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1"/>
  <workbookPr/>
  <mc:AlternateContent xmlns:mc="http://schemas.openxmlformats.org/markup-compatibility/2006">
    <mc:Choice Requires="x15">
      <x15ac:absPath xmlns:x15ac="http://schemas.microsoft.com/office/spreadsheetml/2010/11/ac" url="https://crestmedicalo365-my.sharepoint.com/personal/jc_crestmedical_co_uk/Documents/System Folders Backup/Desktop/github/no-arbitrage.github.io/assets/xlsx/"/>
    </mc:Choice>
  </mc:AlternateContent>
  <xr:revisionPtr revIDLastSave="3175" documentId="8_{A53FD2C0-618C-4ECE-8D99-BA3029B97C75}" xr6:coauthVersionLast="47" xr6:coauthVersionMax="47" xr10:uidLastSave="{FB4AD1D3-FF66-4607-85EB-7C8DF7B88B40}"/>
  <bookViews>
    <workbookView xWindow="-120" yWindow="-120" windowWidth="29040" windowHeight="15720" activeTab="3" xr2:uid="{96A42B65-9FF9-41DF-8A06-52F1302A3555}"/>
  </bookViews>
  <sheets>
    <sheet name="main" sheetId="15" r:id="rId1"/>
    <sheet name="Reference" sheetId="18" r:id="rId2"/>
    <sheet name="yfinance-downloads" sheetId="14" r:id="rId3"/>
    <sheet name="Image" sheetId="19" r:id="rId4"/>
  </sheets>
  <definedNames>
    <definedName name="avg_return">main!$AP$16:$AV$16</definedName>
    <definedName name="Covar_matrix">main!$AP$24:$AV$30</definedName>
    <definedName name="datatype">#REF!</definedName>
    <definedName name="Equal_weight">main!$AP$39:$AV$39</definedName>
    <definedName name="ExternalData_1" localSheetId="0" hidden="1">main!$P$16:$W$990</definedName>
    <definedName name="Optimal_Weight">main!$AP$40:$AV$40</definedName>
    <definedName name="outputsize">#REF!</definedName>
    <definedName name="price_data_function">#REF!</definedName>
    <definedName name="_xlnm.Print_Area" localSheetId="0">main!$G$2:$AZ$98</definedName>
    <definedName name="search_keywords">#REF!</definedName>
    <definedName name="solver_adj" localSheetId="0" hidden="1">main!$AP$40:$AV$40</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main!$AW$40</definedName>
    <definedName name="solver_lhs2" localSheetId="0" hidden="1">main!$AP$40:$AV$40</definedName>
    <definedName name="solver_lhs3" localSheetId="0" hidden="1">main!$AP$40:$AV$40</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main!$AR$48</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el3" localSheetId="0" hidden="1">3</definedName>
    <definedName name="solver_rhs1" localSheetId="0" hidden="1">1</definedName>
    <definedName name="solver_rhs2" localSheetId="0" hidden="1">main!$AP$37:$AV$37</definedName>
    <definedName name="solver_rhs3" localSheetId="0" hidden="1">main!$AP$38:$AV$38</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 name="stdev">main!$AP$17:$AV$17</definedName>
    <definedName name="symbol_search_fun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3" i="19" l="1"/>
  <c r="O33" i="19"/>
  <c r="N33" i="19"/>
  <c r="P32" i="19"/>
  <c r="O32" i="19"/>
  <c r="N32" i="19"/>
  <c r="P31" i="19"/>
  <c r="O31" i="19"/>
  <c r="N31" i="19"/>
  <c r="P30" i="19"/>
  <c r="O30" i="19"/>
  <c r="N30" i="19"/>
  <c r="P29" i="19"/>
  <c r="O29" i="19"/>
  <c r="N29" i="19"/>
  <c r="P28" i="19"/>
  <c r="O28" i="19"/>
  <c r="N28" i="19"/>
  <c r="P27" i="19"/>
  <c r="O27" i="19"/>
  <c r="N27" i="19"/>
  <c r="AR51" i="15"/>
  <c r="AR52" i="15"/>
  <c r="AR50" i="15"/>
  <c r="AR45" i="15" a="1"/>
  <c r="AR45" i="15" s="1"/>
  <c r="AD18" i="15"/>
  <c r="AE18" i="15"/>
  <c r="AF18" i="15"/>
  <c r="AG18" i="15"/>
  <c r="AH18" i="15"/>
  <c r="AI18" i="15"/>
  <c r="AD19" i="15"/>
  <c r="AE19" i="15"/>
  <c r="AF19" i="15"/>
  <c r="AG19" i="15"/>
  <c r="AH19" i="15"/>
  <c r="AI19" i="15"/>
  <c r="AD20" i="15"/>
  <c r="AE20" i="15"/>
  <c r="AF20" i="15"/>
  <c r="AG20" i="15"/>
  <c r="AH20" i="15"/>
  <c r="AI20" i="15"/>
  <c r="AD21" i="15"/>
  <c r="AE21" i="15"/>
  <c r="AF21" i="15"/>
  <c r="AG21" i="15"/>
  <c r="AH21" i="15"/>
  <c r="AI21" i="15"/>
  <c r="AD22" i="15"/>
  <c r="AE22" i="15"/>
  <c r="AF22" i="15"/>
  <c r="AG22" i="15"/>
  <c r="AH22" i="15"/>
  <c r="AI22" i="15"/>
  <c r="AD23" i="15"/>
  <c r="AE23" i="15"/>
  <c r="AF23" i="15"/>
  <c r="AG23" i="15"/>
  <c r="AH23" i="15"/>
  <c r="AI23" i="15"/>
  <c r="AD24" i="15"/>
  <c r="AE24" i="15"/>
  <c r="AF24" i="15"/>
  <c r="AG24" i="15"/>
  <c r="AH24" i="15"/>
  <c r="AI24" i="15"/>
  <c r="AD25" i="15"/>
  <c r="AE25" i="15"/>
  <c r="AF25" i="15"/>
  <c r="AG25" i="15"/>
  <c r="AH25" i="15"/>
  <c r="AI25" i="15"/>
  <c r="AD26" i="15"/>
  <c r="AE26" i="15"/>
  <c r="AF26" i="15"/>
  <c r="AG26" i="15"/>
  <c r="AH26" i="15"/>
  <c r="AI26" i="15"/>
  <c r="AD27" i="15"/>
  <c r="AE27" i="15"/>
  <c r="AF27" i="15"/>
  <c r="AG27" i="15"/>
  <c r="AH27" i="15"/>
  <c r="AI27" i="15"/>
  <c r="AD28" i="15"/>
  <c r="AE28" i="15"/>
  <c r="AF28" i="15"/>
  <c r="AG28" i="15"/>
  <c r="AH28" i="15"/>
  <c r="AI28" i="15"/>
  <c r="AD29" i="15"/>
  <c r="AE29" i="15"/>
  <c r="AF29" i="15"/>
  <c r="AG29" i="15"/>
  <c r="AH29" i="15"/>
  <c r="AI29" i="15"/>
  <c r="AD30" i="15"/>
  <c r="AE30" i="15"/>
  <c r="AF30" i="15"/>
  <c r="AG30" i="15"/>
  <c r="AH30" i="15"/>
  <c r="AI30" i="15"/>
  <c r="AD31" i="15"/>
  <c r="AE31" i="15"/>
  <c r="AF31" i="15"/>
  <c r="AG31" i="15"/>
  <c r="AH31" i="15"/>
  <c r="AI31" i="15"/>
  <c r="AD32" i="15"/>
  <c r="AE32" i="15"/>
  <c r="AF32" i="15"/>
  <c r="AG32" i="15"/>
  <c r="AH32" i="15"/>
  <c r="AI32" i="15"/>
  <c r="AD33" i="15"/>
  <c r="AE33" i="15"/>
  <c r="AF33" i="15"/>
  <c r="AG33" i="15"/>
  <c r="AH33" i="15"/>
  <c r="AI33" i="15"/>
  <c r="AD34" i="15"/>
  <c r="AE34" i="15"/>
  <c r="AF34" i="15"/>
  <c r="AG34" i="15"/>
  <c r="AH34" i="15"/>
  <c r="AI34" i="15"/>
  <c r="AD35" i="15"/>
  <c r="AE35" i="15"/>
  <c r="AF35" i="15"/>
  <c r="AG35" i="15"/>
  <c r="AH35" i="15"/>
  <c r="AI35" i="15"/>
  <c r="AD36" i="15"/>
  <c r="AE36" i="15"/>
  <c r="AF36" i="15"/>
  <c r="AG36" i="15"/>
  <c r="AH36" i="15"/>
  <c r="AI36" i="15"/>
  <c r="AD37" i="15"/>
  <c r="AE37" i="15"/>
  <c r="AF37" i="15"/>
  <c r="AG37" i="15"/>
  <c r="AH37" i="15"/>
  <c r="AI37" i="15"/>
  <c r="AD38" i="15"/>
  <c r="AE38" i="15"/>
  <c r="AF38" i="15"/>
  <c r="AG38" i="15"/>
  <c r="AH38" i="15"/>
  <c r="AI38" i="15"/>
  <c r="AD39" i="15"/>
  <c r="AE39" i="15"/>
  <c r="AF39" i="15"/>
  <c r="AG39" i="15"/>
  <c r="AH39" i="15"/>
  <c r="AI39" i="15"/>
  <c r="AD40" i="15"/>
  <c r="AE40" i="15"/>
  <c r="AF40" i="15"/>
  <c r="AG40" i="15"/>
  <c r="AH40" i="15"/>
  <c r="AI40" i="15"/>
  <c r="AD41" i="15"/>
  <c r="AE41" i="15"/>
  <c r="AF41" i="15"/>
  <c r="AG41" i="15"/>
  <c r="AH41" i="15"/>
  <c r="AI41" i="15"/>
  <c r="AD42" i="15"/>
  <c r="AE42" i="15"/>
  <c r="AF42" i="15"/>
  <c r="AG42" i="15"/>
  <c r="AH42" i="15"/>
  <c r="AI42" i="15"/>
  <c r="AD43" i="15"/>
  <c r="AE43" i="15"/>
  <c r="AF43" i="15"/>
  <c r="AG43" i="15"/>
  <c r="AH43" i="15"/>
  <c r="AI43" i="15"/>
  <c r="AD44" i="15"/>
  <c r="AE44" i="15"/>
  <c r="AF44" i="15"/>
  <c r="AG44" i="15"/>
  <c r="AH44" i="15"/>
  <c r="AI44" i="15"/>
  <c r="AD45" i="15"/>
  <c r="AE45" i="15"/>
  <c r="AF45" i="15"/>
  <c r="AG45" i="15"/>
  <c r="AH45" i="15"/>
  <c r="AI45" i="15"/>
  <c r="AD46" i="15"/>
  <c r="AE46" i="15"/>
  <c r="AF46" i="15"/>
  <c r="AG46" i="15"/>
  <c r="AH46" i="15"/>
  <c r="AI46" i="15"/>
  <c r="AD47" i="15"/>
  <c r="AE47" i="15"/>
  <c r="AF47" i="15"/>
  <c r="AG47" i="15"/>
  <c r="AH47" i="15"/>
  <c r="AI47" i="15"/>
  <c r="AD48" i="15"/>
  <c r="AE48" i="15"/>
  <c r="AF48" i="15"/>
  <c r="AG48" i="15"/>
  <c r="AH48" i="15"/>
  <c r="AI48" i="15"/>
  <c r="AD49" i="15"/>
  <c r="AE49" i="15"/>
  <c r="AF49" i="15"/>
  <c r="AG49" i="15"/>
  <c r="AH49" i="15"/>
  <c r="AI49" i="15"/>
  <c r="AD50" i="15"/>
  <c r="AE50" i="15"/>
  <c r="AF50" i="15"/>
  <c r="AG50" i="15"/>
  <c r="AH50" i="15"/>
  <c r="AI50" i="15"/>
  <c r="AD51" i="15"/>
  <c r="AE51" i="15"/>
  <c r="AF51" i="15"/>
  <c r="AG51" i="15"/>
  <c r="AH51" i="15"/>
  <c r="AI51" i="15"/>
  <c r="AD52" i="15"/>
  <c r="AE52" i="15"/>
  <c r="AF52" i="15"/>
  <c r="AG52" i="15"/>
  <c r="AH52" i="15"/>
  <c r="AI52" i="15"/>
  <c r="AD53" i="15"/>
  <c r="AE53" i="15"/>
  <c r="AF53" i="15"/>
  <c r="AG53" i="15"/>
  <c r="AH53" i="15"/>
  <c r="AI53" i="15"/>
  <c r="AD54" i="15"/>
  <c r="AE54" i="15"/>
  <c r="AF54" i="15"/>
  <c r="AG54" i="15"/>
  <c r="AH54" i="15"/>
  <c r="AI54" i="15"/>
  <c r="AD55" i="15"/>
  <c r="AE55" i="15"/>
  <c r="AF55" i="15"/>
  <c r="AG55" i="15"/>
  <c r="AH55" i="15"/>
  <c r="AI55" i="15"/>
  <c r="AD56" i="15"/>
  <c r="AE56" i="15"/>
  <c r="AF56" i="15"/>
  <c r="AG56" i="15"/>
  <c r="AH56" i="15"/>
  <c r="AI56" i="15"/>
  <c r="AD57" i="15"/>
  <c r="AE57" i="15"/>
  <c r="AF57" i="15"/>
  <c r="AG57" i="15"/>
  <c r="AH57" i="15"/>
  <c r="AI57" i="15"/>
  <c r="AD58" i="15"/>
  <c r="AE58" i="15"/>
  <c r="AF58" i="15"/>
  <c r="AG58" i="15"/>
  <c r="AH58" i="15"/>
  <c r="AI58" i="15"/>
  <c r="AD59" i="15"/>
  <c r="AE59" i="15"/>
  <c r="AF59" i="15"/>
  <c r="AG59" i="15"/>
  <c r="AH59" i="15"/>
  <c r="AI59" i="15"/>
  <c r="AD60" i="15"/>
  <c r="AE60" i="15"/>
  <c r="AF60" i="15"/>
  <c r="AG60" i="15"/>
  <c r="AH60" i="15"/>
  <c r="AI60" i="15"/>
  <c r="AD61" i="15"/>
  <c r="AE61" i="15"/>
  <c r="AF61" i="15"/>
  <c r="AG61" i="15"/>
  <c r="AH61" i="15"/>
  <c r="AI61" i="15"/>
  <c r="AD62" i="15"/>
  <c r="AE62" i="15"/>
  <c r="AF62" i="15"/>
  <c r="AG62" i="15"/>
  <c r="AH62" i="15"/>
  <c r="AI62" i="15"/>
  <c r="AD63" i="15"/>
  <c r="AE63" i="15"/>
  <c r="AF63" i="15"/>
  <c r="AG63" i="15"/>
  <c r="AH63" i="15"/>
  <c r="AI63" i="15"/>
  <c r="AD64" i="15"/>
  <c r="AE64" i="15"/>
  <c r="AF64" i="15"/>
  <c r="AG64" i="15"/>
  <c r="AH64" i="15"/>
  <c r="AI64" i="15"/>
  <c r="AD65" i="15"/>
  <c r="AE65" i="15"/>
  <c r="AF65" i="15"/>
  <c r="AG65" i="15"/>
  <c r="AH65" i="15"/>
  <c r="AI65" i="15"/>
  <c r="AD66" i="15"/>
  <c r="AE66" i="15"/>
  <c r="AF66" i="15"/>
  <c r="AG66" i="15"/>
  <c r="AH66" i="15"/>
  <c r="AI66" i="15"/>
  <c r="AD67" i="15"/>
  <c r="AE67" i="15"/>
  <c r="AF67" i="15"/>
  <c r="AG67" i="15"/>
  <c r="AH67" i="15"/>
  <c r="AI67" i="15"/>
  <c r="AD68" i="15"/>
  <c r="AE68" i="15"/>
  <c r="AF68" i="15"/>
  <c r="AG68" i="15"/>
  <c r="AH68" i="15"/>
  <c r="AI68" i="15"/>
  <c r="AD69" i="15"/>
  <c r="AE69" i="15"/>
  <c r="AF69" i="15"/>
  <c r="AG69" i="15"/>
  <c r="AH69" i="15"/>
  <c r="AI69" i="15"/>
  <c r="AD70" i="15"/>
  <c r="AE70" i="15"/>
  <c r="AF70" i="15"/>
  <c r="AG70" i="15"/>
  <c r="AH70" i="15"/>
  <c r="AI70" i="15"/>
  <c r="AD71" i="15"/>
  <c r="AE71" i="15"/>
  <c r="AF71" i="15"/>
  <c r="AG71" i="15"/>
  <c r="AH71" i="15"/>
  <c r="AI71" i="15"/>
  <c r="AD72" i="15"/>
  <c r="AE72" i="15"/>
  <c r="AF72" i="15"/>
  <c r="AG72" i="15"/>
  <c r="AH72" i="15"/>
  <c r="AI72" i="15"/>
  <c r="AD73" i="15"/>
  <c r="AE73" i="15"/>
  <c r="AF73" i="15"/>
  <c r="AG73" i="15"/>
  <c r="AH73" i="15"/>
  <c r="AI73" i="15"/>
  <c r="AD74" i="15"/>
  <c r="AE74" i="15"/>
  <c r="AF74" i="15"/>
  <c r="AG74" i="15"/>
  <c r="AH74" i="15"/>
  <c r="AI74" i="15"/>
  <c r="AD75" i="15"/>
  <c r="AE75" i="15"/>
  <c r="AF75" i="15"/>
  <c r="AG75" i="15"/>
  <c r="AH75" i="15"/>
  <c r="AI75" i="15"/>
  <c r="AD76" i="15"/>
  <c r="AE76" i="15"/>
  <c r="AF76" i="15"/>
  <c r="AG76" i="15"/>
  <c r="AH76" i="15"/>
  <c r="AI76" i="15"/>
  <c r="AD77" i="15"/>
  <c r="AE77" i="15"/>
  <c r="AF77" i="15"/>
  <c r="AG77" i="15"/>
  <c r="AH77" i="15"/>
  <c r="AI77" i="15"/>
  <c r="AD78" i="15"/>
  <c r="AE78" i="15"/>
  <c r="AF78" i="15"/>
  <c r="AG78" i="15"/>
  <c r="AH78" i="15"/>
  <c r="AI78" i="15"/>
  <c r="AD79" i="15"/>
  <c r="AE79" i="15"/>
  <c r="AF79" i="15"/>
  <c r="AG79" i="15"/>
  <c r="AH79" i="15"/>
  <c r="AI79" i="15"/>
  <c r="AD80" i="15"/>
  <c r="AE80" i="15"/>
  <c r="AF80" i="15"/>
  <c r="AG80" i="15"/>
  <c r="AH80" i="15"/>
  <c r="AI80" i="15"/>
  <c r="AD81" i="15"/>
  <c r="AE81" i="15"/>
  <c r="AF81" i="15"/>
  <c r="AG81" i="15"/>
  <c r="AH81" i="15"/>
  <c r="AI81" i="15"/>
  <c r="AD82" i="15"/>
  <c r="AE82" i="15"/>
  <c r="AF82" i="15"/>
  <c r="AG82" i="15"/>
  <c r="AH82" i="15"/>
  <c r="AI82" i="15"/>
  <c r="AD83" i="15"/>
  <c r="AE83" i="15"/>
  <c r="AF83" i="15"/>
  <c r="AG83" i="15"/>
  <c r="AH83" i="15"/>
  <c r="AI83" i="15"/>
  <c r="AD84" i="15"/>
  <c r="AE84" i="15"/>
  <c r="AF84" i="15"/>
  <c r="AG84" i="15"/>
  <c r="AH84" i="15"/>
  <c r="AI84" i="15"/>
  <c r="AD85" i="15"/>
  <c r="AE85" i="15"/>
  <c r="AF85" i="15"/>
  <c r="AG85" i="15"/>
  <c r="AH85" i="15"/>
  <c r="AI85" i="15"/>
  <c r="AD86" i="15"/>
  <c r="AE86" i="15"/>
  <c r="AF86" i="15"/>
  <c r="AG86" i="15"/>
  <c r="AH86" i="15"/>
  <c r="AI86" i="15"/>
  <c r="AD87" i="15"/>
  <c r="AE87" i="15"/>
  <c r="AF87" i="15"/>
  <c r="AG87" i="15"/>
  <c r="AH87" i="15"/>
  <c r="AI87" i="15"/>
  <c r="AD88" i="15"/>
  <c r="AE88" i="15"/>
  <c r="AF88" i="15"/>
  <c r="AG88" i="15"/>
  <c r="AH88" i="15"/>
  <c r="AI88" i="15"/>
  <c r="AD89" i="15"/>
  <c r="AE89" i="15"/>
  <c r="AF89" i="15"/>
  <c r="AG89" i="15"/>
  <c r="AH89" i="15"/>
  <c r="AI89" i="15"/>
  <c r="AD90" i="15"/>
  <c r="AE90" i="15"/>
  <c r="AF90" i="15"/>
  <c r="AG90" i="15"/>
  <c r="AH90" i="15"/>
  <c r="AI90" i="15"/>
  <c r="AD91" i="15"/>
  <c r="AE91" i="15"/>
  <c r="AF91" i="15"/>
  <c r="AG91" i="15"/>
  <c r="AH91" i="15"/>
  <c r="AI91" i="15"/>
  <c r="AD92" i="15"/>
  <c r="AE92" i="15"/>
  <c r="AF92" i="15"/>
  <c r="AG92" i="15"/>
  <c r="AH92" i="15"/>
  <c r="AI92" i="15"/>
  <c r="AD93" i="15"/>
  <c r="AE93" i="15"/>
  <c r="AF93" i="15"/>
  <c r="AG93" i="15"/>
  <c r="AH93" i="15"/>
  <c r="AI93" i="15"/>
  <c r="AD94" i="15"/>
  <c r="AE94" i="15"/>
  <c r="AF94" i="15"/>
  <c r="AG94" i="15"/>
  <c r="AH94" i="15"/>
  <c r="AI94" i="15"/>
  <c r="AD95" i="15"/>
  <c r="AE95" i="15"/>
  <c r="AF95" i="15"/>
  <c r="AG95" i="15"/>
  <c r="AH95" i="15"/>
  <c r="AI95" i="15"/>
  <c r="AD96" i="15"/>
  <c r="AE96" i="15"/>
  <c r="AF96" i="15"/>
  <c r="AG96" i="15"/>
  <c r="AH96" i="15"/>
  <c r="AI96" i="15"/>
  <c r="AD97" i="15"/>
  <c r="AE97" i="15"/>
  <c r="AF97" i="15"/>
  <c r="AG97" i="15"/>
  <c r="AH97" i="15"/>
  <c r="AI97" i="15"/>
  <c r="AD98" i="15"/>
  <c r="AE98" i="15"/>
  <c r="AF98" i="15"/>
  <c r="AG98" i="15"/>
  <c r="AH98" i="15"/>
  <c r="AI98" i="15"/>
  <c r="AD99" i="15"/>
  <c r="AE99" i="15"/>
  <c r="AF99" i="15"/>
  <c r="AG99" i="15"/>
  <c r="AH99" i="15"/>
  <c r="AI99" i="15"/>
  <c r="AD100" i="15"/>
  <c r="AE100" i="15"/>
  <c r="AF100" i="15"/>
  <c r="AG100" i="15"/>
  <c r="AH100" i="15"/>
  <c r="AI100" i="15"/>
  <c r="AD101" i="15"/>
  <c r="AE101" i="15"/>
  <c r="AF101" i="15"/>
  <c r="AG101" i="15"/>
  <c r="AH101" i="15"/>
  <c r="AI101" i="15"/>
  <c r="AD102" i="15"/>
  <c r="AE102" i="15"/>
  <c r="AF102" i="15"/>
  <c r="AG102" i="15"/>
  <c r="AH102" i="15"/>
  <c r="AI102" i="15"/>
  <c r="AD103" i="15"/>
  <c r="AE103" i="15"/>
  <c r="AF103" i="15"/>
  <c r="AG103" i="15"/>
  <c r="AH103" i="15"/>
  <c r="AI103" i="15"/>
  <c r="AD104" i="15"/>
  <c r="AE104" i="15"/>
  <c r="AF104" i="15"/>
  <c r="AG104" i="15"/>
  <c r="AH104" i="15"/>
  <c r="AI104" i="15"/>
  <c r="AD105" i="15"/>
  <c r="AE105" i="15"/>
  <c r="AF105" i="15"/>
  <c r="AG105" i="15"/>
  <c r="AH105" i="15"/>
  <c r="AI105" i="15"/>
  <c r="AD106" i="15"/>
  <c r="AE106" i="15"/>
  <c r="AF106" i="15"/>
  <c r="AG106" i="15"/>
  <c r="AH106" i="15"/>
  <c r="AI106" i="15"/>
  <c r="AD107" i="15"/>
  <c r="AE107" i="15"/>
  <c r="AF107" i="15"/>
  <c r="AG107" i="15"/>
  <c r="AH107" i="15"/>
  <c r="AI107" i="15"/>
  <c r="AD108" i="15"/>
  <c r="AE108" i="15"/>
  <c r="AF108" i="15"/>
  <c r="AG108" i="15"/>
  <c r="AH108" i="15"/>
  <c r="AI108" i="15"/>
  <c r="AD109" i="15"/>
  <c r="AE109" i="15"/>
  <c r="AF109" i="15"/>
  <c r="AG109" i="15"/>
  <c r="AH109" i="15"/>
  <c r="AI109" i="15"/>
  <c r="AD110" i="15"/>
  <c r="AE110" i="15"/>
  <c r="AF110" i="15"/>
  <c r="AG110" i="15"/>
  <c r="AH110" i="15"/>
  <c r="AI110" i="15"/>
  <c r="AD111" i="15"/>
  <c r="AE111" i="15"/>
  <c r="AF111" i="15"/>
  <c r="AG111" i="15"/>
  <c r="AH111" i="15"/>
  <c r="AI111" i="15"/>
  <c r="AD112" i="15"/>
  <c r="AE112" i="15"/>
  <c r="AF112" i="15"/>
  <c r="AG112" i="15"/>
  <c r="AH112" i="15"/>
  <c r="AI112" i="15"/>
  <c r="AD113" i="15"/>
  <c r="AE113" i="15"/>
  <c r="AF113" i="15"/>
  <c r="AG113" i="15"/>
  <c r="AH113" i="15"/>
  <c r="AI113" i="15"/>
  <c r="AD114" i="15"/>
  <c r="AE114" i="15"/>
  <c r="AF114" i="15"/>
  <c r="AG114" i="15"/>
  <c r="AH114" i="15"/>
  <c r="AI114" i="15"/>
  <c r="AD115" i="15"/>
  <c r="AE115" i="15"/>
  <c r="AF115" i="15"/>
  <c r="AG115" i="15"/>
  <c r="AH115" i="15"/>
  <c r="AI115" i="15"/>
  <c r="AD116" i="15"/>
  <c r="AE116" i="15"/>
  <c r="AF116" i="15"/>
  <c r="AG116" i="15"/>
  <c r="AH116" i="15"/>
  <c r="AI116" i="15"/>
  <c r="AD117" i="15"/>
  <c r="AE117" i="15"/>
  <c r="AF117" i="15"/>
  <c r="AG117" i="15"/>
  <c r="AH117" i="15"/>
  <c r="AI117" i="15"/>
  <c r="AD118" i="15"/>
  <c r="AE118" i="15"/>
  <c r="AF118" i="15"/>
  <c r="AG118" i="15"/>
  <c r="AH118" i="15"/>
  <c r="AI118" i="15"/>
  <c r="AD119" i="15"/>
  <c r="AE119" i="15"/>
  <c r="AF119" i="15"/>
  <c r="AG119" i="15"/>
  <c r="AH119" i="15"/>
  <c r="AI119" i="15"/>
  <c r="AD120" i="15"/>
  <c r="AE120" i="15"/>
  <c r="AF120" i="15"/>
  <c r="AG120" i="15"/>
  <c r="AH120" i="15"/>
  <c r="AI120" i="15"/>
  <c r="AD121" i="15"/>
  <c r="AE121" i="15"/>
  <c r="AF121" i="15"/>
  <c r="AG121" i="15"/>
  <c r="AH121" i="15"/>
  <c r="AI121" i="15"/>
  <c r="AD122" i="15"/>
  <c r="AE122" i="15"/>
  <c r="AF122" i="15"/>
  <c r="AG122" i="15"/>
  <c r="AH122" i="15"/>
  <c r="AI122" i="15"/>
  <c r="AD123" i="15"/>
  <c r="AE123" i="15"/>
  <c r="AF123" i="15"/>
  <c r="AG123" i="15"/>
  <c r="AH123" i="15"/>
  <c r="AI123" i="15"/>
  <c r="AD124" i="15"/>
  <c r="AE124" i="15"/>
  <c r="AF124" i="15"/>
  <c r="AG124" i="15"/>
  <c r="AH124" i="15"/>
  <c r="AI124" i="15"/>
  <c r="AD125" i="15"/>
  <c r="AE125" i="15"/>
  <c r="AF125" i="15"/>
  <c r="AG125" i="15"/>
  <c r="AH125" i="15"/>
  <c r="AI125" i="15"/>
  <c r="AD126" i="15"/>
  <c r="AE126" i="15"/>
  <c r="AF126" i="15"/>
  <c r="AG126" i="15"/>
  <c r="AH126" i="15"/>
  <c r="AI126" i="15"/>
  <c r="AD127" i="15"/>
  <c r="AE127" i="15"/>
  <c r="AF127" i="15"/>
  <c r="AG127" i="15"/>
  <c r="AH127" i="15"/>
  <c r="AI127" i="15"/>
  <c r="AD128" i="15"/>
  <c r="AE128" i="15"/>
  <c r="AF128" i="15"/>
  <c r="AG128" i="15"/>
  <c r="AH128" i="15"/>
  <c r="AI128" i="15"/>
  <c r="AD129" i="15"/>
  <c r="AE129" i="15"/>
  <c r="AF129" i="15"/>
  <c r="AG129" i="15"/>
  <c r="AH129" i="15"/>
  <c r="AI129" i="15"/>
  <c r="AD130" i="15"/>
  <c r="AE130" i="15"/>
  <c r="AF130" i="15"/>
  <c r="AG130" i="15"/>
  <c r="AH130" i="15"/>
  <c r="AI130" i="15"/>
  <c r="AD131" i="15"/>
  <c r="AE131" i="15"/>
  <c r="AF131" i="15"/>
  <c r="AG131" i="15"/>
  <c r="AH131" i="15"/>
  <c r="AI131" i="15"/>
  <c r="AD132" i="15"/>
  <c r="AE132" i="15"/>
  <c r="AF132" i="15"/>
  <c r="AG132" i="15"/>
  <c r="AH132" i="15"/>
  <c r="AI132" i="15"/>
  <c r="AD133" i="15"/>
  <c r="AE133" i="15"/>
  <c r="AF133" i="15"/>
  <c r="AG133" i="15"/>
  <c r="AH133" i="15"/>
  <c r="AI133" i="15"/>
  <c r="AD134" i="15"/>
  <c r="AE134" i="15"/>
  <c r="AF134" i="15"/>
  <c r="AG134" i="15"/>
  <c r="AH134" i="15"/>
  <c r="AI134" i="15"/>
  <c r="AD135" i="15"/>
  <c r="AE135" i="15"/>
  <c r="AF135" i="15"/>
  <c r="AG135" i="15"/>
  <c r="AH135" i="15"/>
  <c r="AI135" i="15"/>
  <c r="AD136" i="15"/>
  <c r="AE136" i="15"/>
  <c r="AF136" i="15"/>
  <c r="AG136" i="15"/>
  <c r="AH136" i="15"/>
  <c r="AI136" i="15"/>
  <c r="AD137" i="15"/>
  <c r="AE137" i="15"/>
  <c r="AF137" i="15"/>
  <c r="AG137" i="15"/>
  <c r="AH137" i="15"/>
  <c r="AI137" i="15"/>
  <c r="AD138" i="15"/>
  <c r="AE138" i="15"/>
  <c r="AF138" i="15"/>
  <c r="AG138" i="15"/>
  <c r="AH138" i="15"/>
  <c r="AI138" i="15"/>
  <c r="AD139" i="15"/>
  <c r="AE139" i="15"/>
  <c r="AF139" i="15"/>
  <c r="AG139" i="15"/>
  <c r="AH139" i="15"/>
  <c r="AI139" i="15"/>
  <c r="AD140" i="15"/>
  <c r="AE140" i="15"/>
  <c r="AF140" i="15"/>
  <c r="AG140" i="15"/>
  <c r="AH140" i="15"/>
  <c r="AI140" i="15"/>
  <c r="AD141" i="15"/>
  <c r="AE141" i="15"/>
  <c r="AF141" i="15"/>
  <c r="AG141" i="15"/>
  <c r="AH141" i="15"/>
  <c r="AI141" i="15"/>
  <c r="AD142" i="15"/>
  <c r="AE142" i="15"/>
  <c r="AF142" i="15"/>
  <c r="AG142" i="15"/>
  <c r="AH142" i="15"/>
  <c r="AI142" i="15"/>
  <c r="AD143" i="15"/>
  <c r="AE143" i="15"/>
  <c r="AF143" i="15"/>
  <c r="AG143" i="15"/>
  <c r="AH143" i="15"/>
  <c r="AI143" i="15"/>
  <c r="AD144" i="15"/>
  <c r="AE144" i="15"/>
  <c r="AF144" i="15"/>
  <c r="AG144" i="15"/>
  <c r="AH144" i="15"/>
  <c r="AI144" i="15"/>
  <c r="AD145" i="15"/>
  <c r="AE145" i="15"/>
  <c r="AF145" i="15"/>
  <c r="AG145" i="15"/>
  <c r="AH145" i="15"/>
  <c r="AI145" i="15"/>
  <c r="AD146" i="15"/>
  <c r="AE146" i="15"/>
  <c r="AF146" i="15"/>
  <c r="AG146" i="15"/>
  <c r="AH146" i="15"/>
  <c r="AI146" i="15"/>
  <c r="AD147" i="15"/>
  <c r="AE147" i="15"/>
  <c r="AF147" i="15"/>
  <c r="AG147" i="15"/>
  <c r="AH147" i="15"/>
  <c r="AI147" i="15"/>
  <c r="AD148" i="15"/>
  <c r="AE148" i="15"/>
  <c r="AF148" i="15"/>
  <c r="AG148" i="15"/>
  <c r="AH148" i="15"/>
  <c r="AI148" i="15"/>
  <c r="AD149" i="15"/>
  <c r="AE149" i="15"/>
  <c r="AF149" i="15"/>
  <c r="AG149" i="15"/>
  <c r="AH149" i="15"/>
  <c r="AI149" i="15"/>
  <c r="AD150" i="15"/>
  <c r="AE150" i="15"/>
  <c r="AF150" i="15"/>
  <c r="AG150" i="15"/>
  <c r="AH150" i="15"/>
  <c r="AI150" i="15"/>
  <c r="AD151" i="15"/>
  <c r="AE151" i="15"/>
  <c r="AF151" i="15"/>
  <c r="AG151" i="15"/>
  <c r="AH151" i="15"/>
  <c r="AI151" i="15"/>
  <c r="AD152" i="15"/>
  <c r="AE152" i="15"/>
  <c r="AF152" i="15"/>
  <c r="AG152" i="15"/>
  <c r="AH152" i="15"/>
  <c r="AI152" i="15"/>
  <c r="AD153" i="15"/>
  <c r="AE153" i="15"/>
  <c r="AF153" i="15"/>
  <c r="AG153" i="15"/>
  <c r="AH153" i="15"/>
  <c r="AI153" i="15"/>
  <c r="AD154" i="15"/>
  <c r="AE154" i="15"/>
  <c r="AF154" i="15"/>
  <c r="AG154" i="15"/>
  <c r="AH154" i="15"/>
  <c r="AI154" i="15"/>
  <c r="AD155" i="15"/>
  <c r="AE155" i="15"/>
  <c r="AF155" i="15"/>
  <c r="AG155" i="15"/>
  <c r="AH155" i="15"/>
  <c r="AI155" i="15"/>
  <c r="AD156" i="15"/>
  <c r="AE156" i="15"/>
  <c r="AF156" i="15"/>
  <c r="AG156" i="15"/>
  <c r="AH156" i="15"/>
  <c r="AI156" i="15"/>
  <c r="AD157" i="15"/>
  <c r="AE157" i="15"/>
  <c r="AF157" i="15"/>
  <c r="AG157" i="15"/>
  <c r="AH157" i="15"/>
  <c r="AI157" i="15"/>
  <c r="AD158" i="15"/>
  <c r="AE158" i="15"/>
  <c r="AF158" i="15"/>
  <c r="AG158" i="15"/>
  <c r="AH158" i="15"/>
  <c r="AI158" i="15"/>
  <c r="AD159" i="15"/>
  <c r="AE159" i="15"/>
  <c r="AF159" i="15"/>
  <c r="AG159" i="15"/>
  <c r="AH159" i="15"/>
  <c r="AI159" i="15"/>
  <c r="AD160" i="15"/>
  <c r="AE160" i="15"/>
  <c r="AF160" i="15"/>
  <c r="AG160" i="15"/>
  <c r="AH160" i="15"/>
  <c r="AI160" i="15"/>
  <c r="AD161" i="15"/>
  <c r="AE161" i="15"/>
  <c r="AF161" i="15"/>
  <c r="AG161" i="15"/>
  <c r="AH161" i="15"/>
  <c r="AI161" i="15"/>
  <c r="AD162" i="15"/>
  <c r="AE162" i="15"/>
  <c r="AF162" i="15"/>
  <c r="AG162" i="15"/>
  <c r="AH162" i="15"/>
  <c r="AI162" i="15"/>
  <c r="AD163" i="15"/>
  <c r="AE163" i="15"/>
  <c r="AF163" i="15"/>
  <c r="AG163" i="15"/>
  <c r="AH163" i="15"/>
  <c r="AI163" i="15"/>
  <c r="AD164" i="15"/>
  <c r="AE164" i="15"/>
  <c r="AF164" i="15"/>
  <c r="AG164" i="15"/>
  <c r="AH164" i="15"/>
  <c r="AI164" i="15"/>
  <c r="AD165" i="15"/>
  <c r="AE165" i="15"/>
  <c r="AF165" i="15"/>
  <c r="AG165" i="15"/>
  <c r="AH165" i="15"/>
  <c r="AI165" i="15"/>
  <c r="AD166" i="15"/>
  <c r="AE166" i="15"/>
  <c r="AF166" i="15"/>
  <c r="AG166" i="15"/>
  <c r="AH166" i="15"/>
  <c r="AI166" i="15"/>
  <c r="AD167" i="15"/>
  <c r="AE167" i="15"/>
  <c r="AF167" i="15"/>
  <c r="AG167" i="15"/>
  <c r="AH167" i="15"/>
  <c r="AI167" i="15"/>
  <c r="AD168" i="15"/>
  <c r="AE168" i="15"/>
  <c r="AF168" i="15"/>
  <c r="AG168" i="15"/>
  <c r="AH168" i="15"/>
  <c r="AI168" i="15"/>
  <c r="AD169" i="15"/>
  <c r="AE169" i="15"/>
  <c r="AF169" i="15"/>
  <c r="AG169" i="15"/>
  <c r="AH169" i="15"/>
  <c r="AI169" i="15"/>
  <c r="AD170" i="15"/>
  <c r="AE170" i="15"/>
  <c r="AF170" i="15"/>
  <c r="AG170" i="15"/>
  <c r="AH170" i="15"/>
  <c r="AI170" i="15"/>
  <c r="AD171" i="15"/>
  <c r="AE171" i="15"/>
  <c r="AF171" i="15"/>
  <c r="AG171" i="15"/>
  <c r="AH171" i="15"/>
  <c r="AI171" i="15"/>
  <c r="AD172" i="15"/>
  <c r="AE172" i="15"/>
  <c r="AF172" i="15"/>
  <c r="AG172" i="15"/>
  <c r="AH172" i="15"/>
  <c r="AI172" i="15"/>
  <c r="AD173" i="15"/>
  <c r="AE173" i="15"/>
  <c r="AF173" i="15"/>
  <c r="AG173" i="15"/>
  <c r="AH173" i="15"/>
  <c r="AI173" i="15"/>
  <c r="AD174" i="15"/>
  <c r="AE174" i="15"/>
  <c r="AF174" i="15"/>
  <c r="AG174" i="15"/>
  <c r="AH174" i="15"/>
  <c r="AI174" i="15"/>
  <c r="AD175" i="15"/>
  <c r="AE175" i="15"/>
  <c r="AF175" i="15"/>
  <c r="AG175" i="15"/>
  <c r="AH175" i="15"/>
  <c r="AI175" i="15"/>
  <c r="AD176" i="15"/>
  <c r="AE176" i="15"/>
  <c r="AF176" i="15"/>
  <c r="AG176" i="15"/>
  <c r="AH176" i="15"/>
  <c r="AI176" i="15"/>
  <c r="AD177" i="15"/>
  <c r="AE177" i="15"/>
  <c r="AF177" i="15"/>
  <c r="AG177" i="15"/>
  <c r="AH177" i="15"/>
  <c r="AI177" i="15"/>
  <c r="AD178" i="15"/>
  <c r="AE178" i="15"/>
  <c r="AF178" i="15"/>
  <c r="AG178" i="15"/>
  <c r="AH178" i="15"/>
  <c r="AI178" i="15"/>
  <c r="AD179" i="15"/>
  <c r="AE179" i="15"/>
  <c r="AF179" i="15"/>
  <c r="AG179" i="15"/>
  <c r="AH179" i="15"/>
  <c r="AI179" i="15"/>
  <c r="AD180" i="15"/>
  <c r="AE180" i="15"/>
  <c r="AF180" i="15"/>
  <c r="AG180" i="15"/>
  <c r="AH180" i="15"/>
  <c r="AI180" i="15"/>
  <c r="AD181" i="15"/>
  <c r="AE181" i="15"/>
  <c r="AF181" i="15"/>
  <c r="AG181" i="15"/>
  <c r="AH181" i="15"/>
  <c r="AI181" i="15"/>
  <c r="AD182" i="15"/>
  <c r="AE182" i="15"/>
  <c r="AF182" i="15"/>
  <c r="AG182" i="15"/>
  <c r="AH182" i="15"/>
  <c r="AI182" i="15"/>
  <c r="AD183" i="15"/>
  <c r="AE183" i="15"/>
  <c r="AF183" i="15"/>
  <c r="AG183" i="15"/>
  <c r="AH183" i="15"/>
  <c r="AI183" i="15"/>
  <c r="AD184" i="15"/>
  <c r="AE184" i="15"/>
  <c r="AF184" i="15"/>
  <c r="AG184" i="15"/>
  <c r="AH184" i="15"/>
  <c r="AI184" i="15"/>
  <c r="AD185" i="15"/>
  <c r="AE185" i="15"/>
  <c r="AF185" i="15"/>
  <c r="AG185" i="15"/>
  <c r="AH185" i="15"/>
  <c r="AI185" i="15"/>
  <c r="AD186" i="15"/>
  <c r="AE186" i="15"/>
  <c r="AF186" i="15"/>
  <c r="AG186" i="15"/>
  <c r="AH186" i="15"/>
  <c r="AI186" i="15"/>
  <c r="AD187" i="15"/>
  <c r="AE187" i="15"/>
  <c r="AF187" i="15"/>
  <c r="AG187" i="15"/>
  <c r="AH187" i="15"/>
  <c r="AI187" i="15"/>
  <c r="AD188" i="15"/>
  <c r="AE188" i="15"/>
  <c r="AF188" i="15"/>
  <c r="AG188" i="15"/>
  <c r="AH188" i="15"/>
  <c r="AI188" i="15"/>
  <c r="AD189" i="15"/>
  <c r="AE189" i="15"/>
  <c r="AF189" i="15"/>
  <c r="AG189" i="15"/>
  <c r="AH189" i="15"/>
  <c r="AI189" i="15"/>
  <c r="AD190" i="15"/>
  <c r="AE190" i="15"/>
  <c r="AF190" i="15"/>
  <c r="AG190" i="15"/>
  <c r="AH190" i="15"/>
  <c r="AI190" i="15"/>
  <c r="AD191" i="15"/>
  <c r="AE191" i="15"/>
  <c r="AF191" i="15"/>
  <c r="AG191" i="15"/>
  <c r="AH191" i="15"/>
  <c r="AI191" i="15"/>
  <c r="AD192" i="15"/>
  <c r="AE192" i="15"/>
  <c r="AF192" i="15"/>
  <c r="AG192" i="15"/>
  <c r="AH192" i="15"/>
  <c r="AI192" i="15"/>
  <c r="AD193" i="15"/>
  <c r="AE193" i="15"/>
  <c r="AF193" i="15"/>
  <c r="AG193" i="15"/>
  <c r="AH193" i="15"/>
  <c r="AI193" i="15"/>
  <c r="AD194" i="15"/>
  <c r="AE194" i="15"/>
  <c r="AF194" i="15"/>
  <c r="AG194" i="15"/>
  <c r="AH194" i="15"/>
  <c r="AI194" i="15"/>
  <c r="AD195" i="15"/>
  <c r="AE195" i="15"/>
  <c r="AF195" i="15"/>
  <c r="AG195" i="15"/>
  <c r="AH195" i="15"/>
  <c r="AI195" i="15"/>
  <c r="AD196" i="15"/>
  <c r="AE196" i="15"/>
  <c r="AF196" i="15"/>
  <c r="AG196" i="15"/>
  <c r="AH196" i="15"/>
  <c r="AI196" i="15"/>
  <c r="AD197" i="15"/>
  <c r="AE197" i="15"/>
  <c r="AF197" i="15"/>
  <c r="AG197" i="15"/>
  <c r="AH197" i="15"/>
  <c r="AI197" i="15"/>
  <c r="AD198" i="15"/>
  <c r="AE198" i="15"/>
  <c r="AF198" i="15"/>
  <c r="AG198" i="15"/>
  <c r="AH198" i="15"/>
  <c r="AI198" i="15"/>
  <c r="AD199" i="15"/>
  <c r="AE199" i="15"/>
  <c r="AF199" i="15"/>
  <c r="AG199" i="15"/>
  <c r="AH199" i="15"/>
  <c r="AI199" i="15"/>
  <c r="AD200" i="15"/>
  <c r="AE200" i="15"/>
  <c r="AF200" i="15"/>
  <c r="AG200" i="15"/>
  <c r="AH200" i="15"/>
  <c r="AI200" i="15"/>
  <c r="AD201" i="15"/>
  <c r="AE201" i="15"/>
  <c r="AF201" i="15"/>
  <c r="AG201" i="15"/>
  <c r="AH201" i="15"/>
  <c r="AI201" i="15"/>
  <c r="AD202" i="15"/>
  <c r="AE202" i="15"/>
  <c r="AF202" i="15"/>
  <c r="AG202" i="15"/>
  <c r="AH202" i="15"/>
  <c r="AI202" i="15"/>
  <c r="AD203" i="15"/>
  <c r="AE203" i="15"/>
  <c r="AF203" i="15"/>
  <c r="AG203" i="15"/>
  <c r="AH203" i="15"/>
  <c r="AI203" i="15"/>
  <c r="AD204" i="15"/>
  <c r="AE204" i="15"/>
  <c r="AF204" i="15"/>
  <c r="AG204" i="15"/>
  <c r="AH204" i="15"/>
  <c r="AI204" i="15"/>
  <c r="AD205" i="15"/>
  <c r="AE205" i="15"/>
  <c r="AF205" i="15"/>
  <c r="AG205" i="15"/>
  <c r="AH205" i="15"/>
  <c r="AI205" i="15"/>
  <c r="AD206" i="15"/>
  <c r="AE206" i="15"/>
  <c r="AF206" i="15"/>
  <c r="AG206" i="15"/>
  <c r="AH206" i="15"/>
  <c r="AI206" i="15"/>
  <c r="AD207" i="15"/>
  <c r="AE207" i="15"/>
  <c r="AF207" i="15"/>
  <c r="AG207" i="15"/>
  <c r="AH207" i="15"/>
  <c r="AI207" i="15"/>
  <c r="AD208" i="15"/>
  <c r="AE208" i="15"/>
  <c r="AF208" i="15"/>
  <c r="AG208" i="15"/>
  <c r="AH208" i="15"/>
  <c r="AI208" i="15"/>
  <c r="AD209" i="15"/>
  <c r="AE209" i="15"/>
  <c r="AF209" i="15"/>
  <c r="AG209" i="15"/>
  <c r="AH209" i="15"/>
  <c r="AI209" i="15"/>
  <c r="AD210" i="15"/>
  <c r="AE210" i="15"/>
  <c r="AF210" i="15"/>
  <c r="AG210" i="15"/>
  <c r="AH210" i="15"/>
  <c r="AI210" i="15"/>
  <c r="AD211" i="15"/>
  <c r="AE211" i="15"/>
  <c r="AF211" i="15"/>
  <c r="AG211" i="15"/>
  <c r="AH211" i="15"/>
  <c r="AI211" i="15"/>
  <c r="AD212" i="15"/>
  <c r="AE212" i="15"/>
  <c r="AF212" i="15"/>
  <c r="AG212" i="15"/>
  <c r="AH212" i="15"/>
  <c r="AI212" i="15"/>
  <c r="AD213" i="15"/>
  <c r="AE213" i="15"/>
  <c r="AF213" i="15"/>
  <c r="AG213" i="15"/>
  <c r="AH213" i="15"/>
  <c r="AI213" i="15"/>
  <c r="AD214" i="15"/>
  <c r="AE214" i="15"/>
  <c r="AF214" i="15"/>
  <c r="AG214" i="15"/>
  <c r="AH214" i="15"/>
  <c r="AI214" i="15"/>
  <c r="AD215" i="15"/>
  <c r="AE215" i="15"/>
  <c r="AF215" i="15"/>
  <c r="AG215" i="15"/>
  <c r="AH215" i="15"/>
  <c r="AI215" i="15"/>
  <c r="AD216" i="15"/>
  <c r="AE216" i="15"/>
  <c r="AF216" i="15"/>
  <c r="AG216" i="15"/>
  <c r="AH216" i="15"/>
  <c r="AI216" i="15"/>
  <c r="AD217" i="15"/>
  <c r="AE217" i="15"/>
  <c r="AF217" i="15"/>
  <c r="AG217" i="15"/>
  <c r="AH217" i="15"/>
  <c r="AI217" i="15"/>
  <c r="AD218" i="15"/>
  <c r="AE218" i="15"/>
  <c r="AF218" i="15"/>
  <c r="AG218" i="15"/>
  <c r="AH218" i="15"/>
  <c r="AI218" i="15"/>
  <c r="AD219" i="15"/>
  <c r="AE219" i="15"/>
  <c r="AF219" i="15"/>
  <c r="AG219" i="15"/>
  <c r="AH219" i="15"/>
  <c r="AI219" i="15"/>
  <c r="AD220" i="15"/>
  <c r="AE220" i="15"/>
  <c r="AF220" i="15"/>
  <c r="AG220" i="15"/>
  <c r="AH220" i="15"/>
  <c r="AI220" i="15"/>
  <c r="AD221" i="15"/>
  <c r="AE221" i="15"/>
  <c r="AF221" i="15"/>
  <c r="AG221" i="15"/>
  <c r="AH221" i="15"/>
  <c r="AI221" i="15"/>
  <c r="AD222" i="15"/>
  <c r="AE222" i="15"/>
  <c r="AF222" i="15"/>
  <c r="AG222" i="15"/>
  <c r="AH222" i="15"/>
  <c r="AI222" i="15"/>
  <c r="AD223" i="15"/>
  <c r="AE223" i="15"/>
  <c r="AF223" i="15"/>
  <c r="AG223" i="15"/>
  <c r="AH223" i="15"/>
  <c r="AI223" i="15"/>
  <c r="AD224" i="15"/>
  <c r="AE224" i="15"/>
  <c r="AF224" i="15"/>
  <c r="AG224" i="15"/>
  <c r="AH224" i="15"/>
  <c r="AI224" i="15"/>
  <c r="AD225" i="15"/>
  <c r="AE225" i="15"/>
  <c r="AF225" i="15"/>
  <c r="AG225" i="15"/>
  <c r="AH225" i="15"/>
  <c r="AI225" i="15"/>
  <c r="AD226" i="15"/>
  <c r="AE226" i="15"/>
  <c r="AF226" i="15"/>
  <c r="AG226" i="15"/>
  <c r="AH226" i="15"/>
  <c r="AI226" i="15"/>
  <c r="AD227" i="15"/>
  <c r="AE227" i="15"/>
  <c r="AF227" i="15"/>
  <c r="AG227" i="15"/>
  <c r="AH227" i="15"/>
  <c r="AI227" i="15"/>
  <c r="AD228" i="15"/>
  <c r="AE228" i="15"/>
  <c r="AF228" i="15"/>
  <c r="AG228" i="15"/>
  <c r="AH228" i="15"/>
  <c r="AI228" i="15"/>
  <c r="AD229" i="15"/>
  <c r="AE229" i="15"/>
  <c r="AF229" i="15"/>
  <c r="AG229" i="15"/>
  <c r="AH229" i="15"/>
  <c r="AI229" i="15"/>
  <c r="AD230" i="15"/>
  <c r="AE230" i="15"/>
  <c r="AF230" i="15"/>
  <c r="AG230" i="15"/>
  <c r="AH230" i="15"/>
  <c r="AI230" i="15"/>
  <c r="AD231" i="15"/>
  <c r="AE231" i="15"/>
  <c r="AF231" i="15"/>
  <c r="AG231" i="15"/>
  <c r="AH231" i="15"/>
  <c r="AI231" i="15"/>
  <c r="AD232" i="15"/>
  <c r="AE232" i="15"/>
  <c r="AF232" i="15"/>
  <c r="AG232" i="15"/>
  <c r="AH232" i="15"/>
  <c r="AI232" i="15"/>
  <c r="AD233" i="15"/>
  <c r="AE233" i="15"/>
  <c r="AF233" i="15"/>
  <c r="AG233" i="15"/>
  <c r="AH233" i="15"/>
  <c r="AI233" i="15"/>
  <c r="AD234" i="15"/>
  <c r="AE234" i="15"/>
  <c r="AF234" i="15"/>
  <c r="AG234" i="15"/>
  <c r="AH234" i="15"/>
  <c r="AI234" i="15"/>
  <c r="AD235" i="15"/>
  <c r="AE235" i="15"/>
  <c r="AF235" i="15"/>
  <c r="AG235" i="15"/>
  <c r="AH235" i="15"/>
  <c r="AI235" i="15"/>
  <c r="AD236" i="15"/>
  <c r="AE236" i="15"/>
  <c r="AF236" i="15"/>
  <c r="AG236" i="15"/>
  <c r="AH236" i="15"/>
  <c r="AI236" i="15"/>
  <c r="AD237" i="15"/>
  <c r="AE237" i="15"/>
  <c r="AF237" i="15"/>
  <c r="AG237" i="15"/>
  <c r="AH237" i="15"/>
  <c r="AI237" i="15"/>
  <c r="AD238" i="15"/>
  <c r="AE238" i="15"/>
  <c r="AF238" i="15"/>
  <c r="AG238" i="15"/>
  <c r="AH238" i="15"/>
  <c r="AI238" i="15"/>
  <c r="AD239" i="15"/>
  <c r="AE239" i="15"/>
  <c r="AF239" i="15"/>
  <c r="AG239" i="15"/>
  <c r="AH239" i="15"/>
  <c r="AI239" i="15"/>
  <c r="AD240" i="15"/>
  <c r="AE240" i="15"/>
  <c r="AF240" i="15"/>
  <c r="AG240" i="15"/>
  <c r="AH240" i="15"/>
  <c r="AI240" i="15"/>
  <c r="AD241" i="15"/>
  <c r="AE241" i="15"/>
  <c r="AF241" i="15"/>
  <c r="AG241" i="15"/>
  <c r="AH241" i="15"/>
  <c r="AI241" i="15"/>
  <c r="AD242" i="15"/>
  <c r="AE242" i="15"/>
  <c r="AF242" i="15"/>
  <c r="AG242" i="15"/>
  <c r="AH242" i="15"/>
  <c r="AI242" i="15"/>
  <c r="AD243" i="15"/>
  <c r="AE243" i="15"/>
  <c r="AF243" i="15"/>
  <c r="AG243" i="15"/>
  <c r="AH243" i="15"/>
  <c r="AI243" i="15"/>
  <c r="AD244" i="15"/>
  <c r="AE244" i="15"/>
  <c r="AF244" i="15"/>
  <c r="AG244" i="15"/>
  <c r="AH244" i="15"/>
  <c r="AI244" i="15"/>
  <c r="AD245" i="15"/>
  <c r="AE245" i="15"/>
  <c r="AF245" i="15"/>
  <c r="AG245" i="15"/>
  <c r="AH245" i="15"/>
  <c r="AI245" i="15"/>
  <c r="AD246" i="15"/>
  <c r="AE246" i="15"/>
  <c r="AF246" i="15"/>
  <c r="AG246" i="15"/>
  <c r="AH246" i="15"/>
  <c r="AI246" i="15"/>
  <c r="AD247" i="15"/>
  <c r="AE247" i="15"/>
  <c r="AF247" i="15"/>
  <c r="AG247" i="15"/>
  <c r="AH247" i="15"/>
  <c r="AI247" i="15"/>
  <c r="AD248" i="15"/>
  <c r="AE248" i="15"/>
  <c r="AF248" i="15"/>
  <c r="AG248" i="15"/>
  <c r="AH248" i="15"/>
  <c r="AI248" i="15"/>
  <c r="AD249" i="15"/>
  <c r="AE249" i="15"/>
  <c r="AF249" i="15"/>
  <c r="AG249" i="15"/>
  <c r="AH249" i="15"/>
  <c r="AI249" i="15"/>
  <c r="AD250" i="15"/>
  <c r="AE250" i="15"/>
  <c r="AF250" i="15"/>
  <c r="AG250" i="15"/>
  <c r="AH250" i="15"/>
  <c r="AI250" i="15"/>
  <c r="AD251" i="15"/>
  <c r="AE251" i="15"/>
  <c r="AF251" i="15"/>
  <c r="AG251" i="15"/>
  <c r="AH251" i="15"/>
  <c r="AI251" i="15"/>
  <c r="AD252" i="15"/>
  <c r="AE252" i="15"/>
  <c r="AF252" i="15"/>
  <c r="AG252" i="15"/>
  <c r="AH252" i="15"/>
  <c r="AI252" i="15"/>
  <c r="AD253" i="15"/>
  <c r="AE253" i="15"/>
  <c r="AF253" i="15"/>
  <c r="AG253" i="15"/>
  <c r="AH253" i="15"/>
  <c r="AI253" i="15"/>
  <c r="AD254" i="15"/>
  <c r="AE254" i="15"/>
  <c r="AF254" i="15"/>
  <c r="AG254" i="15"/>
  <c r="AH254" i="15"/>
  <c r="AI254" i="15"/>
  <c r="AD255" i="15"/>
  <c r="AE255" i="15"/>
  <c r="AF255" i="15"/>
  <c r="AG255" i="15"/>
  <c r="AH255" i="15"/>
  <c r="AI255" i="15"/>
  <c r="AD256" i="15"/>
  <c r="AE256" i="15"/>
  <c r="AF256" i="15"/>
  <c r="AG256" i="15"/>
  <c r="AH256" i="15"/>
  <c r="AI256" i="15"/>
  <c r="AD257" i="15"/>
  <c r="AE257" i="15"/>
  <c r="AF257" i="15"/>
  <c r="AG257" i="15"/>
  <c r="AH257" i="15"/>
  <c r="AI257" i="15"/>
  <c r="AD258" i="15"/>
  <c r="AE258" i="15"/>
  <c r="AF258" i="15"/>
  <c r="AG258" i="15"/>
  <c r="AH258" i="15"/>
  <c r="AI258" i="15"/>
  <c r="AD259" i="15"/>
  <c r="AE259" i="15"/>
  <c r="AF259" i="15"/>
  <c r="AG259" i="15"/>
  <c r="AH259" i="15"/>
  <c r="AI259" i="15"/>
  <c r="AD260" i="15"/>
  <c r="AE260" i="15"/>
  <c r="AF260" i="15"/>
  <c r="AG260" i="15"/>
  <c r="AH260" i="15"/>
  <c r="AI260" i="15"/>
  <c r="AD261" i="15"/>
  <c r="AE261" i="15"/>
  <c r="AF261" i="15"/>
  <c r="AG261" i="15"/>
  <c r="AH261" i="15"/>
  <c r="AI261" i="15"/>
  <c r="AD262" i="15"/>
  <c r="AE262" i="15"/>
  <c r="AF262" i="15"/>
  <c r="AG262" i="15"/>
  <c r="AH262" i="15"/>
  <c r="AI262" i="15"/>
  <c r="AD263" i="15"/>
  <c r="AE263" i="15"/>
  <c r="AF263" i="15"/>
  <c r="AG263" i="15"/>
  <c r="AH263" i="15"/>
  <c r="AI263" i="15"/>
  <c r="AD264" i="15"/>
  <c r="AE264" i="15"/>
  <c r="AF264" i="15"/>
  <c r="AG264" i="15"/>
  <c r="AH264" i="15"/>
  <c r="AI264" i="15"/>
  <c r="AD265" i="15"/>
  <c r="AE265" i="15"/>
  <c r="AF265" i="15"/>
  <c r="AG265" i="15"/>
  <c r="AH265" i="15"/>
  <c r="AI265" i="15"/>
  <c r="AD266" i="15"/>
  <c r="AE266" i="15"/>
  <c r="AF266" i="15"/>
  <c r="AG266" i="15"/>
  <c r="AH266" i="15"/>
  <c r="AI266" i="15"/>
  <c r="AD267" i="15"/>
  <c r="AE267" i="15"/>
  <c r="AF267" i="15"/>
  <c r="AG267" i="15"/>
  <c r="AH267" i="15"/>
  <c r="AI267" i="15"/>
  <c r="AD268" i="15"/>
  <c r="AE268" i="15"/>
  <c r="AF268" i="15"/>
  <c r="AG268" i="15"/>
  <c r="AH268" i="15"/>
  <c r="AI268" i="15"/>
  <c r="AD269" i="15"/>
  <c r="AE269" i="15"/>
  <c r="AF269" i="15"/>
  <c r="AG269" i="15"/>
  <c r="AH269" i="15"/>
  <c r="AI269" i="15"/>
  <c r="AD270" i="15"/>
  <c r="AE270" i="15"/>
  <c r="AF270" i="15"/>
  <c r="AG270" i="15"/>
  <c r="AH270" i="15"/>
  <c r="AI270" i="15"/>
  <c r="AD271" i="15"/>
  <c r="AE271" i="15"/>
  <c r="AF271" i="15"/>
  <c r="AG271" i="15"/>
  <c r="AH271" i="15"/>
  <c r="AI271" i="15"/>
  <c r="AD272" i="15"/>
  <c r="AE272" i="15"/>
  <c r="AF272" i="15"/>
  <c r="AG272" i="15"/>
  <c r="AH272" i="15"/>
  <c r="AI272" i="15"/>
  <c r="AD273" i="15"/>
  <c r="AE273" i="15"/>
  <c r="AF273" i="15"/>
  <c r="AG273" i="15"/>
  <c r="AH273" i="15"/>
  <c r="AI273" i="15"/>
  <c r="AD274" i="15"/>
  <c r="AE274" i="15"/>
  <c r="AF274" i="15"/>
  <c r="AG274" i="15"/>
  <c r="AH274" i="15"/>
  <c r="AI274" i="15"/>
  <c r="AD275" i="15"/>
  <c r="AE275" i="15"/>
  <c r="AF275" i="15"/>
  <c r="AG275" i="15"/>
  <c r="AH275" i="15"/>
  <c r="AI275" i="15"/>
  <c r="AD276" i="15"/>
  <c r="AE276" i="15"/>
  <c r="AF276" i="15"/>
  <c r="AG276" i="15"/>
  <c r="AH276" i="15"/>
  <c r="AI276" i="15"/>
  <c r="AD277" i="15"/>
  <c r="AE277" i="15"/>
  <c r="AF277" i="15"/>
  <c r="AG277" i="15"/>
  <c r="AH277" i="15"/>
  <c r="AI277" i="15"/>
  <c r="AD278" i="15"/>
  <c r="AE278" i="15"/>
  <c r="AF278" i="15"/>
  <c r="AG278" i="15"/>
  <c r="AH278" i="15"/>
  <c r="AI278" i="15"/>
  <c r="AD279" i="15"/>
  <c r="AE279" i="15"/>
  <c r="AF279" i="15"/>
  <c r="AG279" i="15"/>
  <c r="AH279" i="15"/>
  <c r="AI279" i="15"/>
  <c r="AD280" i="15"/>
  <c r="AE280" i="15"/>
  <c r="AF280" i="15"/>
  <c r="AG280" i="15"/>
  <c r="AH280" i="15"/>
  <c r="AI280" i="15"/>
  <c r="AD281" i="15"/>
  <c r="AE281" i="15"/>
  <c r="AF281" i="15"/>
  <c r="AG281" i="15"/>
  <c r="AH281" i="15"/>
  <c r="AI281" i="15"/>
  <c r="AD282" i="15"/>
  <c r="AE282" i="15"/>
  <c r="AF282" i="15"/>
  <c r="AG282" i="15"/>
  <c r="AH282" i="15"/>
  <c r="AI282" i="15"/>
  <c r="AD283" i="15"/>
  <c r="AE283" i="15"/>
  <c r="AF283" i="15"/>
  <c r="AG283" i="15"/>
  <c r="AH283" i="15"/>
  <c r="AI283" i="15"/>
  <c r="AD284" i="15"/>
  <c r="AE284" i="15"/>
  <c r="AF284" i="15"/>
  <c r="AG284" i="15"/>
  <c r="AH284" i="15"/>
  <c r="AI284" i="15"/>
  <c r="AD285" i="15"/>
  <c r="AE285" i="15"/>
  <c r="AF285" i="15"/>
  <c r="AG285" i="15"/>
  <c r="AH285" i="15"/>
  <c r="AI285" i="15"/>
  <c r="AD286" i="15"/>
  <c r="AE286" i="15"/>
  <c r="AF286" i="15"/>
  <c r="AG286" i="15"/>
  <c r="AH286" i="15"/>
  <c r="AI286" i="15"/>
  <c r="AD287" i="15"/>
  <c r="AE287" i="15"/>
  <c r="AF287" i="15"/>
  <c r="AG287" i="15"/>
  <c r="AH287" i="15"/>
  <c r="AI287" i="15"/>
  <c r="AD288" i="15"/>
  <c r="AE288" i="15"/>
  <c r="AF288" i="15"/>
  <c r="AG288" i="15"/>
  <c r="AH288" i="15"/>
  <c r="AI288" i="15"/>
  <c r="AD289" i="15"/>
  <c r="AE289" i="15"/>
  <c r="AF289" i="15"/>
  <c r="AG289" i="15"/>
  <c r="AH289" i="15"/>
  <c r="AI289" i="15"/>
  <c r="AD290" i="15"/>
  <c r="AE290" i="15"/>
  <c r="AF290" i="15"/>
  <c r="AG290" i="15"/>
  <c r="AH290" i="15"/>
  <c r="AI290" i="15"/>
  <c r="AD291" i="15"/>
  <c r="AE291" i="15"/>
  <c r="AF291" i="15"/>
  <c r="AG291" i="15"/>
  <c r="AH291" i="15"/>
  <c r="AI291" i="15"/>
  <c r="AD292" i="15"/>
  <c r="AE292" i="15"/>
  <c r="AF292" i="15"/>
  <c r="AG292" i="15"/>
  <c r="AH292" i="15"/>
  <c r="AI292" i="15"/>
  <c r="AD293" i="15"/>
  <c r="AE293" i="15"/>
  <c r="AF293" i="15"/>
  <c r="AG293" i="15"/>
  <c r="AH293" i="15"/>
  <c r="AI293" i="15"/>
  <c r="AD294" i="15"/>
  <c r="AE294" i="15"/>
  <c r="AF294" i="15"/>
  <c r="AG294" i="15"/>
  <c r="AH294" i="15"/>
  <c r="AI294" i="15"/>
  <c r="AD295" i="15"/>
  <c r="AE295" i="15"/>
  <c r="AF295" i="15"/>
  <c r="AG295" i="15"/>
  <c r="AH295" i="15"/>
  <c r="AI295" i="15"/>
  <c r="AD296" i="15"/>
  <c r="AE296" i="15"/>
  <c r="AF296" i="15"/>
  <c r="AG296" i="15"/>
  <c r="AH296" i="15"/>
  <c r="AI296" i="15"/>
  <c r="AD297" i="15"/>
  <c r="AE297" i="15"/>
  <c r="AF297" i="15"/>
  <c r="AG297" i="15"/>
  <c r="AH297" i="15"/>
  <c r="AI297" i="15"/>
  <c r="AD298" i="15"/>
  <c r="AE298" i="15"/>
  <c r="AF298" i="15"/>
  <c r="AG298" i="15"/>
  <c r="AH298" i="15"/>
  <c r="AI298" i="15"/>
  <c r="AD299" i="15"/>
  <c r="AE299" i="15"/>
  <c r="AF299" i="15"/>
  <c r="AG299" i="15"/>
  <c r="AH299" i="15"/>
  <c r="AI299" i="15"/>
  <c r="AD300" i="15"/>
  <c r="AE300" i="15"/>
  <c r="AF300" i="15"/>
  <c r="AG300" i="15"/>
  <c r="AH300" i="15"/>
  <c r="AI300" i="15"/>
  <c r="AD301" i="15"/>
  <c r="AE301" i="15"/>
  <c r="AF301" i="15"/>
  <c r="AG301" i="15"/>
  <c r="AH301" i="15"/>
  <c r="AI301" i="15"/>
  <c r="AD302" i="15"/>
  <c r="AE302" i="15"/>
  <c r="AF302" i="15"/>
  <c r="AG302" i="15"/>
  <c r="AH302" i="15"/>
  <c r="AI302" i="15"/>
  <c r="AD303" i="15"/>
  <c r="AE303" i="15"/>
  <c r="AF303" i="15"/>
  <c r="AG303" i="15"/>
  <c r="AH303" i="15"/>
  <c r="AI303" i="15"/>
  <c r="AD304" i="15"/>
  <c r="AE304" i="15"/>
  <c r="AF304" i="15"/>
  <c r="AG304" i="15"/>
  <c r="AH304" i="15"/>
  <c r="AI304" i="15"/>
  <c r="AD305" i="15"/>
  <c r="AE305" i="15"/>
  <c r="AF305" i="15"/>
  <c r="AG305" i="15"/>
  <c r="AH305" i="15"/>
  <c r="AI305" i="15"/>
  <c r="AD306" i="15"/>
  <c r="AE306" i="15"/>
  <c r="AF306" i="15"/>
  <c r="AG306" i="15"/>
  <c r="AH306" i="15"/>
  <c r="AI306" i="15"/>
  <c r="AD307" i="15"/>
  <c r="AE307" i="15"/>
  <c r="AF307" i="15"/>
  <c r="AG307" i="15"/>
  <c r="AH307" i="15"/>
  <c r="AI307" i="15"/>
  <c r="AD308" i="15"/>
  <c r="AE308" i="15"/>
  <c r="AF308" i="15"/>
  <c r="AG308" i="15"/>
  <c r="AH308" i="15"/>
  <c r="AI308" i="15"/>
  <c r="AD309" i="15"/>
  <c r="AE309" i="15"/>
  <c r="AF309" i="15"/>
  <c r="AG309" i="15"/>
  <c r="AH309" i="15"/>
  <c r="AI309" i="15"/>
  <c r="AD310" i="15"/>
  <c r="AE310" i="15"/>
  <c r="AF310" i="15"/>
  <c r="AG310" i="15"/>
  <c r="AH310" i="15"/>
  <c r="AI310" i="15"/>
  <c r="AD311" i="15"/>
  <c r="AE311" i="15"/>
  <c r="AF311" i="15"/>
  <c r="AG311" i="15"/>
  <c r="AH311" i="15"/>
  <c r="AI311" i="15"/>
  <c r="AD312" i="15"/>
  <c r="AE312" i="15"/>
  <c r="AF312" i="15"/>
  <c r="AG312" i="15"/>
  <c r="AH312" i="15"/>
  <c r="AI312" i="15"/>
  <c r="AD313" i="15"/>
  <c r="AE313" i="15"/>
  <c r="AF313" i="15"/>
  <c r="AG313" i="15"/>
  <c r="AH313" i="15"/>
  <c r="AI313" i="15"/>
  <c r="AD314" i="15"/>
  <c r="AE314" i="15"/>
  <c r="AF314" i="15"/>
  <c r="AG314" i="15"/>
  <c r="AH314" i="15"/>
  <c r="AI314" i="15"/>
  <c r="AD315" i="15"/>
  <c r="AE315" i="15"/>
  <c r="AF315" i="15"/>
  <c r="AG315" i="15"/>
  <c r="AH315" i="15"/>
  <c r="AI315" i="15"/>
  <c r="AD316" i="15"/>
  <c r="AE316" i="15"/>
  <c r="AF316" i="15"/>
  <c r="AG316" i="15"/>
  <c r="AH316" i="15"/>
  <c r="AI316" i="15"/>
  <c r="AD317" i="15"/>
  <c r="AE317" i="15"/>
  <c r="AF317" i="15"/>
  <c r="AG317" i="15"/>
  <c r="AH317" i="15"/>
  <c r="AI317" i="15"/>
  <c r="AD318" i="15"/>
  <c r="AE318" i="15"/>
  <c r="AF318" i="15"/>
  <c r="AG318" i="15"/>
  <c r="AH318" i="15"/>
  <c r="AI318" i="15"/>
  <c r="AD319" i="15"/>
  <c r="AE319" i="15"/>
  <c r="AF319" i="15"/>
  <c r="AG319" i="15"/>
  <c r="AH319" i="15"/>
  <c r="AI319" i="15"/>
  <c r="AD320" i="15"/>
  <c r="AE320" i="15"/>
  <c r="AF320" i="15"/>
  <c r="AG320" i="15"/>
  <c r="AH320" i="15"/>
  <c r="AI320" i="15"/>
  <c r="AD321" i="15"/>
  <c r="AE321" i="15"/>
  <c r="AF321" i="15"/>
  <c r="AG321" i="15"/>
  <c r="AH321" i="15"/>
  <c r="AI321" i="15"/>
  <c r="AD322" i="15"/>
  <c r="AE322" i="15"/>
  <c r="AF322" i="15"/>
  <c r="AG322" i="15"/>
  <c r="AH322" i="15"/>
  <c r="AI322" i="15"/>
  <c r="AD323" i="15"/>
  <c r="AE323" i="15"/>
  <c r="AF323" i="15"/>
  <c r="AG323" i="15"/>
  <c r="AH323" i="15"/>
  <c r="AI323" i="15"/>
  <c r="AD324" i="15"/>
  <c r="AE324" i="15"/>
  <c r="AF324" i="15"/>
  <c r="AG324" i="15"/>
  <c r="AH324" i="15"/>
  <c r="AI324" i="15"/>
  <c r="AD325" i="15"/>
  <c r="AE325" i="15"/>
  <c r="AF325" i="15"/>
  <c r="AG325" i="15"/>
  <c r="AH325" i="15"/>
  <c r="AI325" i="15"/>
  <c r="AD326" i="15"/>
  <c r="AE326" i="15"/>
  <c r="AF326" i="15"/>
  <c r="AG326" i="15"/>
  <c r="AH326" i="15"/>
  <c r="AI326" i="15"/>
  <c r="AD327" i="15"/>
  <c r="AE327" i="15"/>
  <c r="AF327" i="15"/>
  <c r="AG327" i="15"/>
  <c r="AH327" i="15"/>
  <c r="AI327" i="15"/>
  <c r="AD328" i="15"/>
  <c r="AE328" i="15"/>
  <c r="AF328" i="15"/>
  <c r="AG328" i="15"/>
  <c r="AH328" i="15"/>
  <c r="AI328" i="15"/>
  <c r="AD329" i="15"/>
  <c r="AE329" i="15"/>
  <c r="AF329" i="15"/>
  <c r="AG329" i="15"/>
  <c r="AH329" i="15"/>
  <c r="AI329" i="15"/>
  <c r="AD330" i="15"/>
  <c r="AE330" i="15"/>
  <c r="AF330" i="15"/>
  <c r="AG330" i="15"/>
  <c r="AH330" i="15"/>
  <c r="AI330" i="15"/>
  <c r="AD331" i="15"/>
  <c r="AE331" i="15"/>
  <c r="AF331" i="15"/>
  <c r="AG331" i="15"/>
  <c r="AH331" i="15"/>
  <c r="AI331" i="15"/>
  <c r="AD332" i="15"/>
  <c r="AE332" i="15"/>
  <c r="AF332" i="15"/>
  <c r="AG332" i="15"/>
  <c r="AH332" i="15"/>
  <c r="AI332" i="15"/>
  <c r="AD333" i="15"/>
  <c r="AE333" i="15"/>
  <c r="AF333" i="15"/>
  <c r="AG333" i="15"/>
  <c r="AH333" i="15"/>
  <c r="AI333" i="15"/>
  <c r="AD334" i="15"/>
  <c r="AE334" i="15"/>
  <c r="AF334" i="15"/>
  <c r="AG334" i="15"/>
  <c r="AH334" i="15"/>
  <c r="AI334" i="15"/>
  <c r="AD335" i="15"/>
  <c r="AE335" i="15"/>
  <c r="AF335" i="15"/>
  <c r="AG335" i="15"/>
  <c r="AH335" i="15"/>
  <c r="AI335" i="15"/>
  <c r="AD336" i="15"/>
  <c r="AE336" i="15"/>
  <c r="AF336" i="15"/>
  <c r="AG336" i="15"/>
  <c r="AH336" i="15"/>
  <c r="AI336" i="15"/>
  <c r="AD337" i="15"/>
  <c r="AE337" i="15"/>
  <c r="AF337" i="15"/>
  <c r="AG337" i="15"/>
  <c r="AH337" i="15"/>
  <c r="AI337" i="15"/>
  <c r="AD338" i="15"/>
  <c r="AE338" i="15"/>
  <c r="AF338" i="15"/>
  <c r="AG338" i="15"/>
  <c r="AH338" i="15"/>
  <c r="AI338" i="15"/>
  <c r="AD339" i="15"/>
  <c r="AE339" i="15"/>
  <c r="AF339" i="15"/>
  <c r="AG339" i="15"/>
  <c r="AH339" i="15"/>
  <c r="AI339" i="15"/>
  <c r="AD340" i="15"/>
  <c r="AE340" i="15"/>
  <c r="AF340" i="15"/>
  <c r="AG340" i="15"/>
  <c r="AH340" i="15"/>
  <c r="AI340" i="15"/>
  <c r="AD341" i="15"/>
  <c r="AE341" i="15"/>
  <c r="AF341" i="15"/>
  <c r="AG341" i="15"/>
  <c r="AH341" i="15"/>
  <c r="AI341" i="15"/>
  <c r="AD342" i="15"/>
  <c r="AE342" i="15"/>
  <c r="AF342" i="15"/>
  <c r="AG342" i="15"/>
  <c r="AH342" i="15"/>
  <c r="AI342" i="15"/>
  <c r="AD343" i="15"/>
  <c r="AE343" i="15"/>
  <c r="AF343" i="15"/>
  <c r="AG343" i="15"/>
  <c r="AH343" i="15"/>
  <c r="AI343" i="15"/>
  <c r="AD344" i="15"/>
  <c r="AE344" i="15"/>
  <c r="AF344" i="15"/>
  <c r="AG344" i="15"/>
  <c r="AH344" i="15"/>
  <c r="AI344" i="15"/>
  <c r="AD345" i="15"/>
  <c r="AE345" i="15"/>
  <c r="AF345" i="15"/>
  <c r="AG345" i="15"/>
  <c r="AH345" i="15"/>
  <c r="AI345" i="15"/>
  <c r="AD346" i="15"/>
  <c r="AE346" i="15"/>
  <c r="AF346" i="15"/>
  <c r="AG346" i="15"/>
  <c r="AH346" i="15"/>
  <c r="AI346" i="15"/>
  <c r="AD347" i="15"/>
  <c r="AE347" i="15"/>
  <c r="AF347" i="15"/>
  <c r="AG347" i="15"/>
  <c r="AH347" i="15"/>
  <c r="AI347" i="15"/>
  <c r="AD348" i="15"/>
  <c r="AE348" i="15"/>
  <c r="AF348" i="15"/>
  <c r="AG348" i="15"/>
  <c r="AH348" i="15"/>
  <c r="AI348" i="15"/>
  <c r="AD349" i="15"/>
  <c r="AE349" i="15"/>
  <c r="AF349" i="15"/>
  <c r="AG349" i="15"/>
  <c r="AH349" i="15"/>
  <c r="AI349" i="15"/>
  <c r="AD350" i="15"/>
  <c r="AE350" i="15"/>
  <c r="AF350" i="15"/>
  <c r="AG350" i="15"/>
  <c r="AH350" i="15"/>
  <c r="AI350" i="15"/>
  <c r="AD351" i="15"/>
  <c r="AE351" i="15"/>
  <c r="AF351" i="15"/>
  <c r="AG351" i="15"/>
  <c r="AH351" i="15"/>
  <c r="AI351" i="15"/>
  <c r="AD352" i="15"/>
  <c r="AE352" i="15"/>
  <c r="AF352" i="15"/>
  <c r="AG352" i="15"/>
  <c r="AH352" i="15"/>
  <c r="AI352" i="15"/>
  <c r="AD353" i="15"/>
  <c r="AE353" i="15"/>
  <c r="AF353" i="15"/>
  <c r="AG353" i="15"/>
  <c r="AH353" i="15"/>
  <c r="AI353" i="15"/>
  <c r="AD354" i="15"/>
  <c r="AE354" i="15"/>
  <c r="AF354" i="15"/>
  <c r="AG354" i="15"/>
  <c r="AH354" i="15"/>
  <c r="AI354" i="15"/>
  <c r="AD355" i="15"/>
  <c r="AE355" i="15"/>
  <c r="AF355" i="15"/>
  <c r="AG355" i="15"/>
  <c r="AH355" i="15"/>
  <c r="AI355" i="15"/>
  <c r="AD356" i="15"/>
  <c r="AE356" i="15"/>
  <c r="AF356" i="15"/>
  <c r="AG356" i="15"/>
  <c r="AH356" i="15"/>
  <c r="AI356" i="15"/>
  <c r="AD357" i="15"/>
  <c r="AE357" i="15"/>
  <c r="AF357" i="15"/>
  <c r="AG357" i="15"/>
  <c r="AH357" i="15"/>
  <c r="AI357" i="15"/>
  <c r="AD358" i="15"/>
  <c r="AE358" i="15"/>
  <c r="AF358" i="15"/>
  <c r="AG358" i="15"/>
  <c r="AH358" i="15"/>
  <c r="AI358" i="15"/>
  <c r="AD359" i="15"/>
  <c r="AE359" i="15"/>
  <c r="AF359" i="15"/>
  <c r="AG359" i="15"/>
  <c r="AH359" i="15"/>
  <c r="AI359" i="15"/>
  <c r="AD360" i="15"/>
  <c r="AE360" i="15"/>
  <c r="AF360" i="15"/>
  <c r="AG360" i="15"/>
  <c r="AH360" i="15"/>
  <c r="AI360" i="15"/>
  <c r="AD361" i="15"/>
  <c r="AE361" i="15"/>
  <c r="AF361" i="15"/>
  <c r="AG361" i="15"/>
  <c r="AH361" i="15"/>
  <c r="AI361" i="15"/>
  <c r="AD362" i="15"/>
  <c r="AE362" i="15"/>
  <c r="AF362" i="15"/>
  <c r="AG362" i="15"/>
  <c r="AH362" i="15"/>
  <c r="AI362" i="15"/>
  <c r="AD363" i="15"/>
  <c r="AE363" i="15"/>
  <c r="AF363" i="15"/>
  <c r="AG363" i="15"/>
  <c r="AH363" i="15"/>
  <c r="AI363" i="15"/>
  <c r="AD364" i="15"/>
  <c r="AE364" i="15"/>
  <c r="AF364" i="15"/>
  <c r="AG364" i="15"/>
  <c r="AH364" i="15"/>
  <c r="AI364" i="15"/>
  <c r="AD365" i="15"/>
  <c r="AE365" i="15"/>
  <c r="AF365" i="15"/>
  <c r="AG365" i="15"/>
  <c r="AH365" i="15"/>
  <c r="AI365" i="15"/>
  <c r="AD366" i="15"/>
  <c r="AE366" i="15"/>
  <c r="AF366" i="15"/>
  <c r="AG366" i="15"/>
  <c r="AH366" i="15"/>
  <c r="AI366" i="15"/>
  <c r="AD367" i="15"/>
  <c r="AE367" i="15"/>
  <c r="AF367" i="15"/>
  <c r="AG367" i="15"/>
  <c r="AH367" i="15"/>
  <c r="AI367" i="15"/>
  <c r="AD368" i="15"/>
  <c r="AE368" i="15"/>
  <c r="AF368" i="15"/>
  <c r="AG368" i="15"/>
  <c r="AH368" i="15"/>
  <c r="AI368" i="15"/>
  <c r="AD369" i="15"/>
  <c r="AE369" i="15"/>
  <c r="AF369" i="15"/>
  <c r="AG369" i="15"/>
  <c r="AH369" i="15"/>
  <c r="AI369" i="15"/>
  <c r="AD370" i="15"/>
  <c r="AE370" i="15"/>
  <c r="AF370" i="15"/>
  <c r="AG370" i="15"/>
  <c r="AH370" i="15"/>
  <c r="AI370" i="15"/>
  <c r="AD371" i="15"/>
  <c r="AE371" i="15"/>
  <c r="AF371" i="15"/>
  <c r="AG371" i="15"/>
  <c r="AH371" i="15"/>
  <c r="AI371" i="15"/>
  <c r="AD372" i="15"/>
  <c r="AE372" i="15"/>
  <c r="AF372" i="15"/>
  <c r="AG372" i="15"/>
  <c r="AH372" i="15"/>
  <c r="AI372" i="15"/>
  <c r="AD373" i="15"/>
  <c r="AE373" i="15"/>
  <c r="AF373" i="15"/>
  <c r="AG373" i="15"/>
  <c r="AH373" i="15"/>
  <c r="AI373" i="15"/>
  <c r="AD374" i="15"/>
  <c r="AE374" i="15"/>
  <c r="AF374" i="15"/>
  <c r="AG374" i="15"/>
  <c r="AH374" i="15"/>
  <c r="AI374" i="15"/>
  <c r="AD375" i="15"/>
  <c r="AE375" i="15"/>
  <c r="AF375" i="15"/>
  <c r="AG375" i="15"/>
  <c r="AH375" i="15"/>
  <c r="AI375" i="15"/>
  <c r="AD376" i="15"/>
  <c r="AE376" i="15"/>
  <c r="AF376" i="15"/>
  <c r="AG376" i="15"/>
  <c r="AH376" i="15"/>
  <c r="AI376" i="15"/>
  <c r="AD377" i="15"/>
  <c r="AE377" i="15"/>
  <c r="AF377" i="15"/>
  <c r="AG377" i="15"/>
  <c r="AH377" i="15"/>
  <c r="AI377" i="15"/>
  <c r="AD378" i="15"/>
  <c r="AE378" i="15"/>
  <c r="AF378" i="15"/>
  <c r="AG378" i="15"/>
  <c r="AH378" i="15"/>
  <c r="AI378" i="15"/>
  <c r="AD379" i="15"/>
  <c r="AE379" i="15"/>
  <c r="AF379" i="15"/>
  <c r="AG379" i="15"/>
  <c r="AH379" i="15"/>
  <c r="AI379" i="15"/>
  <c r="AD380" i="15"/>
  <c r="AE380" i="15"/>
  <c r="AF380" i="15"/>
  <c r="AG380" i="15"/>
  <c r="AH380" i="15"/>
  <c r="AI380" i="15"/>
  <c r="AD381" i="15"/>
  <c r="AE381" i="15"/>
  <c r="AF381" i="15"/>
  <c r="AG381" i="15"/>
  <c r="AH381" i="15"/>
  <c r="AI381" i="15"/>
  <c r="AD382" i="15"/>
  <c r="AE382" i="15"/>
  <c r="AF382" i="15"/>
  <c r="AG382" i="15"/>
  <c r="AH382" i="15"/>
  <c r="AI382" i="15"/>
  <c r="AD383" i="15"/>
  <c r="AE383" i="15"/>
  <c r="AF383" i="15"/>
  <c r="AG383" i="15"/>
  <c r="AH383" i="15"/>
  <c r="AI383" i="15"/>
  <c r="AD384" i="15"/>
  <c r="AE384" i="15"/>
  <c r="AF384" i="15"/>
  <c r="AG384" i="15"/>
  <c r="AH384" i="15"/>
  <c r="AI384" i="15"/>
  <c r="AD385" i="15"/>
  <c r="AE385" i="15"/>
  <c r="AF385" i="15"/>
  <c r="AG385" i="15"/>
  <c r="AH385" i="15"/>
  <c r="AI385" i="15"/>
  <c r="AD386" i="15"/>
  <c r="AE386" i="15"/>
  <c r="AF386" i="15"/>
  <c r="AG386" i="15"/>
  <c r="AH386" i="15"/>
  <c r="AI386" i="15"/>
  <c r="AD387" i="15"/>
  <c r="AE387" i="15"/>
  <c r="AF387" i="15"/>
  <c r="AG387" i="15"/>
  <c r="AH387" i="15"/>
  <c r="AI387" i="15"/>
  <c r="AD388" i="15"/>
  <c r="AE388" i="15"/>
  <c r="AF388" i="15"/>
  <c r="AG388" i="15"/>
  <c r="AH388" i="15"/>
  <c r="AI388" i="15"/>
  <c r="AD389" i="15"/>
  <c r="AE389" i="15"/>
  <c r="AF389" i="15"/>
  <c r="AG389" i="15"/>
  <c r="AH389" i="15"/>
  <c r="AI389" i="15"/>
  <c r="AD390" i="15"/>
  <c r="AE390" i="15"/>
  <c r="AF390" i="15"/>
  <c r="AG390" i="15"/>
  <c r="AH390" i="15"/>
  <c r="AI390" i="15"/>
  <c r="AD391" i="15"/>
  <c r="AE391" i="15"/>
  <c r="AF391" i="15"/>
  <c r="AG391" i="15"/>
  <c r="AH391" i="15"/>
  <c r="AI391" i="15"/>
  <c r="AD392" i="15"/>
  <c r="AE392" i="15"/>
  <c r="AF392" i="15"/>
  <c r="AG392" i="15"/>
  <c r="AH392" i="15"/>
  <c r="AI392" i="15"/>
  <c r="AD393" i="15"/>
  <c r="AE393" i="15"/>
  <c r="AF393" i="15"/>
  <c r="AG393" i="15"/>
  <c r="AH393" i="15"/>
  <c r="AI393" i="15"/>
  <c r="AD394" i="15"/>
  <c r="AE394" i="15"/>
  <c r="AF394" i="15"/>
  <c r="AG394" i="15"/>
  <c r="AH394" i="15"/>
  <c r="AI394" i="15"/>
  <c r="AD395" i="15"/>
  <c r="AE395" i="15"/>
  <c r="AF395" i="15"/>
  <c r="AG395" i="15"/>
  <c r="AH395" i="15"/>
  <c r="AI395" i="15"/>
  <c r="AD396" i="15"/>
  <c r="AE396" i="15"/>
  <c r="AF396" i="15"/>
  <c r="AG396" i="15"/>
  <c r="AH396" i="15"/>
  <c r="AI396" i="15"/>
  <c r="AD397" i="15"/>
  <c r="AE397" i="15"/>
  <c r="AF397" i="15"/>
  <c r="AG397" i="15"/>
  <c r="AH397" i="15"/>
  <c r="AI397" i="15"/>
  <c r="AD398" i="15"/>
  <c r="AE398" i="15"/>
  <c r="AF398" i="15"/>
  <c r="AG398" i="15"/>
  <c r="AH398" i="15"/>
  <c r="AI398" i="15"/>
  <c r="AD399" i="15"/>
  <c r="AE399" i="15"/>
  <c r="AF399" i="15"/>
  <c r="AG399" i="15"/>
  <c r="AH399" i="15"/>
  <c r="AI399" i="15"/>
  <c r="AD400" i="15"/>
  <c r="AE400" i="15"/>
  <c r="AF400" i="15"/>
  <c r="AG400" i="15"/>
  <c r="AH400" i="15"/>
  <c r="AI400" i="15"/>
  <c r="AD401" i="15"/>
  <c r="AE401" i="15"/>
  <c r="AF401" i="15"/>
  <c r="AG401" i="15"/>
  <c r="AH401" i="15"/>
  <c r="AI401" i="15"/>
  <c r="AD402" i="15"/>
  <c r="AE402" i="15"/>
  <c r="AF402" i="15"/>
  <c r="AG402" i="15"/>
  <c r="AH402" i="15"/>
  <c r="AI402" i="15"/>
  <c r="AD403" i="15"/>
  <c r="AE403" i="15"/>
  <c r="AF403" i="15"/>
  <c r="AG403" i="15"/>
  <c r="AH403" i="15"/>
  <c r="AI403" i="15"/>
  <c r="AD404" i="15"/>
  <c r="AE404" i="15"/>
  <c r="AF404" i="15"/>
  <c r="AG404" i="15"/>
  <c r="AH404" i="15"/>
  <c r="AI404" i="15"/>
  <c r="AD405" i="15"/>
  <c r="AE405" i="15"/>
  <c r="AF405" i="15"/>
  <c r="AG405" i="15"/>
  <c r="AH405" i="15"/>
  <c r="AI405" i="15"/>
  <c r="AD406" i="15"/>
  <c r="AE406" i="15"/>
  <c r="AF406" i="15"/>
  <c r="AG406" i="15"/>
  <c r="AH406" i="15"/>
  <c r="AI406" i="15"/>
  <c r="AD407" i="15"/>
  <c r="AE407" i="15"/>
  <c r="AF407" i="15"/>
  <c r="AG407" i="15"/>
  <c r="AH407" i="15"/>
  <c r="AI407" i="15"/>
  <c r="AD408" i="15"/>
  <c r="AE408" i="15"/>
  <c r="AF408" i="15"/>
  <c r="AG408" i="15"/>
  <c r="AH408" i="15"/>
  <c r="AI408" i="15"/>
  <c r="AD409" i="15"/>
  <c r="AE409" i="15"/>
  <c r="AF409" i="15"/>
  <c r="AG409" i="15"/>
  <c r="AH409" i="15"/>
  <c r="AI409" i="15"/>
  <c r="AD410" i="15"/>
  <c r="AE410" i="15"/>
  <c r="AF410" i="15"/>
  <c r="AG410" i="15"/>
  <c r="AH410" i="15"/>
  <c r="AI410" i="15"/>
  <c r="AD411" i="15"/>
  <c r="AE411" i="15"/>
  <c r="AF411" i="15"/>
  <c r="AG411" i="15"/>
  <c r="AH411" i="15"/>
  <c r="AI411" i="15"/>
  <c r="AD412" i="15"/>
  <c r="AE412" i="15"/>
  <c r="AF412" i="15"/>
  <c r="AG412" i="15"/>
  <c r="AH412" i="15"/>
  <c r="AI412" i="15"/>
  <c r="AD413" i="15"/>
  <c r="AE413" i="15"/>
  <c r="AF413" i="15"/>
  <c r="AG413" i="15"/>
  <c r="AH413" i="15"/>
  <c r="AI413" i="15"/>
  <c r="AD414" i="15"/>
  <c r="AE414" i="15"/>
  <c r="AF414" i="15"/>
  <c r="AG414" i="15"/>
  <c r="AH414" i="15"/>
  <c r="AI414" i="15"/>
  <c r="AD415" i="15"/>
  <c r="AE415" i="15"/>
  <c r="AF415" i="15"/>
  <c r="AG415" i="15"/>
  <c r="AH415" i="15"/>
  <c r="AI415" i="15"/>
  <c r="AD416" i="15"/>
  <c r="AE416" i="15"/>
  <c r="AF416" i="15"/>
  <c r="AG416" i="15"/>
  <c r="AH416" i="15"/>
  <c r="AI416" i="15"/>
  <c r="AD417" i="15"/>
  <c r="AE417" i="15"/>
  <c r="AF417" i="15"/>
  <c r="AG417" i="15"/>
  <c r="AH417" i="15"/>
  <c r="AI417" i="15"/>
  <c r="AD418" i="15"/>
  <c r="AE418" i="15"/>
  <c r="AF418" i="15"/>
  <c r="AG418" i="15"/>
  <c r="AH418" i="15"/>
  <c r="AI418" i="15"/>
  <c r="AD419" i="15"/>
  <c r="AE419" i="15"/>
  <c r="AF419" i="15"/>
  <c r="AG419" i="15"/>
  <c r="AH419" i="15"/>
  <c r="AI419" i="15"/>
  <c r="AD420" i="15"/>
  <c r="AE420" i="15"/>
  <c r="AF420" i="15"/>
  <c r="AG420" i="15"/>
  <c r="AH420" i="15"/>
  <c r="AI420" i="15"/>
  <c r="AD421" i="15"/>
  <c r="AE421" i="15"/>
  <c r="AF421" i="15"/>
  <c r="AG421" i="15"/>
  <c r="AH421" i="15"/>
  <c r="AI421" i="15"/>
  <c r="AD422" i="15"/>
  <c r="AE422" i="15"/>
  <c r="AF422" i="15"/>
  <c r="AG422" i="15"/>
  <c r="AH422" i="15"/>
  <c r="AI422" i="15"/>
  <c r="AD423" i="15"/>
  <c r="AE423" i="15"/>
  <c r="AF423" i="15"/>
  <c r="AG423" i="15"/>
  <c r="AH423" i="15"/>
  <c r="AI423" i="15"/>
  <c r="AD424" i="15"/>
  <c r="AE424" i="15"/>
  <c r="AF424" i="15"/>
  <c r="AG424" i="15"/>
  <c r="AH424" i="15"/>
  <c r="AI424" i="15"/>
  <c r="AD425" i="15"/>
  <c r="AE425" i="15"/>
  <c r="AF425" i="15"/>
  <c r="AG425" i="15"/>
  <c r="AH425" i="15"/>
  <c r="AI425" i="15"/>
  <c r="AD426" i="15"/>
  <c r="AE426" i="15"/>
  <c r="AF426" i="15"/>
  <c r="AG426" i="15"/>
  <c r="AH426" i="15"/>
  <c r="AI426" i="15"/>
  <c r="AD427" i="15"/>
  <c r="AE427" i="15"/>
  <c r="AF427" i="15"/>
  <c r="AG427" i="15"/>
  <c r="AH427" i="15"/>
  <c r="AI427" i="15"/>
  <c r="AD428" i="15"/>
  <c r="AE428" i="15"/>
  <c r="AF428" i="15"/>
  <c r="AG428" i="15"/>
  <c r="AH428" i="15"/>
  <c r="AI428" i="15"/>
  <c r="AD429" i="15"/>
  <c r="AE429" i="15"/>
  <c r="AF429" i="15"/>
  <c r="AG429" i="15"/>
  <c r="AH429" i="15"/>
  <c r="AI429" i="15"/>
  <c r="AD430" i="15"/>
  <c r="AE430" i="15"/>
  <c r="AF430" i="15"/>
  <c r="AG430" i="15"/>
  <c r="AH430" i="15"/>
  <c r="AI430" i="15"/>
  <c r="AD431" i="15"/>
  <c r="AE431" i="15"/>
  <c r="AF431" i="15"/>
  <c r="AG431" i="15"/>
  <c r="AH431" i="15"/>
  <c r="AI431" i="15"/>
  <c r="AD432" i="15"/>
  <c r="AE432" i="15"/>
  <c r="AF432" i="15"/>
  <c r="AG432" i="15"/>
  <c r="AH432" i="15"/>
  <c r="AI432" i="15"/>
  <c r="AD433" i="15"/>
  <c r="AE433" i="15"/>
  <c r="AF433" i="15"/>
  <c r="AG433" i="15"/>
  <c r="AH433" i="15"/>
  <c r="AI433" i="15"/>
  <c r="AD434" i="15"/>
  <c r="AE434" i="15"/>
  <c r="AF434" i="15"/>
  <c r="AG434" i="15"/>
  <c r="AH434" i="15"/>
  <c r="AI434" i="15"/>
  <c r="AD435" i="15"/>
  <c r="AE435" i="15"/>
  <c r="AF435" i="15"/>
  <c r="AG435" i="15"/>
  <c r="AH435" i="15"/>
  <c r="AI435" i="15"/>
  <c r="AD436" i="15"/>
  <c r="AE436" i="15"/>
  <c r="AF436" i="15"/>
  <c r="AG436" i="15"/>
  <c r="AH436" i="15"/>
  <c r="AI436" i="15"/>
  <c r="AD437" i="15"/>
  <c r="AE437" i="15"/>
  <c r="AF437" i="15"/>
  <c r="AG437" i="15"/>
  <c r="AH437" i="15"/>
  <c r="AI437" i="15"/>
  <c r="AD438" i="15"/>
  <c r="AE438" i="15"/>
  <c r="AF438" i="15"/>
  <c r="AG438" i="15"/>
  <c r="AH438" i="15"/>
  <c r="AI438" i="15"/>
  <c r="AD439" i="15"/>
  <c r="AE439" i="15"/>
  <c r="AF439" i="15"/>
  <c r="AG439" i="15"/>
  <c r="AH439" i="15"/>
  <c r="AI439" i="15"/>
  <c r="AD440" i="15"/>
  <c r="AE440" i="15"/>
  <c r="AF440" i="15"/>
  <c r="AG440" i="15"/>
  <c r="AH440" i="15"/>
  <c r="AI440" i="15"/>
  <c r="AD441" i="15"/>
  <c r="AE441" i="15"/>
  <c r="AF441" i="15"/>
  <c r="AG441" i="15"/>
  <c r="AH441" i="15"/>
  <c r="AI441" i="15"/>
  <c r="AD442" i="15"/>
  <c r="AE442" i="15"/>
  <c r="AF442" i="15"/>
  <c r="AG442" i="15"/>
  <c r="AH442" i="15"/>
  <c r="AI442" i="15"/>
  <c r="AD443" i="15"/>
  <c r="AE443" i="15"/>
  <c r="AF443" i="15"/>
  <c r="AG443" i="15"/>
  <c r="AH443" i="15"/>
  <c r="AI443" i="15"/>
  <c r="AD444" i="15"/>
  <c r="AE444" i="15"/>
  <c r="AF444" i="15"/>
  <c r="AG444" i="15"/>
  <c r="AH444" i="15"/>
  <c r="AI444" i="15"/>
  <c r="AD445" i="15"/>
  <c r="AE445" i="15"/>
  <c r="AF445" i="15"/>
  <c r="AG445" i="15"/>
  <c r="AH445" i="15"/>
  <c r="AI445" i="15"/>
  <c r="AD446" i="15"/>
  <c r="AE446" i="15"/>
  <c r="AF446" i="15"/>
  <c r="AG446" i="15"/>
  <c r="AH446" i="15"/>
  <c r="AI446" i="15"/>
  <c r="AD447" i="15"/>
  <c r="AE447" i="15"/>
  <c r="AF447" i="15"/>
  <c r="AG447" i="15"/>
  <c r="AH447" i="15"/>
  <c r="AI447" i="15"/>
  <c r="AD448" i="15"/>
  <c r="AE448" i="15"/>
  <c r="AF448" i="15"/>
  <c r="AG448" i="15"/>
  <c r="AH448" i="15"/>
  <c r="AI448" i="15"/>
  <c r="AD449" i="15"/>
  <c r="AE449" i="15"/>
  <c r="AF449" i="15"/>
  <c r="AG449" i="15"/>
  <c r="AH449" i="15"/>
  <c r="AI449" i="15"/>
  <c r="AD450" i="15"/>
  <c r="AE450" i="15"/>
  <c r="AF450" i="15"/>
  <c r="AG450" i="15"/>
  <c r="AH450" i="15"/>
  <c r="AI450" i="15"/>
  <c r="AD451" i="15"/>
  <c r="AE451" i="15"/>
  <c r="AF451" i="15"/>
  <c r="AG451" i="15"/>
  <c r="AH451" i="15"/>
  <c r="AI451" i="15"/>
  <c r="AD452" i="15"/>
  <c r="AE452" i="15"/>
  <c r="AF452" i="15"/>
  <c r="AG452" i="15"/>
  <c r="AH452" i="15"/>
  <c r="AI452" i="15"/>
  <c r="AD453" i="15"/>
  <c r="AE453" i="15"/>
  <c r="AF453" i="15"/>
  <c r="AG453" i="15"/>
  <c r="AH453" i="15"/>
  <c r="AI453" i="15"/>
  <c r="AD454" i="15"/>
  <c r="AE454" i="15"/>
  <c r="AF454" i="15"/>
  <c r="AG454" i="15"/>
  <c r="AH454" i="15"/>
  <c r="AI454" i="15"/>
  <c r="AD455" i="15"/>
  <c r="AE455" i="15"/>
  <c r="AF455" i="15"/>
  <c r="AG455" i="15"/>
  <c r="AH455" i="15"/>
  <c r="AI455" i="15"/>
  <c r="AD456" i="15"/>
  <c r="AE456" i="15"/>
  <c r="AF456" i="15"/>
  <c r="AG456" i="15"/>
  <c r="AH456" i="15"/>
  <c r="AI456" i="15"/>
  <c r="AD457" i="15"/>
  <c r="AE457" i="15"/>
  <c r="AF457" i="15"/>
  <c r="AG457" i="15"/>
  <c r="AH457" i="15"/>
  <c r="AI457" i="15"/>
  <c r="AD458" i="15"/>
  <c r="AE458" i="15"/>
  <c r="AF458" i="15"/>
  <c r="AG458" i="15"/>
  <c r="AH458" i="15"/>
  <c r="AI458" i="15"/>
  <c r="AD459" i="15"/>
  <c r="AE459" i="15"/>
  <c r="AF459" i="15"/>
  <c r="AG459" i="15"/>
  <c r="AH459" i="15"/>
  <c r="AI459" i="15"/>
  <c r="AD460" i="15"/>
  <c r="AE460" i="15"/>
  <c r="AF460" i="15"/>
  <c r="AG460" i="15"/>
  <c r="AH460" i="15"/>
  <c r="AI460" i="15"/>
  <c r="AD461" i="15"/>
  <c r="AE461" i="15"/>
  <c r="AF461" i="15"/>
  <c r="AG461" i="15"/>
  <c r="AH461" i="15"/>
  <c r="AI461" i="15"/>
  <c r="AD462" i="15"/>
  <c r="AE462" i="15"/>
  <c r="AF462" i="15"/>
  <c r="AG462" i="15"/>
  <c r="AH462" i="15"/>
  <c r="AI462" i="15"/>
  <c r="AD463" i="15"/>
  <c r="AE463" i="15"/>
  <c r="AF463" i="15"/>
  <c r="AG463" i="15"/>
  <c r="AH463" i="15"/>
  <c r="AI463" i="15"/>
  <c r="AD464" i="15"/>
  <c r="AE464" i="15"/>
  <c r="AF464" i="15"/>
  <c r="AG464" i="15"/>
  <c r="AH464" i="15"/>
  <c r="AI464" i="15"/>
  <c r="AD465" i="15"/>
  <c r="AE465" i="15"/>
  <c r="AF465" i="15"/>
  <c r="AG465" i="15"/>
  <c r="AH465" i="15"/>
  <c r="AI465" i="15"/>
  <c r="AD466" i="15"/>
  <c r="AE466" i="15"/>
  <c r="AF466" i="15"/>
  <c r="AG466" i="15"/>
  <c r="AH466" i="15"/>
  <c r="AI466" i="15"/>
  <c r="AD467" i="15"/>
  <c r="AE467" i="15"/>
  <c r="AF467" i="15"/>
  <c r="AG467" i="15"/>
  <c r="AH467" i="15"/>
  <c r="AI467" i="15"/>
  <c r="AD468" i="15"/>
  <c r="AE468" i="15"/>
  <c r="AF468" i="15"/>
  <c r="AG468" i="15"/>
  <c r="AH468" i="15"/>
  <c r="AI468" i="15"/>
  <c r="AD469" i="15"/>
  <c r="AE469" i="15"/>
  <c r="AF469" i="15"/>
  <c r="AG469" i="15"/>
  <c r="AH469" i="15"/>
  <c r="AI469" i="15"/>
  <c r="AD470" i="15"/>
  <c r="AE470" i="15"/>
  <c r="AF470" i="15"/>
  <c r="AG470" i="15"/>
  <c r="AH470" i="15"/>
  <c r="AI470" i="15"/>
  <c r="AD471" i="15"/>
  <c r="AE471" i="15"/>
  <c r="AF471" i="15"/>
  <c r="AG471" i="15"/>
  <c r="AH471" i="15"/>
  <c r="AI471" i="15"/>
  <c r="AD472" i="15"/>
  <c r="AE472" i="15"/>
  <c r="AF472" i="15"/>
  <c r="AG472" i="15"/>
  <c r="AH472" i="15"/>
  <c r="AI472" i="15"/>
  <c r="AD473" i="15"/>
  <c r="AE473" i="15"/>
  <c r="AF473" i="15"/>
  <c r="AG473" i="15"/>
  <c r="AH473" i="15"/>
  <c r="AI473" i="15"/>
  <c r="AD474" i="15"/>
  <c r="AE474" i="15"/>
  <c r="AF474" i="15"/>
  <c r="AG474" i="15"/>
  <c r="AH474" i="15"/>
  <c r="AI474" i="15"/>
  <c r="AD475" i="15"/>
  <c r="AE475" i="15"/>
  <c r="AF475" i="15"/>
  <c r="AG475" i="15"/>
  <c r="AH475" i="15"/>
  <c r="AI475" i="15"/>
  <c r="AD476" i="15"/>
  <c r="AE476" i="15"/>
  <c r="AF476" i="15"/>
  <c r="AG476" i="15"/>
  <c r="AH476" i="15"/>
  <c r="AI476" i="15"/>
  <c r="AD477" i="15"/>
  <c r="AE477" i="15"/>
  <c r="AF477" i="15"/>
  <c r="AG477" i="15"/>
  <c r="AH477" i="15"/>
  <c r="AI477" i="15"/>
  <c r="AD478" i="15"/>
  <c r="AE478" i="15"/>
  <c r="AF478" i="15"/>
  <c r="AG478" i="15"/>
  <c r="AH478" i="15"/>
  <c r="AI478" i="15"/>
  <c r="AD479" i="15"/>
  <c r="AE479" i="15"/>
  <c r="AF479" i="15"/>
  <c r="AG479" i="15"/>
  <c r="AH479" i="15"/>
  <c r="AI479" i="15"/>
  <c r="AD480" i="15"/>
  <c r="AE480" i="15"/>
  <c r="AF480" i="15"/>
  <c r="AG480" i="15"/>
  <c r="AH480" i="15"/>
  <c r="AI480" i="15"/>
  <c r="AD481" i="15"/>
  <c r="AE481" i="15"/>
  <c r="AF481" i="15"/>
  <c r="AG481" i="15"/>
  <c r="AH481" i="15"/>
  <c r="AI481" i="15"/>
  <c r="AD482" i="15"/>
  <c r="AE482" i="15"/>
  <c r="AF482" i="15"/>
  <c r="AG482" i="15"/>
  <c r="AH482" i="15"/>
  <c r="AI482" i="15"/>
  <c r="AD483" i="15"/>
  <c r="AE483" i="15"/>
  <c r="AF483" i="15"/>
  <c r="AG483" i="15"/>
  <c r="AH483" i="15"/>
  <c r="AI483" i="15"/>
  <c r="AD484" i="15"/>
  <c r="AE484" i="15"/>
  <c r="AF484" i="15"/>
  <c r="AG484" i="15"/>
  <c r="AH484" i="15"/>
  <c r="AI484" i="15"/>
  <c r="AD485" i="15"/>
  <c r="AE485" i="15"/>
  <c r="AF485" i="15"/>
  <c r="AG485" i="15"/>
  <c r="AH485" i="15"/>
  <c r="AI485" i="15"/>
  <c r="AD486" i="15"/>
  <c r="AE486" i="15"/>
  <c r="AF486" i="15"/>
  <c r="AG486" i="15"/>
  <c r="AH486" i="15"/>
  <c r="AI486" i="15"/>
  <c r="AD487" i="15"/>
  <c r="AE487" i="15"/>
  <c r="AF487" i="15"/>
  <c r="AG487" i="15"/>
  <c r="AH487" i="15"/>
  <c r="AI487" i="15"/>
  <c r="AD488" i="15"/>
  <c r="AE488" i="15"/>
  <c r="AF488" i="15"/>
  <c r="AG488" i="15"/>
  <c r="AH488" i="15"/>
  <c r="AI488" i="15"/>
  <c r="AD489" i="15"/>
  <c r="AE489" i="15"/>
  <c r="AF489" i="15"/>
  <c r="AG489" i="15"/>
  <c r="AH489" i="15"/>
  <c r="AI489" i="15"/>
  <c r="AD490" i="15"/>
  <c r="AE490" i="15"/>
  <c r="AF490" i="15"/>
  <c r="AG490" i="15"/>
  <c r="AH490" i="15"/>
  <c r="AI490" i="15"/>
  <c r="AD491" i="15"/>
  <c r="AE491" i="15"/>
  <c r="AF491" i="15"/>
  <c r="AG491" i="15"/>
  <c r="AH491" i="15"/>
  <c r="AI491" i="15"/>
  <c r="AD492" i="15"/>
  <c r="AE492" i="15"/>
  <c r="AF492" i="15"/>
  <c r="AG492" i="15"/>
  <c r="AH492" i="15"/>
  <c r="AI492" i="15"/>
  <c r="AD493" i="15"/>
  <c r="AE493" i="15"/>
  <c r="AF493" i="15"/>
  <c r="AG493" i="15"/>
  <c r="AH493" i="15"/>
  <c r="AI493" i="15"/>
  <c r="AD494" i="15"/>
  <c r="AE494" i="15"/>
  <c r="AF494" i="15"/>
  <c r="AG494" i="15"/>
  <c r="AH494" i="15"/>
  <c r="AI494" i="15"/>
  <c r="AD495" i="15"/>
  <c r="AE495" i="15"/>
  <c r="AF495" i="15"/>
  <c r="AG495" i="15"/>
  <c r="AH495" i="15"/>
  <c r="AI495" i="15"/>
  <c r="AD496" i="15"/>
  <c r="AE496" i="15"/>
  <c r="AF496" i="15"/>
  <c r="AG496" i="15"/>
  <c r="AH496" i="15"/>
  <c r="AI496" i="15"/>
  <c r="AD497" i="15"/>
  <c r="AE497" i="15"/>
  <c r="AF497" i="15"/>
  <c r="AG497" i="15"/>
  <c r="AH497" i="15"/>
  <c r="AI497" i="15"/>
  <c r="AD498" i="15"/>
  <c r="AE498" i="15"/>
  <c r="AF498" i="15"/>
  <c r="AG498" i="15"/>
  <c r="AH498" i="15"/>
  <c r="AI498" i="15"/>
  <c r="AD499" i="15"/>
  <c r="AE499" i="15"/>
  <c r="AF499" i="15"/>
  <c r="AG499" i="15"/>
  <c r="AH499" i="15"/>
  <c r="AI499" i="15"/>
  <c r="AD500" i="15"/>
  <c r="AE500" i="15"/>
  <c r="AF500" i="15"/>
  <c r="AG500" i="15"/>
  <c r="AH500" i="15"/>
  <c r="AI500" i="15"/>
  <c r="AD501" i="15"/>
  <c r="AE501" i="15"/>
  <c r="AF501" i="15"/>
  <c r="AG501" i="15"/>
  <c r="AH501" i="15"/>
  <c r="AI501" i="15"/>
  <c r="AD502" i="15"/>
  <c r="AE502" i="15"/>
  <c r="AF502" i="15"/>
  <c r="AG502" i="15"/>
  <c r="AH502" i="15"/>
  <c r="AI502" i="15"/>
  <c r="AD503" i="15"/>
  <c r="AE503" i="15"/>
  <c r="AF503" i="15"/>
  <c r="AG503" i="15"/>
  <c r="AH503" i="15"/>
  <c r="AI503" i="15"/>
  <c r="AD504" i="15"/>
  <c r="AE504" i="15"/>
  <c r="AF504" i="15"/>
  <c r="AG504" i="15"/>
  <c r="AH504" i="15"/>
  <c r="AI504" i="15"/>
  <c r="AD505" i="15"/>
  <c r="AE505" i="15"/>
  <c r="AF505" i="15"/>
  <c r="AG505" i="15"/>
  <c r="AH505" i="15"/>
  <c r="AI505" i="15"/>
  <c r="AD506" i="15"/>
  <c r="AE506" i="15"/>
  <c r="AF506" i="15"/>
  <c r="AG506" i="15"/>
  <c r="AH506" i="15"/>
  <c r="AI506" i="15"/>
  <c r="AD507" i="15"/>
  <c r="AE507" i="15"/>
  <c r="AF507" i="15"/>
  <c r="AG507" i="15"/>
  <c r="AH507" i="15"/>
  <c r="AI507" i="15"/>
  <c r="AD508" i="15"/>
  <c r="AE508" i="15"/>
  <c r="AF508" i="15"/>
  <c r="AG508" i="15"/>
  <c r="AH508" i="15"/>
  <c r="AI508" i="15"/>
  <c r="AD509" i="15"/>
  <c r="AE509" i="15"/>
  <c r="AF509" i="15"/>
  <c r="AG509" i="15"/>
  <c r="AH509" i="15"/>
  <c r="AI509" i="15"/>
  <c r="AD510" i="15"/>
  <c r="AE510" i="15"/>
  <c r="AF510" i="15"/>
  <c r="AG510" i="15"/>
  <c r="AH510" i="15"/>
  <c r="AI510" i="15"/>
  <c r="AD511" i="15"/>
  <c r="AE511" i="15"/>
  <c r="AF511" i="15"/>
  <c r="AG511" i="15"/>
  <c r="AH511" i="15"/>
  <c r="AI511" i="15"/>
  <c r="AD512" i="15"/>
  <c r="AE512" i="15"/>
  <c r="AF512" i="15"/>
  <c r="AG512" i="15"/>
  <c r="AH512" i="15"/>
  <c r="AI512" i="15"/>
  <c r="AD513" i="15"/>
  <c r="AE513" i="15"/>
  <c r="AF513" i="15"/>
  <c r="AG513" i="15"/>
  <c r="AH513" i="15"/>
  <c r="AI513" i="15"/>
  <c r="AD514" i="15"/>
  <c r="AE514" i="15"/>
  <c r="AF514" i="15"/>
  <c r="AG514" i="15"/>
  <c r="AH514" i="15"/>
  <c r="AI514" i="15"/>
  <c r="AD515" i="15"/>
  <c r="AE515" i="15"/>
  <c r="AF515" i="15"/>
  <c r="AG515" i="15"/>
  <c r="AH515" i="15"/>
  <c r="AI515" i="15"/>
  <c r="AD516" i="15"/>
  <c r="AE516" i="15"/>
  <c r="AF516" i="15"/>
  <c r="AG516" i="15"/>
  <c r="AH516" i="15"/>
  <c r="AI516" i="15"/>
  <c r="AD517" i="15"/>
  <c r="AE517" i="15"/>
  <c r="AF517" i="15"/>
  <c r="AG517" i="15"/>
  <c r="AH517" i="15"/>
  <c r="AI517" i="15"/>
  <c r="AD518" i="15"/>
  <c r="AE518" i="15"/>
  <c r="AF518" i="15"/>
  <c r="AG518" i="15"/>
  <c r="AH518" i="15"/>
  <c r="AI518" i="15"/>
  <c r="AD519" i="15"/>
  <c r="AE519" i="15"/>
  <c r="AF519" i="15"/>
  <c r="AG519" i="15"/>
  <c r="AH519" i="15"/>
  <c r="AI519" i="15"/>
  <c r="AD520" i="15"/>
  <c r="AE520" i="15"/>
  <c r="AF520" i="15"/>
  <c r="AG520" i="15"/>
  <c r="AH520" i="15"/>
  <c r="AI520" i="15"/>
  <c r="AD521" i="15"/>
  <c r="AE521" i="15"/>
  <c r="AF521" i="15"/>
  <c r="AG521" i="15"/>
  <c r="AH521" i="15"/>
  <c r="AI521" i="15"/>
  <c r="AD522" i="15"/>
  <c r="AE522" i="15"/>
  <c r="AF522" i="15"/>
  <c r="AG522" i="15"/>
  <c r="AH522" i="15"/>
  <c r="AI522" i="15"/>
  <c r="AD523" i="15"/>
  <c r="AE523" i="15"/>
  <c r="AF523" i="15"/>
  <c r="AG523" i="15"/>
  <c r="AH523" i="15"/>
  <c r="AI523" i="15"/>
  <c r="AD524" i="15"/>
  <c r="AE524" i="15"/>
  <c r="AF524" i="15"/>
  <c r="AG524" i="15"/>
  <c r="AH524" i="15"/>
  <c r="AI524" i="15"/>
  <c r="AD525" i="15"/>
  <c r="AE525" i="15"/>
  <c r="AF525" i="15"/>
  <c r="AG525" i="15"/>
  <c r="AH525" i="15"/>
  <c r="AI525" i="15"/>
  <c r="AD526" i="15"/>
  <c r="AE526" i="15"/>
  <c r="AF526" i="15"/>
  <c r="AG526" i="15"/>
  <c r="AH526" i="15"/>
  <c r="AI526" i="15"/>
  <c r="AD527" i="15"/>
  <c r="AE527" i="15"/>
  <c r="AF527" i="15"/>
  <c r="AG527" i="15"/>
  <c r="AH527" i="15"/>
  <c r="AI527" i="15"/>
  <c r="AD528" i="15"/>
  <c r="AE528" i="15"/>
  <c r="AF528" i="15"/>
  <c r="AG528" i="15"/>
  <c r="AH528" i="15"/>
  <c r="AI528" i="15"/>
  <c r="AD529" i="15"/>
  <c r="AE529" i="15"/>
  <c r="AF529" i="15"/>
  <c r="AG529" i="15"/>
  <c r="AH529" i="15"/>
  <c r="AI529" i="15"/>
  <c r="AD530" i="15"/>
  <c r="AE530" i="15"/>
  <c r="AF530" i="15"/>
  <c r="AG530" i="15"/>
  <c r="AH530" i="15"/>
  <c r="AI530" i="15"/>
  <c r="AD531" i="15"/>
  <c r="AE531" i="15"/>
  <c r="AF531" i="15"/>
  <c r="AG531" i="15"/>
  <c r="AH531" i="15"/>
  <c r="AI531" i="15"/>
  <c r="AD532" i="15"/>
  <c r="AE532" i="15"/>
  <c r="AF532" i="15"/>
  <c r="AG532" i="15"/>
  <c r="AH532" i="15"/>
  <c r="AI532" i="15"/>
  <c r="AD533" i="15"/>
  <c r="AE533" i="15"/>
  <c r="AF533" i="15"/>
  <c r="AG533" i="15"/>
  <c r="AH533" i="15"/>
  <c r="AI533" i="15"/>
  <c r="AD534" i="15"/>
  <c r="AE534" i="15"/>
  <c r="AF534" i="15"/>
  <c r="AG534" i="15"/>
  <c r="AH534" i="15"/>
  <c r="AI534" i="15"/>
  <c r="AD535" i="15"/>
  <c r="AE535" i="15"/>
  <c r="AF535" i="15"/>
  <c r="AG535" i="15"/>
  <c r="AH535" i="15"/>
  <c r="AI535" i="15"/>
  <c r="AD536" i="15"/>
  <c r="AE536" i="15"/>
  <c r="AF536" i="15"/>
  <c r="AG536" i="15"/>
  <c r="AH536" i="15"/>
  <c r="AI536" i="15"/>
  <c r="AD537" i="15"/>
  <c r="AE537" i="15"/>
  <c r="AF537" i="15"/>
  <c r="AG537" i="15"/>
  <c r="AH537" i="15"/>
  <c r="AI537" i="15"/>
  <c r="AD538" i="15"/>
  <c r="AE538" i="15"/>
  <c r="AF538" i="15"/>
  <c r="AG538" i="15"/>
  <c r="AH538" i="15"/>
  <c r="AI538" i="15"/>
  <c r="AD539" i="15"/>
  <c r="AE539" i="15"/>
  <c r="AF539" i="15"/>
  <c r="AG539" i="15"/>
  <c r="AH539" i="15"/>
  <c r="AI539" i="15"/>
  <c r="AD540" i="15"/>
  <c r="AE540" i="15"/>
  <c r="AF540" i="15"/>
  <c r="AG540" i="15"/>
  <c r="AH540" i="15"/>
  <c r="AI540" i="15"/>
  <c r="AD541" i="15"/>
  <c r="AE541" i="15"/>
  <c r="AF541" i="15"/>
  <c r="AG541" i="15"/>
  <c r="AH541" i="15"/>
  <c r="AI541" i="15"/>
  <c r="AD542" i="15"/>
  <c r="AE542" i="15"/>
  <c r="AF542" i="15"/>
  <c r="AG542" i="15"/>
  <c r="AH542" i="15"/>
  <c r="AI542" i="15"/>
  <c r="AD543" i="15"/>
  <c r="AE543" i="15"/>
  <c r="AF543" i="15"/>
  <c r="AG543" i="15"/>
  <c r="AH543" i="15"/>
  <c r="AI543" i="15"/>
  <c r="AD544" i="15"/>
  <c r="AE544" i="15"/>
  <c r="AF544" i="15"/>
  <c r="AG544" i="15"/>
  <c r="AH544" i="15"/>
  <c r="AI544" i="15"/>
  <c r="AD545" i="15"/>
  <c r="AE545" i="15"/>
  <c r="AF545" i="15"/>
  <c r="AG545" i="15"/>
  <c r="AH545" i="15"/>
  <c r="AI545" i="15"/>
  <c r="AD546" i="15"/>
  <c r="AE546" i="15"/>
  <c r="AF546" i="15"/>
  <c r="AG546" i="15"/>
  <c r="AH546" i="15"/>
  <c r="AI546" i="15"/>
  <c r="AD547" i="15"/>
  <c r="AE547" i="15"/>
  <c r="AF547" i="15"/>
  <c r="AG547" i="15"/>
  <c r="AH547" i="15"/>
  <c r="AI547" i="15"/>
  <c r="AD548" i="15"/>
  <c r="AE548" i="15"/>
  <c r="AF548" i="15"/>
  <c r="AG548" i="15"/>
  <c r="AH548" i="15"/>
  <c r="AI548" i="15"/>
  <c r="AD549" i="15"/>
  <c r="AE549" i="15"/>
  <c r="AF549" i="15"/>
  <c r="AG549" i="15"/>
  <c r="AH549" i="15"/>
  <c r="AI549" i="15"/>
  <c r="AD550" i="15"/>
  <c r="AE550" i="15"/>
  <c r="AF550" i="15"/>
  <c r="AG550" i="15"/>
  <c r="AH550" i="15"/>
  <c r="AI550" i="15"/>
  <c r="AD551" i="15"/>
  <c r="AE551" i="15"/>
  <c r="AF551" i="15"/>
  <c r="AG551" i="15"/>
  <c r="AH551" i="15"/>
  <c r="AI551" i="15"/>
  <c r="AD552" i="15"/>
  <c r="AE552" i="15"/>
  <c r="AF552" i="15"/>
  <c r="AG552" i="15"/>
  <c r="AH552" i="15"/>
  <c r="AI552" i="15"/>
  <c r="AD553" i="15"/>
  <c r="AE553" i="15"/>
  <c r="AF553" i="15"/>
  <c r="AG553" i="15"/>
  <c r="AH553" i="15"/>
  <c r="AI553" i="15"/>
  <c r="AD554" i="15"/>
  <c r="AE554" i="15"/>
  <c r="AF554" i="15"/>
  <c r="AG554" i="15"/>
  <c r="AH554" i="15"/>
  <c r="AI554" i="15"/>
  <c r="AD555" i="15"/>
  <c r="AE555" i="15"/>
  <c r="AF555" i="15"/>
  <c r="AG555" i="15"/>
  <c r="AH555" i="15"/>
  <c r="AI555" i="15"/>
  <c r="AD556" i="15"/>
  <c r="AE556" i="15"/>
  <c r="AF556" i="15"/>
  <c r="AG556" i="15"/>
  <c r="AH556" i="15"/>
  <c r="AI556" i="15"/>
  <c r="AD557" i="15"/>
  <c r="AE557" i="15"/>
  <c r="AF557" i="15"/>
  <c r="AG557" i="15"/>
  <c r="AH557" i="15"/>
  <c r="AI557" i="15"/>
  <c r="AD558" i="15"/>
  <c r="AE558" i="15"/>
  <c r="AF558" i="15"/>
  <c r="AG558" i="15"/>
  <c r="AH558" i="15"/>
  <c r="AI558" i="15"/>
  <c r="AD559" i="15"/>
  <c r="AE559" i="15"/>
  <c r="AF559" i="15"/>
  <c r="AG559" i="15"/>
  <c r="AH559" i="15"/>
  <c r="AI559" i="15"/>
  <c r="AD560" i="15"/>
  <c r="AE560" i="15"/>
  <c r="AF560" i="15"/>
  <c r="AG560" i="15"/>
  <c r="AH560" i="15"/>
  <c r="AI560" i="15"/>
  <c r="AD561" i="15"/>
  <c r="AE561" i="15"/>
  <c r="AF561" i="15"/>
  <c r="AG561" i="15"/>
  <c r="AH561" i="15"/>
  <c r="AI561" i="15"/>
  <c r="AD562" i="15"/>
  <c r="AE562" i="15"/>
  <c r="AF562" i="15"/>
  <c r="AG562" i="15"/>
  <c r="AH562" i="15"/>
  <c r="AI562" i="15"/>
  <c r="AD563" i="15"/>
  <c r="AE563" i="15"/>
  <c r="AF563" i="15"/>
  <c r="AG563" i="15"/>
  <c r="AH563" i="15"/>
  <c r="AI563" i="15"/>
  <c r="AD564" i="15"/>
  <c r="AE564" i="15"/>
  <c r="AF564" i="15"/>
  <c r="AG564" i="15"/>
  <c r="AH564" i="15"/>
  <c r="AI564" i="15"/>
  <c r="AD565" i="15"/>
  <c r="AE565" i="15"/>
  <c r="AF565" i="15"/>
  <c r="AG565" i="15"/>
  <c r="AH565" i="15"/>
  <c r="AI565" i="15"/>
  <c r="AD566" i="15"/>
  <c r="AE566" i="15"/>
  <c r="AF566" i="15"/>
  <c r="AG566" i="15"/>
  <c r="AH566" i="15"/>
  <c r="AI566" i="15"/>
  <c r="AD567" i="15"/>
  <c r="AE567" i="15"/>
  <c r="AF567" i="15"/>
  <c r="AG567" i="15"/>
  <c r="AH567" i="15"/>
  <c r="AI567" i="15"/>
  <c r="AD568" i="15"/>
  <c r="AE568" i="15"/>
  <c r="AF568" i="15"/>
  <c r="AG568" i="15"/>
  <c r="AH568" i="15"/>
  <c r="AI568" i="15"/>
  <c r="AD569" i="15"/>
  <c r="AE569" i="15"/>
  <c r="AF569" i="15"/>
  <c r="AG569" i="15"/>
  <c r="AH569" i="15"/>
  <c r="AI569" i="15"/>
  <c r="AD570" i="15"/>
  <c r="AE570" i="15"/>
  <c r="AF570" i="15"/>
  <c r="AG570" i="15"/>
  <c r="AH570" i="15"/>
  <c r="AI570" i="15"/>
  <c r="AD571" i="15"/>
  <c r="AE571" i="15"/>
  <c r="AF571" i="15"/>
  <c r="AG571" i="15"/>
  <c r="AH571" i="15"/>
  <c r="AI571" i="15"/>
  <c r="AD572" i="15"/>
  <c r="AE572" i="15"/>
  <c r="AF572" i="15"/>
  <c r="AG572" i="15"/>
  <c r="AH572" i="15"/>
  <c r="AI572" i="15"/>
  <c r="AD573" i="15"/>
  <c r="AE573" i="15"/>
  <c r="AF573" i="15"/>
  <c r="AG573" i="15"/>
  <c r="AH573" i="15"/>
  <c r="AI573" i="15"/>
  <c r="AD574" i="15"/>
  <c r="AE574" i="15"/>
  <c r="AF574" i="15"/>
  <c r="AG574" i="15"/>
  <c r="AH574" i="15"/>
  <c r="AI574" i="15"/>
  <c r="AD575" i="15"/>
  <c r="AE575" i="15"/>
  <c r="AF575" i="15"/>
  <c r="AG575" i="15"/>
  <c r="AH575" i="15"/>
  <c r="AI575" i="15"/>
  <c r="AD576" i="15"/>
  <c r="AE576" i="15"/>
  <c r="AF576" i="15"/>
  <c r="AG576" i="15"/>
  <c r="AH576" i="15"/>
  <c r="AI576" i="15"/>
  <c r="AD577" i="15"/>
  <c r="AE577" i="15"/>
  <c r="AF577" i="15"/>
  <c r="AG577" i="15"/>
  <c r="AH577" i="15"/>
  <c r="AI577" i="15"/>
  <c r="AD578" i="15"/>
  <c r="AE578" i="15"/>
  <c r="AF578" i="15"/>
  <c r="AG578" i="15"/>
  <c r="AH578" i="15"/>
  <c r="AI578" i="15"/>
  <c r="AD579" i="15"/>
  <c r="AE579" i="15"/>
  <c r="AF579" i="15"/>
  <c r="AG579" i="15"/>
  <c r="AH579" i="15"/>
  <c r="AI579" i="15"/>
  <c r="AD580" i="15"/>
  <c r="AE580" i="15"/>
  <c r="AF580" i="15"/>
  <c r="AG580" i="15"/>
  <c r="AH580" i="15"/>
  <c r="AI580" i="15"/>
  <c r="AD581" i="15"/>
  <c r="AE581" i="15"/>
  <c r="AF581" i="15"/>
  <c r="AG581" i="15"/>
  <c r="AH581" i="15"/>
  <c r="AI581" i="15"/>
  <c r="AD582" i="15"/>
  <c r="AE582" i="15"/>
  <c r="AF582" i="15"/>
  <c r="AG582" i="15"/>
  <c r="AH582" i="15"/>
  <c r="AI582" i="15"/>
  <c r="AD583" i="15"/>
  <c r="AE583" i="15"/>
  <c r="AF583" i="15"/>
  <c r="AG583" i="15"/>
  <c r="AH583" i="15"/>
  <c r="AI583" i="15"/>
  <c r="AD584" i="15"/>
  <c r="AE584" i="15"/>
  <c r="AF584" i="15"/>
  <c r="AG584" i="15"/>
  <c r="AH584" i="15"/>
  <c r="AI584" i="15"/>
  <c r="AD585" i="15"/>
  <c r="AE585" i="15"/>
  <c r="AF585" i="15"/>
  <c r="AG585" i="15"/>
  <c r="AH585" i="15"/>
  <c r="AI585" i="15"/>
  <c r="AD586" i="15"/>
  <c r="AE586" i="15"/>
  <c r="AF586" i="15"/>
  <c r="AG586" i="15"/>
  <c r="AH586" i="15"/>
  <c r="AI586" i="15"/>
  <c r="AD587" i="15"/>
  <c r="AE587" i="15"/>
  <c r="AF587" i="15"/>
  <c r="AG587" i="15"/>
  <c r="AH587" i="15"/>
  <c r="AI587" i="15"/>
  <c r="AD588" i="15"/>
  <c r="AE588" i="15"/>
  <c r="AF588" i="15"/>
  <c r="AG588" i="15"/>
  <c r="AH588" i="15"/>
  <c r="AI588" i="15"/>
  <c r="AD589" i="15"/>
  <c r="AE589" i="15"/>
  <c r="AF589" i="15"/>
  <c r="AG589" i="15"/>
  <c r="AH589" i="15"/>
  <c r="AI589" i="15"/>
  <c r="AD590" i="15"/>
  <c r="AE590" i="15"/>
  <c r="AF590" i="15"/>
  <c r="AG590" i="15"/>
  <c r="AH590" i="15"/>
  <c r="AI590" i="15"/>
  <c r="AD591" i="15"/>
  <c r="AE591" i="15"/>
  <c r="AF591" i="15"/>
  <c r="AG591" i="15"/>
  <c r="AH591" i="15"/>
  <c r="AI591" i="15"/>
  <c r="AD592" i="15"/>
  <c r="AE592" i="15"/>
  <c r="AF592" i="15"/>
  <c r="AG592" i="15"/>
  <c r="AH592" i="15"/>
  <c r="AI592" i="15"/>
  <c r="AD593" i="15"/>
  <c r="AE593" i="15"/>
  <c r="AF593" i="15"/>
  <c r="AG593" i="15"/>
  <c r="AH593" i="15"/>
  <c r="AI593" i="15"/>
  <c r="AD594" i="15"/>
  <c r="AE594" i="15"/>
  <c r="AF594" i="15"/>
  <c r="AG594" i="15"/>
  <c r="AH594" i="15"/>
  <c r="AI594" i="15"/>
  <c r="AD595" i="15"/>
  <c r="AE595" i="15"/>
  <c r="AF595" i="15"/>
  <c r="AG595" i="15"/>
  <c r="AH595" i="15"/>
  <c r="AI595" i="15"/>
  <c r="AD596" i="15"/>
  <c r="AE596" i="15"/>
  <c r="AF596" i="15"/>
  <c r="AG596" i="15"/>
  <c r="AH596" i="15"/>
  <c r="AI596" i="15"/>
  <c r="AD597" i="15"/>
  <c r="AE597" i="15"/>
  <c r="AF597" i="15"/>
  <c r="AG597" i="15"/>
  <c r="AH597" i="15"/>
  <c r="AI597" i="15"/>
  <c r="AD598" i="15"/>
  <c r="AE598" i="15"/>
  <c r="AF598" i="15"/>
  <c r="AG598" i="15"/>
  <c r="AH598" i="15"/>
  <c r="AI598" i="15"/>
  <c r="AD599" i="15"/>
  <c r="AE599" i="15"/>
  <c r="AF599" i="15"/>
  <c r="AG599" i="15"/>
  <c r="AH599" i="15"/>
  <c r="AI599" i="15"/>
  <c r="AD600" i="15"/>
  <c r="AE600" i="15"/>
  <c r="AF600" i="15"/>
  <c r="AG600" i="15"/>
  <c r="AH600" i="15"/>
  <c r="AI600" i="15"/>
  <c r="AD601" i="15"/>
  <c r="AE601" i="15"/>
  <c r="AF601" i="15"/>
  <c r="AG601" i="15"/>
  <c r="AH601" i="15"/>
  <c r="AI601" i="15"/>
  <c r="AD602" i="15"/>
  <c r="AE602" i="15"/>
  <c r="AF602" i="15"/>
  <c r="AG602" i="15"/>
  <c r="AH602" i="15"/>
  <c r="AI602" i="15"/>
  <c r="AD603" i="15"/>
  <c r="AE603" i="15"/>
  <c r="AF603" i="15"/>
  <c r="AG603" i="15"/>
  <c r="AH603" i="15"/>
  <c r="AI603" i="15"/>
  <c r="AD604" i="15"/>
  <c r="AE604" i="15"/>
  <c r="AF604" i="15"/>
  <c r="AG604" i="15"/>
  <c r="AH604" i="15"/>
  <c r="AI604" i="15"/>
  <c r="AD605" i="15"/>
  <c r="AE605" i="15"/>
  <c r="AF605" i="15"/>
  <c r="AG605" i="15"/>
  <c r="AH605" i="15"/>
  <c r="AI605" i="15"/>
  <c r="AD606" i="15"/>
  <c r="AE606" i="15"/>
  <c r="AF606" i="15"/>
  <c r="AG606" i="15"/>
  <c r="AH606" i="15"/>
  <c r="AI606" i="15"/>
  <c r="AD607" i="15"/>
  <c r="AE607" i="15"/>
  <c r="AF607" i="15"/>
  <c r="AG607" i="15"/>
  <c r="AH607" i="15"/>
  <c r="AI607" i="15"/>
  <c r="AD608" i="15"/>
  <c r="AE608" i="15"/>
  <c r="AF608" i="15"/>
  <c r="AG608" i="15"/>
  <c r="AH608" i="15"/>
  <c r="AI608" i="15"/>
  <c r="AD609" i="15"/>
  <c r="AE609" i="15"/>
  <c r="AF609" i="15"/>
  <c r="AG609" i="15"/>
  <c r="AH609" i="15"/>
  <c r="AI609" i="15"/>
  <c r="AD610" i="15"/>
  <c r="AE610" i="15"/>
  <c r="AF610" i="15"/>
  <c r="AG610" i="15"/>
  <c r="AH610" i="15"/>
  <c r="AI610" i="15"/>
  <c r="AD611" i="15"/>
  <c r="AE611" i="15"/>
  <c r="AF611" i="15"/>
  <c r="AG611" i="15"/>
  <c r="AH611" i="15"/>
  <c r="AI611" i="15"/>
  <c r="AD612" i="15"/>
  <c r="AE612" i="15"/>
  <c r="AF612" i="15"/>
  <c r="AG612" i="15"/>
  <c r="AH612" i="15"/>
  <c r="AI612" i="15"/>
  <c r="AD613" i="15"/>
  <c r="AE613" i="15"/>
  <c r="AF613" i="15"/>
  <c r="AG613" i="15"/>
  <c r="AH613" i="15"/>
  <c r="AI613" i="15"/>
  <c r="AD614" i="15"/>
  <c r="AE614" i="15"/>
  <c r="AF614" i="15"/>
  <c r="AG614" i="15"/>
  <c r="AH614" i="15"/>
  <c r="AI614" i="15"/>
  <c r="AD615" i="15"/>
  <c r="AE615" i="15"/>
  <c r="AF615" i="15"/>
  <c r="AG615" i="15"/>
  <c r="AH615" i="15"/>
  <c r="AI615" i="15"/>
  <c r="AD616" i="15"/>
  <c r="AE616" i="15"/>
  <c r="AF616" i="15"/>
  <c r="AG616" i="15"/>
  <c r="AH616" i="15"/>
  <c r="AI616" i="15"/>
  <c r="AD617" i="15"/>
  <c r="AE617" i="15"/>
  <c r="AF617" i="15"/>
  <c r="AG617" i="15"/>
  <c r="AH617" i="15"/>
  <c r="AI617" i="15"/>
  <c r="AD618" i="15"/>
  <c r="AE618" i="15"/>
  <c r="AF618" i="15"/>
  <c r="AG618" i="15"/>
  <c r="AH618" i="15"/>
  <c r="AI618" i="15"/>
  <c r="AD619" i="15"/>
  <c r="AE619" i="15"/>
  <c r="AF619" i="15"/>
  <c r="AG619" i="15"/>
  <c r="AH619" i="15"/>
  <c r="AI619" i="15"/>
  <c r="AD620" i="15"/>
  <c r="AE620" i="15"/>
  <c r="AF620" i="15"/>
  <c r="AG620" i="15"/>
  <c r="AH620" i="15"/>
  <c r="AI620" i="15"/>
  <c r="AD621" i="15"/>
  <c r="AE621" i="15"/>
  <c r="AF621" i="15"/>
  <c r="AG621" i="15"/>
  <c r="AH621" i="15"/>
  <c r="AI621" i="15"/>
  <c r="AD622" i="15"/>
  <c r="AE622" i="15"/>
  <c r="AF622" i="15"/>
  <c r="AG622" i="15"/>
  <c r="AH622" i="15"/>
  <c r="AI622" i="15"/>
  <c r="AD623" i="15"/>
  <c r="AE623" i="15"/>
  <c r="AF623" i="15"/>
  <c r="AG623" i="15"/>
  <c r="AH623" i="15"/>
  <c r="AI623" i="15"/>
  <c r="AD624" i="15"/>
  <c r="AE624" i="15"/>
  <c r="AF624" i="15"/>
  <c r="AG624" i="15"/>
  <c r="AH624" i="15"/>
  <c r="AI624" i="15"/>
  <c r="AD625" i="15"/>
  <c r="AE625" i="15"/>
  <c r="AF625" i="15"/>
  <c r="AG625" i="15"/>
  <c r="AH625" i="15"/>
  <c r="AI625" i="15"/>
  <c r="AD626" i="15"/>
  <c r="AE626" i="15"/>
  <c r="AF626" i="15"/>
  <c r="AG626" i="15"/>
  <c r="AH626" i="15"/>
  <c r="AI626" i="15"/>
  <c r="AD627" i="15"/>
  <c r="AE627" i="15"/>
  <c r="AF627" i="15"/>
  <c r="AG627" i="15"/>
  <c r="AH627" i="15"/>
  <c r="AI627" i="15"/>
  <c r="AD628" i="15"/>
  <c r="AE628" i="15"/>
  <c r="AF628" i="15"/>
  <c r="AG628" i="15"/>
  <c r="AH628" i="15"/>
  <c r="AI628" i="15"/>
  <c r="AD629" i="15"/>
  <c r="AE629" i="15"/>
  <c r="AF629" i="15"/>
  <c r="AG629" i="15"/>
  <c r="AH629" i="15"/>
  <c r="AI629" i="15"/>
  <c r="AD630" i="15"/>
  <c r="AE630" i="15"/>
  <c r="AF630" i="15"/>
  <c r="AG630" i="15"/>
  <c r="AH630" i="15"/>
  <c r="AI630" i="15"/>
  <c r="AD631" i="15"/>
  <c r="AE631" i="15"/>
  <c r="AF631" i="15"/>
  <c r="AG631" i="15"/>
  <c r="AH631" i="15"/>
  <c r="AI631" i="15"/>
  <c r="AD632" i="15"/>
  <c r="AE632" i="15"/>
  <c r="AF632" i="15"/>
  <c r="AG632" i="15"/>
  <c r="AH632" i="15"/>
  <c r="AI632" i="15"/>
  <c r="AD633" i="15"/>
  <c r="AE633" i="15"/>
  <c r="AF633" i="15"/>
  <c r="AG633" i="15"/>
  <c r="AH633" i="15"/>
  <c r="AI633" i="15"/>
  <c r="AD634" i="15"/>
  <c r="AE634" i="15"/>
  <c r="AF634" i="15"/>
  <c r="AG634" i="15"/>
  <c r="AH634" i="15"/>
  <c r="AI634" i="15"/>
  <c r="AD635" i="15"/>
  <c r="AE635" i="15"/>
  <c r="AF635" i="15"/>
  <c r="AG635" i="15"/>
  <c r="AH635" i="15"/>
  <c r="AI635" i="15"/>
  <c r="AD636" i="15"/>
  <c r="AE636" i="15"/>
  <c r="AF636" i="15"/>
  <c r="AG636" i="15"/>
  <c r="AH636" i="15"/>
  <c r="AI636" i="15"/>
  <c r="AD637" i="15"/>
  <c r="AE637" i="15"/>
  <c r="AF637" i="15"/>
  <c r="AG637" i="15"/>
  <c r="AH637" i="15"/>
  <c r="AI637" i="15"/>
  <c r="AD638" i="15"/>
  <c r="AE638" i="15"/>
  <c r="AF638" i="15"/>
  <c r="AG638" i="15"/>
  <c r="AH638" i="15"/>
  <c r="AI638" i="15"/>
  <c r="AD639" i="15"/>
  <c r="AE639" i="15"/>
  <c r="AF639" i="15"/>
  <c r="AG639" i="15"/>
  <c r="AH639" i="15"/>
  <c r="AI639" i="15"/>
  <c r="AD640" i="15"/>
  <c r="AE640" i="15"/>
  <c r="AF640" i="15"/>
  <c r="AG640" i="15"/>
  <c r="AH640" i="15"/>
  <c r="AI640" i="15"/>
  <c r="AD641" i="15"/>
  <c r="AE641" i="15"/>
  <c r="AF641" i="15"/>
  <c r="AG641" i="15"/>
  <c r="AH641" i="15"/>
  <c r="AI641" i="15"/>
  <c r="AD642" i="15"/>
  <c r="AE642" i="15"/>
  <c r="AF642" i="15"/>
  <c r="AG642" i="15"/>
  <c r="AH642" i="15"/>
  <c r="AI642" i="15"/>
  <c r="AD643" i="15"/>
  <c r="AE643" i="15"/>
  <c r="AF643" i="15"/>
  <c r="AG643" i="15"/>
  <c r="AH643" i="15"/>
  <c r="AI643" i="15"/>
  <c r="AD644" i="15"/>
  <c r="AE644" i="15"/>
  <c r="AF644" i="15"/>
  <c r="AG644" i="15"/>
  <c r="AH644" i="15"/>
  <c r="AI644" i="15"/>
  <c r="AD645" i="15"/>
  <c r="AE645" i="15"/>
  <c r="AF645" i="15"/>
  <c r="AG645" i="15"/>
  <c r="AH645" i="15"/>
  <c r="AI645" i="15"/>
  <c r="AD646" i="15"/>
  <c r="AE646" i="15"/>
  <c r="AF646" i="15"/>
  <c r="AG646" i="15"/>
  <c r="AH646" i="15"/>
  <c r="AI646" i="15"/>
  <c r="AD647" i="15"/>
  <c r="AE647" i="15"/>
  <c r="AF647" i="15"/>
  <c r="AG647" i="15"/>
  <c r="AH647" i="15"/>
  <c r="AI647" i="15"/>
  <c r="AD648" i="15"/>
  <c r="AE648" i="15"/>
  <c r="AF648" i="15"/>
  <c r="AG648" i="15"/>
  <c r="AH648" i="15"/>
  <c r="AI648" i="15"/>
  <c r="AD649" i="15"/>
  <c r="AE649" i="15"/>
  <c r="AF649" i="15"/>
  <c r="AG649" i="15"/>
  <c r="AH649" i="15"/>
  <c r="AI649" i="15"/>
  <c r="AD650" i="15"/>
  <c r="AE650" i="15"/>
  <c r="AF650" i="15"/>
  <c r="AG650" i="15"/>
  <c r="AH650" i="15"/>
  <c r="AI650" i="15"/>
  <c r="AD651" i="15"/>
  <c r="AE651" i="15"/>
  <c r="AF651" i="15"/>
  <c r="AG651" i="15"/>
  <c r="AH651" i="15"/>
  <c r="AI651" i="15"/>
  <c r="AD652" i="15"/>
  <c r="AE652" i="15"/>
  <c r="AF652" i="15"/>
  <c r="AG652" i="15"/>
  <c r="AH652" i="15"/>
  <c r="AI652" i="15"/>
  <c r="AD653" i="15"/>
  <c r="AE653" i="15"/>
  <c r="AF653" i="15"/>
  <c r="AG653" i="15"/>
  <c r="AH653" i="15"/>
  <c r="AI653" i="15"/>
  <c r="AD654" i="15"/>
  <c r="AE654" i="15"/>
  <c r="AF654" i="15"/>
  <c r="AG654" i="15"/>
  <c r="AH654" i="15"/>
  <c r="AI654" i="15"/>
  <c r="AD655" i="15"/>
  <c r="AE655" i="15"/>
  <c r="AF655" i="15"/>
  <c r="AG655" i="15"/>
  <c r="AH655" i="15"/>
  <c r="AI655" i="15"/>
  <c r="AD656" i="15"/>
  <c r="AE656" i="15"/>
  <c r="AF656" i="15"/>
  <c r="AG656" i="15"/>
  <c r="AH656" i="15"/>
  <c r="AI656" i="15"/>
  <c r="AD657" i="15"/>
  <c r="AE657" i="15"/>
  <c r="AF657" i="15"/>
  <c r="AG657" i="15"/>
  <c r="AH657" i="15"/>
  <c r="AI657" i="15"/>
  <c r="AD658" i="15"/>
  <c r="AE658" i="15"/>
  <c r="AF658" i="15"/>
  <c r="AG658" i="15"/>
  <c r="AH658" i="15"/>
  <c r="AI658" i="15"/>
  <c r="AD659" i="15"/>
  <c r="AE659" i="15"/>
  <c r="AF659" i="15"/>
  <c r="AG659" i="15"/>
  <c r="AH659" i="15"/>
  <c r="AI659" i="15"/>
  <c r="AD660" i="15"/>
  <c r="AE660" i="15"/>
  <c r="AF660" i="15"/>
  <c r="AG660" i="15"/>
  <c r="AH660" i="15"/>
  <c r="AI660" i="15"/>
  <c r="AD661" i="15"/>
  <c r="AE661" i="15"/>
  <c r="AF661" i="15"/>
  <c r="AG661" i="15"/>
  <c r="AH661" i="15"/>
  <c r="AI661" i="15"/>
  <c r="AD662" i="15"/>
  <c r="AE662" i="15"/>
  <c r="AF662" i="15"/>
  <c r="AG662" i="15"/>
  <c r="AH662" i="15"/>
  <c r="AI662" i="15"/>
  <c r="AD663" i="15"/>
  <c r="AE663" i="15"/>
  <c r="AF663" i="15"/>
  <c r="AG663" i="15"/>
  <c r="AH663" i="15"/>
  <c r="AI663" i="15"/>
  <c r="AD664" i="15"/>
  <c r="AE664" i="15"/>
  <c r="AF664" i="15"/>
  <c r="AG664" i="15"/>
  <c r="AH664" i="15"/>
  <c r="AI664" i="15"/>
  <c r="AD665" i="15"/>
  <c r="AE665" i="15"/>
  <c r="AF665" i="15"/>
  <c r="AG665" i="15"/>
  <c r="AH665" i="15"/>
  <c r="AI665" i="15"/>
  <c r="AD666" i="15"/>
  <c r="AE666" i="15"/>
  <c r="AF666" i="15"/>
  <c r="AG666" i="15"/>
  <c r="AH666" i="15"/>
  <c r="AI666" i="15"/>
  <c r="AD667" i="15"/>
  <c r="AE667" i="15"/>
  <c r="AF667" i="15"/>
  <c r="AG667" i="15"/>
  <c r="AH667" i="15"/>
  <c r="AI667" i="15"/>
  <c r="AD668" i="15"/>
  <c r="AE668" i="15"/>
  <c r="AF668" i="15"/>
  <c r="AG668" i="15"/>
  <c r="AH668" i="15"/>
  <c r="AI668" i="15"/>
  <c r="AD669" i="15"/>
  <c r="AE669" i="15"/>
  <c r="AF669" i="15"/>
  <c r="AG669" i="15"/>
  <c r="AH669" i="15"/>
  <c r="AI669" i="15"/>
  <c r="AD670" i="15"/>
  <c r="AE670" i="15"/>
  <c r="AF670" i="15"/>
  <c r="AG670" i="15"/>
  <c r="AH670" i="15"/>
  <c r="AI670" i="15"/>
  <c r="AD671" i="15"/>
  <c r="AE671" i="15"/>
  <c r="AF671" i="15"/>
  <c r="AG671" i="15"/>
  <c r="AH671" i="15"/>
  <c r="AI671" i="15"/>
  <c r="AD672" i="15"/>
  <c r="AE672" i="15"/>
  <c r="AF672" i="15"/>
  <c r="AG672" i="15"/>
  <c r="AH672" i="15"/>
  <c r="AI672" i="15"/>
  <c r="AD673" i="15"/>
  <c r="AE673" i="15"/>
  <c r="AF673" i="15"/>
  <c r="AG673" i="15"/>
  <c r="AH673" i="15"/>
  <c r="AI673" i="15"/>
  <c r="AD674" i="15"/>
  <c r="AE674" i="15"/>
  <c r="AF674" i="15"/>
  <c r="AG674" i="15"/>
  <c r="AH674" i="15"/>
  <c r="AI674" i="15"/>
  <c r="AD675" i="15"/>
  <c r="AE675" i="15"/>
  <c r="AF675" i="15"/>
  <c r="AG675" i="15"/>
  <c r="AH675" i="15"/>
  <c r="AI675" i="15"/>
  <c r="AD676" i="15"/>
  <c r="AE676" i="15"/>
  <c r="AF676" i="15"/>
  <c r="AG676" i="15"/>
  <c r="AH676" i="15"/>
  <c r="AI676" i="15"/>
  <c r="AD677" i="15"/>
  <c r="AE677" i="15"/>
  <c r="AF677" i="15"/>
  <c r="AG677" i="15"/>
  <c r="AH677" i="15"/>
  <c r="AI677" i="15"/>
  <c r="AD678" i="15"/>
  <c r="AE678" i="15"/>
  <c r="AF678" i="15"/>
  <c r="AG678" i="15"/>
  <c r="AH678" i="15"/>
  <c r="AI678" i="15"/>
  <c r="AD679" i="15"/>
  <c r="AE679" i="15"/>
  <c r="AF679" i="15"/>
  <c r="AG679" i="15"/>
  <c r="AH679" i="15"/>
  <c r="AI679" i="15"/>
  <c r="AD680" i="15"/>
  <c r="AE680" i="15"/>
  <c r="AF680" i="15"/>
  <c r="AG680" i="15"/>
  <c r="AH680" i="15"/>
  <c r="AI680" i="15"/>
  <c r="AD681" i="15"/>
  <c r="AE681" i="15"/>
  <c r="AF681" i="15"/>
  <c r="AG681" i="15"/>
  <c r="AH681" i="15"/>
  <c r="AI681" i="15"/>
  <c r="AD682" i="15"/>
  <c r="AE682" i="15"/>
  <c r="AF682" i="15"/>
  <c r="AG682" i="15"/>
  <c r="AH682" i="15"/>
  <c r="AI682" i="15"/>
  <c r="AD683" i="15"/>
  <c r="AE683" i="15"/>
  <c r="AF683" i="15"/>
  <c r="AG683" i="15"/>
  <c r="AH683" i="15"/>
  <c r="AI683" i="15"/>
  <c r="AD684" i="15"/>
  <c r="AE684" i="15"/>
  <c r="AF684" i="15"/>
  <c r="AG684" i="15"/>
  <c r="AH684" i="15"/>
  <c r="AI684" i="15"/>
  <c r="AD685" i="15"/>
  <c r="AE685" i="15"/>
  <c r="AF685" i="15"/>
  <c r="AG685" i="15"/>
  <c r="AH685" i="15"/>
  <c r="AI685" i="15"/>
  <c r="AD686" i="15"/>
  <c r="AE686" i="15"/>
  <c r="AF686" i="15"/>
  <c r="AG686" i="15"/>
  <c r="AH686" i="15"/>
  <c r="AI686" i="15"/>
  <c r="AD687" i="15"/>
  <c r="AE687" i="15"/>
  <c r="AF687" i="15"/>
  <c r="AG687" i="15"/>
  <c r="AH687" i="15"/>
  <c r="AI687" i="15"/>
  <c r="AD688" i="15"/>
  <c r="AE688" i="15"/>
  <c r="AF688" i="15"/>
  <c r="AG688" i="15"/>
  <c r="AH688" i="15"/>
  <c r="AI688" i="15"/>
  <c r="AD689" i="15"/>
  <c r="AE689" i="15"/>
  <c r="AF689" i="15"/>
  <c r="AG689" i="15"/>
  <c r="AH689" i="15"/>
  <c r="AI689" i="15"/>
  <c r="AD690" i="15"/>
  <c r="AE690" i="15"/>
  <c r="AF690" i="15"/>
  <c r="AG690" i="15"/>
  <c r="AH690" i="15"/>
  <c r="AI690" i="15"/>
  <c r="AD691" i="15"/>
  <c r="AE691" i="15"/>
  <c r="AF691" i="15"/>
  <c r="AG691" i="15"/>
  <c r="AH691" i="15"/>
  <c r="AI691" i="15"/>
  <c r="AD692" i="15"/>
  <c r="AE692" i="15"/>
  <c r="AF692" i="15"/>
  <c r="AG692" i="15"/>
  <c r="AH692" i="15"/>
  <c r="AI692" i="15"/>
  <c r="AD693" i="15"/>
  <c r="AE693" i="15"/>
  <c r="AF693" i="15"/>
  <c r="AG693" i="15"/>
  <c r="AH693" i="15"/>
  <c r="AI693" i="15"/>
  <c r="AD694" i="15"/>
  <c r="AE694" i="15"/>
  <c r="AF694" i="15"/>
  <c r="AG694" i="15"/>
  <c r="AH694" i="15"/>
  <c r="AI694" i="15"/>
  <c r="AD695" i="15"/>
  <c r="AE695" i="15"/>
  <c r="AF695" i="15"/>
  <c r="AG695" i="15"/>
  <c r="AH695" i="15"/>
  <c r="AI695" i="15"/>
  <c r="AD696" i="15"/>
  <c r="AE696" i="15"/>
  <c r="AF696" i="15"/>
  <c r="AG696" i="15"/>
  <c r="AH696" i="15"/>
  <c r="AI696" i="15"/>
  <c r="AD697" i="15"/>
  <c r="AE697" i="15"/>
  <c r="AF697" i="15"/>
  <c r="AG697" i="15"/>
  <c r="AH697" i="15"/>
  <c r="AI697" i="15"/>
  <c r="AD698" i="15"/>
  <c r="AE698" i="15"/>
  <c r="AF698" i="15"/>
  <c r="AG698" i="15"/>
  <c r="AH698" i="15"/>
  <c r="AI698" i="15"/>
  <c r="AD699" i="15"/>
  <c r="AE699" i="15"/>
  <c r="AF699" i="15"/>
  <c r="AG699" i="15"/>
  <c r="AH699" i="15"/>
  <c r="AI699" i="15"/>
  <c r="AD700" i="15"/>
  <c r="AE700" i="15"/>
  <c r="AF700" i="15"/>
  <c r="AG700" i="15"/>
  <c r="AH700" i="15"/>
  <c r="AI700" i="15"/>
  <c r="AD701" i="15"/>
  <c r="AE701" i="15"/>
  <c r="AF701" i="15"/>
  <c r="AG701" i="15"/>
  <c r="AH701" i="15"/>
  <c r="AI701" i="15"/>
  <c r="AD702" i="15"/>
  <c r="AE702" i="15"/>
  <c r="AF702" i="15"/>
  <c r="AG702" i="15"/>
  <c r="AH702" i="15"/>
  <c r="AI702" i="15"/>
  <c r="AD703" i="15"/>
  <c r="AE703" i="15"/>
  <c r="AF703" i="15"/>
  <c r="AG703" i="15"/>
  <c r="AH703" i="15"/>
  <c r="AI703" i="15"/>
  <c r="AD704" i="15"/>
  <c r="AE704" i="15"/>
  <c r="AF704" i="15"/>
  <c r="AG704" i="15"/>
  <c r="AH704" i="15"/>
  <c r="AI704" i="15"/>
  <c r="AD705" i="15"/>
  <c r="AE705" i="15"/>
  <c r="AF705" i="15"/>
  <c r="AG705" i="15"/>
  <c r="AH705" i="15"/>
  <c r="AI705" i="15"/>
  <c r="AD706" i="15"/>
  <c r="AE706" i="15"/>
  <c r="AF706" i="15"/>
  <c r="AG706" i="15"/>
  <c r="AH706" i="15"/>
  <c r="AI706" i="15"/>
  <c r="AD707" i="15"/>
  <c r="AE707" i="15"/>
  <c r="AF707" i="15"/>
  <c r="AG707" i="15"/>
  <c r="AH707" i="15"/>
  <c r="AI707" i="15"/>
  <c r="AD708" i="15"/>
  <c r="AE708" i="15"/>
  <c r="AF708" i="15"/>
  <c r="AG708" i="15"/>
  <c r="AH708" i="15"/>
  <c r="AI708" i="15"/>
  <c r="AD709" i="15"/>
  <c r="AE709" i="15"/>
  <c r="AF709" i="15"/>
  <c r="AG709" i="15"/>
  <c r="AH709" i="15"/>
  <c r="AI709" i="15"/>
  <c r="AD710" i="15"/>
  <c r="AE710" i="15"/>
  <c r="AF710" i="15"/>
  <c r="AG710" i="15"/>
  <c r="AH710" i="15"/>
  <c r="AI710" i="15"/>
  <c r="AD711" i="15"/>
  <c r="AE711" i="15"/>
  <c r="AF711" i="15"/>
  <c r="AG711" i="15"/>
  <c r="AH711" i="15"/>
  <c r="AI711" i="15"/>
  <c r="AD712" i="15"/>
  <c r="AE712" i="15"/>
  <c r="AF712" i="15"/>
  <c r="AG712" i="15"/>
  <c r="AH712" i="15"/>
  <c r="AI712" i="15"/>
  <c r="AD713" i="15"/>
  <c r="AE713" i="15"/>
  <c r="AF713" i="15"/>
  <c r="AG713" i="15"/>
  <c r="AH713" i="15"/>
  <c r="AI713" i="15"/>
  <c r="AD714" i="15"/>
  <c r="AE714" i="15"/>
  <c r="AF714" i="15"/>
  <c r="AG714" i="15"/>
  <c r="AH714" i="15"/>
  <c r="AI714" i="15"/>
  <c r="AD715" i="15"/>
  <c r="AE715" i="15"/>
  <c r="AF715" i="15"/>
  <c r="AG715" i="15"/>
  <c r="AH715" i="15"/>
  <c r="AI715" i="15"/>
  <c r="AD716" i="15"/>
  <c r="AE716" i="15"/>
  <c r="AF716" i="15"/>
  <c r="AG716" i="15"/>
  <c r="AH716" i="15"/>
  <c r="AI716" i="15"/>
  <c r="AD717" i="15"/>
  <c r="AE717" i="15"/>
  <c r="AF717" i="15"/>
  <c r="AG717" i="15"/>
  <c r="AH717" i="15"/>
  <c r="AI717" i="15"/>
  <c r="AD718" i="15"/>
  <c r="AE718" i="15"/>
  <c r="AF718" i="15"/>
  <c r="AG718" i="15"/>
  <c r="AH718" i="15"/>
  <c r="AI718" i="15"/>
  <c r="AD719" i="15"/>
  <c r="AE719" i="15"/>
  <c r="AF719" i="15"/>
  <c r="AG719" i="15"/>
  <c r="AH719" i="15"/>
  <c r="AI719" i="15"/>
  <c r="AD720" i="15"/>
  <c r="AE720" i="15"/>
  <c r="AF720" i="15"/>
  <c r="AG720" i="15"/>
  <c r="AH720" i="15"/>
  <c r="AI720" i="15"/>
  <c r="AD721" i="15"/>
  <c r="AE721" i="15"/>
  <c r="AF721" i="15"/>
  <c r="AG721" i="15"/>
  <c r="AH721" i="15"/>
  <c r="AI721" i="15"/>
  <c r="AD722" i="15"/>
  <c r="AE722" i="15"/>
  <c r="AF722" i="15"/>
  <c r="AG722" i="15"/>
  <c r="AH722" i="15"/>
  <c r="AI722" i="15"/>
  <c r="AD723" i="15"/>
  <c r="AE723" i="15"/>
  <c r="AF723" i="15"/>
  <c r="AG723" i="15"/>
  <c r="AH723" i="15"/>
  <c r="AI723" i="15"/>
  <c r="AD724" i="15"/>
  <c r="AE724" i="15"/>
  <c r="AF724" i="15"/>
  <c r="AG724" i="15"/>
  <c r="AH724" i="15"/>
  <c r="AI724" i="15"/>
  <c r="AD725" i="15"/>
  <c r="AE725" i="15"/>
  <c r="AF725" i="15"/>
  <c r="AG725" i="15"/>
  <c r="AH725" i="15"/>
  <c r="AI725" i="15"/>
  <c r="AD726" i="15"/>
  <c r="AE726" i="15"/>
  <c r="AF726" i="15"/>
  <c r="AG726" i="15"/>
  <c r="AH726" i="15"/>
  <c r="AI726" i="15"/>
  <c r="AD727" i="15"/>
  <c r="AE727" i="15"/>
  <c r="AF727" i="15"/>
  <c r="AG727" i="15"/>
  <c r="AH727" i="15"/>
  <c r="AI727" i="15"/>
  <c r="AD728" i="15"/>
  <c r="AE728" i="15"/>
  <c r="AF728" i="15"/>
  <c r="AG728" i="15"/>
  <c r="AH728" i="15"/>
  <c r="AI728" i="15"/>
  <c r="AD729" i="15"/>
  <c r="AE729" i="15"/>
  <c r="AF729" i="15"/>
  <c r="AG729" i="15"/>
  <c r="AH729" i="15"/>
  <c r="AI729" i="15"/>
  <c r="AD730" i="15"/>
  <c r="AE730" i="15"/>
  <c r="AF730" i="15"/>
  <c r="AG730" i="15"/>
  <c r="AH730" i="15"/>
  <c r="AI730" i="15"/>
  <c r="AD731" i="15"/>
  <c r="AE731" i="15"/>
  <c r="AF731" i="15"/>
  <c r="AG731" i="15"/>
  <c r="AH731" i="15"/>
  <c r="AI731" i="15"/>
  <c r="AD732" i="15"/>
  <c r="AE732" i="15"/>
  <c r="AF732" i="15"/>
  <c r="AG732" i="15"/>
  <c r="AH732" i="15"/>
  <c r="AI732" i="15"/>
  <c r="AD733" i="15"/>
  <c r="AE733" i="15"/>
  <c r="AF733" i="15"/>
  <c r="AG733" i="15"/>
  <c r="AH733" i="15"/>
  <c r="AI733" i="15"/>
  <c r="AD734" i="15"/>
  <c r="AE734" i="15"/>
  <c r="AF734" i="15"/>
  <c r="AG734" i="15"/>
  <c r="AH734" i="15"/>
  <c r="AI734" i="15"/>
  <c r="AD735" i="15"/>
  <c r="AE735" i="15"/>
  <c r="AF735" i="15"/>
  <c r="AG735" i="15"/>
  <c r="AH735" i="15"/>
  <c r="AI735" i="15"/>
  <c r="AD736" i="15"/>
  <c r="AE736" i="15"/>
  <c r="AF736" i="15"/>
  <c r="AG736" i="15"/>
  <c r="AH736" i="15"/>
  <c r="AI736" i="15"/>
  <c r="AD737" i="15"/>
  <c r="AE737" i="15"/>
  <c r="AF737" i="15"/>
  <c r="AG737" i="15"/>
  <c r="AH737" i="15"/>
  <c r="AI737" i="15"/>
  <c r="AD738" i="15"/>
  <c r="AE738" i="15"/>
  <c r="AF738" i="15"/>
  <c r="AG738" i="15"/>
  <c r="AH738" i="15"/>
  <c r="AI738" i="15"/>
  <c r="AD739" i="15"/>
  <c r="AE739" i="15"/>
  <c r="AF739" i="15"/>
  <c r="AG739" i="15"/>
  <c r="AH739" i="15"/>
  <c r="AI739" i="15"/>
  <c r="AD740" i="15"/>
  <c r="AE740" i="15"/>
  <c r="AF740" i="15"/>
  <c r="AG740" i="15"/>
  <c r="AH740" i="15"/>
  <c r="AI740" i="15"/>
  <c r="AD741" i="15"/>
  <c r="AE741" i="15"/>
  <c r="AF741" i="15"/>
  <c r="AG741" i="15"/>
  <c r="AH741" i="15"/>
  <c r="AI741" i="15"/>
  <c r="AD742" i="15"/>
  <c r="AE742" i="15"/>
  <c r="AF742" i="15"/>
  <c r="AG742" i="15"/>
  <c r="AH742" i="15"/>
  <c r="AI742" i="15"/>
  <c r="AD743" i="15"/>
  <c r="AE743" i="15"/>
  <c r="AF743" i="15"/>
  <c r="AG743" i="15"/>
  <c r="AH743" i="15"/>
  <c r="AI743" i="15"/>
  <c r="AD744" i="15"/>
  <c r="AE744" i="15"/>
  <c r="AF744" i="15"/>
  <c r="AG744" i="15"/>
  <c r="AH744" i="15"/>
  <c r="AI744" i="15"/>
  <c r="AD745" i="15"/>
  <c r="AE745" i="15"/>
  <c r="AF745" i="15"/>
  <c r="AG745" i="15"/>
  <c r="AH745" i="15"/>
  <c r="AI745" i="15"/>
  <c r="AD746" i="15"/>
  <c r="AE746" i="15"/>
  <c r="AF746" i="15"/>
  <c r="AG746" i="15"/>
  <c r="AH746" i="15"/>
  <c r="AI746" i="15"/>
  <c r="AD747" i="15"/>
  <c r="AE747" i="15"/>
  <c r="AF747" i="15"/>
  <c r="AG747" i="15"/>
  <c r="AH747" i="15"/>
  <c r="AI747" i="15"/>
  <c r="AD748" i="15"/>
  <c r="AE748" i="15"/>
  <c r="AF748" i="15"/>
  <c r="AG748" i="15"/>
  <c r="AH748" i="15"/>
  <c r="AI748" i="15"/>
  <c r="AD749" i="15"/>
  <c r="AE749" i="15"/>
  <c r="AF749" i="15"/>
  <c r="AG749" i="15"/>
  <c r="AH749" i="15"/>
  <c r="AI749" i="15"/>
  <c r="AD750" i="15"/>
  <c r="AE750" i="15"/>
  <c r="AF750" i="15"/>
  <c r="AG750" i="15"/>
  <c r="AH750" i="15"/>
  <c r="AI750" i="15"/>
  <c r="AD751" i="15"/>
  <c r="AE751" i="15"/>
  <c r="AF751" i="15"/>
  <c r="AG751" i="15"/>
  <c r="AH751" i="15"/>
  <c r="AI751" i="15"/>
  <c r="AD752" i="15"/>
  <c r="AE752" i="15"/>
  <c r="AF752" i="15"/>
  <c r="AG752" i="15"/>
  <c r="AH752" i="15"/>
  <c r="AI752" i="15"/>
  <c r="AD753" i="15"/>
  <c r="AE753" i="15"/>
  <c r="AF753" i="15"/>
  <c r="AG753" i="15"/>
  <c r="AH753" i="15"/>
  <c r="AI753" i="15"/>
  <c r="AD754" i="15"/>
  <c r="AE754" i="15"/>
  <c r="AF754" i="15"/>
  <c r="AG754" i="15"/>
  <c r="AH754" i="15"/>
  <c r="AI754" i="15"/>
  <c r="AD755" i="15"/>
  <c r="AE755" i="15"/>
  <c r="AF755" i="15"/>
  <c r="AG755" i="15"/>
  <c r="AH755" i="15"/>
  <c r="AI755" i="15"/>
  <c r="AD756" i="15"/>
  <c r="AE756" i="15"/>
  <c r="AF756" i="15"/>
  <c r="AG756" i="15"/>
  <c r="AH756" i="15"/>
  <c r="AI756" i="15"/>
  <c r="AD757" i="15"/>
  <c r="AE757" i="15"/>
  <c r="AF757" i="15"/>
  <c r="AG757" i="15"/>
  <c r="AH757" i="15"/>
  <c r="AI757" i="15"/>
  <c r="AD758" i="15"/>
  <c r="AE758" i="15"/>
  <c r="AF758" i="15"/>
  <c r="AG758" i="15"/>
  <c r="AH758" i="15"/>
  <c r="AI758" i="15"/>
  <c r="AD759" i="15"/>
  <c r="AE759" i="15"/>
  <c r="AF759" i="15"/>
  <c r="AG759" i="15"/>
  <c r="AH759" i="15"/>
  <c r="AI759" i="15"/>
  <c r="AD760" i="15"/>
  <c r="AE760" i="15"/>
  <c r="AF760" i="15"/>
  <c r="AG760" i="15"/>
  <c r="AH760" i="15"/>
  <c r="AI760" i="15"/>
  <c r="AD761" i="15"/>
  <c r="AE761" i="15"/>
  <c r="AF761" i="15"/>
  <c r="AG761" i="15"/>
  <c r="AH761" i="15"/>
  <c r="AI761" i="15"/>
  <c r="AD762" i="15"/>
  <c r="AE762" i="15"/>
  <c r="AF762" i="15"/>
  <c r="AG762" i="15"/>
  <c r="AH762" i="15"/>
  <c r="AI762" i="15"/>
  <c r="AD763" i="15"/>
  <c r="AE763" i="15"/>
  <c r="AF763" i="15"/>
  <c r="AG763" i="15"/>
  <c r="AH763" i="15"/>
  <c r="AI763" i="15"/>
  <c r="AD764" i="15"/>
  <c r="AE764" i="15"/>
  <c r="AF764" i="15"/>
  <c r="AG764" i="15"/>
  <c r="AH764" i="15"/>
  <c r="AI764" i="15"/>
  <c r="AD765" i="15"/>
  <c r="AE765" i="15"/>
  <c r="AF765" i="15"/>
  <c r="AG765" i="15"/>
  <c r="AH765" i="15"/>
  <c r="AI765" i="15"/>
  <c r="AD766" i="15"/>
  <c r="AE766" i="15"/>
  <c r="AF766" i="15"/>
  <c r="AG766" i="15"/>
  <c r="AH766" i="15"/>
  <c r="AI766" i="15"/>
  <c r="AD767" i="15"/>
  <c r="AE767" i="15"/>
  <c r="AF767" i="15"/>
  <c r="AG767" i="15"/>
  <c r="AH767" i="15"/>
  <c r="AI767" i="15"/>
  <c r="AD768" i="15"/>
  <c r="AE768" i="15"/>
  <c r="AF768" i="15"/>
  <c r="AG768" i="15"/>
  <c r="AH768" i="15"/>
  <c r="AI768" i="15"/>
  <c r="AD769" i="15"/>
  <c r="AE769" i="15"/>
  <c r="AF769" i="15"/>
  <c r="AG769" i="15"/>
  <c r="AH769" i="15"/>
  <c r="AI769" i="15"/>
  <c r="AD770" i="15"/>
  <c r="AE770" i="15"/>
  <c r="AF770" i="15"/>
  <c r="AG770" i="15"/>
  <c r="AH770" i="15"/>
  <c r="AI770" i="15"/>
  <c r="AD771" i="15"/>
  <c r="AE771" i="15"/>
  <c r="AF771" i="15"/>
  <c r="AG771" i="15"/>
  <c r="AH771" i="15"/>
  <c r="AI771" i="15"/>
  <c r="AD772" i="15"/>
  <c r="AE772" i="15"/>
  <c r="AF772" i="15"/>
  <c r="AG772" i="15"/>
  <c r="AH772" i="15"/>
  <c r="AI772" i="15"/>
  <c r="AD773" i="15"/>
  <c r="AE773" i="15"/>
  <c r="AF773" i="15"/>
  <c r="AG773" i="15"/>
  <c r="AH773" i="15"/>
  <c r="AI773" i="15"/>
  <c r="AD774" i="15"/>
  <c r="AE774" i="15"/>
  <c r="AF774" i="15"/>
  <c r="AG774" i="15"/>
  <c r="AH774" i="15"/>
  <c r="AI774" i="15"/>
  <c r="AD775" i="15"/>
  <c r="AE775" i="15"/>
  <c r="AF775" i="15"/>
  <c r="AG775" i="15"/>
  <c r="AH775" i="15"/>
  <c r="AI775" i="15"/>
  <c r="AD776" i="15"/>
  <c r="AE776" i="15"/>
  <c r="AF776" i="15"/>
  <c r="AG776" i="15"/>
  <c r="AH776" i="15"/>
  <c r="AI776" i="15"/>
  <c r="AD777" i="15"/>
  <c r="AE777" i="15"/>
  <c r="AF777" i="15"/>
  <c r="AG777" i="15"/>
  <c r="AH777" i="15"/>
  <c r="AI777" i="15"/>
  <c r="AD778" i="15"/>
  <c r="AE778" i="15"/>
  <c r="AF778" i="15"/>
  <c r="AG778" i="15"/>
  <c r="AH778" i="15"/>
  <c r="AI778" i="15"/>
  <c r="AD779" i="15"/>
  <c r="AE779" i="15"/>
  <c r="AF779" i="15"/>
  <c r="AG779" i="15"/>
  <c r="AH779" i="15"/>
  <c r="AI779" i="15"/>
  <c r="AD780" i="15"/>
  <c r="AE780" i="15"/>
  <c r="AF780" i="15"/>
  <c r="AG780" i="15"/>
  <c r="AH780" i="15"/>
  <c r="AI780" i="15"/>
  <c r="AD781" i="15"/>
  <c r="AE781" i="15"/>
  <c r="AF781" i="15"/>
  <c r="AG781" i="15"/>
  <c r="AH781" i="15"/>
  <c r="AI781" i="15"/>
  <c r="AD782" i="15"/>
  <c r="AE782" i="15"/>
  <c r="AF782" i="15"/>
  <c r="AG782" i="15"/>
  <c r="AH782" i="15"/>
  <c r="AI782" i="15"/>
  <c r="AD783" i="15"/>
  <c r="AE783" i="15"/>
  <c r="AF783" i="15"/>
  <c r="AG783" i="15"/>
  <c r="AH783" i="15"/>
  <c r="AI783" i="15"/>
  <c r="AD784" i="15"/>
  <c r="AE784" i="15"/>
  <c r="AF784" i="15"/>
  <c r="AG784" i="15"/>
  <c r="AH784" i="15"/>
  <c r="AI784" i="15"/>
  <c r="AD785" i="15"/>
  <c r="AE785" i="15"/>
  <c r="AF785" i="15"/>
  <c r="AG785" i="15"/>
  <c r="AH785" i="15"/>
  <c r="AI785" i="15"/>
  <c r="AD786" i="15"/>
  <c r="AE786" i="15"/>
  <c r="AF786" i="15"/>
  <c r="AG786" i="15"/>
  <c r="AH786" i="15"/>
  <c r="AI786" i="15"/>
  <c r="AD787" i="15"/>
  <c r="AE787" i="15"/>
  <c r="AF787" i="15"/>
  <c r="AG787" i="15"/>
  <c r="AH787" i="15"/>
  <c r="AI787" i="15"/>
  <c r="AD788" i="15"/>
  <c r="AE788" i="15"/>
  <c r="AF788" i="15"/>
  <c r="AG788" i="15"/>
  <c r="AH788" i="15"/>
  <c r="AI788" i="15"/>
  <c r="AD789" i="15"/>
  <c r="AE789" i="15"/>
  <c r="AF789" i="15"/>
  <c r="AG789" i="15"/>
  <c r="AH789" i="15"/>
  <c r="AI789" i="15"/>
  <c r="AD790" i="15"/>
  <c r="AE790" i="15"/>
  <c r="AF790" i="15"/>
  <c r="AG790" i="15"/>
  <c r="AH790" i="15"/>
  <c r="AI790" i="15"/>
  <c r="AD791" i="15"/>
  <c r="AE791" i="15"/>
  <c r="AF791" i="15"/>
  <c r="AG791" i="15"/>
  <c r="AH791" i="15"/>
  <c r="AI791" i="15"/>
  <c r="AD792" i="15"/>
  <c r="AE792" i="15"/>
  <c r="AF792" i="15"/>
  <c r="AG792" i="15"/>
  <c r="AH792" i="15"/>
  <c r="AI792" i="15"/>
  <c r="AD793" i="15"/>
  <c r="AE793" i="15"/>
  <c r="AF793" i="15"/>
  <c r="AG793" i="15"/>
  <c r="AH793" i="15"/>
  <c r="AI793" i="15"/>
  <c r="AD794" i="15"/>
  <c r="AE794" i="15"/>
  <c r="AF794" i="15"/>
  <c r="AG794" i="15"/>
  <c r="AH794" i="15"/>
  <c r="AI794" i="15"/>
  <c r="AD795" i="15"/>
  <c r="AE795" i="15"/>
  <c r="AF795" i="15"/>
  <c r="AG795" i="15"/>
  <c r="AH795" i="15"/>
  <c r="AI795" i="15"/>
  <c r="AD796" i="15"/>
  <c r="AE796" i="15"/>
  <c r="AF796" i="15"/>
  <c r="AG796" i="15"/>
  <c r="AH796" i="15"/>
  <c r="AI796" i="15"/>
  <c r="AD797" i="15"/>
  <c r="AE797" i="15"/>
  <c r="AF797" i="15"/>
  <c r="AG797" i="15"/>
  <c r="AH797" i="15"/>
  <c r="AI797" i="15"/>
  <c r="AD798" i="15"/>
  <c r="AE798" i="15"/>
  <c r="AF798" i="15"/>
  <c r="AG798" i="15"/>
  <c r="AH798" i="15"/>
  <c r="AI798" i="15"/>
  <c r="AD799" i="15"/>
  <c r="AE799" i="15"/>
  <c r="AF799" i="15"/>
  <c r="AG799" i="15"/>
  <c r="AH799" i="15"/>
  <c r="AI799" i="15"/>
  <c r="AD800" i="15"/>
  <c r="AE800" i="15"/>
  <c r="AF800" i="15"/>
  <c r="AG800" i="15"/>
  <c r="AH800" i="15"/>
  <c r="AI800" i="15"/>
  <c r="AD801" i="15"/>
  <c r="AE801" i="15"/>
  <c r="AF801" i="15"/>
  <c r="AG801" i="15"/>
  <c r="AH801" i="15"/>
  <c r="AI801" i="15"/>
  <c r="AD802" i="15"/>
  <c r="AE802" i="15"/>
  <c r="AF802" i="15"/>
  <c r="AG802" i="15"/>
  <c r="AH802" i="15"/>
  <c r="AI802" i="15"/>
  <c r="AD803" i="15"/>
  <c r="AE803" i="15"/>
  <c r="AF803" i="15"/>
  <c r="AG803" i="15"/>
  <c r="AH803" i="15"/>
  <c r="AI803" i="15"/>
  <c r="AD804" i="15"/>
  <c r="AE804" i="15"/>
  <c r="AF804" i="15"/>
  <c r="AG804" i="15"/>
  <c r="AH804" i="15"/>
  <c r="AI804" i="15"/>
  <c r="AD805" i="15"/>
  <c r="AE805" i="15"/>
  <c r="AF805" i="15"/>
  <c r="AG805" i="15"/>
  <c r="AH805" i="15"/>
  <c r="AI805" i="15"/>
  <c r="AD806" i="15"/>
  <c r="AE806" i="15"/>
  <c r="AF806" i="15"/>
  <c r="AG806" i="15"/>
  <c r="AH806" i="15"/>
  <c r="AI806" i="15"/>
  <c r="AD807" i="15"/>
  <c r="AE807" i="15"/>
  <c r="AF807" i="15"/>
  <c r="AG807" i="15"/>
  <c r="AH807" i="15"/>
  <c r="AI807" i="15"/>
  <c r="AD808" i="15"/>
  <c r="AE808" i="15"/>
  <c r="AF808" i="15"/>
  <c r="AG808" i="15"/>
  <c r="AH808" i="15"/>
  <c r="AI808" i="15"/>
  <c r="AD809" i="15"/>
  <c r="AE809" i="15"/>
  <c r="AF809" i="15"/>
  <c r="AG809" i="15"/>
  <c r="AH809" i="15"/>
  <c r="AI809" i="15"/>
  <c r="AD810" i="15"/>
  <c r="AE810" i="15"/>
  <c r="AF810" i="15"/>
  <c r="AG810" i="15"/>
  <c r="AH810" i="15"/>
  <c r="AI810" i="15"/>
  <c r="AD811" i="15"/>
  <c r="AE811" i="15"/>
  <c r="AF811" i="15"/>
  <c r="AG811" i="15"/>
  <c r="AH811" i="15"/>
  <c r="AI811" i="15"/>
  <c r="AD812" i="15"/>
  <c r="AE812" i="15"/>
  <c r="AF812" i="15"/>
  <c r="AG812" i="15"/>
  <c r="AH812" i="15"/>
  <c r="AI812" i="15"/>
  <c r="AD813" i="15"/>
  <c r="AE813" i="15"/>
  <c r="AF813" i="15"/>
  <c r="AG813" i="15"/>
  <c r="AH813" i="15"/>
  <c r="AI813" i="15"/>
  <c r="AD814" i="15"/>
  <c r="AE814" i="15"/>
  <c r="AF814" i="15"/>
  <c r="AG814" i="15"/>
  <c r="AH814" i="15"/>
  <c r="AI814" i="15"/>
  <c r="AD815" i="15"/>
  <c r="AE815" i="15"/>
  <c r="AF815" i="15"/>
  <c r="AG815" i="15"/>
  <c r="AH815" i="15"/>
  <c r="AI815" i="15"/>
  <c r="AD816" i="15"/>
  <c r="AE816" i="15"/>
  <c r="AF816" i="15"/>
  <c r="AG816" i="15"/>
  <c r="AH816" i="15"/>
  <c r="AI816" i="15"/>
  <c r="AD817" i="15"/>
  <c r="AE817" i="15"/>
  <c r="AF817" i="15"/>
  <c r="AG817" i="15"/>
  <c r="AH817" i="15"/>
  <c r="AI817" i="15"/>
  <c r="AD818" i="15"/>
  <c r="AE818" i="15"/>
  <c r="AF818" i="15"/>
  <c r="AG818" i="15"/>
  <c r="AH818" i="15"/>
  <c r="AI818" i="15"/>
  <c r="AD819" i="15"/>
  <c r="AE819" i="15"/>
  <c r="AF819" i="15"/>
  <c r="AG819" i="15"/>
  <c r="AH819" i="15"/>
  <c r="AI819" i="15"/>
  <c r="AD820" i="15"/>
  <c r="AE820" i="15"/>
  <c r="AF820" i="15"/>
  <c r="AG820" i="15"/>
  <c r="AH820" i="15"/>
  <c r="AI820" i="15"/>
  <c r="AD821" i="15"/>
  <c r="AE821" i="15"/>
  <c r="AF821" i="15"/>
  <c r="AG821" i="15"/>
  <c r="AH821" i="15"/>
  <c r="AI821" i="15"/>
  <c r="AD822" i="15"/>
  <c r="AE822" i="15"/>
  <c r="AF822" i="15"/>
  <c r="AG822" i="15"/>
  <c r="AH822" i="15"/>
  <c r="AI822" i="15"/>
  <c r="AD823" i="15"/>
  <c r="AE823" i="15"/>
  <c r="AF823" i="15"/>
  <c r="AG823" i="15"/>
  <c r="AH823" i="15"/>
  <c r="AI823" i="15"/>
  <c r="AD824" i="15"/>
  <c r="AE824" i="15"/>
  <c r="AF824" i="15"/>
  <c r="AG824" i="15"/>
  <c r="AH824" i="15"/>
  <c r="AI824" i="15"/>
  <c r="AD825" i="15"/>
  <c r="AE825" i="15"/>
  <c r="AF825" i="15"/>
  <c r="AG825" i="15"/>
  <c r="AH825" i="15"/>
  <c r="AI825" i="15"/>
  <c r="AD826" i="15"/>
  <c r="AE826" i="15"/>
  <c r="AF826" i="15"/>
  <c r="AG826" i="15"/>
  <c r="AH826" i="15"/>
  <c r="AI826" i="15"/>
  <c r="AD827" i="15"/>
  <c r="AE827" i="15"/>
  <c r="AF827" i="15"/>
  <c r="AG827" i="15"/>
  <c r="AH827" i="15"/>
  <c r="AI827" i="15"/>
  <c r="AD828" i="15"/>
  <c r="AE828" i="15"/>
  <c r="AF828" i="15"/>
  <c r="AG828" i="15"/>
  <c r="AH828" i="15"/>
  <c r="AI828" i="15"/>
  <c r="AD829" i="15"/>
  <c r="AE829" i="15"/>
  <c r="AF829" i="15"/>
  <c r="AG829" i="15"/>
  <c r="AH829" i="15"/>
  <c r="AI829" i="15"/>
  <c r="AD830" i="15"/>
  <c r="AE830" i="15"/>
  <c r="AF830" i="15"/>
  <c r="AG830" i="15"/>
  <c r="AH830" i="15"/>
  <c r="AI830" i="15"/>
  <c r="AD831" i="15"/>
  <c r="AE831" i="15"/>
  <c r="AF831" i="15"/>
  <c r="AG831" i="15"/>
  <c r="AH831" i="15"/>
  <c r="AI831" i="15"/>
  <c r="AD832" i="15"/>
  <c r="AE832" i="15"/>
  <c r="AF832" i="15"/>
  <c r="AG832" i="15"/>
  <c r="AH832" i="15"/>
  <c r="AI832" i="15"/>
  <c r="AD833" i="15"/>
  <c r="AE833" i="15"/>
  <c r="AF833" i="15"/>
  <c r="AG833" i="15"/>
  <c r="AH833" i="15"/>
  <c r="AI833" i="15"/>
  <c r="AD834" i="15"/>
  <c r="AE834" i="15"/>
  <c r="AF834" i="15"/>
  <c r="AG834" i="15"/>
  <c r="AH834" i="15"/>
  <c r="AI834" i="15"/>
  <c r="AD835" i="15"/>
  <c r="AE835" i="15"/>
  <c r="AF835" i="15"/>
  <c r="AG835" i="15"/>
  <c r="AH835" i="15"/>
  <c r="AI835" i="15"/>
  <c r="AD836" i="15"/>
  <c r="AE836" i="15"/>
  <c r="AF836" i="15"/>
  <c r="AG836" i="15"/>
  <c r="AH836" i="15"/>
  <c r="AI836" i="15"/>
  <c r="AD837" i="15"/>
  <c r="AE837" i="15"/>
  <c r="AF837" i="15"/>
  <c r="AG837" i="15"/>
  <c r="AH837" i="15"/>
  <c r="AI837" i="15"/>
  <c r="AD838" i="15"/>
  <c r="AE838" i="15"/>
  <c r="AF838" i="15"/>
  <c r="AG838" i="15"/>
  <c r="AH838" i="15"/>
  <c r="AI838" i="15"/>
  <c r="AD839" i="15"/>
  <c r="AE839" i="15"/>
  <c r="AF839" i="15"/>
  <c r="AG839" i="15"/>
  <c r="AH839" i="15"/>
  <c r="AI839" i="15"/>
  <c r="AD840" i="15"/>
  <c r="AE840" i="15"/>
  <c r="AF840" i="15"/>
  <c r="AG840" i="15"/>
  <c r="AH840" i="15"/>
  <c r="AI840" i="15"/>
  <c r="AD841" i="15"/>
  <c r="AE841" i="15"/>
  <c r="AF841" i="15"/>
  <c r="AG841" i="15"/>
  <c r="AH841" i="15"/>
  <c r="AI841" i="15"/>
  <c r="AD842" i="15"/>
  <c r="AE842" i="15"/>
  <c r="AF842" i="15"/>
  <c r="AG842" i="15"/>
  <c r="AH842" i="15"/>
  <c r="AI842" i="15"/>
  <c r="AD843" i="15"/>
  <c r="AE843" i="15"/>
  <c r="AF843" i="15"/>
  <c r="AG843" i="15"/>
  <c r="AH843" i="15"/>
  <c r="AI843" i="15"/>
  <c r="AD844" i="15"/>
  <c r="AE844" i="15"/>
  <c r="AF844" i="15"/>
  <c r="AG844" i="15"/>
  <c r="AH844" i="15"/>
  <c r="AI844" i="15"/>
  <c r="AD845" i="15"/>
  <c r="AE845" i="15"/>
  <c r="AF845" i="15"/>
  <c r="AG845" i="15"/>
  <c r="AH845" i="15"/>
  <c r="AI845" i="15"/>
  <c r="AD846" i="15"/>
  <c r="AE846" i="15"/>
  <c r="AF846" i="15"/>
  <c r="AG846" i="15"/>
  <c r="AH846" i="15"/>
  <c r="AI846" i="15"/>
  <c r="AD847" i="15"/>
  <c r="AE847" i="15"/>
  <c r="AF847" i="15"/>
  <c r="AG847" i="15"/>
  <c r="AH847" i="15"/>
  <c r="AI847" i="15"/>
  <c r="AD848" i="15"/>
  <c r="AE848" i="15"/>
  <c r="AF848" i="15"/>
  <c r="AG848" i="15"/>
  <c r="AH848" i="15"/>
  <c r="AI848" i="15"/>
  <c r="AD849" i="15"/>
  <c r="AE849" i="15"/>
  <c r="AF849" i="15"/>
  <c r="AG849" i="15"/>
  <c r="AH849" i="15"/>
  <c r="AI849" i="15"/>
  <c r="AD850" i="15"/>
  <c r="AE850" i="15"/>
  <c r="AF850" i="15"/>
  <c r="AG850" i="15"/>
  <c r="AH850" i="15"/>
  <c r="AI850" i="15"/>
  <c r="AD851" i="15"/>
  <c r="AE851" i="15"/>
  <c r="AF851" i="15"/>
  <c r="AG851" i="15"/>
  <c r="AH851" i="15"/>
  <c r="AI851" i="15"/>
  <c r="AD852" i="15"/>
  <c r="AE852" i="15"/>
  <c r="AF852" i="15"/>
  <c r="AG852" i="15"/>
  <c r="AH852" i="15"/>
  <c r="AI852" i="15"/>
  <c r="AD853" i="15"/>
  <c r="AE853" i="15"/>
  <c r="AF853" i="15"/>
  <c r="AG853" i="15"/>
  <c r="AH853" i="15"/>
  <c r="AI853" i="15"/>
  <c r="AD854" i="15"/>
  <c r="AE854" i="15"/>
  <c r="AF854" i="15"/>
  <c r="AG854" i="15"/>
  <c r="AH854" i="15"/>
  <c r="AI854" i="15"/>
  <c r="AD855" i="15"/>
  <c r="AE855" i="15"/>
  <c r="AF855" i="15"/>
  <c r="AG855" i="15"/>
  <c r="AH855" i="15"/>
  <c r="AI855" i="15"/>
  <c r="AD856" i="15"/>
  <c r="AE856" i="15"/>
  <c r="AF856" i="15"/>
  <c r="AG856" i="15"/>
  <c r="AH856" i="15"/>
  <c r="AI856" i="15"/>
  <c r="AD857" i="15"/>
  <c r="AE857" i="15"/>
  <c r="AF857" i="15"/>
  <c r="AG857" i="15"/>
  <c r="AH857" i="15"/>
  <c r="AI857" i="15"/>
  <c r="AD858" i="15"/>
  <c r="AE858" i="15"/>
  <c r="AF858" i="15"/>
  <c r="AG858" i="15"/>
  <c r="AH858" i="15"/>
  <c r="AI858" i="15"/>
  <c r="AD859" i="15"/>
  <c r="AE859" i="15"/>
  <c r="AF859" i="15"/>
  <c r="AG859" i="15"/>
  <c r="AH859" i="15"/>
  <c r="AI859" i="15"/>
  <c r="AD860" i="15"/>
  <c r="AE860" i="15"/>
  <c r="AF860" i="15"/>
  <c r="AG860" i="15"/>
  <c r="AH860" i="15"/>
  <c r="AI860" i="15"/>
  <c r="AD861" i="15"/>
  <c r="AE861" i="15"/>
  <c r="AF861" i="15"/>
  <c r="AG861" i="15"/>
  <c r="AH861" i="15"/>
  <c r="AI861" i="15"/>
  <c r="AD862" i="15"/>
  <c r="AE862" i="15"/>
  <c r="AF862" i="15"/>
  <c r="AG862" i="15"/>
  <c r="AH862" i="15"/>
  <c r="AI862" i="15"/>
  <c r="AD863" i="15"/>
  <c r="AE863" i="15"/>
  <c r="AF863" i="15"/>
  <c r="AG863" i="15"/>
  <c r="AH863" i="15"/>
  <c r="AI863" i="15"/>
  <c r="AD864" i="15"/>
  <c r="AE864" i="15"/>
  <c r="AF864" i="15"/>
  <c r="AG864" i="15"/>
  <c r="AH864" i="15"/>
  <c r="AI864" i="15"/>
  <c r="AD865" i="15"/>
  <c r="AE865" i="15"/>
  <c r="AF865" i="15"/>
  <c r="AG865" i="15"/>
  <c r="AH865" i="15"/>
  <c r="AI865" i="15"/>
  <c r="AD866" i="15"/>
  <c r="AE866" i="15"/>
  <c r="AF866" i="15"/>
  <c r="AG866" i="15"/>
  <c r="AH866" i="15"/>
  <c r="AI866" i="15"/>
  <c r="AD867" i="15"/>
  <c r="AE867" i="15"/>
  <c r="AF867" i="15"/>
  <c r="AG867" i="15"/>
  <c r="AH867" i="15"/>
  <c r="AI867" i="15"/>
  <c r="AD868" i="15"/>
  <c r="AE868" i="15"/>
  <c r="AF868" i="15"/>
  <c r="AG868" i="15"/>
  <c r="AH868" i="15"/>
  <c r="AI868" i="15"/>
  <c r="AD869" i="15"/>
  <c r="AE869" i="15"/>
  <c r="AF869" i="15"/>
  <c r="AG869" i="15"/>
  <c r="AH869" i="15"/>
  <c r="AI869" i="15"/>
  <c r="AD870" i="15"/>
  <c r="AE870" i="15"/>
  <c r="AF870" i="15"/>
  <c r="AG870" i="15"/>
  <c r="AH870" i="15"/>
  <c r="AI870" i="15"/>
  <c r="AD871" i="15"/>
  <c r="AE871" i="15"/>
  <c r="AF871" i="15"/>
  <c r="AG871" i="15"/>
  <c r="AH871" i="15"/>
  <c r="AI871" i="15"/>
  <c r="AD872" i="15"/>
  <c r="AE872" i="15"/>
  <c r="AF872" i="15"/>
  <c r="AG872" i="15"/>
  <c r="AH872" i="15"/>
  <c r="AI872" i="15"/>
  <c r="AD873" i="15"/>
  <c r="AE873" i="15"/>
  <c r="AF873" i="15"/>
  <c r="AG873" i="15"/>
  <c r="AH873" i="15"/>
  <c r="AI873" i="15"/>
  <c r="AD874" i="15"/>
  <c r="AE874" i="15"/>
  <c r="AF874" i="15"/>
  <c r="AG874" i="15"/>
  <c r="AH874" i="15"/>
  <c r="AI874" i="15"/>
  <c r="AD875" i="15"/>
  <c r="AE875" i="15"/>
  <c r="AF875" i="15"/>
  <c r="AG875" i="15"/>
  <c r="AH875" i="15"/>
  <c r="AI875" i="15"/>
  <c r="AD876" i="15"/>
  <c r="AE876" i="15"/>
  <c r="AF876" i="15"/>
  <c r="AG876" i="15"/>
  <c r="AH876" i="15"/>
  <c r="AI876" i="15"/>
  <c r="AD877" i="15"/>
  <c r="AE877" i="15"/>
  <c r="AF877" i="15"/>
  <c r="AG877" i="15"/>
  <c r="AH877" i="15"/>
  <c r="AI877" i="15"/>
  <c r="AD878" i="15"/>
  <c r="AE878" i="15"/>
  <c r="AF878" i="15"/>
  <c r="AG878" i="15"/>
  <c r="AH878" i="15"/>
  <c r="AI878" i="15"/>
  <c r="AD879" i="15"/>
  <c r="AE879" i="15"/>
  <c r="AF879" i="15"/>
  <c r="AG879" i="15"/>
  <c r="AH879" i="15"/>
  <c r="AI879" i="15"/>
  <c r="AD880" i="15"/>
  <c r="AE880" i="15"/>
  <c r="AF880" i="15"/>
  <c r="AG880" i="15"/>
  <c r="AH880" i="15"/>
  <c r="AI880" i="15"/>
  <c r="AD881" i="15"/>
  <c r="AE881" i="15"/>
  <c r="AF881" i="15"/>
  <c r="AG881" i="15"/>
  <c r="AH881" i="15"/>
  <c r="AI881" i="15"/>
  <c r="AD882" i="15"/>
  <c r="AE882" i="15"/>
  <c r="AF882" i="15"/>
  <c r="AG882" i="15"/>
  <c r="AH882" i="15"/>
  <c r="AI882" i="15"/>
  <c r="AD883" i="15"/>
  <c r="AE883" i="15"/>
  <c r="AF883" i="15"/>
  <c r="AG883" i="15"/>
  <c r="AH883" i="15"/>
  <c r="AI883" i="15"/>
  <c r="AD884" i="15"/>
  <c r="AE884" i="15"/>
  <c r="AF884" i="15"/>
  <c r="AG884" i="15"/>
  <c r="AH884" i="15"/>
  <c r="AI884" i="15"/>
  <c r="AD885" i="15"/>
  <c r="AE885" i="15"/>
  <c r="AF885" i="15"/>
  <c r="AG885" i="15"/>
  <c r="AH885" i="15"/>
  <c r="AI885" i="15"/>
  <c r="AD886" i="15"/>
  <c r="AE886" i="15"/>
  <c r="AF886" i="15"/>
  <c r="AG886" i="15"/>
  <c r="AH886" i="15"/>
  <c r="AI886" i="15"/>
  <c r="AD887" i="15"/>
  <c r="AE887" i="15"/>
  <c r="AF887" i="15"/>
  <c r="AG887" i="15"/>
  <c r="AH887" i="15"/>
  <c r="AI887" i="15"/>
  <c r="AD888" i="15"/>
  <c r="AE888" i="15"/>
  <c r="AF888" i="15"/>
  <c r="AG888" i="15"/>
  <c r="AH888" i="15"/>
  <c r="AI888" i="15"/>
  <c r="AD889" i="15"/>
  <c r="AE889" i="15"/>
  <c r="AF889" i="15"/>
  <c r="AG889" i="15"/>
  <c r="AH889" i="15"/>
  <c r="AI889" i="15"/>
  <c r="AD890" i="15"/>
  <c r="AE890" i="15"/>
  <c r="AF890" i="15"/>
  <c r="AG890" i="15"/>
  <c r="AH890" i="15"/>
  <c r="AI890" i="15"/>
  <c r="AD891" i="15"/>
  <c r="AE891" i="15"/>
  <c r="AF891" i="15"/>
  <c r="AG891" i="15"/>
  <c r="AH891" i="15"/>
  <c r="AI891" i="15"/>
  <c r="AD892" i="15"/>
  <c r="AE892" i="15"/>
  <c r="AF892" i="15"/>
  <c r="AG892" i="15"/>
  <c r="AH892" i="15"/>
  <c r="AI892" i="15"/>
  <c r="AD893" i="15"/>
  <c r="AE893" i="15"/>
  <c r="AF893" i="15"/>
  <c r="AG893" i="15"/>
  <c r="AH893" i="15"/>
  <c r="AI893" i="15"/>
  <c r="AD894" i="15"/>
  <c r="AE894" i="15"/>
  <c r="AF894" i="15"/>
  <c r="AG894" i="15"/>
  <c r="AH894" i="15"/>
  <c r="AI894" i="15"/>
  <c r="AD895" i="15"/>
  <c r="AE895" i="15"/>
  <c r="AF895" i="15"/>
  <c r="AG895" i="15"/>
  <c r="AH895" i="15"/>
  <c r="AI895" i="15"/>
  <c r="AD896" i="15"/>
  <c r="AE896" i="15"/>
  <c r="AF896" i="15"/>
  <c r="AG896" i="15"/>
  <c r="AH896" i="15"/>
  <c r="AI896" i="15"/>
  <c r="AD897" i="15"/>
  <c r="AE897" i="15"/>
  <c r="AF897" i="15"/>
  <c r="AG897" i="15"/>
  <c r="AH897" i="15"/>
  <c r="AI897" i="15"/>
  <c r="AD898" i="15"/>
  <c r="AE898" i="15"/>
  <c r="AF898" i="15"/>
  <c r="AG898" i="15"/>
  <c r="AH898" i="15"/>
  <c r="AI898" i="15"/>
  <c r="AD899" i="15"/>
  <c r="AE899" i="15"/>
  <c r="AF899" i="15"/>
  <c r="AG899" i="15"/>
  <c r="AH899" i="15"/>
  <c r="AI899" i="15"/>
  <c r="AD900" i="15"/>
  <c r="AE900" i="15"/>
  <c r="AF900" i="15"/>
  <c r="AG900" i="15"/>
  <c r="AH900" i="15"/>
  <c r="AI900" i="15"/>
  <c r="AD901" i="15"/>
  <c r="AE901" i="15"/>
  <c r="AF901" i="15"/>
  <c r="AG901" i="15"/>
  <c r="AH901" i="15"/>
  <c r="AI901" i="15"/>
  <c r="AD902" i="15"/>
  <c r="AE902" i="15"/>
  <c r="AF902" i="15"/>
  <c r="AG902" i="15"/>
  <c r="AH902" i="15"/>
  <c r="AI902" i="15"/>
  <c r="AD903" i="15"/>
  <c r="AE903" i="15"/>
  <c r="AF903" i="15"/>
  <c r="AG903" i="15"/>
  <c r="AH903" i="15"/>
  <c r="AI903" i="15"/>
  <c r="AD904" i="15"/>
  <c r="AE904" i="15"/>
  <c r="AF904" i="15"/>
  <c r="AG904" i="15"/>
  <c r="AH904" i="15"/>
  <c r="AI904" i="15"/>
  <c r="AD905" i="15"/>
  <c r="AE905" i="15"/>
  <c r="AF905" i="15"/>
  <c r="AG905" i="15"/>
  <c r="AH905" i="15"/>
  <c r="AI905" i="15"/>
  <c r="AD906" i="15"/>
  <c r="AE906" i="15"/>
  <c r="AF906" i="15"/>
  <c r="AG906" i="15"/>
  <c r="AH906" i="15"/>
  <c r="AI906" i="15"/>
  <c r="AD907" i="15"/>
  <c r="AE907" i="15"/>
  <c r="AF907" i="15"/>
  <c r="AG907" i="15"/>
  <c r="AH907" i="15"/>
  <c r="AI907" i="15"/>
  <c r="AD908" i="15"/>
  <c r="AE908" i="15"/>
  <c r="AF908" i="15"/>
  <c r="AG908" i="15"/>
  <c r="AH908" i="15"/>
  <c r="AI908" i="15"/>
  <c r="AD909" i="15"/>
  <c r="AE909" i="15"/>
  <c r="AF909" i="15"/>
  <c r="AG909" i="15"/>
  <c r="AH909" i="15"/>
  <c r="AI909" i="15"/>
  <c r="AD910" i="15"/>
  <c r="AE910" i="15"/>
  <c r="AF910" i="15"/>
  <c r="AG910" i="15"/>
  <c r="AH910" i="15"/>
  <c r="AI910" i="15"/>
  <c r="AD911" i="15"/>
  <c r="AE911" i="15"/>
  <c r="AF911" i="15"/>
  <c r="AG911" i="15"/>
  <c r="AH911" i="15"/>
  <c r="AI911" i="15"/>
  <c r="AD912" i="15"/>
  <c r="AE912" i="15"/>
  <c r="AF912" i="15"/>
  <c r="AG912" i="15"/>
  <c r="AH912" i="15"/>
  <c r="AI912" i="15"/>
  <c r="AD913" i="15"/>
  <c r="AE913" i="15"/>
  <c r="AF913" i="15"/>
  <c r="AG913" i="15"/>
  <c r="AH913" i="15"/>
  <c r="AI913" i="15"/>
  <c r="AD914" i="15"/>
  <c r="AE914" i="15"/>
  <c r="AF914" i="15"/>
  <c r="AG914" i="15"/>
  <c r="AH914" i="15"/>
  <c r="AI914" i="15"/>
  <c r="AD915" i="15"/>
  <c r="AE915" i="15"/>
  <c r="AF915" i="15"/>
  <c r="AG915" i="15"/>
  <c r="AH915" i="15"/>
  <c r="AI915" i="15"/>
  <c r="AD916" i="15"/>
  <c r="AE916" i="15"/>
  <c r="AF916" i="15"/>
  <c r="AG916" i="15"/>
  <c r="AH916" i="15"/>
  <c r="AI916" i="15"/>
  <c r="AD917" i="15"/>
  <c r="AE917" i="15"/>
  <c r="AF917" i="15"/>
  <c r="AG917" i="15"/>
  <c r="AH917" i="15"/>
  <c r="AI917" i="15"/>
  <c r="AD918" i="15"/>
  <c r="AE918" i="15"/>
  <c r="AF918" i="15"/>
  <c r="AG918" i="15"/>
  <c r="AH918" i="15"/>
  <c r="AI918" i="15"/>
  <c r="AD919" i="15"/>
  <c r="AE919" i="15"/>
  <c r="AF919" i="15"/>
  <c r="AG919" i="15"/>
  <c r="AH919" i="15"/>
  <c r="AI919" i="15"/>
  <c r="AD920" i="15"/>
  <c r="AE920" i="15"/>
  <c r="AF920" i="15"/>
  <c r="AG920" i="15"/>
  <c r="AH920" i="15"/>
  <c r="AI920" i="15"/>
  <c r="AD921" i="15"/>
  <c r="AE921" i="15"/>
  <c r="AF921" i="15"/>
  <c r="AG921" i="15"/>
  <c r="AH921" i="15"/>
  <c r="AI921" i="15"/>
  <c r="AD922" i="15"/>
  <c r="AE922" i="15"/>
  <c r="AF922" i="15"/>
  <c r="AG922" i="15"/>
  <c r="AH922" i="15"/>
  <c r="AI922" i="15"/>
  <c r="AD923" i="15"/>
  <c r="AE923" i="15"/>
  <c r="AF923" i="15"/>
  <c r="AG923" i="15"/>
  <c r="AH923" i="15"/>
  <c r="AI923" i="15"/>
  <c r="AD924" i="15"/>
  <c r="AE924" i="15"/>
  <c r="AF924" i="15"/>
  <c r="AG924" i="15"/>
  <c r="AH924" i="15"/>
  <c r="AI924" i="15"/>
  <c r="AD925" i="15"/>
  <c r="AE925" i="15"/>
  <c r="AF925" i="15"/>
  <c r="AG925" i="15"/>
  <c r="AH925" i="15"/>
  <c r="AI925" i="15"/>
  <c r="AD926" i="15"/>
  <c r="AE926" i="15"/>
  <c r="AF926" i="15"/>
  <c r="AG926" i="15"/>
  <c r="AH926" i="15"/>
  <c r="AI926" i="15"/>
  <c r="AD927" i="15"/>
  <c r="AE927" i="15"/>
  <c r="AF927" i="15"/>
  <c r="AG927" i="15"/>
  <c r="AH927" i="15"/>
  <c r="AI927" i="15"/>
  <c r="AD928" i="15"/>
  <c r="AE928" i="15"/>
  <c r="AF928" i="15"/>
  <c r="AG928" i="15"/>
  <c r="AH928" i="15"/>
  <c r="AI928" i="15"/>
  <c r="AD929" i="15"/>
  <c r="AE929" i="15"/>
  <c r="AF929" i="15"/>
  <c r="AG929" i="15"/>
  <c r="AH929" i="15"/>
  <c r="AI929" i="15"/>
  <c r="AD930" i="15"/>
  <c r="AE930" i="15"/>
  <c r="AF930" i="15"/>
  <c r="AG930" i="15"/>
  <c r="AH930" i="15"/>
  <c r="AI930" i="15"/>
  <c r="AD931" i="15"/>
  <c r="AE931" i="15"/>
  <c r="AF931" i="15"/>
  <c r="AG931" i="15"/>
  <c r="AH931" i="15"/>
  <c r="AI931" i="15"/>
  <c r="AD932" i="15"/>
  <c r="AE932" i="15"/>
  <c r="AF932" i="15"/>
  <c r="AG932" i="15"/>
  <c r="AH932" i="15"/>
  <c r="AI932" i="15"/>
  <c r="AD933" i="15"/>
  <c r="AE933" i="15"/>
  <c r="AF933" i="15"/>
  <c r="AG933" i="15"/>
  <c r="AH933" i="15"/>
  <c r="AI933" i="15"/>
  <c r="AD934" i="15"/>
  <c r="AE934" i="15"/>
  <c r="AF934" i="15"/>
  <c r="AG934" i="15"/>
  <c r="AH934" i="15"/>
  <c r="AI934" i="15"/>
  <c r="AD935" i="15"/>
  <c r="AE935" i="15"/>
  <c r="AF935" i="15"/>
  <c r="AG935" i="15"/>
  <c r="AH935" i="15"/>
  <c r="AI935" i="15"/>
  <c r="AD936" i="15"/>
  <c r="AE936" i="15"/>
  <c r="AF936" i="15"/>
  <c r="AG936" i="15"/>
  <c r="AH936" i="15"/>
  <c r="AI936" i="15"/>
  <c r="AD937" i="15"/>
  <c r="AE937" i="15"/>
  <c r="AF937" i="15"/>
  <c r="AG937" i="15"/>
  <c r="AH937" i="15"/>
  <c r="AI937" i="15"/>
  <c r="AD938" i="15"/>
  <c r="AE938" i="15"/>
  <c r="AF938" i="15"/>
  <c r="AG938" i="15"/>
  <c r="AH938" i="15"/>
  <c r="AI938" i="15"/>
  <c r="AD939" i="15"/>
  <c r="AE939" i="15"/>
  <c r="AF939" i="15"/>
  <c r="AG939" i="15"/>
  <c r="AH939" i="15"/>
  <c r="AI939" i="15"/>
  <c r="AD940" i="15"/>
  <c r="AE940" i="15"/>
  <c r="AF940" i="15"/>
  <c r="AG940" i="15"/>
  <c r="AH940" i="15"/>
  <c r="AI940" i="15"/>
  <c r="AD941" i="15"/>
  <c r="AE941" i="15"/>
  <c r="AF941" i="15"/>
  <c r="AG941" i="15"/>
  <c r="AH941" i="15"/>
  <c r="AI941" i="15"/>
  <c r="AD942" i="15"/>
  <c r="AE942" i="15"/>
  <c r="AF942" i="15"/>
  <c r="AG942" i="15"/>
  <c r="AH942" i="15"/>
  <c r="AI942" i="15"/>
  <c r="AD943" i="15"/>
  <c r="AE943" i="15"/>
  <c r="AF943" i="15"/>
  <c r="AG943" i="15"/>
  <c r="AH943" i="15"/>
  <c r="AI943" i="15"/>
  <c r="AD944" i="15"/>
  <c r="AE944" i="15"/>
  <c r="AF944" i="15"/>
  <c r="AG944" i="15"/>
  <c r="AH944" i="15"/>
  <c r="AI944" i="15"/>
  <c r="AD945" i="15"/>
  <c r="AE945" i="15"/>
  <c r="AF945" i="15"/>
  <c r="AG945" i="15"/>
  <c r="AH945" i="15"/>
  <c r="AI945" i="15"/>
  <c r="AD946" i="15"/>
  <c r="AE946" i="15"/>
  <c r="AF946" i="15"/>
  <c r="AG946" i="15"/>
  <c r="AH946" i="15"/>
  <c r="AI946" i="15"/>
  <c r="AD947" i="15"/>
  <c r="AE947" i="15"/>
  <c r="AF947" i="15"/>
  <c r="AG947" i="15"/>
  <c r="AH947" i="15"/>
  <c r="AI947" i="15"/>
  <c r="AD948" i="15"/>
  <c r="AE948" i="15"/>
  <c r="AF948" i="15"/>
  <c r="AG948" i="15"/>
  <c r="AH948" i="15"/>
  <c r="AI948" i="15"/>
  <c r="AD949" i="15"/>
  <c r="AE949" i="15"/>
  <c r="AF949" i="15"/>
  <c r="AG949" i="15"/>
  <c r="AH949" i="15"/>
  <c r="AI949" i="15"/>
  <c r="AD950" i="15"/>
  <c r="AE950" i="15"/>
  <c r="AF950" i="15"/>
  <c r="AG950" i="15"/>
  <c r="AH950" i="15"/>
  <c r="AI950" i="15"/>
  <c r="AD951" i="15"/>
  <c r="AE951" i="15"/>
  <c r="AF951" i="15"/>
  <c r="AG951" i="15"/>
  <c r="AH951" i="15"/>
  <c r="AI951" i="15"/>
  <c r="AD952" i="15"/>
  <c r="AE952" i="15"/>
  <c r="AF952" i="15"/>
  <c r="AG952" i="15"/>
  <c r="AH952" i="15"/>
  <c r="AI952" i="15"/>
  <c r="AD953" i="15"/>
  <c r="AE953" i="15"/>
  <c r="AF953" i="15"/>
  <c r="AG953" i="15"/>
  <c r="AH953" i="15"/>
  <c r="AI953" i="15"/>
  <c r="AD954" i="15"/>
  <c r="AE954" i="15"/>
  <c r="AF954" i="15"/>
  <c r="AG954" i="15"/>
  <c r="AH954" i="15"/>
  <c r="AI954" i="15"/>
  <c r="AD955" i="15"/>
  <c r="AE955" i="15"/>
  <c r="AF955" i="15"/>
  <c r="AG955" i="15"/>
  <c r="AH955" i="15"/>
  <c r="AI955" i="15"/>
  <c r="AD956" i="15"/>
  <c r="AE956" i="15"/>
  <c r="AF956" i="15"/>
  <c r="AG956" i="15"/>
  <c r="AH956" i="15"/>
  <c r="AI956" i="15"/>
  <c r="AD957" i="15"/>
  <c r="AE957" i="15"/>
  <c r="AF957" i="15"/>
  <c r="AG957" i="15"/>
  <c r="AH957" i="15"/>
  <c r="AI957" i="15"/>
  <c r="AD958" i="15"/>
  <c r="AE958" i="15"/>
  <c r="AF958" i="15"/>
  <c r="AG958" i="15"/>
  <c r="AH958" i="15"/>
  <c r="AI958" i="15"/>
  <c r="AD959" i="15"/>
  <c r="AE959" i="15"/>
  <c r="AF959" i="15"/>
  <c r="AG959" i="15"/>
  <c r="AH959" i="15"/>
  <c r="AI959" i="15"/>
  <c r="AD960" i="15"/>
  <c r="AE960" i="15"/>
  <c r="AF960" i="15"/>
  <c r="AG960" i="15"/>
  <c r="AH960" i="15"/>
  <c r="AI960" i="15"/>
  <c r="AD961" i="15"/>
  <c r="AE961" i="15"/>
  <c r="AF961" i="15"/>
  <c r="AG961" i="15"/>
  <c r="AH961" i="15"/>
  <c r="AI961" i="15"/>
  <c r="AD962" i="15"/>
  <c r="AE962" i="15"/>
  <c r="AF962" i="15"/>
  <c r="AG962" i="15"/>
  <c r="AH962" i="15"/>
  <c r="AI962" i="15"/>
  <c r="AD963" i="15"/>
  <c r="AE963" i="15"/>
  <c r="AF963" i="15"/>
  <c r="AG963" i="15"/>
  <c r="AH963" i="15"/>
  <c r="AI963" i="15"/>
  <c r="AD964" i="15"/>
  <c r="AE964" i="15"/>
  <c r="AF964" i="15"/>
  <c r="AG964" i="15"/>
  <c r="AH964" i="15"/>
  <c r="AI964" i="15"/>
  <c r="AD965" i="15"/>
  <c r="AE965" i="15"/>
  <c r="AF965" i="15"/>
  <c r="AG965" i="15"/>
  <c r="AH965" i="15"/>
  <c r="AI965" i="15"/>
  <c r="AD966" i="15"/>
  <c r="AE966" i="15"/>
  <c r="AF966" i="15"/>
  <c r="AG966" i="15"/>
  <c r="AH966" i="15"/>
  <c r="AI966" i="15"/>
  <c r="AD967" i="15"/>
  <c r="AE967" i="15"/>
  <c r="AF967" i="15"/>
  <c r="AG967" i="15"/>
  <c r="AH967" i="15"/>
  <c r="AI967" i="15"/>
  <c r="AD968" i="15"/>
  <c r="AE968" i="15"/>
  <c r="AF968" i="15"/>
  <c r="AG968" i="15"/>
  <c r="AH968" i="15"/>
  <c r="AI968" i="15"/>
  <c r="AD969" i="15"/>
  <c r="AE969" i="15"/>
  <c r="AF969" i="15"/>
  <c r="AG969" i="15"/>
  <c r="AH969" i="15"/>
  <c r="AI969" i="15"/>
  <c r="AD970" i="15"/>
  <c r="AE970" i="15"/>
  <c r="AF970" i="15"/>
  <c r="AG970" i="15"/>
  <c r="AH970" i="15"/>
  <c r="AI970" i="15"/>
  <c r="AD971" i="15"/>
  <c r="AE971" i="15"/>
  <c r="AF971" i="15"/>
  <c r="AG971" i="15"/>
  <c r="AH971" i="15"/>
  <c r="AI971" i="15"/>
  <c r="AD972" i="15"/>
  <c r="AE972" i="15"/>
  <c r="AF972" i="15"/>
  <c r="AG972" i="15"/>
  <c r="AH972" i="15"/>
  <c r="AI972" i="15"/>
  <c r="AD973" i="15"/>
  <c r="AE973" i="15"/>
  <c r="AF973" i="15"/>
  <c r="AG973" i="15"/>
  <c r="AH973" i="15"/>
  <c r="AI973" i="15"/>
  <c r="AD974" i="15"/>
  <c r="AE974" i="15"/>
  <c r="AF974" i="15"/>
  <c r="AG974" i="15"/>
  <c r="AH974" i="15"/>
  <c r="AI974" i="15"/>
  <c r="AD975" i="15"/>
  <c r="AE975" i="15"/>
  <c r="AF975" i="15"/>
  <c r="AG975" i="15"/>
  <c r="AH975" i="15"/>
  <c r="AI975" i="15"/>
  <c r="AD976" i="15"/>
  <c r="AE976" i="15"/>
  <c r="AF976" i="15"/>
  <c r="AG976" i="15"/>
  <c r="AH976" i="15"/>
  <c r="AI976" i="15"/>
  <c r="AD977" i="15"/>
  <c r="AE977" i="15"/>
  <c r="AF977" i="15"/>
  <c r="AG977" i="15"/>
  <c r="AH977" i="15"/>
  <c r="AI977" i="15"/>
  <c r="AD978" i="15"/>
  <c r="AE978" i="15"/>
  <c r="AF978" i="15"/>
  <c r="AG978" i="15"/>
  <c r="AH978" i="15"/>
  <c r="AI978" i="15"/>
  <c r="AD979" i="15"/>
  <c r="AE979" i="15"/>
  <c r="AF979" i="15"/>
  <c r="AG979" i="15"/>
  <c r="AH979" i="15"/>
  <c r="AI979" i="15"/>
  <c r="AD980" i="15"/>
  <c r="AE980" i="15"/>
  <c r="AF980" i="15"/>
  <c r="AG980" i="15"/>
  <c r="AH980" i="15"/>
  <c r="AI980" i="15"/>
  <c r="AD981" i="15"/>
  <c r="AE981" i="15"/>
  <c r="AF981" i="15"/>
  <c r="AG981" i="15"/>
  <c r="AH981" i="15"/>
  <c r="AI981" i="15"/>
  <c r="AD982" i="15"/>
  <c r="AE982" i="15"/>
  <c r="AF982" i="15"/>
  <c r="AG982" i="15"/>
  <c r="AH982" i="15"/>
  <c r="AI982" i="15"/>
  <c r="AD983" i="15"/>
  <c r="AE983" i="15"/>
  <c r="AF983" i="15"/>
  <c r="AG983" i="15"/>
  <c r="AH983" i="15"/>
  <c r="AI983" i="15"/>
  <c r="AD984" i="15"/>
  <c r="AE984" i="15"/>
  <c r="AF984" i="15"/>
  <c r="AG984" i="15"/>
  <c r="AH984" i="15"/>
  <c r="AI984" i="15"/>
  <c r="AD985" i="15"/>
  <c r="AE985" i="15"/>
  <c r="AF985" i="15"/>
  <c r="AG985" i="15"/>
  <c r="AH985" i="15"/>
  <c r="AI985" i="15"/>
  <c r="AD986" i="15"/>
  <c r="AE986" i="15"/>
  <c r="AF986" i="15"/>
  <c r="AG986" i="15"/>
  <c r="AH986" i="15"/>
  <c r="AI986" i="15"/>
  <c r="AD987" i="15"/>
  <c r="AE987" i="15"/>
  <c r="AF987" i="15"/>
  <c r="AG987" i="15"/>
  <c r="AH987" i="15"/>
  <c r="AI987" i="15"/>
  <c r="AD988" i="15"/>
  <c r="AE988" i="15"/>
  <c r="AF988" i="15"/>
  <c r="AG988" i="15"/>
  <c r="AH988" i="15"/>
  <c r="AI988" i="15"/>
  <c r="AD989" i="15"/>
  <c r="AE989" i="15"/>
  <c r="AF989" i="15"/>
  <c r="AG989" i="15"/>
  <c r="AH989" i="15"/>
  <c r="AI989" i="15"/>
  <c r="AD990" i="15"/>
  <c r="AE990" i="15"/>
  <c r="AF990" i="15"/>
  <c r="AG990" i="15"/>
  <c r="AH990" i="15"/>
  <c r="AI990"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79" i="15"/>
  <c r="AC80" i="15"/>
  <c r="AC81" i="15"/>
  <c r="AC82" i="15"/>
  <c r="AC83" i="15"/>
  <c r="AC84" i="15"/>
  <c r="AC85" i="15"/>
  <c r="AC86" i="15"/>
  <c r="AC87" i="15"/>
  <c r="AC88"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164" i="15"/>
  <c r="AC165" i="15"/>
  <c r="AC166" i="15"/>
  <c r="AC167" i="15"/>
  <c r="AC168" i="15"/>
  <c r="AC169" i="15"/>
  <c r="AC170" i="15"/>
  <c r="AC171" i="15"/>
  <c r="AC172" i="15"/>
  <c r="AC173" i="15"/>
  <c r="AC174" i="15"/>
  <c r="AC175" i="15"/>
  <c r="AC176" i="15"/>
  <c r="AC177" i="15"/>
  <c r="AC178" i="15"/>
  <c r="AC179" i="15"/>
  <c r="AC180" i="15"/>
  <c r="AC181" i="15"/>
  <c r="AC182" i="15"/>
  <c r="AC183" i="15"/>
  <c r="AC184" i="15"/>
  <c r="AC185" i="15"/>
  <c r="AC186" i="15"/>
  <c r="AC187" i="15"/>
  <c r="AC188" i="15"/>
  <c r="AC189" i="15"/>
  <c r="AC190" i="15"/>
  <c r="AC191" i="15"/>
  <c r="AC192" i="15"/>
  <c r="AC193" i="15"/>
  <c r="AC194" i="15"/>
  <c r="AC195" i="15"/>
  <c r="AC196" i="15"/>
  <c r="AC197" i="15"/>
  <c r="AC198" i="15"/>
  <c r="AC199" i="15"/>
  <c r="AC200" i="15"/>
  <c r="AC201" i="15"/>
  <c r="AC202" i="15"/>
  <c r="AC203" i="15"/>
  <c r="AC204" i="15"/>
  <c r="AC205" i="15"/>
  <c r="AC206" i="15"/>
  <c r="AC207" i="15"/>
  <c r="AC208" i="15"/>
  <c r="AC209" i="15"/>
  <c r="AC210" i="15"/>
  <c r="AC211" i="15"/>
  <c r="AC212" i="15"/>
  <c r="AC213" i="15"/>
  <c r="AC214" i="15"/>
  <c r="AC215" i="15"/>
  <c r="AC216" i="15"/>
  <c r="AC217" i="15"/>
  <c r="AC218" i="15"/>
  <c r="AC219" i="15"/>
  <c r="AC220" i="15"/>
  <c r="AC221" i="15"/>
  <c r="AC222" i="15"/>
  <c r="AC223" i="15"/>
  <c r="AC224" i="15"/>
  <c r="AC225" i="15"/>
  <c r="AC226" i="15"/>
  <c r="AC227" i="15"/>
  <c r="AC228" i="15"/>
  <c r="AC229" i="15"/>
  <c r="AC230" i="15"/>
  <c r="AC231" i="15"/>
  <c r="AC232" i="15"/>
  <c r="AC233" i="15"/>
  <c r="AC234" i="15"/>
  <c r="AC235" i="15"/>
  <c r="AC236" i="15"/>
  <c r="AC237" i="15"/>
  <c r="AC238" i="15"/>
  <c r="AC239" i="15"/>
  <c r="AC240" i="15"/>
  <c r="AC241" i="15"/>
  <c r="AC242" i="15"/>
  <c r="AC243" i="15"/>
  <c r="AC244" i="15"/>
  <c r="AC245" i="15"/>
  <c r="AC246" i="15"/>
  <c r="AC247" i="15"/>
  <c r="AC248" i="15"/>
  <c r="AC249" i="15"/>
  <c r="AC250" i="15"/>
  <c r="AC251" i="15"/>
  <c r="AC252" i="15"/>
  <c r="AC253" i="15"/>
  <c r="AC254" i="15"/>
  <c r="AC255" i="15"/>
  <c r="AC256" i="15"/>
  <c r="AC257" i="15"/>
  <c r="AC258" i="15"/>
  <c r="AC259" i="15"/>
  <c r="AC260" i="15"/>
  <c r="AC261" i="15"/>
  <c r="AC262" i="15"/>
  <c r="AC263" i="15"/>
  <c r="AC264" i="15"/>
  <c r="AC265" i="15"/>
  <c r="AC266" i="15"/>
  <c r="AC267" i="15"/>
  <c r="AC268" i="15"/>
  <c r="AC269" i="15"/>
  <c r="AC270" i="15"/>
  <c r="AC271" i="15"/>
  <c r="AC272" i="15"/>
  <c r="AC273" i="15"/>
  <c r="AC274" i="15"/>
  <c r="AC275" i="15"/>
  <c r="AC276" i="15"/>
  <c r="AC277" i="15"/>
  <c r="AC278" i="15"/>
  <c r="AC279" i="15"/>
  <c r="AC280" i="15"/>
  <c r="AC281" i="15"/>
  <c r="AC282" i="15"/>
  <c r="AC283" i="15"/>
  <c r="AC284" i="15"/>
  <c r="AC285" i="15"/>
  <c r="AC286" i="15"/>
  <c r="AC287" i="15"/>
  <c r="AC288" i="15"/>
  <c r="AC289" i="15"/>
  <c r="AC290" i="15"/>
  <c r="AC291" i="15"/>
  <c r="AC292" i="15"/>
  <c r="AC293" i="15"/>
  <c r="AC294" i="15"/>
  <c r="AC295" i="15"/>
  <c r="AC296" i="15"/>
  <c r="AC297" i="15"/>
  <c r="AC298" i="15"/>
  <c r="AC299" i="15"/>
  <c r="AC300" i="15"/>
  <c r="AC301" i="15"/>
  <c r="AC302" i="15"/>
  <c r="AC303" i="15"/>
  <c r="AC304" i="15"/>
  <c r="AC305" i="15"/>
  <c r="AC306" i="15"/>
  <c r="AC307" i="15"/>
  <c r="AC308" i="15"/>
  <c r="AC309" i="15"/>
  <c r="AC310" i="15"/>
  <c r="AC311" i="15"/>
  <c r="AC312" i="15"/>
  <c r="AC313" i="15"/>
  <c r="AC314" i="15"/>
  <c r="AC315" i="15"/>
  <c r="AC316" i="15"/>
  <c r="AC317" i="15"/>
  <c r="AC318" i="15"/>
  <c r="AC319" i="15"/>
  <c r="AC320" i="15"/>
  <c r="AC321" i="15"/>
  <c r="AC322" i="15"/>
  <c r="AC323" i="15"/>
  <c r="AC324" i="15"/>
  <c r="AC325" i="15"/>
  <c r="AC326" i="15"/>
  <c r="AC327" i="15"/>
  <c r="AC328" i="15"/>
  <c r="AC329" i="15"/>
  <c r="AC330" i="15"/>
  <c r="AC331" i="15"/>
  <c r="AC332" i="15"/>
  <c r="AC333" i="15"/>
  <c r="AC334" i="15"/>
  <c r="AC335" i="15"/>
  <c r="AC336" i="15"/>
  <c r="AC337" i="15"/>
  <c r="AC338" i="15"/>
  <c r="AC339" i="15"/>
  <c r="AC340" i="15"/>
  <c r="AC341" i="15"/>
  <c r="AC342" i="15"/>
  <c r="AC343" i="15"/>
  <c r="AC344" i="15"/>
  <c r="AC345" i="15"/>
  <c r="AC346" i="15"/>
  <c r="AC347" i="15"/>
  <c r="AC348" i="15"/>
  <c r="AC349" i="15"/>
  <c r="AC350" i="15"/>
  <c r="AC351" i="15"/>
  <c r="AC352" i="15"/>
  <c r="AC353" i="15"/>
  <c r="AC354" i="15"/>
  <c r="AC355" i="15"/>
  <c r="AC356" i="15"/>
  <c r="AC357" i="15"/>
  <c r="AC358" i="15"/>
  <c r="AC359" i="15"/>
  <c r="AC360" i="15"/>
  <c r="AC361" i="15"/>
  <c r="AC362" i="15"/>
  <c r="AC363" i="15"/>
  <c r="AC364" i="15"/>
  <c r="AC365" i="15"/>
  <c r="AC366" i="15"/>
  <c r="AC367" i="15"/>
  <c r="AC368" i="15"/>
  <c r="AC369" i="15"/>
  <c r="AC370" i="15"/>
  <c r="AC371" i="15"/>
  <c r="AC372" i="15"/>
  <c r="AC373" i="15"/>
  <c r="AC374" i="15"/>
  <c r="AC375" i="15"/>
  <c r="AC376" i="15"/>
  <c r="AC377" i="15"/>
  <c r="AC378" i="15"/>
  <c r="AC379" i="15"/>
  <c r="AC380" i="15"/>
  <c r="AC381" i="15"/>
  <c r="AC382" i="15"/>
  <c r="AC383" i="15"/>
  <c r="AC384" i="15"/>
  <c r="AC385" i="15"/>
  <c r="AC386" i="15"/>
  <c r="AC387" i="15"/>
  <c r="AC388" i="15"/>
  <c r="AC389" i="15"/>
  <c r="AC390" i="15"/>
  <c r="AC391" i="15"/>
  <c r="AC392" i="15"/>
  <c r="AC393" i="15"/>
  <c r="AC394" i="15"/>
  <c r="AC395" i="15"/>
  <c r="AC396" i="15"/>
  <c r="AC397" i="15"/>
  <c r="AC398" i="15"/>
  <c r="AC399" i="15"/>
  <c r="AC400" i="15"/>
  <c r="AC401" i="15"/>
  <c r="AC402" i="15"/>
  <c r="AC403" i="15"/>
  <c r="AC404" i="15"/>
  <c r="AC405" i="15"/>
  <c r="AC406" i="15"/>
  <c r="AC407" i="15"/>
  <c r="AC408" i="15"/>
  <c r="AC409" i="15"/>
  <c r="AC410" i="15"/>
  <c r="AC411" i="15"/>
  <c r="AC412" i="15"/>
  <c r="AC413" i="15"/>
  <c r="AC414" i="15"/>
  <c r="AC415" i="15"/>
  <c r="AC416" i="15"/>
  <c r="AC417" i="15"/>
  <c r="AC418" i="15"/>
  <c r="AC419" i="15"/>
  <c r="AC420" i="15"/>
  <c r="AC421" i="15"/>
  <c r="AC422" i="15"/>
  <c r="AC423" i="15"/>
  <c r="AC424" i="15"/>
  <c r="AC425" i="15"/>
  <c r="AC426" i="15"/>
  <c r="AC427" i="15"/>
  <c r="AC428" i="15"/>
  <c r="AC429" i="15"/>
  <c r="AC430" i="15"/>
  <c r="AC431" i="15"/>
  <c r="AC432" i="15"/>
  <c r="AC433" i="15"/>
  <c r="AC434" i="15"/>
  <c r="AC435" i="15"/>
  <c r="AC436" i="15"/>
  <c r="AC437" i="15"/>
  <c r="AC438" i="15"/>
  <c r="AC439" i="15"/>
  <c r="AC440" i="15"/>
  <c r="AC441" i="15"/>
  <c r="AC442" i="15"/>
  <c r="AC443" i="15"/>
  <c r="AC444" i="15"/>
  <c r="AC445" i="15"/>
  <c r="AC446" i="15"/>
  <c r="AC447" i="15"/>
  <c r="AC448" i="15"/>
  <c r="AC449" i="15"/>
  <c r="AC450" i="15"/>
  <c r="AC451" i="15"/>
  <c r="AC452" i="15"/>
  <c r="AC453" i="15"/>
  <c r="AC454" i="15"/>
  <c r="AC455" i="15"/>
  <c r="AC456" i="15"/>
  <c r="AC457" i="15"/>
  <c r="AC458" i="15"/>
  <c r="AC459" i="15"/>
  <c r="AC460" i="15"/>
  <c r="AC461" i="15"/>
  <c r="AC462" i="15"/>
  <c r="AC463" i="15"/>
  <c r="AC464" i="15"/>
  <c r="AC465" i="15"/>
  <c r="AC466" i="15"/>
  <c r="AC467" i="15"/>
  <c r="AC468" i="15"/>
  <c r="AC469" i="15"/>
  <c r="AC470" i="15"/>
  <c r="AC471" i="15"/>
  <c r="AC472" i="15"/>
  <c r="AC473" i="15"/>
  <c r="AC474" i="15"/>
  <c r="AC475" i="15"/>
  <c r="AC476" i="15"/>
  <c r="AC477" i="15"/>
  <c r="AC478" i="15"/>
  <c r="AC479" i="15"/>
  <c r="AC480" i="15"/>
  <c r="AC481" i="15"/>
  <c r="AC482" i="15"/>
  <c r="AC483" i="15"/>
  <c r="AC484" i="15"/>
  <c r="AC485" i="15"/>
  <c r="AC486" i="15"/>
  <c r="AC487" i="15"/>
  <c r="AC488" i="15"/>
  <c r="AC489" i="15"/>
  <c r="AC490" i="15"/>
  <c r="AC491" i="15"/>
  <c r="AC492" i="15"/>
  <c r="AC493" i="15"/>
  <c r="AC494" i="15"/>
  <c r="AC495" i="15"/>
  <c r="AC496" i="15"/>
  <c r="AC497" i="15"/>
  <c r="AC498" i="15"/>
  <c r="AC499" i="15"/>
  <c r="AC500" i="15"/>
  <c r="AC501" i="15"/>
  <c r="AC502" i="15"/>
  <c r="AC503" i="15"/>
  <c r="AC504" i="15"/>
  <c r="AC505" i="15"/>
  <c r="AC506" i="15"/>
  <c r="AC507" i="15"/>
  <c r="AC508" i="15"/>
  <c r="AC509" i="15"/>
  <c r="AC510" i="15"/>
  <c r="AC511" i="15"/>
  <c r="AC512" i="15"/>
  <c r="AC513" i="15"/>
  <c r="AC514" i="15"/>
  <c r="AC515" i="15"/>
  <c r="AC516" i="15"/>
  <c r="AC517" i="15"/>
  <c r="AC518" i="15"/>
  <c r="AC519" i="15"/>
  <c r="AC520" i="15"/>
  <c r="AC521" i="15"/>
  <c r="AC522" i="15"/>
  <c r="AC523" i="15"/>
  <c r="AC524" i="15"/>
  <c r="AC525" i="15"/>
  <c r="AC526" i="15"/>
  <c r="AC527" i="15"/>
  <c r="AC528" i="15"/>
  <c r="AC529" i="15"/>
  <c r="AC530" i="15"/>
  <c r="AC531" i="15"/>
  <c r="AC532" i="15"/>
  <c r="AC533" i="15"/>
  <c r="AC534" i="15"/>
  <c r="AC535" i="15"/>
  <c r="AC536" i="15"/>
  <c r="AC537" i="15"/>
  <c r="AC538" i="15"/>
  <c r="AC539" i="15"/>
  <c r="AC540" i="15"/>
  <c r="AC541" i="15"/>
  <c r="AC542" i="15"/>
  <c r="AC543" i="15"/>
  <c r="AC544" i="15"/>
  <c r="AC545" i="15"/>
  <c r="AC546" i="15"/>
  <c r="AC547" i="15"/>
  <c r="AC548" i="15"/>
  <c r="AC549" i="15"/>
  <c r="AC550" i="15"/>
  <c r="AC551" i="15"/>
  <c r="AC552" i="15"/>
  <c r="AC553" i="15"/>
  <c r="AC554" i="15"/>
  <c r="AC555" i="15"/>
  <c r="AC556" i="15"/>
  <c r="AC557" i="15"/>
  <c r="AC558" i="15"/>
  <c r="AC559" i="15"/>
  <c r="AC560" i="15"/>
  <c r="AC561" i="15"/>
  <c r="AC562" i="15"/>
  <c r="AC563" i="15"/>
  <c r="AC564" i="15"/>
  <c r="AC565" i="15"/>
  <c r="AC566" i="15"/>
  <c r="AC567" i="15"/>
  <c r="AC568" i="15"/>
  <c r="AC569" i="15"/>
  <c r="AC570" i="15"/>
  <c r="AC571" i="15"/>
  <c r="AC572" i="15"/>
  <c r="AC573" i="15"/>
  <c r="AC574" i="15"/>
  <c r="AC575" i="15"/>
  <c r="AC576" i="15"/>
  <c r="AC577" i="15"/>
  <c r="AC578" i="15"/>
  <c r="AC579" i="15"/>
  <c r="AC580" i="15"/>
  <c r="AC581" i="15"/>
  <c r="AC582" i="15"/>
  <c r="AC583" i="15"/>
  <c r="AC584" i="15"/>
  <c r="AC585" i="15"/>
  <c r="AC586" i="15"/>
  <c r="AC587" i="15"/>
  <c r="AC588" i="15"/>
  <c r="AC589" i="15"/>
  <c r="AC590" i="15"/>
  <c r="AC591" i="15"/>
  <c r="AC592" i="15"/>
  <c r="AC593" i="15"/>
  <c r="AC594" i="15"/>
  <c r="AC595" i="15"/>
  <c r="AC596" i="15"/>
  <c r="AC597" i="15"/>
  <c r="AC598" i="15"/>
  <c r="AC599" i="15"/>
  <c r="AC600" i="15"/>
  <c r="AC601" i="15"/>
  <c r="AC602" i="15"/>
  <c r="AC603" i="15"/>
  <c r="AC604" i="15"/>
  <c r="AC605" i="15"/>
  <c r="AC606" i="15"/>
  <c r="AC607" i="15"/>
  <c r="AC608" i="15"/>
  <c r="AC609" i="15"/>
  <c r="AC610" i="15"/>
  <c r="AC611" i="15"/>
  <c r="AC612" i="15"/>
  <c r="AC613" i="15"/>
  <c r="AC614" i="15"/>
  <c r="AC615" i="15"/>
  <c r="AC616" i="15"/>
  <c r="AC617" i="15"/>
  <c r="AC618" i="15"/>
  <c r="AC619" i="15"/>
  <c r="AC620" i="15"/>
  <c r="AC621" i="15"/>
  <c r="AC622" i="15"/>
  <c r="AC623" i="15"/>
  <c r="AC624" i="15"/>
  <c r="AC625" i="15"/>
  <c r="AC626" i="15"/>
  <c r="AC627" i="15"/>
  <c r="AC628" i="15"/>
  <c r="AC629" i="15"/>
  <c r="AC630" i="15"/>
  <c r="AC631" i="15"/>
  <c r="AC632" i="15"/>
  <c r="AC633" i="15"/>
  <c r="AC634" i="15"/>
  <c r="AC635" i="15"/>
  <c r="AC636" i="15"/>
  <c r="AC637" i="15"/>
  <c r="AC638" i="15"/>
  <c r="AC639" i="15"/>
  <c r="AC640" i="15"/>
  <c r="AC641" i="15"/>
  <c r="AC642" i="15"/>
  <c r="AC643" i="15"/>
  <c r="AC644" i="15"/>
  <c r="AC645" i="15"/>
  <c r="AC646" i="15"/>
  <c r="AC647" i="15"/>
  <c r="AC648" i="15"/>
  <c r="AC649" i="15"/>
  <c r="AC650" i="15"/>
  <c r="AC651" i="15"/>
  <c r="AC652" i="15"/>
  <c r="AC653" i="15"/>
  <c r="AC654" i="15"/>
  <c r="AC655" i="15"/>
  <c r="AC656" i="15"/>
  <c r="AC657" i="15"/>
  <c r="AC658" i="15"/>
  <c r="AC659" i="15"/>
  <c r="AC660" i="15"/>
  <c r="AC661" i="15"/>
  <c r="AC662" i="15"/>
  <c r="AC663" i="15"/>
  <c r="AC664" i="15"/>
  <c r="AC665" i="15"/>
  <c r="AC666" i="15"/>
  <c r="AC667" i="15"/>
  <c r="AC668" i="15"/>
  <c r="AC669" i="15"/>
  <c r="AC670" i="15"/>
  <c r="AC671" i="15"/>
  <c r="AC672" i="15"/>
  <c r="AC673" i="15"/>
  <c r="AC674" i="15"/>
  <c r="AC675" i="15"/>
  <c r="AC676" i="15"/>
  <c r="AC677" i="15"/>
  <c r="AC678" i="15"/>
  <c r="AC679" i="15"/>
  <c r="AC680" i="15"/>
  <c r="AC681" i="15"/>
  <c r="AC682" i="15"/>
  <c r="AC683" i="15"/>
  <c r="AC684" i="15"/>
  <c r="AC685" i="15"/>
  <c r="AC686" i="15"/>
  <c r="AC687" i="15"/>
  <c r="AC688" i="15"/>
  <c r="AC689" i="15"/>
  <c r="AC690" i="15"/>
  <c r="AC691" i="15"/>
  <c r="AC692" i="15"/>
  <c r="AC693" i="15"/>
  <c r="AC694" i="15"/>
  <c r="AC695" i="15"/>
  <c r="AC696" i="15"/>
  <c r="AC697" i="15"/>
  <c r="AC698" i="15"/>
  <c r="AC699" i="15"/>
  <c r="AC700" i="15"/>
  <c r="AC701" i="15"/>
  <c r="AC702" i="15"/>
  <c r="AC703" i="15"/>
  <c r="AC704" i="15"/>
  <c r="AC705" i="15"/>
  <c r="AC706" i="15"/>
  <c r="AC707" i="15"/>
  <c r="AC708" i="15"/>
  <c r="AC709" i="15"/>
  <c r="AC710" i="15"/>
  <c r="AC711" i="15"/>
  <c r="AC712" i="15"/>
  <c r="AC713" i="15"/>
  <c r="AC714" i="15"/>
  <c r="AC715" i="15"/>
  <c r="AC716" i="15"/>
  <c r="AC717" i="15"/>
  <c r="AC718" i="15"/>
  <c r="AC719" i="15"/>
  <c r="AC720" i="15"/>
  <c r="AC721" i="15"/>
  <c r="AC722" i="15"/>
  <c r="AC723" i="15"/>
  <c r="AC724" i="15"/>
  <c r="AC725" i="15"/>
  <c r="AC726" i="15"/>
  <c r="AC727" i="15"/>
  <c r="AC728" i="15"/>
  <c r="AC729" i="15"/>
  <c r="AC730" i="15"/>
  <c r="AC731" i="15"/>
  <c r="AC732" i="15"/>
  <c r="AC733" i="15"/>
  <c r="AC734" i="15"/>
  <c r="AC735" i="15"/>
  <c r="AC736" i="15"/>
  <c r="AC737" i="15"/>
  <c r="AC738" i="15"/>
  <c r="AC739" i="15"/>
  <c r="AC740" i="15"/>
  <c r="AC741" i="15"/>
  <c r="AC742" i="15"/>
  <c r="AC743" i="15"/>
  <c r="AC744" i="15"/>
  <c r="AC745" i="15"/>
  <c r="AC746" i="15"/>
  <c r="AC747" i="15"/>
  <c r="AC748" i="15"/>
  <c r="AC749" i="15"/>
  <c r="AC750" i="15"/>
  <c r="AC751" i="15"/>
  <c r="AC752" i="15"/>
  <c r="AC753" i="15"/>
  <c r="AC754" i="15"/>
  <c r="AC755" i="15"/>
  <c r="AC756" i="15"/>
  <c r="AC757" i="15"/>
  <c r="AC758" i="15"/>
  <c r="AC759" i="15"/>
  <c r="AC760" i="15"/>
  <c r="AC761" i="15"/>
  <c r="AC762" i="15"/>
  <c r="AC763" i="15"/>
  <c r="AC764" i="15"/>
  <c r="AC765" i="15"/>
  <c r="AC766" i="15"/>
  <c r="AC767" i="15"/>
  <c r="AC768" i="15"/>
  <c r="AC769" i="15"/>
  <c r="AC770" i="15"/>
  <c r="AC771" i="15"/>
  <c r="AC772" i="15"/>
  <c r="AC773" i="15"/>
  <c r="AC774" i="15"/>
  <c r="AC775" i="15"/>
  <c r="AC776" i="15"/>
  <c r="AC777" i="15"/>
  <c r="AC778" i="15"/>
  <c r="AC779" i="15"/>
  <c r="AC780" i="15"/>
  <c r="AC781" i="15"/>
  <c r="AC782" i="15"/>
  <c r="AC783" i="15"/>
  <c r="AC784" i="15"/>
  <c r="AC785" i="15"/>
  <c r="AC786" i="15"/>
  <c r="AC787" i="15"/>
  <c r="AC788" i="15"/>
  <c r="AC789" i="15"/>
  <c r="AC790" i="15"/>
  <c r="AC791" i="15"/>
  <c r="AC792" i="15"/>
  <c r="AC793" i="15"/>
  <c r="AC794" i="15"/>
  <c r="AC795" i="15"/>
  <c r="AC796" i="15"/>
  <c r="AC797" i="15"/>
  <c r="AC798" i="15"/>
  <c r="AC799" i="15"/>
  <c r="AC800" i="15"/>
  <c r="AC801" i="15"/>
  <c r="AC802" i="15"/>
  <c r="AC803" i="15"/>
  <c r="AC804" i="15"/>
  <c r="AC805" i="15"/>
  <c r="AC806" i="15"/>
  <c r="AC807" i="15"/>
  <c r="AC808" i="15"/>
  <c r="AC809" i="15"/>
  <c r="AC810" i="15"/>
  <c r="AC811" i="15"/>
  <c r="AC812" i="15"/>
  <c r="AC813" i="15"/>
  <c r="AC814" i="15"/>
  <c r="AC815" i="15"/>
  <c r="AC816" i="15"/>
  <c r="AC817" i="15"/>
  <c r="AC818" i="15"/>
  <c r="AC819" i="15"/>
  <c r="AC820" i="15"/>
  <c r="AC821" i="15"/>
  <c r="AC822" i="15"/>
  <c r="AC823" i="15"/>
  <c r="AC824" i="15"/>
  <c r="AC825" i="15"/>
  <c r="AC826" i="15"/>
  <c r="AC827" i="15"/>
  <c r="AC828" i="15"/>
  <c r="AC829" i="15"/>
  <c r="AC830" i="15"/>
  <c r="AC831" i="15"/>
  <c r="AC832" i="15"/>
  <c r="AC833" i="15"/>
  <c r="AC834" i="15"/>
  <c r="AC835" i="15"/>
  <c r="AC836" i="15"/>
  <c r="AC837" i="15"/>
  <c r="AC838" i="15"/>
  <c r="AC839" i="15"/>
  <c r="AC840" i="15"/>
  <c r="AC841" i="15"/>
  <c r="AC842" i="15"/>
  <c r="AC843" i="15"/>
  <c r="AC844" i="15"/>
  <c r="AC845" i="15"/>
  <c r="AC846" i="15"/>
  <c r="AC847" i="15"/>
  <c r="AC848" i="15"/>
  <c r="AC849" i="15"/>
  <c r="AC850" i="15"/>
  <c r="AC851" i="15"/>
  <c r="AC852" i="15"/>
  <c r="AC853" i="15"/>
  <c r="AC854" i="15"/>
  <c r="AC855" i="15"/>
  <c r="AC856" i="15"/>
  <c r="AC857" i="15"/>
  <c r="AC858" i="15"/>
  <c r="AC859" i="15"/>
  <c r="AC860" i="15"/>
  <c r="AC861" i="15"/>
  <c r="AC862" i="15"/>
  <c r="AC863" i="15"/>
  <c r="AC864" i="15"/>
  <c r="AC865" i="15"/>
  <c r="AC866" i="15"/>
  <c r="AC867" i="15"/>
  <c r="AC868" i="15"/>
  <c r="AC869" i="15"/>
  <c r="AC870" i="15"/>
  <c r="AC871" i="15"/>
  <c r="AC872" i="15"/>
  <c r="AC873" i="15"/>
  <c r="AC874" i="15"/>
  <c r="AC875" i="15"/>
  <c r="AC876" i="15"/>
  <c r="AC877" i="15"/>
  <c r="AC878" i="15"/>
  <c r="AC879" i="15"/>
  <c r="AC880" i="15"/>
  <c r="AC881" i="15"/>
  <c r="AC882" i="15"/>
  <c r="AC883" i="15"/>
  <c r="AC884" i="15"/>
  <c r="AC885" i="15"/>
  <c r="AC886" i="15"/>
  <c r="AC887" i="15"/>
  <c r="AC888" i="15"/>
  <c r="AC889" i="15"/>
  <c r="AC890" i="15"/>
  <c r="AC891" i="15"/>
  <c r="AC892" i="15"/>
  <c r="AC893" i="15"/>
  <c r="AC894" i="15"/>
  <c r="AC895" i="15"/>
  <c r="AC896" i="15"/>
  <c r="AC897" i="15"/>
  <c r="AC898" i="15"/>
  <c r="AC899" i="15"/>
  <c r="AC900" i="15"/>
  <c r="AC901" i="15"/>
  <c r="AC902" i="15"/>
  <c r="AC903" i="15"/>
  <c r="AC904" i="15"/>
  <c r="AC905" i="15"/>
  <c r="AC906" i="15"/>
  <c r="AC907" i="15"/>
  <c r="AC908" i="15"/>
  <c r="AC909" i="15"/>
  <c r="AC910" i="15"/>
  <c r="AC911" i="15"/>
  <c r="AC912" i="15"/>
  <c r="AC913" i="15"/>
  <c r="AC914" i="15"/>
  <c r="AC915" i="15"/>
  <c r="AC916" i="15"/>
  <c r="AC917" i="15"/>
  <c r="AC918" i="15"/>
  <c r="AC919" i="15"/>
  <c r="AC920" i="15"/>
  <c r="AC921" i="15"/>
  <c r="AC922" i="15"/>
  <c r="AC923" i="15"/>
  <c r="AC924" i="15"/>
  <c r="AC925" i="15"/>
  <c r="AC926" i="15"/>
  <c r="AC927" i="15"/>
  <c r="AC928" i="15"/>
  <c r="AC929" i="15"/>
  <c r="AC930" i="15"/>
  <c r="AC931" i="15"/>
  <c r="AC932" i="15"/>
  <c r="AC933" i="15"/>
  <c r="AC934" i="15"/>
  <c r="AC935" i="15"/>
  <c r="AC936" i="15"/>
  <c r="AC937" i="15"/>
  <c r="AC938" i="15"/>
  <c r="AC939" i="15"/>
  <c r="AC940" i="15"/>
  <c r="AC941" i="15"/>
  <c r="AC942" i="15"/>
  <c r="AC943" i="15"/>
  <c r="AC944" i="15"/>
  <c r="AC945" i="15"/>
  <c r="AC946" i="15"/>
  <c r="AC947" i="15"/>
  <c r="AC948" i="15"/>
  <c r="AC949" i="15"/>
  <c r="AC950" i="15"/>
  <c r="AC951" i="15"/>
  <c r="AC952" i="15"/>
  <c r="AC953" i="15"/>
  <c r="AC954" i="15"/>
  <c r="AC955" i="15"/>
  <c r="AC956" i="15"/>
  <c r="AC957" i="15"/>
  <c r="AC958" i="15"/>
  <c r="AC959" i="15"/>
  <c r="AC960" i="15"/>
  <c r="AC961" i="15"/>
  <c r="AC962" i="15"/>
  <c r="AC963" i="15"/>
  <c r="AC964" i="15"/>
  <c r="AC965" i="15"/>
  <c r="AC966" i="15"/>
  <c r="AC967" i="15"/>
  <c r="AC968" i="15"/>
  <c r="AC969" i="15"/>
  <c r="AC970" i="15"/>
  <c r="AC971" i="15"/>
  <c r="AC972" i="15"/>
  <c r="AC973" i="15"/>
  <c r="AC974" i="15"/>
  <c r="AC975" i="15"/>
  <c r="AC976" i="15"/>
  <c r="AC977" i="15"/>
  <c r="AC978" i="15"/>
  <c r="AC979" i="15"/>
  <c r="AC980" i="15"/>
  <c r="AC981" i="15"/>
  <c r="AC982" i="15"/>
  <c r="AC983" i="15"/>
  <c r="AC984" i="15"/>
  <c r="AC985" i="15"/>
  <c r="AC986" i="15"/>
  <c r="AC987" i="15"/>
  <c r="AC988" i="15"/>
  <c r="AC989" i="15"/>
  <c r="AC990" i="15"/>
  <c r="AC18" i="15"/>
  <c r="AB17" i="15" a="1"/>
  <c r="AP15" i="15" s="1" a="1"/>
  <c r="AP15" i="15" s="1"/>
  <c r="AP69" i="15"/>
  <c r="S34" i="19"/>
  <c r="R33" i="19"/>
  <c r="R32" i="19"/>
  <c r="R31" i="19"/>
  <c r="R30" i="19"/>
  <c r="R29" i="19"/>
  <c r="R28" i="19"/>
  <c r="R27" i="19"/>
  <c r="AW40" i="15"/>
  <c r="AQ39" i="15"/>
  <c r="AR39" i="15"/>
  <c r="AS39" i="15"/>
  <c r="AT39" i="15"/>
  <c r="AU39" i="15"/>
  <c r="AV39" i="15"/>
  <c r="AP39" i="15"/>
  <c r="AT46" i="15"/>
  <c r="AT45"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79" i="15"/>
  <c r="AB80" i="15"/>
  <c r="AB81" i="15"/>
  <c r="AB82" i="15"/>
  <c r="AB83" i="15"/>
  <c r="AB84" i="15"/>
  <c r="AB85" i="15"/>
  <c r="AB86" i="15"/>
  <c r="AB87" i="15"/>
  <c r="AB88" i="15"/>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164" i="15"/>
  <c r="AB165" i="15"/>
  <c r="AB166" i="15"/>
  <c r="AB167" i="15"/>
  <c r="AB168" i="15"/>
  <c r="AB169" i="15"/>
  <c r="AB170" i="15"/>
  <c r="AB171" i="15"/>
  <c r="AB172" i="15"/>
  <c r="AB173" i="15"/>
  <c r="AB174" i="15"/>
  <c r="AB175" i="15"/>
  <c r="AB176" i="15"/>
  <c r="AB177" i="15"/>
  <c r="AB178" i="15"/>
  <c r="AB179" i="15"/>
  <c r="AB180" i="15"/>
  <c r="AB181" i="15"/>
  <c r="AB182" i="15"/>
  <c r="AB183" i="15"/>
  <c r="AB184" i="15"/>
  <c r="AB185" i="15"/>
  <c r="AB186" i="15"/>
  <c r="AB187" i="15"/>
  <c r="AB188" i="15"/>
  <c r="AB189" i="15"/>
  <c r="AB190" i="15"/>
  <c r="AB191" i="15"/>
  <c r="AB192" i="15"/>
  <c r="AB193" i="15"/>
  <c r="AB194" i="15"/>
  <c r="AB195" i="15"/>
  <c r="AB196" i="15"/>
  <c r="AB197" i="15"/>
  <c r="AB198" i="15"/>
  <c r="AB199" i="15"/>
  <c r="AB200" i="15"/>
  <c r="AB201" i="15"/>
  <c r="AB202" i="15"/>
  <c r="AB203" i="15"/>
  <c r="AB204" i="15"/>
  <c r="AB205" i="15"/>
  <c r="AB206" i="15"/>
  <c r="AB207" i="15"/>
  <c r="AB208" i="15"/>
  <c r="AB209" i="15"/>
  <c r="AB210" i="15"/>
  <c r="AB211" i="15"/>
  <c r="AB212" i="15"/>
  <c r="AB213" i="15"/>
  <c r="AB214" i="15"/>
  <c r="AB215" i="15"/>
  <c r="AB216" i="15"/>
  <c r="AB217" i="15"/>
  <c r="AB218" i="15"/>
  <c r="AB219" i="15"/>
  <c r="AB220" i="15"/>
  <c r="AB221" i="15"/>
  <c r="AB222" i="15"/>
  <c r="AB223" i="15"/>
  <c r="AB224" i="15"/>
  <c r="AB225" i="15"/>
  <c r="AB226" i="15"/>
  <c r="AB227" i="15"/>
  <c r="AB228" i="15"/>
  <c r="AB229" i="15"/>
  <c r="AB230" i="15"/>
  <c r="AB231" i="15"/>
  <c r="AB232" i="15"/>
  <c r="AB233" i="15"/>
  <c r="AB234" i="15"/>
  <c r="AB235" i="15"/>
  <c r="AB236" i="15"/>
  <c r="AB237" i="15"/>
  <c r="AB238" i="15"/>
  <c r="AB239" i="15"/>
  <c r="AB240" i="15"/>
  <c r="AB241" i="15"/>
  <c r="AB242" i="15"/>
  <c r="AB243" i="15"/>
  <c r="AB244" i="15"/>
  <c r="AB245" i="15"/>
  <c r="AB246" i="15"/>
  <c r="AB247" i="15"/>
  <c r="AB248" i="15"/>
  <c r="AB249" i="15"/>
  <c r="AB250" i="15"/>
  <c r="AB251" i="15"/>
  <c r="AB252" i="15"/>
  <c r="AB253" i="15"/>
  <c r="AB254" i="15"/>
  <c r="AB255" i="15"/>
  <c r="AB256" i="15"/>
  <c r="AB257" i="15"/>
  <c r="AB258" i="15"/>
  <c r="AB259" i="15"/>
  <c r="AB260" i="15"/>
  <c r="AB261" i="15"/>
  <c r="AB262" i="15"/>
  <c r="AB263" i="15"/>
  <c r="AB264" i="15"/>
  <c r="AB265" i="15"/>
  <c r="AB266" i="15"/>
  <c r="AB267" i="15"/>
  <c r="AB268" i="15"/>
  <c r="AB269" i="15"/>
  <c r="AB270" i="15"/>
  <c r="AB271" i="15"/>
  <c r="AB272" i="15"/>
  <c r="AB273" i="15"/>
  <c r="AB274" i="15"/>
  <c r="AB275" i="15"/>
  <c r="AB276" i="15"/>
  <c r="AB277" i="15"/>
  <c r="AB278" i="15"/>
  <c r="AB279" i="15"/>
  <c r="AB280" i="15"/>
  <c r="AB281" i="15"/>
  <c r="AB282" i="15"/>
  <c r="AB283" i="15"/>
  <c r="AB284" i="15"/>
  <c r="AB285" i="15"/>
  <c r="AB286" i="15"/>
  <c r="AB287" i="15"/>
  <c r="AB288" i="15"/>
  <c r="AB289" i="15"/>
  <c r="AB290" i="15"/>
  <c r="AB291" i="15"/>
  <c r="AB292" i="15"/>
  <c r="AB293" i="15"/>
  <c r="AB294" i="15"/>
  <c r="AB295" i="15"/>
  <c r="AB296" i="15"/>
  <c r="AB297" i="15"/>
  <c r="AB298" i="15"/>
  <c r="AB299" i="15"/>
  <c r="AB300" i="15"/>
  <c r="AB301" i="15"/>
  <c r="AB302" i="15"/>
  <c r="AB303" i="15"/>
  <c r="AB304" i="15"/>
  <c r="AB305" i="15"/>
  <c r="AB306" i="15"/>
  <c r="AB307" i="15"/>
  <c r="AB308" i="15"/>
  <c r="AB309" i="15"/>
  <c r="AB310" i="15"/>
  <c r="AB311" i="15"/>
  <c r="AB312" i="15"/>
  <c r="AB313" i="15"/>
  <c r="AB314" i="15"/>
  <c r="AB315" i="15"/>
  <c r="AB316" i="15"/>
  <c r="AB317" i="15"/>
  <c r="AB318" i="15"/>
  <c r="AB319" i="15"/>
  <c r="AB320" i="15"/>
  <c r="AB321" i="15"/>
  <c r="AB322" i="15"/>
  <c r="AB323" i="15"/>
  <c r="AB324" i="15"/>
  <c r="AB325" i="15"/>
  <c r="AB326" i="15"/>
  <c r="AB327" i="15"/>
  <c r="AB328" i="15"/>
  <c r="AB329" i="15"/>
  <c r="AB330" i="15"/>
  <c r="AB331" i="15"/>
  <c r="AB332" i="15"/>
  <c r="AB333" i="15"/>
  <c r="AB334" i="15"/>
  <c r="AB335" i="15"/>
  <c r="AB336" i="15"/>
  <c r="AB337" i="15"/>
  <c r="AB338" i="15"/>
  <c r="AB339" i="15"/>
  <c r="AB340" i="15"/>
  <c r="AB341" i="15"/>
  <c r="AB342" i="15"/>
  <c r="AB343" i="15"/>
  <c r="AB344" i="15"/>
  <c r="AB345" i="15"/>
  <c r="AB346" i="15"/>
  <c r="AB347" i="15"/>
  <c r="AB348" i="15"/>
  <c r="AB349" i="15"/>
  <c r="AB350" i="15"/>
  <c r="AB351" i="15"/>
  <c r="AB352" i="15"/>
  <c r="AB353" i="15"/>
  <c r="AB354" i="15"/>
  <c r="AB355" i="15"/>
  <c r="AB356" i="15"/>
  <c r="AB357" i="15"/>
  <c r="AB358" i="15"/>
  <c r="AB359" i="15"/>
  <c r="AB360" i="15"/>
  <c r="AB361" i="15"/>
  <c r="AB362" i="15"/>
  <c r="AB363" i="15"/>
  <c r="AB364" i="15"/>
  <c r="AB365" i="15"/>
  <c r="AB366" i="15"/>
  <c r="AB367" i="15"/>
  <c r="AB368" i="15"/>
  <c r="AB369" i="15"/>
  <c r="AB370" i="15"/>
  <c r="AB371" i="15"/>
  <c r="AB372" i="15"/>
  <c r="AB373" i="15"/>
  <c r="AB374" i="15"/>
  <c r="AB375" i="15"/>
  <c r="AB376" i="15"/>
  <c r="AB377" i="15"/>
  <c r="AB378" i="15"/>
  <c r="AB379" i="15"/>
  <c r="AB380" i="15"/>
  <c r="AB381" i="15"/>
  <c r="AB382" i="15"/>
  <c r="AB383" i="15"/>
  <c r="AB384" i="15"/>
  <c r="AB385" i="15"/>
  <c r="AB386" i="15"/>
  <c r="AB387" i="15"/>
  <c r="AB388" i="15"/>
  <c r="AB389" i="15"/>
  <c r="AB390" i="15"/>
  <c r="AB391" i="15"/>
  <c r="AB392" i="15"/>
  <c r="AB393" i="15"/>
  <c r="AB394" i="15"/>
  <c r="AB395" i="15"/>
  <c r="AB396" i="15"/>
  <c r="AB397" i="15"/>
  <c r="AB398" i="15"/>
  <c r="AB399" i="15"/>
  <c r="AB400" i="15"/>
  <c r="AB401" i="15"/>
  <c r="AB402" i="15"/>
  <c r="AB403" i="15"/>
  <c r="AB404" i="15"/>
  <c r="AB405" i="15"/>
  <c r="AB406" i="15"/>
  <c r="AB407" i="15"/>
  <c r="AB408" i="15"/>
  <c r="AB409" i="15"/>
  <c r="AB410" i="15"/>
  <c r="AB411" i="15"/>
  <c r="AB412" i="15"/>
  <c r="AB413" i="15"/>
  <c r="AB414" i="15"/>
  <c r="AB415" i="15"/>
  <c r="AB416" i="15"/>
  <c r="AB417" i="15"/>
  <c r="AB418" i="15"/>
  <c r="AB419" i="15"/>
  <c r="AB420" i="15"/>
  <c r="AB421" i="15"/>
  <c r="AB422" i="15"/>
  <c r="AB423" i="15"/>
  <c r="AB424" i="15"/>
  <c r="AB425" i="15"/>
  <c r="AB426" i="15"/>
  <c r="AB427" i="15"/>
  <c r="AB428" i="15"/>
  <c r="AB429" i="15"/>
  <c r="AB430" i="15"/>
  <c r="AB431" i="15"/>
  <c r="AB432" i="15"/>
  <c r="AB433" i="15"/>
  <c r="AB434" i="15"/>
  <c r="AB435" i="15"/>
  <c r="AB436" i="15"/>
  <c r="AB437" i="15"/>
  <c r="AB438" i="15"/>
  <c r="AB439" i="15"/>
  <c r="AB440" i="15"/>
  <c r="AB441" i="15"/>
  <c r="AB442" i="15"/>
  <c r="AB443" i="15"/>
  <c r="AB444" i="15"/>
  <c r="AB445" i="15"/>
  <c r="AB446" i="15"/>
  <c r="AB447" i="15"/>
  <c r="AB448" i="15"/>
  <c r="AB449" i="15"/>
  <c r="AB450" i="15"/>
  <c r="AB451" i="15"/>
  <c r="AB452" i="15"/>
  <c r="AB453" i="15"/>
  <c r="AB454" i="15"/>
  <c r="AB455" i="15"/>
  <c r="AB456" i="15"/>
  <c r="AB457" i="15"/>
  <c r="AB458" i="15"/>
  <c r="AB459" i="15"/>
  <c r="AB460" i="15"/>
  <c r="AB461" i="15"/>
  <c r="AB462" i="15"/>
  <c r="AB463" i="15"/>
  <c r="AB464" i="15"/>
  <c r="AB465" i="15"/>
  <c r="AB466" i="15"/>
  <c r="AB467" i="15"/>
  <c r="AB468" i="15"/>
  <c r="AB469" i="15"/>
  <c r="AB470" i="15"/>
  <c r="AB471" i="15"/>
  <c r="AB472" i="15"/>
  <c r="AB473" i="15"/>
  <c r="AB474" i="15"/>
  <c r="AB475" i="15"/>
  <c r="AB476" i="15"/>
  <c r="AB477" i="15"/>
  <c r="AB478" i="15"/>
  <c r="AB479" i="15"/>
  <c r="AB480" i="15"/>
  <c r="AB481" i="15"/>
  <c r="AB482" i="15"/>
  <c r="AB483" i="15"/>
  <c r="AB484" i="15"/>
  <c r="AB485" i="15"/>
  <c r="AB486" i="15"/>
  <c r="AB487" i="15"/>
  <c r="AB488" i="15"/>
  <c r="AB489" i="15"/>
  <c r="AB490" i="15"/>
  <c r="AB491" i="15"/>
  <c r="AB492" i="15"/>
  <c r="AB493" i="15"/>
  <c r="AB494" i="15"/>
  <c r="AB495" i="15"/>
  <c r="AB496" i="15"/>
  <c r="AB497" i="15"/>
  <c r="AB498" i="15"/>
  <c r="AB499" i="15"/>
  <c r="AB500" i="15"/>
  <c r="AB501" i="15"/>
  <c r="AB502" i="15"/>
  <c r="AB503" i="15"/>
  <c r="AB504" i="15"/>
  <c r="AB505" i="15"/>
  <c r="AB506" i="15"/>
  <c r="AB507" i="15"/>
  <c r="AB508" i="15"/>
  <c r="AB509" i="15"/>
  <c r="AB510" i="15"/>
  <c r="AB511" i="15"/>
  <c r="AB512" i="15"/>
  <c r="AB513" i="15"/>
  <c r="AB514" i="15"/>
  <c r="AB515" i="15"/>
  <c r="AB516" i="15"/>
  <c r="AB517" i="15"/>
  <c r="AB518" i="15"/>
  <c r="AB519" i="15"/>
  <c r="AB520" i="15"/>
  <c r="AB521" i="15"/>
  <c r="AB522" i="15"/>
  <c r="AB523" i="15"/>
  <c r="AB524" i="15"/>
  <c r="AB525" i="15"/>
  <c r="AB526" i="15"/>
  <c r="AB527" i="15"/>
  <c r="AB528" i="15"/>
  <c r="AB529" i="15"/>
  <c r="AB530" i="15"/>
  <c r="AB531" i="15"/>
  <c r="AB532" i="15"/>
  <c r="AB533" i="15"/>
  <c r="AB534" i="15"/>
  <c r="AB535" i="15"/>
  <c r="AB536" i="15"/>
  <c r="AB537" i="15"/>
  <c r="AB538" i="15"/>
  <c r="AB539" i="15"/>
  <c r="AB540" i="15"/>
  <c r="AB541" i="15"/>
  <c r="AB542" i="15"/>
  <c r="AB543" i="15"/>
  <c r="AB544" i="15"/>
  <c r="AB545" i="15"/>
  <c r="AB546" i="15"/>
  <c r="AB547" i="15"/>
  <c r="AB548" i="15"/>
  <c r="AB549" i="15"/>
  <c r="AB550" i="15"/>
  <c r="AB551" i="15"/>
  <c r="AB552" i="15"/>
  <c r="AB553" i="15"/>
  <c r="AB554" i="15"/>
  <c r="AB555" i="15"/>
  <c r="AB556" i="15"/>
  <c r="AB557" i="15"/>
  <c r="AB558" i="15"/>
  <c r="AB559" i="15"/>
  <c r="AB560" i="15"/>
  <c r="AB561" i="15"/>
  <c r="AB562" i="15"/>
  <c r="AB563" i="15"/>
  <c r="AB564" i="15"/>
  <c r="AB565" i="15"/>
  <c r="AB566" i="15"/>
  <c r="AB567" i="15"/>
  <c r="AB568" i="15"/>
  <c r="AB569" i="15"/>
  <c r="AB570" i="15"/>
  <c r="AB571" i="15"/>
  <c r="AB572" i="15"/>
  <c r="AB573" i="15"/>
  <c r="AB574" i="15"/>
  <c r="AB575" i="15"/>
  <c r="AB576" i="15"/>
  <c r="AB577" i="15"/>
  <c r="AB578" i="15"/>
  <c r="AB579" i="15"/>
  <c r="AB580" i="15"/>
  <c r="AB581" i="15"/>
  <c r="AB582" i="15"/>
  <c r="AB583" i="15"/>
  <c r="AB584" i="15"/>
  <c r="AB585" i="15"/>
  <c r="AB586" i="15"/>
  <c r="AB587" i="15"/>
  <c r="AB588" i="15"/>
  <c r="AB589" i="15"/>
  <c r="AB590" i="15"/>
  <c r="AB591" i="15"/>
  <c r="AB592" i="15"/>
  <c r="AB593" i="15"/>
  <c r="AB594" i="15"/>
  <c r="AB595" i="15"/>
  <c r="AB596" i="15"/>
  <c r="AB597" i="15"/>
  <c r="AB598" i="15"/>
  <c r="AB599" i="15"/>
  <c r="AB600" i="15"/>
  <c r="AB601" i="15"/>
  <c r="AB602" i="15"/>
  <c r="AB603" i="15"/>
  <c r="AB604" i="15"/>
  <c r="AB605" i="15"/>
  <c r="AB606" i="15"/>
  <c r="AB607" i="15"/>
  <c r="AB608" i="15"/>
  <c r="AB609" i="15"/>
  <c r="AB610" i="15"/>
  <c r="AB611" i="15"/>
  <c r="AB612" i="15"/>
  <c r="AB613" i="15"/>
  <c r="AB614" i="15"/>
  <c r="AB615" i="15"/>
  <c r="AB616" i="15"/>
  <c r="AB617" i="15"/>
  <c r="AB618" i="15"/>
  <c r="AB619" i="15"/>
  <c r="AB620" i="15"/>
  <c r="AB621" i="15"/>
  <c r="AB622" i="15"/>
  <c r="AB623" i="15"/>
  <c r="AB624" i="15"/>
  <c r="AB625" i="15"/>
  <c r="AB626" i="15"/>
  <c r="AB627" i="15"/>
  <c r="AB628" i="15"/>
  <c r="AB629" i="15"/>
  <c r="AB630" i="15"/>
  <c r="AB631" i="15"/>
  <c r="AB632" i="15"/>
  <c r="AB633" i="15"/>
  <c r="AB634" i="15"/>
  <c r="AB635" i="15"/>
  <c r="AB636" i="15"/>
  <c r="AB637" i="15"/>
  <c r="AB638" i="15"/>
  <c r="AB639" i="15"/>
  <c r="AB640" i="15"/>
  <c r="AB641" i="15"/>
  <c r="AB642" i="15"/>
  <c r="AB643" i="15"/>
  <c r="AB644" i="15"/>
  <c r="AB645" i="15"/>
  <c r="AB646" i="15"/>
  <c r="AB647" i="15"/>
  <c r="AB648" i="15"/>
  <c r="AB649" i="15"/>
  <c r="AB650" i="15"/>
  <c r="AB651" i="15"/>
  <c r="AB652" i="15"/>
  <c r="AB653" i="15"/>
  <c r="AB654" i="15"/>
  <c r="AB655" i="15"/>
  <c r="AB656" i="15"/>
  <c r="AB657" i="15"/>
  <c r="AB658" i="15"/>
  <c r="AB659" i="15"/>
  <c r="AB660" i="15"/>
  <c r="AB661" i="15"/>
  <c r="AB662" i="15"/>
  <c r="AB663" i="15"/>
  <c r="AB664" i="15"/>
  <c r="AB665" i="15"/>
  <c r="AB666" i="15"/>
  <c r="AB667" i="15"/>
  <c r="AB668" i="15"/>
  <c r="AB669" i="15"/>
  <c r="AB670" i="15"/>
  <c r="AB671" i="15"/>
  <c r="AB672" i="15"/>
  <c r="AB673" i="15"/>
  <c r="AB674" i="15"/>
  <c r="AB675" i="15"/>
  <c r="AB676" i="15"/>
  <c r="AB677" i="15"/>
  <c r="AB678" i="15"/>
  <c r="AB679" i="15"/>
  <c r="AB680" i="15"/>
  <c r="AB681" i="15"/>
  <c r="AB682" i="15"/>
  <c r="AB683" i="15"/>
  <c r="AB684" i="15"/>
  <c r="AB685" i="15"/>
  <c r="AB686" i="15"/>
  <c r="AB687" i="15"/>
  <c r="AB688" i="15"/>
  <c r="AB689" i="15"/>
  <c r="AB690" i="15"/>
  <c r="AB691" i="15"/>
  <c r="AB692" i="15"/>
  <c r="AB693" i="15"/>
  <c r="AB694" i="15"/>
  <c r="AB695" i="15"/>
  <c r="AB696" i="15"/>
  <c r="AB697" i="15"/>
  <c r="AB698" i="15"/>
  <c r="AB699" i="15"/>
  <c r="AB700" i="15"/>
  <c r="AB701" i="15"/>
  <c r="AB702" i="15"/>
  <c r="AB703" i="15"/>
  <c r="AB704" i="15"/>
  <c r="AB705" i="15"/>
  <c r="AB706" i="15"/>
  <c r="AB707" i="15"/>
  <c r="AB708" i="15"/>
  <c r="AB709" i="15"/>
  <c r="AB710" i="15"/>
  <c r="AB711" i="15"/>
  <c r="AB712" i="15"/>
  <c r="AB713" i="15"/>
  <c r="AB714" i="15"/>
  <c r="AB715" i="15"/>
  <c r="AB716" i="15"/>
  <c r="AB717" i="15"/>
  <c r="AB718" i="15"/>
  <c r="AB719" i="15"/>
  <c r="AB720" i="15"/>
  <c r="AB721" i="15"/>
  <c r="AB722" i="15"/>
  <c r="AB723" i="15"/>
  <c r="AB724" i="15"/>
  <c r="AB725" i="15"/>
  <c r="AB726" i="15"/>
  <c r="AB727" i="15"/>
  <c r="AB728" i="15"/>
  <c r="AB729" i="15"/>
  <c r="AB730" i="15"/>
  <c r="AB731" i="15"/>
  <c r="AB732" i="15"/>
  <c r="AB733" i="15"/>
  <c r="AB734" i="15"/>
  <c r="AB735" i="15"/>
  <c r="AB736" i="15"/>
  <c r="AB737" i="15"/>
  <c r="AB738" i="15"/>
  <c r="AB739" i="15"/>
  <c r="AB740" i="15"/>
  <c r="AB741" i="15"/>
  <c r="AB742" i="15"/>
  <c r="AB743" i="15"/>
  <c r="AB744" i="15"/>
  <c r="AB745" i="15"/>
  <c r="AB746" i="15"/>
  <c r="AB747" i="15"/>
  <c r="AB748" i="15"/>
  <c r="AB749" i="15"/>
  <c r="AB750" i="15"/>
  <c r="AB751" i="15"/>
  <c r="AB752" i="15"/>
  <c r="AB753" i="15"/>
  <c r="AB754" i="15"/>
  <c r="AB755" i="15"/>
  <c r="AB756" i="15"/>
  <c r="AB757" i="15"/>
  <c r="AB758" i="15"/>
  <c r="AB759" i="15"/>
  <c r="AB760" i="15"/>
  <c r="AB761" i="15"/>
  <c r="AB762" i="15"/>
  <c r="AB763" i="15"/>
  <c r="AB764" i="15"/>
  <c r="AB765" i="15"/>
  <c r="AB766" i="15"/>
  <c r="AB767" i="15"/>
  <c r="AB768" i="15"/>
  <c r="AB769" i="15"/>
  <c r="AB770" i="15"/>
  <c r="AB771" i="15"/>
  <c r="AB772" i="15"/>
  <c r="AB773" i="15"/>
  <c r="AB774" i="15"/>
  <c r="AB775" i="15"/>
  <c r="AB776" i="15"/>
  <c r="AB777" i="15"/>
  <c r="AB778" i="15"/>
  <c r="AB779" i="15"/>
  <c r="AB780" i="15"/>
  <c r="AB781" i="15"/>
  <c r="AB782" i="15"/>
  <c r="AB783" i="15"/>
  <c r="AB784" i="15"/>
  <c r="AB785" i="15"/>
  <c r="AB786" i="15"/>
  <c r="AB787" i="15"/>
  <c r="AB788" i="15"/>
  <c r="AB789" i="15"/>
  <c r="AB790" i="15"/>
  <c r="AB791" i="15"/>
  <c r="AB792" i="15"/>
  <c r="AB793" i="15"/>
  <c r="AB794" i="15"/>
  <c r="AB795" i="15"/>
  <c r="AB796" i="15"/>
  <c r="AB797" i="15"/>
  <c r="AB798" i="15"/>
  <c r="AB799" i="15"/>
  <c r="AB800" i="15"/>
  <c r="AB801" i="15"/>
  <c r="AB802" i="15"/>
  <c r="AB803" i="15"/>
  <c r="AB804" i="15"/>
  <c r="AB805" i="15"/>
  <c r="AB806" i="15"/>
  <c r="AB807" i="15"/>
  <c r="AB808" i="15"/>
  <c r="AB809" i="15"/>
  <c r="AB810" i="15"/>
  <c r="AB811" i="15"/>
  <c r="AB812" i="15"/>
  <c r="AB813" i="15"/>
  <c r="AB814" i="15"/>
  <c r="AB815" i="15"/>
  <c r="AB816" i="15"/>
  <c r="AB817" i="15"/>
  <c r="AB818" i="15"/>
  <c r="AB819" i="15"/>
  <c r="AB820" i="15"/>
  <c r="AB821" i="15"/>
  <c r="AB822" i="15"/>
  <c r="AB823" i="15"/>
  <c r="AB824" i="15"/>
  <c r="AB825" i="15"/>
  <c r="AB826" i="15"/>
  <c r="AB827" i="15"/>
  <c r="AB828" i="15"/>
  <c r="AB829" i="15"/>
  <c r="AB830" i="15"/>
  <c r="AB831" i="15"/>
  <c r="AB832" i="15"/>
  <c r="AB833" i="15"/>
  <c r="AB834" i="15"/>
  <c r="AB835" i="15"/>
  <c r="AB836" i="15"/>
  <c r="AB837" i="15"/>
  <c r="AB838" i="15"/>
  <c r="AB839" i="15"/>
  <c r="AB840" i="15"/>
  <c r="AB841" i="15"/>
  <c r="AB842" i="15"/>
  <c r="AB843" i="15"/>
  <c r="AB844" i="15"/>
  <c r="AB845" i="15"/>
  <c r="AB846" i="15"/>
  <c r="AB847" i="15"/>
  <c r="AB848" i="15"/>
  <c r="AB849" i="15"/>
  <c r="AB850" i="15"/>
  <c r="AB851" i="15"/>
  <c r="AB852" i="15"/>
  <c r="AB853" i="15"/>
  <c r="AB854" i="15"/>
  <c r="AB855" i="15"/>
  <c r="AB856" i="15"/>
  <c r="AB857" i="15"/>
  <c r="AB858" i="15"/>
  <c r="AB859" i="15"/>
  <c r="AB860" i="15"/>
  <c r="AB861" i="15"/>
  <c r="AB862" i="15"/>
  <c r="AB863" i="15"/>
  <c r="AB864" i="15"/>
  <c r="AB865" i="15"/>
  <c r="AB866" i="15"/>
  <c r="AB867" i="15"/>
  <c r="AB868" i="15"/>
  <c r="AB869" i="15"/>
  <c r="AB870" i="15"/>
  <c r="AB871" i="15"/>
  <c r="AB872" i="15"/>
  <c r="AB873" i="15"/>
  <c r="AB874" i="15"/>
  <c r="AB875" i="15"/>
  <c r="AB876" i="15"/>
  <c r="AB877" i="15"/>
  <c r="AB878" i="15"/>
  <c r="AB879" i="15"/>
  <c r="AB880" i="15"/>
  <c r="AB881" i="15"/>
  <c r="AB882" i="15"/>
  <c r="AB883" i="15"/>
  <c r="AB884" i="15"/>
  <c r="AB885" i="15"/>
  <c r="AB886" i="15"/>
  <c r="AB887" i="15"/>
  <c r="AB888" i="15"/>
  <c r="AB889" i="15"/>
  <c r="AB890" i="15"/>
  <c r="AB891" i="15"/>
  <c r="AB892" i="15"/>
  <c r="AB893" i="15"/>
  <c r="AB894" i="15"/>
  <c r="AB895" i="15"/>
  <c r="AB896" i="15"/>
  <c r="AB897" i="15"/>
  <c r="AB898" i="15"/>
  <c r="AB899" i="15"/>
  <c r="AB900" i="15"/>
  <c r="AB901" i="15"/>
  <c r="AB902" i="15"/>
  <c r="AB903" i="15"/>
  <c r="AB904" i="15"/>
  <c r="AB905" i="15"/>
  <c r="AB906" i="15"/>
  <c r="AB907" i="15"/>
  <c r="AB908" i="15"/>
  <c r="AB909" i="15"/>
  <c r="AB910" i="15"/>
  <c r="AB911" i="15"/>
  <c r="AB912" i="15"/>
  <c r="AB913" i="15"/>
  <c r="AB914" i="15"/>
  <c r="AB915" i="15"/>
  <c r="AB916" i="15"/>
  <c r="AB917" i="15"/>
  <c r="AB918" i="15"/>
  <c r="AB919" i="15"/>
  <c r="AB920" i="15"/>
  <c r="AB921" i="15"/>
  <c r="AB922" i="15"/>
  <c r="AB923" i="15"/>
  <c r="AB924" i="15"/>
  <c r="AB925" i="15"/>
  <c r="AB926" i="15"/>
  <c r="AB927" i="15"/>
  <c r="AB928" i="15"/>
  <c r="AB929" i="15"/>
  <c r="AB930" i="15"/>
  <c r="AB931" i="15"/>
  <c r="AB932" i="15"/>
  <c r="AB933" i="15"/>
  <c r="AB934" i="15"/>
  <c r="AB935" i="15"/>
  <c r="AB936" i="15"/>
  <c r="AB937" i="15"/>
  <c r="AB938" i="15"/>
  <c r="AB939" i="15"/>
  <c r="AB940" i="15"/>
  <c r="AB941" i="15"/>
  <c r="AB942" i="15"/>
  <c r="AB943" i="15"/>
  <c r="AB944" i="15"/>
  <c r="AB945" i="15"/>
  <c r="AB946" i="15"/>
  <c r="AB947" i="15"/>
  <c r="AB948" i="15"/>
  <c r="AB949" i="15"/>
  <c r="AB950" i="15"/>
  <c r="AB951" i="15"/>
  <c r="AB952" i="15"/>
  <c r="AB953" i="15"/>
  <c r="AB954" i="15"/>
  <c r="AB955" i="15"/>
  <c r="AB956" i="15"/>
  <c r="AB957" i="15"/>
  <c r="AB958" i="15"/>
  <c r="AB959" i="15"/>
  <c r="AB960" i="15"/>
  <c r="AB961" i="15"/>
  <c r="AB962" i="15"/>
  <c r="AB963" i="15"/>
  <c r="AB964" i="15"/>
  <c r="AB965" i="15"/>
  <c r="AB966" i="15"/>
  <c r="AB967" i="15"/>
  <c r="AB968" i="15"/>
  <c r="AB969" i="15"/>
  <c r="AB970" i="15"/>
  <c r="AB971" i="15"/>
  <c r="AB972" i="15"/>
  <c r="AB973" i="15"/>
  <c r="AB974" i="15"/>
  <c r="AB975" i="15"/>
  <c r="AB976" i="15"/>
  <c r="AB977" i="15"/>
  <c r="AB978" i="15"/>
  <c r="AB979" i="15"/>
  <c r="AB980" i="15"/>
  <c r="AB981" i="15"/>
  <c r="AB982" i="15"/>
  <c r="AB983" i="15"/>
  <c r="AB984" i="15"/>
  <c r="AB985" i="15"/>
  <c r="AB986" i="15"/>
  <c r="AB987" i="15"/>
  <c r="AB988" i="15"/>
  <c r="AB989" i="15"/>
  <c r="AB990" i="15"/>
  <c r="AB19" i="15"/>
  <c r="AB20" i="15"/>
  <c r="AB21" i="15"/>
  <c r="AB22" i="15"/>
  <c r="AB23" i="15"/>
  <c r="AB24" i="15"/>
  <c r="AB25" i="15"/>
  <c r="AB26" i="15"/>
  <c r="AB27" i="15"/>
  <c r="AB28" i="15"/>
  <c r="AB29" i="15"/>
  <c r="AB30" i="15"/>
  <c r="AB31" i="15"/>
  <c r="AB32" i="15"/>
  <c r="AB33" i="15"/>
  <c r="AB34" i="15"/>
  <c r="AB35" i="15"/>
  <c r="AB36" i="15"/>
  <c r="AB37" i="15"/>
  <c r="AB18" i="15"/>
  <c r="AB17" i="15" l="1"/>
  <c r="R34" i="19"/>
  <c r="AV17" i="15"/>
  <c r="AP23" i="15" a="1"/>
  <c r="AP23" i="15" s="1"/>
  <c r="AO85" i="15" s="1" a="1"/>
  <c r="AP36" i="15" a="1"/>
  <c r="AW39" i="15"/>
  <c r="AQ17" i="15"/>
  <c r="AQ16" i="15"/>
  <c r="AR17" i="15"/>
  <c r="AV16" i="15"/>
  <c r="AR16" i="15"/>
  <c r="AS17" i="15"/>
  <c r="AS16" i="15"/>
  <c r="AT17" i="15"/>
  <c r="AT16" i="15"/>
  <c r="AU17" i="15"/>
  <c r="AU16" i="15"/>
  <c r="AP17" i="15"/>
  <c r="AP16" i="15"/>
  <c r="AQ19" i="15" l="1"/>
  <c r="AS19" i="15"/>
  <c r="AV19" i="15"/>
  <c r="AP36" i="15"/>
  <c r="AR19" i="15"/>
  <c r="AO85" i="15"/>
  <c r="AQ85" i="15" s="1" a="1"/>
  <c r="AU19" i="15"/>
  <c r="AP85" i="15" a="1"/>
  <c r="AO71" i="15" s="1"/>
  <c r="AT19" i="15"/>
  <c r="AP19" i="15"/>
  <c r="AQ45" i="15" a="1"/>
  <c r="AQ45" i="15" s="1"/>
  <c r="AO24" i="15" a="1"/>
  <c r="AP26" i="15" l="1"/>
  <c r="AP28" i="15"/>
  <c r="AP27" i="15"/>
  <c r="AP25" i="15"/>
  <c r="AP30" i="15"/>
  <c r="AR86" i="15"/>
  <c r="AR87" i="15"/>
  <c r="AR88" i="15"/>
  <c r="AR89" i="15"/>
  <c r="AR90" i="15"/>
  <c r="AR91" i="15"/>
  <c r="AP85" i="15"/>
  <c r="AQ85" i="15"/>
  <c r="AR85" i="15" s="1"/>
  <c r="AQ92" i="15" a="1"/>
  <c r="AP70" i="15" s="1"/>
  <c r="AP29" i="15"/>
  <c r="AV30" i="15"/>
  <c r="AS30" i="15"/>
  <c r="AS29" i="15"/>
  <c r="AT28" i="15"/>
  <c r="AV25" i="15"/>
  <c r="AU29" i="15"/>
  <c r="AT29" i="15"/>
  <c r="AV28" i="15"/>
  <c r="AR27" i="15"/>
  <c r="AS28" i="15"/>
  <c r="AR28" i="15"/>
  <c r="AQ28" i="15"/>
  <c r="AQ26" i="15"/>
  <c r="AQ27" i="15"/>
  <c r="AV26" i="15"/>
  <c r="AU26" i="15"/>
  <c r="AR26" i="15"/>
  <c r="AU25" i="15"/>
  <c r="AT25" i="15"/>
  <c r="AS25" i="15"/>
  <c r="AR25" i="15"/>
  <c r="AS26" i="15"/>
  <c r="AQ29" i="15"/>
  <c r="AT26" i="15"/>
  <c r="AT30" i="15"/>
  <c r="AR29" i="15"/>
  <c r="AV27" i="15"/>
  <c r="AQ25" i="15"/>
  <c r="AR30" i="15"/>
  <c r="AT27" i="15"/>
  <c r="AQ30" i="15"/>
  <c r="AU27" i="15"/>
  <c r="AU30" i="15"/>
  <c r="AV29" i="15"/>
  <c r="AU28" i="15"/>
  <c r="AS27" i="15"/>
  <c r="AO24" i="15"/>
  <c r="AQ92" i="15" l="1"/>
  <c r="AT24" i="15"/>
  <c r="AQ24" i="15"/>
  <c r="AU24" i="15"/>
  <c r="AS24" i="15"/>
  <c r="AR24" i="15"/>
  <c r="AV24" i="15"/>
  <c r="AP24" i="15"/>
  <c r="AQ46" i="15" l="1" a="1"/>
  <c r="AQ46" i="15" s="1"/>
  <c r="AR46" i="15" a="1"/>
  <c r="AR46" i="15" s="1"/>
  <c r="AR48" i="15" l="1"/>
  <c r="AP92" i="15" a="1"/>
  <c r="AQ48" i="15"/>
  <c r="AR93" i="15" l="1"/>
  <c r="AP71" i="15" s="1"/>
  <c r="AO70" i="15"/>
  <c r="AP92" i="15"/>
  <c r="AR92"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817347-CC6C-4464-B28D-0BA7512BD4B5}" keepAlive="1" name="Query - price-clean" description="Connection to the 'price-clean' query in the workbook." type="5" refreshedVersion="8" background="1" saveData="1">
    <dbPr connection="Provider=Microsoft.Mashup.OleDb.1;Data Source=$Workbook$;Location=price-clean;Extended Properties=&quot;&quot;" command="SELECT * FROM [price-clea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futureMetadata>
  <cellMetadata count="1">
    <bk>
      <rc t="1" v="0"/>
    </bk>
  </cellMetadata>
  <valueMetadata count="8">
    <bk>
      <rc t="2" v="0"/>
    </bk>
    <bk>
      <rc t="2" v="1"/>
    </bk>
    <bk>
      <rc t="2" v="2"/>
    </bk>
    <bk>
      <rc t="2" v="3"/>
    </bk>
    <bk>
      <rc t="2" v="4"/>
    </bk>
    <bk>
      <rc t="2" v="5"/>
    </bk>
    <bk>
      <rc t="2" v="6"/>
    </bk>
    <bk>
      <rc t="2" v="7"/>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<sst xmlns="http://schemas.openxmlformats.org/spreadsheetml/2006/main" count="5765" uniqueCount="5544">
  <si>
    <t>AAPL</t>
  </si>
  <si>
    <t>Asset Name</t>
  </si>
  <si>
    <t>Optimal Weight</t>
  </si>
  <si>
    <t>Ticker</t>
  </si>
  <si>
    <t>Description</t>
  </si>
  <si>
    <t>MSFT</t>
  </si>
  <si>
    <t>^GSPC</t>
  </si>
  <si>
    <t>VT</t>
  </si>
  <si>
    <t>GLD</t>
  </si>
  <si>
    <t>^TNX</t>
  </si>
  <si>
    <t>Benchmark for U.S. large-cap stocks, offering broad market exposure.</t>
  </si>
  <si>
    <t>Tracks 100 largest non-financial NASDAQ-listed companies, with a tech focus.</t>
  </si>
  <si>
    <t>Leading global technology company, key in growth-oriented portfolios.</t>
  </si>
  <si>
    <t>Tech giant excelling in cloud computing, software, and business solutions.</t>
  </si>
  <si>
    <t>Provides diversified global exposure to developed and emerging markets.</t>
  </si>
  <si>
    <t>Tracks gold prices, offering a hedge against inflation and market uncertainty.</t>
  </si>
  <si>
    <t>Reflects U.S. Treasury bond yields, useful for fixed-income exposure.</t>
  </si>
  <si>
    <t>No.</t>
  </si>
  <si>
    <t>Date</t>
  </si>
  <si>
    <t>^NDX</t>
  </si>
  <si>
    <t>2020-01-02 00:00:00+00:00</t>
  </si>
  <si>
    <t>72.79601287841797</t>
  </si>
  <si>
    <t>74.39265441894531</t>
  </si>
  <si>
    <t>143.9499969482422</t>
  </si>
  <si>
    <t>2020-01-03 00:00:00+00:00</t>
  </si>
  <si>
    <t>152.02142333984375</t>
  </si>
  <si>
    <t>145.86000061035156</t>
  </si>
  <si>
    <t>2020-01-06 00:00:00+00:00</t>
  </si>
  <si>
    <t>3246.280029296875</t>
  </si>
  <si>
    <t>147.38999938964844</t>
  </si>
  <si>
    <t>2020-01-07 00:00:00+00:00</t>
  </si>
  <si>
    <t>3237.179931640625</t>
  </si>
  <si>
    <t>147.97000122070312</t>
  </si>
  <si>
    <t>2020-01-08 00:00:00+00:00</t>
  </si>
  <si>
    <t>3253.050048828125</t>
  </si>
  <si>
    <t>146.86000061035156</t>
  </si>
  <si>
    <t>2020-01-09 00:00:00+00:00</t>
  </si>
  <si>
    <t>3274.699951171875</t>
  </si>
  <si>
    <t>75.04521942138672</t>
  </si>
  <si>
    <t>146.02999877929688</t>
  </si>
  <si>
    <t>2020-01-10 00:00:00+00:00</t>
  </si>
  <si>
    <t>146.91000366210938</t>
  </si>
  <si>
    <t>2020-01-13 00:00:00+00:00</t>
  </si>
  <si>
    <t>76.82179260253906</t>
  </si>
  <si>
    <t>145.82000732421875</t>
  </si>
  <si>
    <t>2020-01-14 00:00:00+00:00</t>
  </si>
  <si>
    <t>74.77457427978516</t>
  </si>
  <si>
    <t>145.69000244140625</t>
  </si>
  <si>
    <t>2020-01-15 00:00:00+00:00</t>
  </si>
  <si>
    <t>146.5399932861328</t>
  </si>
  <si>
    <t>2020-01-16 00:00:00+00:00</t>
  </si>
  <si>
    <t>159.25730895996094</t>
  </si>
  <si>
    <t>75.32018280029297</t>
  </si>
  <si>
    <t>146.30999755859375</t>
  </si>
  <si>
    <t>2020-01-17 00:00:00+00:00</t>
  </si>
  <si>
    <t>77.25079345703125</t>
  </si>
  <si>
    <t>146.5800018310547</t>
  </si>
  <si>
    <t>2020-01-21 00:00:00+00:00</t>
  </si>
  <si>
    <t>76.72727966308594</t>
  </si>
  <si>
    <t>159.57359313964844</t>
  </si>
  <si>
    <t>146.74000549316406</t>
  </si>
  <si>
    <t>2020-01-22 00:00:00+00:00</t>
  </si>
  <si>
    <t>77.00115203857422</t>
  </si>
  <si>
    <t>75.16558837890625</t>
  </si>
  <si>
    <t>146.7899932861328</t>
  </si>
  <si>
    <t>2020-01-23 00:00:00+00:00</t>
  </si>
  <si>
    <t>159.78445434570312</t>
  </si>
  <si>
    <t>147.1199951171875</t>
  </si>
  <si>
    <t>2020-01-24 00:00:00+00:00</t>
  </si>
  <si>
    <t>3295.469970703125</t>
  </si>
  <si>
    <t>147.97999572753906</t>
  </si>
  <si>
    <t>2020-01-27 00:00:00+00:00</t>
  </si>
  <si>
    <t>74.88040924072266</t>
  </si>
  <si>
    <t>155.52915954589844</t>
  </si>
  <si>
    <t>148.99000549316406</t>
  </si>
  <si>
    <t>2020-01-28 00:00:00+00:00</t>
  </si>
  <si>
    <t>3276.239990234375</t>
  </si>
  <si>
    <t>147.66000366210938</t>
  </si>
  <si>
    <t>2020-01-29 00:00:00+00:00</t>
  </si>
  <si>
    <t>161.0495147705078</t>
  </si>
  <si>
    <t>148.4600067138672</t>
  </si>
  <si>
    <t>2020-01-30 00:00:00+00:00</t>
  </si>
  <si>
    <t>3283.659912109375</t>
  </si>
  <si>
    <t>148.47000122070312</t>
  </si>
  <si>
    <t>2020-01-31 00:00:00+00:00</t>
  </si>
  <si>
    <t>149.3300018310547</t>
  </si>
  <si>
    <t>2020-02-03 00:00:00+00:00</t>
  </si>
  <si>
    <t>74.81011962890625</t>
  </si>
  <si>
    <t>148.36000061035156</t>
  </si>
  <si>
    <t>2020-02-04 00:00:00+00:00</t>
  </si>
  <si>
    <t>3297.590087890625</t>
  </si>
  <si>
    <t>77.27987670898438</t>
  </si>
  <si>
    <t>146.42999267578125</t>
  </si>
  <si>
    <t>2020-02-05 00:00:00+00:00</t>
  </si>
  <si>
    <t>172.41616821289062</t>
  </si>
  <si>
    <t>146.61000061035156</t>
  </si>
  <si>
    <t>2020-02-06 00:00:00+00:00</t>
  </si>
  <si>
    <t>3345.780029296875</t>
  </si>
  <si>
    <t>147.39999389648438</t>
  </si>
  <si>
    <t>2020-02-07 00:00:00+00:00</t>
  </si>
  <si>
    <t>147.7899932861328</t>
  </si>
  <si>
    <t>2020-02-10 00:00:00+00:00</t>
  </si>
  <si>
    <t>3352.090087890625</t>
  </si>
  <si>
    <t>148.1699981689453</t>
  </si>
  <si>
    <t>2020-02-11 00:00:00+00:00</t>
  </si>
  <si>
    <t>176.7672882080078</t>
  </si>
  <si>
    <t>2020-02-12 00:00:00+00:00</t>
  </si>
  <si>
    <t>3379.449951171875</t>
  </si>
  <si>
    <t>177.02609252929688</t>
  </si>
  <si>
    <t>147.5399932861328</t>
  </si>
  <si>
    <t>2020-02-13 00:00:00+00:00</t>
  </si>
  <si>
    <t>75.35655212402344</t>
  </si>
  <si>
    <t>148.3800048828125</t>
  </si>
  <si>
    <t>2020-02-14 00:00:00+00:00</t>
  </si>
  <si>
    <t>3380.159912109375</t>
  </si>
  <si>
    <t>177.63943481445312</t>
  </si>
  <si>
    <t>2020-02-18 00:00:00+00:00</t>
  </si>
  <si>
    <t>150.91000366210938</t>
  </si>
  <si>
    <t>2020-02-19 00:00:00+00:00</t>
  </si>
  <si>
    <t>78.62213134765625</t>
  </si>
  <si>
    <t>151.7899932861328</t>
  </si>
  <si>
    <t>2020-02-20 00:00:00+00:00</t>
  </si>
  <si>
    <t>177.2308807373047</t>
  </si>
  <si>
    <t>152.41000366210938</t>
  </si>
  <si>
    <t>2020-02-21 00:00:00+00:00</t>
  </si>
  <si>
    <t>154.6999969482422</t>
  </si>
  <si>
    <t>2020-02-24 00:00:00+00:00</t>
  </si>
  <si>
    <t>3225.889892578125</t>
  </si>
  <si>
    <t>72.44160461425781</t>
  </si>
  <si>
    <t>71.90107727050781</t>
  </si>
  <si>
    <t>156.08999633789062</t>
  </si>
  <si>
    <t>2020-02-25 00:00:00+00:00</t>
  </si>
  <si>
    <t>153.3000030517578</t>
  </si>
  <si>
    <t>2020-02-26 00:00:00+00:00</t>
  </si>
  <si>
    <t>3116.389892578125</t>
  </si>
  <si>
    <t>153.97000122070312</t>
  </si>
  <si>
    <t>2020-02-27 00:00:00+00:00</t>
  </si>
  <si>
    <t>2978.760009765625</t>
  </si>
  <si>
    <t>67.48170471191406</t>
  </si>
  <si>
    <t>2020-02-28 00:00:00+00:00</t>
  </si>
  <si>
    <t>2954.219970703125</t>
  </si>
  <si>
    <t>2020-03-02 00:00:00+00:00</t>
  </si>
  <si>
    <t>72.59464263916016</t>
  </si>
  <si>
    <t>149.1999969482422</t>
  </si>
  <si>
    <t>2020-03-03 00:00:00+00:00</t>
  </si>
  <si>
    <t>67.77268981933594</t>
  </si>
  <si>
    <t>153.88999938964844</t>
  </si>
  <si>
    <t>2020-03-04 00:00:00+00:00</t>
  </si>
  <si>
    <t>73.54942321777344</t>
  </si>
  <si>
    <t>163.9015655517578</t>
  </si>
  <si>
    <t>154.16000366210938</t>
  </si>
  <si>
    <t>2020-03-05 00:00:00+00:00</t>
  </si>
  <si>
    <t>157.49000549316406</t>
  </si>
  <si>
    <t>2020-03-06 00:00:00+00:00</t>
  </si>
  <si>
    <t>157.5500030517578</t>
  </si>
  <si>
    <t>2020-03-09 00:00:00+00:00</t>
  </si>
  <si>
    <t>157.80999755859375</t>
  </si>
  <si>
    <t>2020-03-10 00:00:00+00:00</t>
  </si>
  <si>
    <t>154.47999572753906</t>
  </si>
  <si>
    <t>2020-03-11 00:00:00+00:00</t>
  </si>
  <si>
    <t>153.92999267578125</t>
  </si>
  <si>
    <t>2020-03-12 00:00:00+00:00</t>
  </si>
  <si>
    <t>2480.639892578125</t>
  </si>
  <si>
    <t>54.914703369140625</t>
  </si>
  <si>
    <t>2020-03-13 00:00:00+00:00</t>
  </si>
  <si>
    <t>152.63844299316406</t>
  </si>
  <si>
    <t>143.27999877929688</t>
  </si>
  <si>
    <t>2020-03-16 00:00:00+00:00</t>
  </si>
  <si>
    <t>141.63999938964844</t>
  </si>
  <si>
    <t>2020-03-17 00:00:00+00:00</t>
  </si>
  <si>
    <t>140.85638427734375</t>
  </si>
  <si>
    <t>55.39664840698242</t>
  </si>
  <si>
    <t>143.55999755859375</t>
  </si>
  <si>
    <t>2020-03-18 00:00:00+00:00</t>
  </si>
  <si>
    <t>59.927452087402344</t>
  </si>
  <si>
    <t>140.6999969482422</t>
  </si>
  <si>
    <t>2020-03-19 00:00:00+00:00</t>
  </si>
  <si>
    <t>2409.389892578125</t>
  </si>
  <si>
    <t>137.1468505859375</t>
  </si>
  <si>
    <t>52.37765884399414</t>
  </si>
  <si>
    <t>138.0399932861328</t>
  </si>
  <si>
    <t>2020-03-20 00:00:00+00:00</t>
  </si>
  <si>
    <t>140.11000061035156</t>
  </si>
  <si>
    <t>2020-03-23 00:00:00+00:00</t>
  </si>
  <si>
    <t>146.3000030517578</t>
  </si>
  <si>
    <t>2020-03-24 00:00:00+00:00</t>
  </si>
  <si>
    <t>59.978477478027344</t>
  </si>
  <si>
    <t>153.39999389648438</t>
  </si>
  <si>
    <t>2020-03-25 00:00:00+00:00</t>
  </si>
  <si>
    <t>151.3000030517578</t>
  </si>
  <si>
    <t>2020-03-26 00:00:00+00:00</t>
  </si>
  <si>
    <t>2630.070068359375</t>
  </si>
  <si>
    <t>153.24000549316406</t>
  </si>
  <si>
    <t>2020-03-27 00:00:00+00:00</t>
  </si>
  <si>
    <t>2541.469970703125</t>
  </si>
  <si>
    <t>143.86434936523438</t>
  </si>
  <si>
    <t>2020-03-30 00:00:00+00:00</t>
  </si>
  <si>
    <t>153.98387145996094</t>
  </si>
  <si>
    <t>152.9199981689453</t>
  </si>
  <si>
    <t>2020-03-31 00:00:00+00:00</t>
  </si>
  <si>
    <t>2584.590087890625</t>
  </si>
  <si>
    <t>148.0500030517578</t>
  </si>
  <si>
    <t>2020-04-01 00:00:00+00:00</t>
  </si>
  <si>
    <t>146.18040466308594</t>
  </si>
  <si>
    <t>54.80351257324219</t>
  </si>
  <si>
    <t>149.4499969482422</t>
  </si>
  <si>
    <t>2020-04-02 00:00:00+00:00</t>
  </si>
  <si>
    <t>55.926414489746094</t>
  </si>
  <si>
    <t>151.89999389648438</t>
  </si>
  <si>
    <t>2020-04-03 00:00:00+00:00</t>
  </si>
  <si>
    <t>152.64999389648438</t>
  </si>
  <si>
    <t>2020-04-06 00:00:00+00:00</t>
  </si>
  <si>
    <t>2663.679931640625</t>
  </si>
  <si>
    <t>156.8800048828125</t>
  </si>
  <si>
    <t>2020-04-07 00:00:00+00:00</t>
  </si>
  <si>
    <t>2659.409912109375</t>
  </si>
  <si>
    <t>157.11679077148438</t>
  </si>
  <si>
    <t>156.0399932861328</t>
  </si>
  <si>
    <t>2020-04-08 00:00:00+00:00</t>
  </si>
  <si>
    <t>154.64999389648438</t>
  </si>
  <si>
    <t>2020-04-09 00:00:00+00:00</t>
  </si>
  <si>
    <t>2789.820068359375</t>
  </si>
  <si>
    <t>158.69000244140625</t>
  </si>
  <si>
    <t>2020-04-13 00:00:00+00:00</t>
  </si>
  <si>
    <t>159.0580291748047</t>
  </si>
  <si>
    <t>161.41000366210938</t>
  </si>
  <si>
    <t>2020-04-14 00:00:00+00:00</t>
  </si>
  <si>
    <t>69.73760986328125</t>
  </si>
  <si>
    <t>162.67999267578125</t>
  </si>
  <si>
    <t>2020-04-15 00:00:00+00:00</t>
  </si>
  <si>
    <t>2783.360107421875</t>
  </si>
  <si>
    <t>69.10108184814453</t>
  </si>
  <si>
    <t>161.85000610351562</t>
  </si>
  <si>
    <t>2020-04-16 00:00:00+00:00</t>
  </si>
  <si>
    <t>2799.550048828125</t>
  </si>
  <si>
    <t>161.7100067138672</t>
  </si>
  <si>
    <t>2020-04-17 00:00:00+00:00</t>
  </si>
  <si>
    <t>158.57000732421875</t>
  </si>
  <si>
    <t>2020-04-20 00:00:00+00:00</t>
  </si>
  <si>
    <t>2823.159912109375</t>
  </si>
  <si>
    <t>67.27900695800781</t>
  </si>
  <si>
    <t>159.6999969482422</t>
  </si>
  <si>
    <t>2020-04-21 00:00:00+00:00</t>
  </si>
  <si>
    <t>161.2779998779297</t>
  </si>
  <si>
    <t>158.61000061035156</t>
  </si>
  <si>
    <t>2020-04-22 00:00:00+00:00</t>
  </si>
  <si>
    <t>161.72999572753906</t>
  </si>
  <si>
    <t>2020-04-23 00:00:00+00:00</t>
  </si>
  <si>
    <t>2797.800048828125</t>
  </si>
  <si>
    <t>60.774105072021484</t>
  </si>
  <si>
    <t>163.33999633789062</t>
  </si>
  <si>
    <t>2020-04-24 00:00:00+00:00</t>
  </si>
  <si>
    <t>2836.739990234375</t>
  </si>
  <si>
    <t>162.63999938964844</t>
  </si>
  <si>
    <t>2020-04-27 00:00:00+00:00</t>
  </si>
  <si>
    <t>161.55999755859375</t>
  </si>
  <si>
    <t>2020-04-28 00:00:00+00:00</t>
  </si>
  <si>
    <t>2863.389892578125</t>
  </si>
  <si>
    <t>67.67984771728516</t>
  </si>
  <si>
    <t>160.83999633789062</t>
  </si>
  <si>
    <t>2020-04-29 00:00:00+00:00</t>
  </si>
  <si>
    <t>2939.510009765625</t>
  </si>
  <si>
    <t>170.51336669921875</t>
  </si>
  <si>
    <t>2020-04-30 00:00:00+00:00</t>
  </si>
  <si>
    <t>2912.429931640625</t>
  </si>
  <si>
    <t>63.275543212890625</t>
  </si>
  <si>
    <t>158.8000030517578</t>
  </si>
  <si>
    <t>2020-05-01 00:00:00+00:00</t>
  </si>
  <si>
    <t>167.76487731933594</t>
  </si>
  <si>
    <t>159.77999877929688</t>
  </si>
  <si>
    <t>2020-05-04 00:00:00+00:00</t>
  </si>
  <si>
    <t>2842.739990234375</t>
  </si>
  <si>
    <t>160.33999633789062</t>
  </si>
  <si>
    <t>2020-05-05 00:00:00+00:00</t>
  </si>
  <si>
    <t>161.02000427246094</t>
  </si>
  <si>
    <t>2020-05-06 00:00:00+00:00</t>
  </si>
  <si>
    <t>158.9499969482422</t>
  </si>
  <si>
    <t>2020-05-07 00:00:00+00:00</t>
  </si>
  <si>
    <t>161.38999938964844</t>
  </si>
  <si>
    <t>2020-05-08 00:00:00+00:00</t>
  </si>
  <si>
    <t>2929.800048828125</t>
  </si>
  <si>
    <t>75.54875946044922</t>
  </si>
  <si>
    <t>63.832435607910156</t>
  </si>
  <si>
    <t>160.4199981689453</t>
  </si>
  <si>
    <t>2020-05-11 00:00:00+00:00</t>
  </si>
  <si>
    <t>179.46046447753906</t>
  </si>
  <si>
    <t>159.4199981689453</t>
  </si>
  <si>
    <t>2020-05-12 00:00:00+00:00</t>
  </si>
  <si>
    <t>160.0399932861328</t>
  </si>
  <si>
    <t>2020-05-13 00:00:00+00:00</t>
  </si>
  <si>
    <t>74.94461059570312</t>
  </si>
  <si>
    <t>161.5800018310547</t>
  </si>
  <si>
    <t>2020-05-14 00:00:00+00:00</t>
  </si>
  <si>
    <t>62.13437271118164</t>
  </si>
  <si>
    <t>163.00999450683594</t>
  </si>
  <si>
    <t>2020-05-15 00:00:00+00:00</t>
  </si>
  <si>
    <t>2863.699951171875</t>
  </si>
  <si>
    <t>163.92999267578125</t>
  </si>
  <si>
    <t>2020-05-18 00:00:00+00:00</t>
  </si>
  <si>
    <t>2953.909912109375</t>
  </si>
  <si>
    <t>76.72535705566406</t>
  </si>
  <si>
    <t>177.70179748535156</t>
  </si>
  <si>
    <t>162.69000244140625</t>
  </si>
  <si>
    <t>2020-05-19 00:00:00+00:00</t>
  </si>
  <si>
    <t>164.25999450683594</t>
  </si>
  <si>
    <t>2020-05-20 00:00:00+00:00</t>
  </si>
  <si>
    <t>2971.610107421875</t>
  </si>
  <si>
    <t>178.91946411132812</t>
  </si>
  <si>
    <t>164.64999389648438</t>
  </si>
  <si>
    <t>2020-05-21 00:00:00+00:00</t>
  </si>
  <si>
    <t>2948.510009765625</t>
  </si>
  <si>
    <t>2020-05-22 00:00:00+00:00</t>
  </si>
  <si>
    <t>2955.449951171875</t>
  </si>
  <si>
    <t>77.68272399902344</t>
  </si>
  <si>
    <t>176.8475341796875</t>
  </si>
  <si>
    <t>64.27977752685547</t>
  </si>
  <si>
    <t>163.2100067138672</t>
  </si>
  <si>
    <t>2020-05-26 00:00:00+00:00</t>
  </si>
  <si>
    <t>160.88999938964844</t>
  </si>
  <si>
    <t>2020-05-27 00:00:00+00:00</t>
  </si>
  <si>
    <t>161.17999267578125</t>
  </si>
  <si>
    <t>2020-05-28 00:00:00+00:00</t>
  </si>
  <si>
    <t>161.72000122070312</t>
  </si>
  <si>
    <t>2020-05-29 00:00:00+00:00</t>
  </si>
  <si>
    <t>162.91000366210938</t>
  </si>
  <si>
    <t>2020-06-01 00:00:00+00:00</t>
  </si>
  <si>
    <t>176.19223022460938</t>
  </si>
  <si>
    <t>163.66000366210938</t>
  </si>
  <si>
    <t>2020-06-02 00:00:00+00:00</t>
  </si>
  <si>
    <t>3080.820068359375</t>
  </si>
  <si>
    <t>78.76675415039062</t>
  </si>
  <si>
    <t>178.19671630859375</t>
  </si>
  <si>
    <t>162.60000610351562</t>
  </si>
  <si>
    <t>2020-06-03 00:00:00+00:00</t>
  </si>
  <si>
    <t>159.60000610351562</t>
  </si>
  <si>
    <t>2020-06-04 00:00:00+00:00</t>
  </si>
  <si>
    <t>161.27999877929688</t>
  </si>
  <si>
    <t>2020-06-05 00:00:00+00:00</t>
  </si>
  <si>
    <t>3193.929931640625</t>
  </si>
  <si>
    <t>158.00999450683594</t>
  </si>
  <si>
    <t>2020-06-08 00:00:00+00:00</t>
  </si>
  <si>
    <t>3232.389892578125</t>
  </si>
  <si>
    <t>81.23200988769531</t>
  </si>
  <si>
    <t>159.72000122070312</t>
  </si>
  <si>
    <t>2020-06-09 00:00:00+00:00</t>
  </si>
  <si>
    <t>3207.179931640625</t>
  </si>
  <si>
    <t>161.25999450683594</t>
  </si>
  <si>
    <t>2020-06-10 00:00:00+00:00</t>
  </si>
  <si>
    <t>3190.139892578125</t>
  </si>
  <si>
    <t>85.95305633544922</t>
  </si>
  <si>
    <t>163.57000732421875</t>
  </si>
  <si>
    <t>2020-06-11 00:00:00+00:00</t>
  </si>
  <si>
    <t>162.38999938964844</t>
  </si>
  <si>
    <t>2020-06-12 00:00:00+00:00</t>
  </si>
  <si>
    <t>162.6199951171875</t>
  </si>
  <si>
    <t>2020-06-15 00:00:00+00:00</t>
  </si>
  <si>
    <t>3066.590087890625</t>
  </si>
  <si>
    <t>83.55355834960938</t>
  </si>
  <si>
    <t>162.3300018310547</t>
  </si>
  <si>
    <t>2020-06-16 00:00:00+00:00</t>
  </si>
  <si>
    <t>3124.739990234375</t>
  </si>
  <si>
    <t>2020-06-17 00:00:00+00:00</t>
  </si>
  <si>
    <t>3113.489990234375</t>
  </si>
  <si>
    <t>187.18795776367188</t>
  </si>
  <si>
    <t>162.55999755859375</t>
  </si>
  <si>
    <t>2020-06-18 00:00:00+00:00</t>
  </si>
  <si>
    <t>3115.340087890625</t>
  </si>
  <si>
    <t>189.19247436523438</t>
  </si>
  <si>
    <t>162.24000549316406</t>
  </si>
  <si>
    <t>2020-06-19 00:00:00+00:00</t>
  </si>
  <si>
    <t>3097.739990234375</t>
  </si>
  <si>
    <t>68.70751190185547</t>
  </si>
  <si>
    <t>164.02999877929688</t>
  </si>
  <si>
    <t>2020-06-22 00:00:00+00:00</t>
  </si>
  <si>
    <t>3117.860107421875</t>
  </si>
  <si>
    <t>165.08999633789062</t>
  </si>
  <si>
    <t>2020-06-23 00:00:00+00:00</t>
  </si>
  <si>
    <t>166.47999572753906</t>
  </si>
  <si>
    <t>2020-06-24 00:00:00+00:00</t>
  </si>
  <si>
    <t>87.71188354492188</t>
  </si>
  <si>
    <t>67.92779541015625</t>
  </si>
  <si>
    <t>165.89999389648438</t>
  </si>
  <si>
    <t>2020-06-25 00:00:00+00:00</t>
  </si>
  <si>
    <t>3083.760009765625</t>
  </si>
  <si>
    <t>165.8000030517578</t>
  </si>
  <si>
    <t>2020-06-26 00:00:00+00:00</t>
  </si>
  <si>
    <t>3009.050048828125</t>
  </si>
  <si>
    <t>166.5399932861328</t>
  </si>
  <si>
    <t>2020-06-29 00:00:00+00:00</t>
  </si>
  <si>
    <t>3053.239990234375</t>
  </si>
  <si>
    <t>88.13087463378906</t>
  </si>
  <si>
    <t>166.6300048828125</t>
  </si>
  <si>
    <t>2020-06-30 00:00:00+00:00</t>
  </si>
  <si>
    <t>167.3699951171875</t>
  </si>
  <si>
    <t>2020-07-01 00:00:00+00:00</t>
  </si>
  <si>
    <t>3115.860107421875</t>
  </si>
  <si>
    <t>166.6199951171875</t>
  </si>
  <si>
    <t>2020-07-02 00:00:00+00:00</t>
  </si>
  <si>
    <t>3130.010009765625</t>
  </si>
  <si>
    <t>69.69821166992188</t>
  </si>
  <si>
    <t>166.97999572753906</t>
  </si>
  <si>
    <t>2020-07-06 00:00:00+00:00</t>
  </si>
  <si>
    <t>3179.719970703125</t>
  </si>
  <si>
    <t>91.07117462158203</t>
  </si>
  <si>
    <t>70.98246002197266</t>
  </si>
  <si>
    <t>167.97999572753906</t>
  </si>
  <si>
    <t>2020-07-07 00:00:00+00:00</t>
  </si>
  <si>
    <t>3145.320068359375</t>
  </si>
  <si>
    <t>90.78858947753906</t>
  </si>
  <si>
    <t>169.0399932861328</t>
  </si>
  <si>
    <t>2020-07-08 00:00:00+00:00</t>
  </si>
  <si>
    <t>170.08999633789062</t>
  </si>
  <si>
    <t>2020-07-09 00:00:00+00:00</t>
  </si>
  <si>
    <t>3152.050048828125</t>
  </si>
  <si>
    <t>169.6300048828125</t>
  </si>
  <si>
    <t>2020-07-10 00:00:00+00:00</t>
  </si>
  <si>
    <t>205.9125518798828</t>
  </si>
  <si>
    <t>169.19000244140625</t>
  </si>
  <si>
    <t>2020-07-13 00:00:00+00:00</t>
  </si>
  <si>
    <t>3155.219970703125</t>
  </si>
  <si>
    <t>169.39999389648438</t>
  </si>
  <si>
    <t>2020-07-14 00:00:00+00:00</t>
  </si>
  <si>
    <t>94.57418823242188</t>
  </si>
  <si>
    <t>200.7856903076172</t>
  </si>
  <si>
    <t>71.22097778320312</t>
  </si>
  <si>
    <t>170.19000244140625</t>
  </si>
  <si>
    <t>2020-07-15 00:00:00+00:00</t>
  </si>
  <si>
    <t>170.33999633789062</t>
  </si>
  <si>
    <t>2020-07-16 00:00:00+00:00</t>
  </si>
  <si>
    <t>3215.570068359375</t>
  </si>
  <si>
    <t>168.72999572753906</t>
  </si>
  <si>
    <t>2020-07-17 00:00:00+00:00</t>
  </si>
  <si>
    <t>170.1199951171875</t>
  </si>
  <si>
    <t>2020-07-20 00:00:00+00:00</t>
  </si>
  <si>
    <t>3251.840087890625</t>
  </si>
  <si>
    <t>170.94000244140625</t>
  </si>
  <si>
    <t>2020-07-21 00:00:00+00:00</t>
  </si>
  <si>
    <t>3257.300048828125</t>
  </si>
  <si>
    <t>2020-07-22 00:00:00+00:00</t>
  </si>
  <si>
    <t>204.06224060058594</t>
  </si>
  <si>
    <t>175.6300048828125</t>
  </si>
  <si>
    <t>2020-07-23 00:00:00+00:00</t>
  </si>
  <si>
    <t>3235.659912109375</t>
  </si>
  <si>
    <t>90.46947479248047</t>
  </si>
  <si>
    <t>177.17999267578125</t>
  </si>
  <si>
    <t>2020-07-24 00:00:00+00:00</t>
  </si>
  <si>
    <t>178.6999969482422</t>
  </si>
  <si>
    <t>2020-07-27 00:00:00+00:00</t>
  </si>
  <si>
    <t>3239.409912109375</t>
  </si>
  <si>
    <t>92.38418579101562</t>
  </si>
  <si>
    <t>182.22999572753906</t>
  </si>
  <si>
    <t>2020-07-28 00:00:00+00:00</t>
  </si>
  <si>
    <t>2020-07-29 00:00:00+00:00</t>
  </si>
  <si>
    <t>92.60831451416016</t>
  </si>
  <si>
    <t>73.00975036621094</t>
  </si>
  <si>
    <t>185.1300048828125</t>
  </si>
  <si>
    <t>2020-07-30 00:00:00+00:00</t>
  </si>
  <si>
    <t>3246.219970703125</t>
  </si>
  <si>
    <t>72.53275299072266</t>
  </si>
  <si>
    <t>183.75999450683594</t>
  </si>
  <si>
    <t>2020-07-31 00:00:00+00:00</t>
  </si>
  <si>
    <t>103.54122924804688</t>
  </si>
  <si>
    <t>197.5669403076172</t>
  </si>
  <si>
    <t>185.42999267578125</t>
  </si>
  <si>
    <t>2020-08-03 00:00:00+00:00</t>
  </si>
  <si>
    <t>3294.610107421875</t>
  </si>
  <si>
    <t>185.63999938964844</t>
  </si>
  <si>
    <t>2020-08-04 00:00:00+00:00</t>
  </si>
  <si>
    <t>3306.510009765625</t>
  </si>
  <si>
    <t>189.58999633789062</t>
  </si>
  <si>
    <t>2020-08-05 00:00:00+00:00</t>
  </si>
  <si>
    <t>191.35000610351562</t>
  </si>
  <si>
    <t>2020-08-06 00:00:00+00:00</t>
  </si>
  <si>
    <t>3349.159912109375</t>
  </si>
  <si>
    <t>193.88999938964844</t>
  </si>
  <si>
    <t>2020-08-07 00:00:00+00:00</t>
  </si>
  <si>
    <t>3351.280029296875</t>
  </si>
  <si>
    <t>108.46478271484375</t>
  </si>
  <si>
    <t>190.80999755859375</t>
  </si>
  <si>
    <t>2020-08-10 00:00:00+00:00</t>
  </si>
  <si>
    <t>3360.469970703125</t>
  </si>
  <si>
    <t>190.14999389648438</t>
  </si>
  <si>
    <t>2020-08-11 00:00:00+00:00</t>
  </si>
  <si>
    <t>179.94000244140625</t>
  </si>
  <si>
    <t>2020-08-12 00:00:00+00:00</t>
  </si>
  <si>
    <t>75.10125732421875</t>
  </si>
  <si>
    <t>179.10000610351562</t>
  </si>
  <si>
    <t>2020-08-13 00:00:00+00:00</t>
  </si>
  <si>
    <t>3373.429931640625</t>
  </si>
  <si>
    <t>183.3300018310547</t>
  </si>
  <si>
    <t>2020-08-14 00:00:00+00:00</t>
  </si>
  <si>
    <t>112.16935729980469</t>
  </si>
  <si>
    <t>201.31570434570312</t>
  </si>
  <si>
    <t>74.76184844970703</t>
  </si>
  <si>
    <t>182.5399932861328</t>
  </si>
  <si>
    <t>2020-08-17 00:00:00+00:00</t>
  </si>
  <si>
    <t>3381.989990234375</t>
  </si>
  <si>
    <t>75.22050476074219</t>
  </si>
  <si>
    <t>2020-08-18 00:00:00+00:00</t>
  </si>
  <si>
    <t>3389.780029296875</t>
  </si>
  <si>
    <t>203.8116912841797</t>
  </si>
  <si>
    <t>75.28472137451172</t>
  </si>
  <si>
    <t>188.17999267578125</t>
  </si>
  <si>
    <t>2020-08-19 00:00:00+00:00</t>
  </si>
  <si>
    <t>202.57518005371094</t>
  </si>
  <si>
    <t>182.24000549316406</t>
  </si>
  <si>
    <t>2020-08-20 00:00:00+00:00</t>
  </si>
  <si>
    <t>3385.510009765625</t>
  </si>
  <si>
    <t>207.2893829345703</t>
  </si>
  <si>
    <t>74.92696380615234</t>
  </si>
  <si>
    <t>2020-08-21 00:00:00+00:00</t>
  </si>
  <si>
    <t>3397.159912109375</t>
  </si>
  <si>
    <t>75.00035095214844</t>
  </si>
  <si>
    <t>182.02999877929688</t>
  </si>
  <si>
    <t>2020-08-24 00:00:00+00:00</t>
  </si>
  <si>
    <t>3431.280029296875</t>
  </si>
  <si>
    <t>2020-08-25 00:00:00+00:00</t>
  </si>
  <si>
    <t>181.22000122070312</t>
  </si>
  <si>
    <t>2020-08-26 00:00:00+00:00</t>
  </si>
  <si>
    <t>213.6361541748047</t>
  </si>
  <si>
    <t>183.36000061035156</t>
  </si>
  <si>
    <t>2020-08-27 00:00:00+00:00</t>
  </si>
  <si>
    <t>3484.550048828125</t>
  </si>
  <si>
    <t>122.03111267089844</t>
  </si>
  <si>
    <t>181.24000549316406</t>
  </si>
  <si>
    <t>2020-08-28 00:00:00+00:00</t>
  </si>
  <si>
    <t>3508.010009765625</t>
  </si>
  <si>
    <t>77.02763366699219</t>
  </si>
  <si>
    <t>184.38999938964844</t>
  </si>
  <si>
    <t>2020-08-31 00:00:00+00:00</t>
  </si>
  <si>
    <t>184.8300018310547</t>
  </si>
  <si>
    <t>2020-09-01 00:00:00+00:00</t>
  </si>
  <si>
    <t>130.98260498046875</t>
  </si>
  <si>
    <t>185.0500030517578</t>
  </si>
  <si>
    <t>2020-09-02 00:00:00+00:00</t>
  </si>
  <si>
    <t>3580.840087890625</t>
  </si>
  <si>
    <t>223.77940368652344</t>
  </si>
  <si>
    <t>182.6199951171875</t>
  </si>
  <si>
    <t>2020-09-03 00:00:00+00:00</t>
  </si>
  <si>
    <t>181.13999938964844</t>
  </si>
  <si>
    <t>2020-09-04 00:00:00+00:00</t>
  </si>
  <si>
    <t>181.63999938964844</t>
  </si>
  <si>
    <t>2020-09-08 00:00:00+00:00</t>
  </si>
  <si>
    <t>3331.840087890625</t>
  </si>
  <si>
    <t>181.2899932861328</t>
  </si>
  <si>
    <t>2020-09-09 00:00:00+00:00</t>
  </si>
  <si>
    <t>114.52436828613281</t>
  </si>
  <si>
    <t>183.0500030517578</t>
  </si>
  <si>
    <t>2020-09-10 00:00:00+00:00</t>
  </si>
  <si>
    <t>182.4600067138672</t>
  </si>
  <si>
    <t>2020-09-11 00:00:00+00:00</t>
  </si>
  <si>
    <t>3340.969970703125</t>
  </si>
  <si>
    <t>182.4499969482422</t>
  </si>
  <si>
    <t>2020-09-14 00:00:00+00:00</t>
  </si>
  <si>
    <t>112.61107635498047</t>
  </si>
  <si>
    <t>198.43096923828125</t>
  </si>
  <si>
    <t>183.88999938964844</t>
  </si>
  <si>
    <t>2020-09-15 00:00:00+00:00</t>
  </si>
  <si>
    <t>3401.199951171875</t>
  </si>
  <si>
    <t>183.4499969482422</t>
  </si>
  <si>
    <t>2020-09-16 00:00:00+00:00</t>
  </si>
  <si>
    <t>3385.489990234375</t>
  </si>
  <si>
    <t>198.08319091796875</t>
  </si>
  <si>
    <t>183.97000122070312</t>
  </si>
  <si>
    <t>2020-09-17 00:00:00+00:00</t>
  </si>
  <si>
    <t>3357.010009765625</t>
  </si>
  <si>
    <t>182.9600067138672</t>
  </si>
  <si>
    <t>2020-09-18 00:00:00+00:00</t>
  </si>
  <si>
    <t>3319.469970703125</t>
  </si>
  <si>
    <t>104.2940902709961</t>
  </si>
  <si>
    <t>193.58151245117188</t>
  </si>
  <si>
    <t>183.1999969482422</t>
  </si>
  <si>
    <t>2020-09-21 00:00:00+00:00</t>
  </si>
  <si>
    <t>179.52000427246094</t>
  </si>
  <si>
    <t>2020-09-22 00:00:00+00:00</t>
  </si>
  <si>
    <t>3315.570068359375</t>
  </si>
  <si>
    <t>178.64999389648438</t>
  </si>
  <si>
    <t>2020-09-23 00:00:00+00:00</t>
  </si>
  <si>
    <t>174.7899932861328</t>
  </si>
  <si>
    <t>2020-09-24 00:00:00+00:00</t>
  </si>
  <si>
    <t>3246.590087890625</t>
  </si>
  <si>
    <t>175.44000244140625</t>
  </si>
  <si>
    <t>2020-09-25 00:00:00+00:00</t>
  </si>
  <si>
    <t>109.6044692993164</t>
  </si>
  <si>
    <t>174.94000244140625</t>
  </si>
  <si>
    <t>2020-09-28 00:00:00+00:00</t>
  </si>
  <si>
    <t>176.6999969482422</t>
  </si>
  <si>
    <t>2020-09-29 00:00:00+00:00</t>
  </si>
  <si>
    <t>3335.469970703125</t>
  </si>
  <si>
    <t>200.2180938720703</t>
  </si>
  <si>
    <t>178.19000244140625</t>
  </si>
  <si>
    <t>2020-09-30 00:00:00+00:00</t>
  </si>
  <si>
    <t>203.18380737304688</t>
  </si>
  <si>
    <t>177.1199951171875</t>
  </si>
  <si>
    <t>2020-10-01 00:00:00+00:00</t>
  </si>
  <si>
    <t>3380.800048828125</t>
  </si>
  <si>
    <t>74.94137573242188</t>
  </si>
  <si>
    <t>2020-10-02 00:00:00+00:00</t>
  </si>
  <si>
    <t>178.5399932861328</t>
  </si>
  <si>
    <t>2020-10-05 00:00:00+00:00</t>
  </si>
  <si>
    <t>203.2321014404297</t>
  </si>
  <si>
    <t>179.41000366210938</t>
  </si>
  <si>
    <t>2020-10-06 00:00:00+00:00</t>
  </si>
  <si>
    <t>3360.969970703125</t>
  </si>
  <si>
    <t>110.4635009765625</t>
  </si>
  <si>
    <t>177.3000030517578</t>
  </si>
  <si>
    <t>2020-10-07 00:00:00+00:00</t>
  </si>
  <si>
    <t>112.33775329589844</t>
  </si>
  <si>
    <t>177.22000122070312</t>
  </si>
  <si>
    <t>2020-10-08 00:00:00+00:00</t>
  </si>
  <si>
    <t>112.23035430908203</t>
  </si>
  <si>
    <t>177.85000610351562</t>
  </si>
  <si>
    <t>2020-10-09 00:00:00+00:00</t>
  </si>
  <si>
    <t>3477.139892578125</t>
  </si>
  <si>
    <t>181.0800018310547</t>
  </si>
  <si>
    <t>2020-10-12 00:00:00+00:00</t>
  </si>
  <si>
    <t>3534.219970703125</t>
  </si>
  <si>
    <t>180.55999755859375</t>
  </si>
  <si>
    <t>2020-10-13 00:00:00+00:00</t>
  </si>
  <si>
    <t>3511.929931640625</t>
  </si>
  <si>
    <t>118.21430206298828</t>
  </si>
  <si>
    <t>215.28805541992188</t>
  </si>
  <si>
    <t>177.72000122070312</t>
  </si>
  <si>
    <t>2020-10-14 00:00:00+00:00</t>
  </si>
  <si>
    <t>178.27000427246094</t>
  </si>
  <si>
    <t>2020-10-15 00:00:00+00:00</t>
  </si>
  <si>
    <t>3483.340087890625</t>
  </si>
  <si>
    <t>178.9199981689453</t>
  </si>
  <si>
    <t>2020-10-16 00:00:00+00:00</t>
  </si>
  <si>
    <t>116.18386840820312</t>
  </si>
  <si>
    <t>178.3000030517578</t>
  </si>
  <si>
    <t>2020-10-19 00:00:00+00:00</t>
  </si>
  <si>
    <t>206.9416046142578</t>
  </si>
  <si>
    <t>178.38999938964844</t>
  </si>
  <si>
    <t>2020-10-20 00:00:00+00:00</t>
  </si>
  <si>
    <t>2020-10-21 00:00:00+00:00</t>
  </si>
  <si>
    <t>180.60000610351562</t>
  </si>
  <si>
    <t>2020-10-22 00:00:00+00:00</t>
  </si>
  <si>
    <t>3453.489990234375</t>
  </si>
  <si>
    <t>76.58235931396484</t>
  </si>
  <si>
    <t>178.8300018310547</t>
  </si>
  <si>
    <t>2020-10-23 00:00:00+00:00</t>
  </si>
  <si>
    <t>3465.389892578125</t>
  </si>
  <si>
    <t>112.29869842529297</t>
  </si>
  <si>
    <t>178.63999938964844</t>
  </si>
  <si>
    <t>2020-10-26 00:00:00+00:00</t>
  </si>
  <si>
    <t>3400.969970703125</t>
  </si>
  <si>
    <t>178.5500030517578</t>
  </si>
  <si>
    <t>2020-10-27 00:00:00+00:00</t>
  </si>
  <si>
    <t>3390.679931640625</t>
  </si>
  <si>
    <t>179.02000427246094</t>
  </si>
  <si>
    <t>2020-10-28 00:00:00+00:00</t>
  </si>
  <si>
    <t>3271.030029296875</t>
  </si>
  <si>
    <t>176.1300048828125</t>
  </si>
  <si>
    <t>2020-10-29 00:00:00+00:00</t>
  </si>
  <si>
    <t>3310.110107421875</t>
  </si>
  <si>
    <t>112.57201385498047</t>
  </si>
  <si>
    <t>175.39999389648438</t>
  </si>
  <si>
    <t>2020-10-30 00:00:00+00:00</t>
  </si>
  <si>
    <t>106.26596069335938</t>
  </si>
  <si>
    <t>176.1999969482422</t>
  </si>
  <si>
    <t>2020-11-02 00:00:00+00:00</t>
  </si>
  <si>
    <t>3310.239990234375</t>
  </si>
  <si>
    <t>106.17810821533203</t>
  </si>
  <si>
    <t>73.72445678710938</t>
  </si>
  <si>
    <t>177.91000366210938</t>
  </si>
  <si>
    <t>2020-11-03 00:00:00+00:00</t>
  </si>
  <si>
    <t>3369.159912109375</t>
  </si>
  <si>
    <t>2020-11-04 00:00:00+00:00</t>
  </si>
  <si>
    <t>209.0379180908203</t>
  </si>
  <si>
    <t>76.52704620361328</t>
  </si>
  <si>
    <t>178.82000732421875</t>
  </si>
  <si>
    <t>2020-11-05 00:00:00+00:00</t>
  </si>
  <si>
    <t>3510.449951171875</t>
  </si>
  <si>
    <t>116.1936264038086</t>
  </si>
  <si>
    <t>78.14958190917969</t>
  </si>
  <si>
    <t>182.92999267578125</t>
  </si>
  <si>
    <t>2020-11-06 00:00:00+00:00</t>
  </si>
  <si>
    <t>116.06160736083984</t>
  </si>
  <si>
    <t>216.1188507080078</t>
  </si>
  <si>
    <t>183.19000244140625</t>
  </si>
  <si>
    <t>2020-11-09 00:00:00+00:00</t>
  </si>
  <si>
    <t>113.74409484863281</t>
  </si>
  <si>
    <t>210.96994018554688</t>
  </si>
  <si>
    <t>175.0800018310547</t>
  </si>
  <si>
    <t>2020-11-10 00:00:00+00:00</t>
  </si>
  <si>
    <t>3545.530029296875</t>
  </si>
  <si>
    <t>79.55088806152344</t>
  </si>
  <si>
    <t>175.66000366210938</t>
  </si>
  <si>
    <t>2020-11-11 00:00:00+00:00</t>
  </si>
  <si>
    <t>3572.659912109375</t>
  </si>
  <si>
    <t>174.89999389648438</t>
  </si>
  <si>
    <t>2020-11-12 00:00:00+00:00</t>
  </si>
  <si>
    <t>3537.010009765625</t>
  </si>
  <si>
    <t>175.9600067138672</t>
  </si>
  <si>
    <t>2020-11-13 00:00:00+00:00</t>
  </si>
  <si>
    <t>116.6189956665039</t>
  </si>
  <si>
    <t>177.16000366210938</t>
  </si>
  <si>
    <t>2020-11-16 00:00:00+00:00</t>
  </si>
  <si>
    <t>3626.909912109375</t>
  </si>
  <si>
    <t>117.6359634399414</t>
  </si>
  <si>
    <t>81.34858703613281</t>
  </si>
  <si>
    <t>177.14999389648438</t>
  </si>
  <si>
    <t>2020-11-17 00:00:00+00:00</t>
  </si>
  <si>
    <t>3609.530029296875</t>
  </si>
  <si>
    <t>116.74610137939453</t>
  </si>
  <si>
    <t>207.17347717285156</t>
  </si>
  <si>
    <t>2020-11-18 00:00:00+00:00</t>
  </si>
  <si>
    <t>115.41622161865234</t>
  </si>
  <si>
    <t>80.48200988769531</t>
  </si>
  <si>
    <t>175.49000549316406</t>
  </si>
  <si>
    <t>2020-11-19 00:00:00+00:00</t>
  </si>
  <si>
    <t>205.74000549316406</t>
  </si>
  <si>
    <t>80.97982788085938</t>
  </si>
  <si>
    <t>175.16000366210938</t>
  </si>
  <si>
    <t>2020-11-20 00:00:00+00:00</t>
  </si>
  <si>
    <t>114.74150085449219</t>
  </si>
  <si>
    <t>175.69000244140625</t>
  </si>
  <si>
    <t>2020-11-23 00:00:00+00:00</t>
  </si>
  <si>
    <t>3577.590087890625</t>
  </si>
  <si>
    <t>81.24718475341797</t>
  </si>
  <si>
    <t>172.22999572753906</t>
  </si>
  <si>
    <t>2020-11-24 00:00:00+00:00</t>
  </si>
  <si>
    <t>3635.409912109375</t>
  </si>
  <si>
    <t>207.13475036621094</t>
  </si>
  <si>
    <t>169.58999633789062</t>
  </si>
  <si>
    <t>2020-11-25 00:00:00+00:00</t>
  </si>
  <si>
    <t>82.35347747802734</t>
  </si>
  <si>
    <t>169.50999450683594</t>
  </si>
  <si>
    <t>2020-11-27 00:00:00+00:00</t>
  </si>
  <si>
    <t>114.00811767578125</t>
  </si>
  <si>
    <t>208.46165466308594</t>
  </si>
  <si>
    <t>167.7899932861328</t>
  </si>
  <si>
    <t>2020-11-30 00:00:00+00:00</t>
  </si>
  <si>
    <t>166.6699981689453</t>
  </si>
  <si>
    <t>2020-12-01 00:00:00+00:00</t>
  </si>
  <si>
    <t>3662.449951171875</t>
  </si>
  <si>
    <t>120.00237274169922</t>
  </si>
  <si>
    <t>83.04490661621094</t>
  </si>
  <si>
    <t>170.17999267578125</t>
  </si>
  <si>
    <t>2020-12-02 00:00:00+00:00</t>
  </si>
  <si>
    <t>3669.010009765625</t>
  </si>
  <si>
    <t>171.4600067138672</t>
  </si>
  <si>
    <t>2020-12-03 00:00:00+00:00</t>
  </si>
  <si>
    <t>3666.719970703125</t>
  </si>
  <si>
    <t>172.80999755859375</t>
  </si>
  <si>
    <t>2020-12-04 00:00:00+00:00</t>
  </si>
  <si>
    <t>84.17882537841797</t>
  </si>
  <si>
    <t>172.32000732421875</t>
  </si>
  <si>
    <t>2020-12-07 00:00:00+00:00</t>
  </si>
  <si>
    <t>121.00955963134766</t>
  </si>
  <si>
    <t>207.55120849609375</t>
  </si>
  <si>
    <t>174.88999938964844</t>
  </si>
  <si>
    <t>2020-12-08 00:00:00+00:00</t>
  </si>
  <si>
    <t>2020-12-09 00:00:00+00:00</t>
  </si>
  <si>
    <t>3672.820068359375</t>
  </si>
  <si>
    <t>2020-12-10 00:00:00+00:00</t>
  </si>
  <si>
    <t>203.89974975585938</t>
  </si>
  <si>
    <t>172.1699981689453</t>
  </si>
  <si>
    <t>2020-12-11 00:00:00+00:00</t>
  </si>
  <si>
    <t>83.68099975585938</t>
  </si>
  <si>
    <t>172.49000549316406</t>
  </si>
  <si>
    <t>2020-12-14 00:00:00+00:00</t>
  </si>
  <si>
    <t>3647.489990234375</t>
  </si>
  <si>
    <t>171.5399932861328</t>
  </si>
  <si>
    <t>2020-12-15 00:00:00+00:00</t>
  </si>
  <si>
    <t>173.94000244140625</t>
  </si>
  <si>
    <t>2020-12-16 00:00:00+00:00</t>
  </si>
  <si>
    <t>124.97964477539062</t>
  </si>
  <si>
    <t>84.77806091308594</t>
  </si>
  <si>
    <t>2020-12-17 00:00:00+00:00</t>
  </si>
  <si>
    <t>212.5198974609375</t>
  </si>
  <si>
    <t>176.74000549316406</t>
  </si>
  <si>
    <t>2020-12-18 00:00:00+00:00</t>
  </si>
  <si>
    <t>3709.409912109375</t>
  </si>
  <si>
    <t>211.71597290039062</t>
  </si>
  <si>
    <t>85.05464172363281</t>
  </si>
  <si>
    <t>176.44000244140625</t>
  </si>
  <si>
    <t>2020-12-21 00:00:00+00:00</t>
  </si>
  <si>
    <t>175.8800048828125</t>
  </si>
  <si>
    <t>2020-12-22 00:00:00+00:00</t>
  </si>
  <si>
    <t>3687.260009765625</t>
  </si>
  <si>
    <t>174.49000549316406</t>
  </si>
  <si>
    <t>2020-12-23 00:00:00+00:00</t>
  </si>
  <si>
    <t>3690.010009765625</t>
  </si>
  <si>
    <t>128.0598907470703</t>
  </si>
  <si>
    <t>175.64999389648438</t>
  </si>
  <si>
    <t>2020-12-24 00:00:00+00:00</t>
  </si>
  <si>
    <t>176.35000610351562</t>
  </si>
  <si>
    <t>2020-12-28 00:00:00+00:00</t>
  </si>
  <si>
    <t>3735.360107421875</t>
  </si>
  <si>
    <t>175.7100067138672</t>
  </si>
  <si>
    <t>2020-12-29 00:00:00+00:00</t>
  </si>
  <si>
    <t>85.50165557861328</t>
  </si>
  <si>
    <t>2020-12-30 00:00:00+00:00</t>
  </si>
  <si>
    <t>130.75875854492188</t>
  </si>
  <si>
    <t>177.6999969482422</t>
  </si>
  <si>
    <t>2020-12-31 00:00:00+00:00</t>
  </si>
  <si>
    <t>3756.070068359375</t>
  </si>
  <si>
    <t>178.36000061035156</t>
  </si>
  <si>
    <t>2021-01-04 00:00:00+00:00</t>
  </si>
  <si>
    <t>182.3300018310547</t>
  </si>
  <si>
    <t>2021-01-05 00:00:00+00:00</t>
  </si>
  <si>
    <t>3726.860107421875</t>
  </si>
  <si>
    <t>86.30855560302734</t>
  </si>
  <si>
    <t>182.8699951171875</t>
  </si>
  <si>
    <t>2021-01-06 00:00:00+00:00</t>
  </si>
  <si>
    <t>3748.139892578125</t>
  </si>
  <si>
    <t>179.89999389648438</t>
  </si>
  <si>
    <t>2021-01-07 00:00:00+00:00</t>
  </si>
  <si>
    <t>128.02076721191406</t>
  </si>
  <si>
    <t>179.47999572753906</t>
  </si>
  <si>
    <t>2021-01-08 00:00:00+00:00</t>
  </si>
  <si>
    <t>3824.679931640625</t>
  </si>
  <si>
    <t>173.33999633789062</t>
  </si>
  <si>
    <t>2021-01-11 00:00:00+00:00</t>
  </si>
  <si>
    <t>3799.610107421875</t>
  </si>
  <si>
    <t>126.12374114990234</t>
  </si>
  <si>
    <t>210.6505889892578</t>
  </si>
  <si>
    <t>2021-01-12 00:00:00+00:00</t>
  </si>
  <si>
    <t>208.1710968017578</t>
  </si>
  <si>
    <t>174.1199951171875</t>
  </si>
  <si>
    <t>2021-01-13 00:00:00+00:00</t>
  </si>
  <si>
    <t>3809.840087890625</t>
  </si>
  <si>
    <t>173.3699951171875</t>
  </si>
  <si>
    <t>2021-01-14 00:00:00+00:00</t>
  </si>
  <si>
    <t>206.32113647460938</t>
  </si>
  <si>
    <t>173.27999877929688</t>
  </si>
  <si>
    <t>2021-01-15 00:00:00+00:00</t>
  </si>
  <si>
    <t>124.32447814941406</t>
  </si>
  <si>
    <t>171.1300048828125</t>
  </si>
  <si>
    <t>2021-01-19 00:00:00+00:00</t>
  </si>
  <si>
    <t>3798.909912109375</t>
  </si>
  <si>
    <t>172.5800018310547</t>
  </si>
  <si>
    <t>2021-01-20 00:00:00+00:00</t>
  </si>
  <si>
    <t>175.38999938964844</t>
  </si>
  <si>
    <t>2021-01-21 00:00:00+00:00</t>
  </si>
  <si>
    <t>3853.070068359375</t>
  </si>
  <si>
    <t>133.83900451660156</t>
  </si>
  <si>
    <t>175.27999877929688</t>
  </si>
  <si>
    <t>2021-01-22 00:00:00+00:00</t>
  </si>
  <si>
    <t>3841.469970703125</t>
  </si>
  <si>
    <t>135.9903106689453</t>
  </si>
  <si>
    <t>173.89999389648438</t>
  </si>
  <si>
    <t>2021-01-25 00:00:00+00:00</t>
  </si>
  <si>
    <t>3855.360107421875</t>
  </si>
  <si>
    <t>139.75502014160156</t>
  </si>
  <si>
    <t>174.0500030517578</t>
  </si>
  <si>
    <t>2021-01-26 00:00:00+00:00</t>
  </si>
  <si>
    <t>139.98973083496094</t>
  </si>
  <si>
    <t>225.02389526367188</t>
  </si>
  <si>
    <t>173.6199951171875</t>
  </si>
  <si>
    <t>2021-01-27 00:00:00+00:00</t>
  </si>
  <si>
    <t>138.91409301757812</t>
  </si>
  <si>
    <t>172.52000427246094</t>
  </si>
  <si>
    <t>2021-01-28 00:00:00+00:00</t>
  </si>
  <si>
    <t>134.05413818359375</t>
  </si>
  <si>
    <t>231.41632080078125</t>
  </si>
  <si>
    <t>172.67999267578125</t>
  </si>
  <si>
    <t>2021-01-29 00:00:00+00:00</t>
  </si>
  <si>
    <t>3714.239990234375</t>
  </si>
  <si>
    <t>172.61000061035156</t>
  </si>
  <si>
    <t>2021-02-01 00:00:00+00:00</t>
  </si>
  <si>
    <t>3773.860107421875</t>
  </si>
  <si>
    <t>174.22999572753906</t>
  </si>
  <si>
    <t>2021-02-02 00:00:00+00:00</t>
  </si>
  <si>
    <t>172.11000061035156</t>
  </si>
  <si>
    <t>2021-02-03 00:00:00+00:00</t>
  </si>
  <si>
    <t>235.35836791992188</t>
  </si>
  <si>
    <t>171.85000610351562</t>
  </si>
  <si>
    <t>2021-02-04 00:00:00+00:00</t>
  </si>
  <si>
    <t>3871.739990234375</t>
  </si>
  <si>
    <t>89.09090423583984</t>
  </si>
  <si>
    <t>168.14999389648438</t>
  </si>
  <si>
    <t>2021-02-05 00:00:00+00:00</t>
  </si>
  <si>
    <t>169.80999755859375</t>
  </si>
  <si>
    <t>2021-02-08 00:00:00+00:00</t>
  </si>
  <si>
    <t>3915.590087890625</t>
  </si>
  <si>
    <t>171.52000427246094</t>
  </si>
  <si>
    <t>2021-02-09 00:00:00+00:00</t>
  </si>
  <si>
    <t>172.0800018310547</t>
  </si>
  <si>
    <t>2021-02-10 00:00:00+00:00</t>
  </si>
  <si>
    <t>90.52845001220703</t>
  </si>
  <si>
    <t>172.7100067138672</t>
  </si>
  <si>
    <t>2021-02-11 00:00:00+00:00</t>
  </si>
  <si>
    <t>90.99217224121094</t>
  </si>
  <si>
    <t>171.2100067138672</t>
  </si>
  <si>
    <t>2021-02-12 00:00:00+00:00</t>
  </si>
  <si>
    <t>170.69000244140625</t>
  </si>
  <si>
    <t>2021-02-16 00:00:00+00:00</t>
  </si>
  <si>
    <t>3932.590087890625</t>
  </si>
  <si>
    <t>130.43511962890625</t>
  </si>
  <si>
    <t>236.0363311767578</t>
  </si>
  <si>
    <t>91.54864501953125</t>
  </si>
  <si>
    <t>168.24000549316406</t>
  </si>
  <si>
    <t>2021-02-17 00:00:00+00:00</t>
  </si>
  <si>
    <t>91.25186157226562</t>
  </si>
  <si>
    <t>166.3300018310547</t>
  </si>
  <si>
    <t>2021-02-18 00:00:00+00:00</t>
  </si>
  <si>
    <t>3913.969970703125</t>
  </si>
  <si>
    <t>236.66734313964844</t>
  </si>
  <si>
    <t>166.32000732421875</t>
  </si>
  <si>
    <t>2021-02-19 00:00:00+00:00</t>
  </si>
  <si>
    <t>167.00999450683594</t>
  </si>
  <si>
    <t>2021-02-22 00:00:00+00:00</t>
  </si>
  <si>
    <t>90.01834869384766</t>
  </si>
  <si>
    <t>2021-02-23 00:00:00+00:00</t>
  </si>
  <si>
    <t>169.1199951171875</t>
  </si>
  <si>
    <t>2021-02-24 00:00:00+00:00</t>
  </si>
  <si>
    <t>3925.429931640625</t>
  </si>
  <si>
    <t>227.69729614257812</t>
  </si>
  <si>
    <t>2021-02-25 00:00:00+00:00</t>
  </si>
  <si>
    <t>3829.340087890625</t>
  </si>
  <si>
    <t>165.82000732421875</t>
  </si>
  <si>
    <t>2021-02-26 00:00:00+00:00</t>
  </si>
  <si>
    <t>161.80999755859375</t>
  </si>
  <si>
    <t>2021-03-01 00:00:00+00:00</t>
  </si>
  <si>
    <t>3901.820068359375</t>
  </si>
  <si>
    <t>161.52999877929688</t>
  </si>
  <si>
    <t>2021-03-02 00:00:00+00:00</t>
  </si>
  <si>
    <t>122.53204345703125</t>
  </si>
  <si>
    <t>89.46188354492188</t>
  </si>
  <si>
    <t>162.41000366210938</t>
  </si>
  <si>
    <t>2021-03-03 00:00:00+00:00</t>
  </si>
  <si>
    <t>3819.719970703125</t>
  </si>
  <si>
    <t>220.91152954101562</t>
  </si>
  <si>
    <t>160.6199951171875</t>
  </si>
  <si>
    <t>2021-03-04 00:00:00+00:00</t>
  </si>
  <si>
    <t>3768.469970703125</t>
  </si>
  <si>
    <t>159.0399932861328</t>
  </si>
  <si>
    <t>2021-03-05 00:00:00+00:00</t>
  </si>
  <si>
    <t>159.13999938964844</t>
  </si>
  <si>
    <t>2021-03-08 00:00:00+00:00</t>
  </si>
  <si>
    <t>2021-03-09 00:00:00+00:00</t>
  </si>
  <si>
    <t>89.15582275390625</t>
  </si>
  <si>
    <t>2021-03-10 00:00:00+00:00</t>
  </si>
  <si>
    <t>161.66000366210938</t>
  </si>
  <si>
    <t>2021-03-11 00:00:00+00:00</t>
  </si>
  <si>
    <t>3939.340087890625</t>
  </si>
  <si>
    <t>230.20193481445312</t>
  </si>
  <si>
    <t>161.52000427246094</t>
  </si>
  <si>
    <t>2021-03-12 00:00:00+00:00</t>
  </si>
  <si>
    <t>3943.340087890625</t>
  </si>
  <si>
    <t>161.49000549316406</t>
  </si>
  <si>
    <t>2021-03-15 00:00:00+00:00</t>
  </si>
  <si>
    <t>162.1999969482422</t>
  </si>
  <si>
    <t>2021-03-16 00:00:00+00:00</t>
  </si>
  <si>
    <t>162.35000610351562</t>
  </si>
  <si>
    <t>2021-03-17 00:00:00+00:00</t>
  </si>
  <si>
    <t>163.50999450683594</t>
  </si>
  <si>
    <t>2021-03-18 00:00:00+00:00</t>
  </si>
  <si>
    <t>2021-03-19 00:00:00+00:00</t>
  </si>
  <si>
    <t>223.62001037597656</t>
  </si>
  <si>
    <t>163.24000549316406</t>
  </si>
  <si>
    <t>2021-03-22 00:00:00+00:00</t>
  </si>
  <si>
    <t>3940.590087890625</t>
  </si>
  <si>
    <t>90.58792877197266</t>
  </si>
  <si>
    <t>2021-03-23 00:00:00+00:00</t>
  </si>
  <si>
    <t>2021-03-24 00:00:00+00:00</t>
  </si>
  <si>
    <t>3889.139892578125</t>
  </si>
  <si>
    <t>88.74678039550781</t>
  </si>
  <si>
    <t>162.3699951171875</t>
  </si>
  <si>
    <t>2021-03-25 00:00:00+00:00</t>
  </si>
  <si>
    <t>161.77999877929688</t>
  </si>
  <si>
    <t>2021-03-26 00:00:00+00:00</t>
  </si>
  <si>
    <t>2021-03-29 00:00:00+00:00</t>
  </si>
  <si>
    <t>3971.090087890625</t>
  </si>
  <si>
    <t>160.30999755859375</t>
  </si>
  <si>
    <t>2021-03-30 00:00:00+00:00</t>
  </si>
  <si>
    <t>3958.550048828125</t>
  </si>
  <si>
    <t>225.07620239257812</t>
  </si>
  <si>
    <t>157.57000732421875</t>
  </si>
  <si>
    <t>2021-03-31 00:00:00+00:00</t>
  </si>
  <si>
    <t>3972.889892578125</t>
  </si>
  <si>
    <t>90.46704864501953</t>
  </si>
  <si>
    <t>159.9600067138672</t>
  </si>
  <si>
    <t>2021-04-01 00:00:00+00:00</t>
  </si>
  <si>
    <t>91.65727233886719</t>
  </si>
  <si>
    <t>161.97999572753906</t>
  </si>
  <si>
    <t>2021-04-05 00:00:00+00:00</t>
  </si>
  <si>
    <t>4077.909912109375</t>
  </si>
  <si>
    <t>161.9199981689453</t>
  </si>
  <si>
    <t>2021-04-06 00:00:00+00:00</t>
  </si>
  <si>
    <t>92.51275634765625</t>
  </si>
  <si>
    <t>163.22000122070312</t>
  </si>
  <si>
    <t>2021-04-07 00:00:00+00:00</t>
  </si>
  <si>
    <t>4079.949951171875</t>
  </si>
  <si>
    <t>242.59884643554688</t>
  </si>
  <si>
    <t>162.75999450683594</t>
  </si>
  <si>
    <t>2021-04-08 00:00:00+00:00</t>
  </si>
  <si>
    <t>245.85096740722656</t>
  </si>
  <si>
    <t>164.50999450683594</t>
  </si>
  <si>
    <t>2021-04-09 00:00:00+00:00</t>
  </si>
  <si>
    <t>163.27000427246094</t>
  </si>
  <si>
    <t>2021-04-12 00:00:00+00:00</t>
  </si>
  <si>
    <t>93.10787200927734</t>
  </si>
  <si>
    <t>162.27999877929688</t>
  </si>
  <si>
    <t>2021-04-13 00:00:00+00:00</t>
  </si>
  <si>
    <t>163.42999267578125</t>
  </si>
  <si>
    <t>2021-04-14 00:00:00+00:00</t>
  </si>
  <si>
    <t>162.72000122070312</t>
  </si>
  <si>
    <t>2021-04-15 00:00:00+00:00</t>
  </si>
  <si>
    <t>131.71803283691406</t>
  </si>
  <si>
    <t>94.32600402832031</t>
  </si>
  <si>
    <t>165.35000610351562</t>
  </si>
  <si>
    <t>2021-04-16 00:00:00+00:00</t>
  </si>
  <si>
    <t>94.68865966796875</t>
  </si>
  <si>
    <t>166.35000610351562</t>
  </si>
  <si>
    <t>2021-04-19 00:00:00+00:00</t>
  </si>
  <si>
    <t>165.88999938964844</t>
  </si>
  <si>
    <t>2021-04-20 00:00:00+00:00</t>
  </si>
  <si>
    <t>2021-04-21 00:00:00+00:00</t>
  </si>
  <si>
    <t>168.1300048828125</t>
  </si>
  <si>
    <t>2021-04-22 00:00:00+00:00</t>
  </si>
  <si>
    <t>167.0399932861328</t>
  </si>
  <si>
    <t>2021-04-23 00:00:00+00:00</t>
  </si>
  <si>
    <t>131.54177856445312</t>
  </si>
  <si>
    <t>94.64215850830078</t>
  </si>
  <si>
    <t>166.39999389648438</t>
  </si>
  <si>
    <t>2021-04-26 00:00:00+00:00</t>
  </si>
  <si>
    <t>166.83999633789062</t>
  </si>
  <si>
    <t>2021-04-27 00:00:00+00:00</t>
  </si>
  <si>
    <t>94.81884002685547</t>
  </si>
  <si>
    <t>166.4199981689453</t>
  </si>
  <si>
    <t>2021-04-28 00:00:00+00:00</t>
  </si>
  <si>
    <t>166.91000366210938</t>
  </si>
  <si>
    <t>2021-04-29 00:00:00+00:00</t>
  </si>
  <si>
    <t>166.22000122070312</t>
  </si>
  <si>
    <t>2021-04-30 00:00:00+00:00</t>
  </si>
  <si>
    <t>165.66000366210938</t>
  </si>
  <si>
    <t>2021-05-03 00:00:00+00:00</t>
  </si>
  <si>
    <t>244.50157165527344</t>
  </si>
  <si>
    <t>167.80999755859375</t>
  </si>
  <si>
    <t>2021-05-04 00:00:00+00:00</t>
  </si>
  <si>
    <t>125.2055892944336</t>
  </si>
  <si>
    <t>93.72158813476562</t>
  </si>
  <si>
    <t>166.5800018310547</t>
  </si>
  <si>
    <t>2021-05-05 00:00:00+00:00</t>
  </si>
  <si>
    <t>125.4504165649414</t>
  </si>
  <si>
    <t>167.27000427246094</t>
  </si>
  <si>
    <t>2021-05-06 00:00:00+00:00</t>
  </si>
  <si>
    <t>170.05999755859375</t>
  </si>
  <si>
    <t>2021-05-07 00:00:00+00:00</t>
  </si>
  <si>
    <t>171.58999633789062</t>
  </si>
  <si>
    <t>2021-05-10 00:00:00+00:00</t>
  </si>
  <si>
    <t>2021-05-11 00:00:00+00:00</t>
  </si>
  <si>
    <t>93.86106872558594</t>
  </si>
  <si>
    <t>172.13999938964844</t>
  </si>
  <si>
    <t>2021-05-12 00:00:00+00:00</t>
  </si>
  <si>
    <t>120.43486785888672</t>
  </si>
  <si>
    <t>170.42999267578125</t>
  </si>
  <si>
    <t>2021-05-13 00:00:00+00:00</t>
  </si>
  <si>
    <t>235.92955017089844</t>
  </si>
  <si>
    <t>2021-05-14 00:00:00+00:00</t>
  </si>
  <si>
    <t>94.18653106689453</t>
  </si>
  <si>
    <t>172.69000244140625</t>
  </si>
  <si>
    <t>2021-05-17 00:00:00+00:00</t>
  </si>
  <si>
    <t>174.6999969482422</t>
  </si>
  <si>
    <t>2021-05-18 00:00:00+00:00</t>
  </si>
  <si>
    <t>175.0399932861328</t>
  </si>
  <si>
    <t>2021-05-19 00:00:00+00:00</t>
  </si>
  <si>
    <t>2021-05-20 00:00:00+00:00</t>
  </si>
  <si>
    <t>2021-05-21 00:00:00+00:00</t>
  </si>
  <si>
    <t>238.55661010742188</t>
  </si>
  <si>
    <t>176.0399932861328</t>
  </si>
  <si>
    <t>2021-05-24 00:00:00+00:00</t>
  </si>
  <si>
    <t>244.01528930664062</t>
  </si>
  <si>
    <t>95.03270721435547</t>
  </si>
  <si>
    <t>2021-05-25 00:00:00+00:00</t>
  </si>
  <si>
    <t>124.48631286621094</t>
  </si>
  <si>
    <t>95.05130767822266</t>
  </si>
  <si>
    <t>177.9499969482422</t>
  </si>
  <si>
    <t>2021-05-26 00:00:00+00:00</t>
  </si>
  <si>
    <t>244.7061309814453</t>
  </si>
  <si>
    <t>95.28377532958984</t>
  </si>
  <si>
    <t>177.63999938964844</t>
  </si>
  <si>
    <t>2021-05-27 00:00:00+00:00</t>
  </si>
  <si>
    <t>122.89712524414062</t>
  </si>
  <si>
    <t>177.7100067138672</t>
  </si>
  <si>
    <t>2021-05-28 00:00:00+00:00</t>
  </si>
  <si>
    <t>122.23988342285156</t>
  </si>
  <si>
    <t>178.3800048828125</t>
  </si>
  <si>
    <t>2021-06-01 00:00:00+00:00</t>
  </si>
  <si>
    <t>177.89999389648438</t>
  </si>
  <si>
    <t>2021-06-02 00:00:00+00:00</t>
  </si>
  <si>
    <t>122.68130493164062</t>
  </si>
  <si>
    <t>178.77000427246094</t>
  </si>
  <si>
    <t>2021-06-03 00:00:00+00:00</t>
  </si>
  <si>
    <t>175.27000427246094</t>
  </si>
  <si>
    <t>2021-06-04 00:00:00+00:00</t>
  </si>
  <si>
    <t>2021-06-07 00:00:00+00:00</t>
  </si>
  <si>
    <t>246.96356201171875</t>
  </si>
  <si>
    <t>177.8699951171875</t>
  </si>
  <si>
    <t>2021-06-08 00:00:00+00:00</t>
  </si>
  <si>
    <t>177.32000732421875</t>
  </si>
  <si>
    <t>2021-06-09 00:00:00+00:00</t>
  </si>
  <si>
    <t>176.97999572753906</t>
  </si>
  <si>
    <t>2021-06-10 00:00:00+00:00</t>
  </si>
  <si>
    <t>123.71134185791016</t>
  </si>
  <si>
    <t>177.74000549316406</t>
  </si>
  <si>
    <t>2021-06-11 00:00:00+00:00</t>
  </si>
  <si>
    <t>175.74000549316406</t>
  </si>
  <si>
    <t>2021-06-14 00:00:00+00:00</t>
  </si>
  <si>
    <t>174.7100067138672</t>
  </si>
  <si>
    <t>2021-06-15 00:00:00+00:00</t>
  </si>
  <si>
    <t>251.3907928466797</t>
  </si>
  <si>
    <t>2021-06-16 00:00:00+00:00</t>
  </si>
  <si>
    <t>171.11000061035156</t>
  </si>
  <si>
    <t>2021-06-17 00:00:00+00:00</t>
  </si>
  <si>
    <t>165.85000610351562</t>
  </si>
  <si>
    <t>2021-06-18 00:00:00+00:00</t>
  </si>
  <si>
    <t>164.92999267578125</t>
  </si>
  <si>
    <t>2021-06-21 00:00:00+00:00</t>
  </si>
  <si>
    <t>166.9499969482422</t>
  </si>
  <si>
    <t>2021-06-22 00:00:00+00:00</t>
  </si>
  <si>
    <t>258.34796142578125</t>
  </si>
  <si>
    <t>2021-06-23 00:00:00+00:00</t>
  </si>
  <si>
    <t>258.1144104003906</t>
  </si>
  <si>
    <t>166.13999938964844</t>
  </si>
  <si>
    <t>2021-06-24 00:00:00+00:00</t>
  </si>
  <si>
    <t>96.78666687011719</t>
  </si>
  <si>
    <t>166.0399932861328</t>
  </si>
  <si>
    <t>2021-06-25 00:00:00+00:00</t>
  </si>
  <si>
    <t>166.58999633789062</t>
  </si>
  <si>
    <t>2021-06-28 00:00:00+00:00</t>
  </si>
  <si>
    <t>261.47137451171875</t>
  </si>
  <si>
    <t>2021-06-29 00:00:00+00:00</t>
  </si>
  <si>
    <t>133.73695373535156</t>
  </si>
  <si>
    <t>164.8300018310547</t>
  </si>
  <si>
    <t>2021-06-30 00:00:00+00:00</t>
  </si>
  <si>
    <t>165.6300048828125</t>
  </si>
  <si>
    <t>2021-07-01 00:00:00+00:00</t>
  </si>
  <si>
    <t>166.1999969482422</t>
  </si>
  <si>
    <t>2021-07-02 00:00:00+00:00</t>
  </si>
  <si>
    <t>137.2978973388672</t>
  </si>
  <si>
    <t>270.1605224609375</t>
  </si>
  <si>
    <t>167.2899932861328</t>
  </si>
  <si>
    <t>2021-07-06 00:00:00+00:00</t>
  </si>
  <si>
    <t>97.09504699707031</t>
  </si>
  <si>
    <t>168.1199951171875</t>
  </si>
  <si>
    <t>2021-07-07 00:00:00+00:00</t>
  </si>
  <si>
    <t>272.37896728515625</t>
  </si>
  <si>
    <t>168.75999450683594</t>
  </si>
  <si>
    <t>2021-07-08 00:00:00+00:00</t>
  </si>
  <si>
    <t>140.5155487060547</t>
  </si>
  <si>
    <t>168.64999389648438</t>
  </si>
  <si>
    <t>2021-07-09 00:00:00+00:00</t>
  </si>
  <si>
    <t>169.2100067138672</t>
  </si>
  <si>
    <t>2021-07-12 00:00:00+00:00</t>
  </si>
  <si>
    <t>141.75155639648438</t>
  </si>
  <si>
    <t>2021-07-13 00:00:00+00:00</t>
  </si>
  <si>
    <t>169.22000122070312</t>
  </si>
  <si>
    <t>2021-07-14 00:00:00+00:00</t>
  </si>
  <si>
    <t>171.0399932861328</t>
  </si>
  <si>
    <t>2021-07-15 00:00:00+00:00</t>
  </si>
  <si>
    <t>171.07000732421875</t>
  </si>
  <si>
    <t>2021-07-16 00:00:00+00:00</t>
  </si>
  <si>
    <t>273.1768493652344</t>
  </si>
  <si>
    <t>169.41000366210938</t>
  </si>
  <si>
    <t>2021-07-19 00:00:00+00:00</t>
  </si>
  <si>
    <t>269.5377502441406</t>
  </si>
  <si>
    <t>169.61000061035156</t>
  </si>
  <si>
    <t>2021-07-20 00:00:00+00:00</t>
  </si>
  <si>
    <t>169.38999938964844</t>
  </si>
  <si>
    <t>2021-07-21 00:00:00+00:00</t>
  </si>
  <si>
    <t>2021-07-22 00:00:00+00:00</t>
  </si>
  <si>
    <t>169.08999633789062</t>
  </si>
  <si>
    <t>2021-07-23 00:00:00+00:00</t>
  </si>
  <si>
    <t>281.8562316894531</t>
  </si>
  <si>
    <t>168.55999755859375</t>
  </si>
  <si>
    <t>2021-07-26 00:00:00+00:00</t>
  </si>
  <si>
    <t>146.15614318847656</t>
  </si>
  <si>
    <t>281.25299072265625</t>
  </si>
  <si>
    <t>168.16000366210938</t>
  </si>
  <si>
    <t>2021-07-27 00:00:00+00:00</t>
  </si>
  <si>
    <t>168.44000244140625</t>
  </si>
  <si>
    <t>2021-07-28 00:00:00+00:00</t>
  </si>
  <si>
    <t>142.22242736816406</t>
  </si>
  <si>
    <t>169.2899932861328</t>
  </si>
  <si>
    <t>2021-07-29 00:00:00+00:00</t>
  </si>
  <si>
    <t>97.97348022460938</t>
  </si>
  <si>
    <t>171.1699981689453</t>
  </si>
  <si>
    <t>2021-07-30 00:00:00+00:00</t>
  </si>
  <si>
    <t>169.82000732421875</t>
  </si>
  <si>
    <t>2021-08-02 00:00:00+00:00</t>
  </si>
  <si>
    <t>2021-08-03 00:00:00+00:00</t>
  </si>
  <si>
    <t>279.3750305175781</t>
  </si>
  <si>
    <t>169.49000549316406</t>
  </si>
  <si>
    <t>2021-08-04 00:00:00+00:00</t>
  </si>
  <si>
    <t>169.52999877929688</t>
  </si>
  <si>
    <t>2021-08-05 00:00:00+00:00</t>
  </si>
  <si>
    <t>281.7102966308594</t>
  </si>
  <si>
    <t>168.86000061035156</t>
  </si>
  <si>
    <t>2021-08-06 00:00:00+00:00</t>
  </si>
  <si>
    <t>164.63999938964844</t>
  </si>
  <si>
    <t>2021-08-09 00:00:00+00:00</t>
  </si>
  <si>
    <t>98.25382995605469</t>
  </si>
  <si>
    <t>2021-08-10 00:00:00+00:00</t>
  </si>
  <si>
    <t>143.04464721679688</t>
  </si>
  <si>
    <t>161.77000427246094</t>
  </si>
  <si>
    <t>2021-08-11 00:00:00+00:00</t>
  </si>
  <si>
    <t>279.2096862792969</t>
  </si>
  <si>
    <t>2021-08-12 00:00:00+00:00</t>
  </si>
  <si>
    <t>164.0399932861328</t>
  </si>
  <si>
    <t>2021-08-13 00:00:00+00:00</t>
  </si>
  <si>
    <t>166.38999938964844</t>
  </si>
  <si>
    <t>2021-08-16 00:00:00+00:00</t>
  </si>
  <si>
    <t>167.22000122070312</t>
  </si>
  <si>
    <t>2021-08-17 00:00:00+00:00</t>
  </si>
  <si>
    <t>285.17425537109375</t>
  </si>
  <si>
    <t>166.97000122070312</t>
  </si>
  <si>
    <t>2021-08-18 00:00:00+00:00</t>
  </si>
  <si>
    <t>97.14177703857422</t>
  </si>
  <si>
    <t>167.10000610351562</t>
  </si>
  <si>
    <t>2021-08-19 00:00:00+00:00</t>
  </si>
  <si>
    <t>144.12533569335938</t>
  </si>
  <si>
    <t>96.63715362548828</t>
  </si>
  <si>
    <t>166.61000061035156</t>
  </si>
  <si>
    <t>2021-08-20 00:00:00+00:00</t>
  </si>
  <si>
    <t>97.22589111328125</t>
  </si>
  <si>
    <t>166.6999969482422</t>
  </si>
  <si>
    <t>2021-08-23 00:00:00+00:00</t>
  </si>
  <si>
    <t>296.9996337890625</t>
  </si>
  <si>
    <t>2021-08-24 00:00:00+00:00</t>
  </si>
  <si>
    <t>2021-08-25 00:00:00+00:00</t>
  </si>
  <si>
    <t>167.47999572753906</t>
  </si>
  <si>
    <t>2021-08-26 00:00:00+00:00</t>
  </si>
  <si>
    <t>291.57928466796875</t>
  </si>
  <si>
    <t>167.6699981689453</t>
  </si>
  <si>
    <t>2021-08-27 00:00:00+00:00</t>
  </si>
  <si>
    <t>2021-08-30 00:00:00+00:00</t>
  </si>
  <si>
    <t>169.35000610351562</t>
  </si>
  <si>
    <t>2021-08-31 00:00:00+00:00</t>
  </si>
  <si>
    <t>99.62755584716797</t>
  </si>
  <si>
    <t>169.69000244140625</t>
  </si>
  <si>
    <t>2021-09-01 00:00:00+00:00</t>
  </si>
  <si>
    <t>149.83335876464844</t>
  </si>
  <si>
    <t>100.1135025024414</t>
  </si>
  <si>
    <t>169.6999969482422</t>
  </si>
  <si>
    <t>2021-09-02 00:00:00+00:00</t>
  </si>
  <si>
    <t>2021-09-03 00:00:00+00:00</t>
  </si>
  <si>
    <t>151.59193420410156</t>
  </si>
  <si>
    <t>293.57781982421875</t>
  </si>
  <si>
    <t>171.05999755859375</t>
  </si>
  <si>
    <t>2021-09-07 00:00:00+00:00</t>
  </si>
  <si>
    <t>167.7100067138672</t>
  </si>
  <si>
    <t>2021-09-08 00:00:00+00:00</t>
  </si>
  <si>
    <t>292.6711120605469</t>
  </si>
  <si>
    <t>2021-09-09 00:00:00+00:00</t>
  </si>
  <si>
    <t>168.02999877929688</t>
  </si>
  <si>
    <t>2021-09-10 00:00:00+00:00</t>
  </si>
  <si>
    <t>167.17999267578125</t>
  </si>
  <si>
    <t>2021-09-13 00:00:00+00:00</t>
  </si>
  <si>
    <t>146.92532348632812</t>
  </si>
  <si>
    <t>167.74000549316406</t>
  </si>
  <si>
    <t>2021-09-14 00:00:00+00:00</t>
  </si>
  <si>
    <t>292.2616882324219</t>
  </si>
  <si>
    <t>168.82000732421875</t>
  </si>
  <si>
    <t>2021-09-15 00:00:00+00:00</t>
  </si>
  <si>
    <t>146.4144287109375</t>
  </si>
  <si>
    <t>99.42196655273438</t>
  </si>
  <si>
    <t>167.8300018310547</t>
  </si>
  <si>
    <t>2021-09-16 00:00:00+00:00</t>
  </si>
  <si>
    <t>99.19769287109375</t>
  </si>
  <si>
    <t>2021-09-17 00:00:00+00:00</t>
  </si>
  <si>
    <t>163.77000427246094</t>
  </si>
  <si>
    <t>2021-09-20 00:00:00+00:00</t>
  </si>
  <si>
    <t>286.9095764160156</t>
  </si>
  <si>
    <t>164.94000244140625</t>
  </si>
  <si>
    <t>2021-09-21 00:00:00+00:00</t>
  </si>
  <si>
    <t>2021-09-22 00:00:00+00:00</t>
  </si>
  <si>
    <t>165.4199981689453</t>
  </si>
  <si>
    <t>2021-09-23 00:00:00+00:00</t>
  </si>
  <si>
    <t>2021-09-24 00:00:00+00:00</t>
  </si>
  <si>
    <t>291.83270263671875</t>
  </si>
  <si>
    <t>98.41535949707031</t>
  </si>
  <si>
    <t>163.3000030517578</t>
  </si>
  <si>
    <t>2021-09-27 00:00:00+00:00</t>
  </si>
  <si>
    <t>142.81866455078125</t>
  </si>
  <si>
    <t>286.7828369140625</t>
  </si>
  <si>
    <t>163.63999938964844</t>
  </si>
  <si>
    <t>2021-09-28 00:00:00+00:00</t>
  </si>
  <si>
    <t>139.41940307617188</t>
  </si>
  <si>
    <t>276.4002380371094</t>
  </si>
  <si>
    <t>162.0500030517578</t>
  </si>
  <si>
    <t>2021-09-29 00:00:00+00:00</t>
  </si>
  <si>
    <t>161.32000732421875</t>
  </si>
  <si>
    <t>2021-09-30 00:00:00+00:00</t>
  </si>
  <si>
    <t>164.22000122070312</t>
  </si>
  <si>
    <t>2021-10-01 00:00:00+00:00</t>
  </si>
  <si>
    <t>164.58999633789062</t>
  </si>
  <si>
    <t>2021-10-04 00:00:00+00:00</t>
  </si>
  <si>
    <t>136.69801330566406</t>
  </si>
  <si>
    <t>165.36000061035156</t>
  </si>
  <si>
    <t>2021-10-05 00:00:00+00:00</t>
  </si>
  <si>
    <t>2021-10-06 00:00:00+00:00</t>
  </si>
  <si>
    <t>285.7494201660156</t>
  </si>
  <si>
    <t>165.02999877929688</t>
  </si>
  <si>
    <t>2021-10-07 00:00:00+00:00</t>
  </si>
  <si>
    <t>164.16000366210938</t>
  </si>
  <si>
    <t>2021-10-08 00:00:00+00:00</t>
  </si>
  <si>
    <t>164.22999572753906</t>
  </si>
  <si>
    <t>2021-10-11 00:00:00+00:00</t>
  </si>
  <si>
    <t>96.26691436767578</t>
  </si>
  <si>
    <t>163.9199981689453</t>
  </si>
  <si>
    <t>2021-10-12 00:00:00+00:00</t>
  </si>
  <si>
    <t>164.66000366210938</t>
  </si>
  <si>
    <t>2021-10-13 00:00:00+00:00</t>
  </si>
  <si>
    <t>138.4369659423828</t>
  </si>
  <si>
    <t>96.87672424316406</t>
  </si>
  <si>
    <t>167.58999633789062</t>
  </si>
  <si>
    <t>2021-10-14 00:00:00+00:00</t>
  </si>
  <si>
    <t>2021-10-15 00:00:00+00:00</t>
  </si>
  <si>
    <t>165.3300018310547</t>
  </si>
  <si>
    <t>2021-10-18 00:00:00+00:00</t>
  </si>
  <si>
    <t>299.5733337402344</t>
  </si>
  <si>
    <t>164.9199981689453</t>
  </si>
  <si>
    <t>2021-10-19 00:00:00+00:00</t>
  </si>
  <si>
    <t>165.4499969482422</t>
  </si>
  <si>
    <t>2021-10-20 00:00:00+00:00</t>
  </si>
  <si>
    <t>146.64041137695312</t>
  </si>
  <si>
    <t>166.89999389648438</t>
  </si>
  <si>
    <t>2021-10-21 00:00:00+00:00</t>
  </si>
  <si>
    <t>2021-10-22 00:00:00+00:00</t>
  </si>
  <si>
    <t>301.3963928222656</t>
  </si>
  <si>
    <t>167.77000427246094</t>
  </si>
  <si>
    <t>2021-10-25 00:00:00+00:00</t>
  </si>
  <si>
    <t>146.03128051757812</t>
  </si>
  <si>
    <t>300.39227294921875</t>
  </si>
  <si>
    <t>168.92999267578125</t>
  </si>
  <si>
    <t>2021-10-26 00:00:00+00:00</t>
  </si>
  <si>
    <t>302.32257080078125</t>
  </si>
  <si>
    <t>167.67999267578125</t>
  </si>
  <si>
    <t>2021-10-27 00:00:00+00:00</t>
  </si>
  <si>
    <t>2021-10-28 00:00:00+00:00</t>
  </si>
  <si>
    <t>100.68576049804688</t>
  </si>
  <si>
    <t>168.0800018310547</t>
  </si>
  <si>
    <t>2021-10-29 00:00:00+00:00</t>
  </si>
  <si>
    <t>100.45121765136719</t>
  </si>
  <si>
    <t>166.64999389648438</t>
  </si>
  <si>
    <t>2021-11-01 00:00:00+00:00</t>
  </si>
  <si>
    <t>167.52000427246094</t>
  </si>
  <si>
    <t>2021-11-02 00:00:00+00:00</t>
  </si>
  <si>
    <t>101.08917999267578</t>
  </si>
  <si>
    <t>167.16000366210938</t>
  </si>
  <si>
    <t>2021-11-03 00:00:00+00:00</t>
  </si>
  <si>
    <t>148.83126831054688</t>
  </si>
  <si>
    <t>165.77000427246094</t>
  </si>
  <si>
    <t>2021-11-04 00:00:00+00:00</t>
  </si>
  <si>
    <t>148.31057739257812</t>
  </si>
  <si>
    <t>167.64999389648438</t>
  </si>
  <si>
    <t>2021-11-05 00:00:00+00:00</t>
  </si>
  <si>
    <t>169.83999633789062</t>
  </si>
  <si>
    <t>2021-11-08 00:00:00+00:00</t>
  </si>
  <si>
    <t>102.4776840209961</t>
  </si>
  <si>
    <t>170.4499969482422</t>
  </si>
  <si>
    <t>2021-11-09 00:00:00+00:00</t>
  </si>
  <si>
    <t>171.2899932861328</t>
  </si>
  <si>
    <t>2021-11-10 00:00:00+00:00</t>
  </si>
  <si>
    <t>322.4929504394531</t>
  </si>
  <si>
    <t>101.21113586425781</t>
  </si>
  <si>
    <t>173.14999389648438</t>
  </si>
  <si>
    <t>2021-11-11 00:00:00+00:00</t>
  </si>
  <si>
    <t>2021-11-12 00:00:00+00:00</t>
  </si>
  <si>
    <t>147.57266235351562</t>
  </si>
  <si>
    <t>174.4499969482422</t>
  </si>
  <si>
    <t>2021-11-15 00:00:00+00:00</t>
  </si>
  <si>
    <t>147.58248901367188</t>
  </si>
  <si>
    <t>174.17999267578125</t>
  </si>
  <si>
    <t>2021-11-16 00:00:00+00:00</t>
  </si>
  <si>
    <t>172.9199981689453</t>
  </si>
  <si>
    <t>2021-11-17 00:00:00+00:00</t>
  </si>
  <si>
    <t>331.2088928222656</t>
  </si>
  <si>
    <t>2021-11-18 00:00:00+00:00</t>
  </si>
  <si>
    <t>101.98983001708984</t>
  </si>
  <si>
    <t>2021-11-19 00:00:00+00:00</t>
  </si>
  <si>
    <t>2021-11-22 00:00:00+00:00</t>
  </si>
  <si>
    <t>100.94844055175781</t>
  </si>
  <si>
    <t>168.74000549316406</t>
  </si>
  <si>
    <t>2021-11-23 00:00:00+00:00</t>
  </si>
  <si>
    <t>158.80860900878906</t>
  </si>
  <si>
    <t>167.27999877929688</t>
  </si>
  <si>
    <t>2021-11-24 00:00:00+00:00</t>
  </si>
  <si>
    <t>159.33006286621094</t>
  </si>
  <si>
    <t>167.1199951171875</t>
  </si>
  <si>
    <t>2021-11-26 00:00:00+00:00</t>
  </si>
  <si>
    <t>154.28273010253906</t>
  </si>
  <si>
    <t>166.85000610351562</t>
  </si>
  <si>
    <t>2021-11-29 00:00:00+00:00</t>
  </si>
  <si>
    <t>157.65745544433594</t>
  </si>
  <si>
    <t>328.7769470214844</t>
  </si>
  <si>
    <t>99.31600952148438</t>
  </si>
  <si>
    <t>2021-11-30 00:00:00+00:00</t>
  </si>
  <si>
    <t>322.87786865234375</t>
  </si>
  <si>
    <t>97.82429504394531</t>
  </si>
  <si>
    <t>2021-12-01 00:00:00+00:00</t>
  </si>
  <si>
    <t>166.16000366210938</t>
  </si>
  <si>
    <t>2021-12-02 00:00:00+00:00</t>
  </si>
  <si>
    <t>161.1207275390625</t>
  </si>
  <si>
    <t>98.28401184082031</t>
  </si>
  <si>
    <t>165.24000549316406</t>
  </si>
  <si>
    <t>2021-12-03 00:00:00+00:00</t>
  </si>
  <si>
    <t>159.23167419433594</t>
  </si>
  <si>
    <t>2021-12-06 00:00:00+00:00</t>
  </si>
  <si>
    <t>2021-12-07 00:00:00+00:00</t>
  </si>
  <si>
    <t>166.80999755859375</t>
  </si>
  <si>
    <t>2021-12-08 00:00:00+00:00</t>
  </si>
  <si>
    <t>2021-12-09 00:00:00+00:00</t>
  </si>
  <si>
    <t>171.74667358398438</t>
  </si>
  <si>
    <t>325.3293151855469</t>
  </si>
  <si>
    <t>165.8800048828125</t>
  </si>
  <si>
    <t>2021-12-10 00:00:00+00:00</t>
  </si>
  <si>
    <t>2021-12-13 00:00:00+00:00</t>
  </si>
  <si>
    <t>99.44735717773438</t>
  </si>
  <si>
    <t>2021-12-14 00:00:00+00:00</t>
  </si>
  <si>
    <t>171.52035522460938</t>
  </si>
  <si>
    <t>165.44000244140625</t>
  </si>
  <si>
    <t>2021-12-15 00:00:00+00:00</t>
  </si>
  <si>
    <t>100.07593536376953</t>
  </si>
  <si>
    <t>166.14999389648438</t>
  </si>
  <si>
    <t>2021-12-16 00:00:00+00:00</t>
  </si>
  <si>
    <t>317.32061767578125</t>
  </si>
  <si>
    <t>99.51303100585938</t>
  </si>
  <si>
    <t>2021-12-17 00:00:00+00:00</t>
  </si>
  <si>
    <t>316.2462463378906</t>
  </si>
  <si>
    <t>167.8000030517578</t>
  </si>
  <si>
    <t>2021-12-20 00:00:00+00:00</t>
  </si>
  <si>
    <t>167.08999633789062</t>
  </si>
  <si>
    <t>2021-12-21 00:00:00+00:00</t>
  </si>
  <si>
    <t>170.20196533203125</t>
  </si>
  <si>
    <t>319.6548767089844</t>
  </si>
  <si>
    <t>167.02000427246094</t>
  </si>
  <si>
    <t>2021-12-22 00:00:00+00:00</t>
  </si>
  <si>
    <t>168.58999633789062</t>
  </si>
  <si>
    <t>2021-12-23 00:00:00+00:00</t>
  </si>
  <si>
    <t>326.8822021484375</t>
  </si>
  <si>
    <t>100.91411590576172</t>
  </si>
  <si>
    <t>168.97000122070312</t>
  </si>
  <si>
    <t>2021-12-27 00:00:00+00:00</t>
  </si>
  <si>
    <t>169.3699951171875</t>
  </si>
  <si>
    <t>2021-12-28 00:00:00+00:00</t>
  </si>
  <si>
    <t>176.40045166015625</t>
  </si>
  <si>
    <t>101.8687973022461</t>
  </si>
  <si>
    <t>168.63999938964844</t>
  </si>
  <si>
    <t>2021-12-29 00:00:00+00:00</t>
  </si>
  <si>
    <t>101.90660858154297</t>
  </si>
  <si>
    <t>2021-12-30 00:00:00+00:00</t>
  </si>
  <si>
    <t>169.8000030517578</t>
  </si>
  <si>
    <t>2021-12-31 00:00:00+00:00</t>
  </si>
  <si>
    <t>170.9600067138672</t>
  </si>
  <si>
    <t>2022-01-03 00:00:00+00:00</t>
  </si>
  <si>
    <t>179.0765838623047</t>
  </si>
  <si>
    <t>168.3300018310547</t>
  </si>
  <si>
    <t>2022-01-04 00:00:00+00:00</t>
  </si>
  <si>
    <t>169.57000732421875</t>
  </si>
  <si>
    <t>2022-01-05 00:00:00+00:00</t>
  </si>
  <si>
    <t>172.10086059570312</t>
  </si>
  <si>
    <t>308.99932861328125</t>
  </si>
  <si>
    <t>100.43203735351562</t>
  </si>
  <si>
    <t>169.05999755859375</t>
  </si>
  <si>
    <t>2022-01-06 00:00:00+00:00</t>
  </si>
  <si>
    <t>166.99000549316406</t>
  </si>
  <si>
    <t>2022-01-07 00:00:00+00:00</t>
  </si>
  <si>
    <t>306.7139587402344</t>
  </si>
  <si>
    <t>2022-01-10 00:00:00+00:00</t>
  </si>
  <si>
    <t>169.41485595703125</t>
  </si>
  <si>
    <t>306.93853759765625</t>
  </si>
  <si>
    <t>168.25999450683594</t>
  </si>
  <si>
    <t>2022-01-11 00:00:00+00:00</t>
  </si>
  <si>
    <t>170.2899932861328</t>
  </si>
  <si>
    <t>2022-01-12 00:00:00+00:00</t>
  </si>
  <si>
    <t>172.70101928710938</t>
  </si>
  <si>
    <t>170.74000549316406</t>
  </si>
  <si>
    <t>2022-01-13 00:00:00+00:00</t>
  </si>
  <si>
    <t>297.6894836425781</t>
  </si>
  <si>
    <t>170.16000366210938</t>
  </si>
  <si>
    <t>2022-01-14 00:00:00+00:00</t>
  </si>
  <si>
    <t>100.30915832519531</t>
  </si>
  <si>
    <t>169.6699981689453</t>
  </si>
  <si>
    <t>2022-01-18 00:00:00+00:00</t>
  </si>
  <si>
    <t>2022-01-19 00:00:00+00:00</t>
  </si>
  <si>
    <t>296.2538146972656</t>
  </si>
  <si>
    <t>2022-01-20 00:00:00+00:00</t>
  </si>
  <si>
    <t>171.64999389648438</t>
  </si>
  <si>
    <t>2022-01-21 00:00:00+00:00</t>
  </si>
  <si>
    <t>289.12408447265625</t>
  </si>
  <si>
    <t>171.08999633789062</t>
  </si>
  <si>
    <t>2022-01-24 00:00:00+00:00</t>
  </si>
  <si>
    <t>95.45060729980469</t>
  </si>
  <si>
    <t>172.02999877929688</t>
  </si>
  <si>
    <t>2022-01-25 00:00:00+00:00</t>
  </si>
  <si>
    <t>2022-01-26 00:00:00+00:00</t>
  </si>
  <si>
    <t>289.7882080078125</t>
  </si>
  <si>
    <t>169.7899932861328</t>
  </si>
  <si>
    <t>2022-01-27 00:00:00+00:00</t>
  </si>
  <si>
    <t>167.60000610351562</t>
  </si>
  <si>
    <t>2022-01-28 00:00:00+00:00</t>
  </si>
  <si>
    <t>2022-01-31 00:00:00+00:00</t>
  </si>
  <si>
    <t>168.08999633789062</t>
  </si>
  <si>
    <t>2022-02-01 00:00:00+00:00</t>
  </si>
  <si>
    <t>168.22999572753906</t>
  </si>
  <si>
    <t>2022-02-02 00:00:00+00:00</t>
  </si>
  <si>
    <t>306.1474304199219</t>
  </si>
  <si>
    <t>98.23906707763672</t>
  </si>
  <si>
    <t>168.83999633789062</t>
  </si>
  <si>
    <t>2022-02-03 00:00:00+00:00</t>
  </si>
  <si>
    <t>168.60000610351562</t>
  </si>
  <si>
    <t>2022-02-04 00:00:00+00:00</t>
  </si>
  <si>
    <t>2022-02-07 00:00:00+00:00</t>
  </si>
  <si>
    <t>293.9292907714844</t>
  </si>
  <si>
    <t>170.11000061035156</t>
  </si>
  <si>
    <t>2022-02-08 00:00:00+00:00</t>
  </si>
  <si>
    <t>170.6300048828125</t>
  </si>
  <si>
    <t>2022-02-09 00:00:00+00:00</t>
  </si>
  <si>
    <t>2022-02-10 00:00:00+00:00</t>
  </si>
  <si>
    <t>170.55999755859375</t>
  </si>
  <si>
    <t>2022-02-11 00:00:00+00:00</t>
  </si>
  <si>
    <t>95.85706329345703</t>
  </si>
  <si>
    <t>173.80999755859375</t>
  </si>
  <si>
    <t>2022-02-14 00:00:00+00:00</t>
  </si>
  <si>
    <t>166.36990356445312</t>
  </si>
  <si>
    <t>288.1181335449219</t>
  </si>
  <si>
    <t>95.37498474121094</t>
  </si>
  <si>
    <t>174.74000549316406</t>
  </si>
  <si>
    <t>2022-02-15 00:00:00+00:00</t>
  </si>
  <si>
    <t>97.04806518554688</t>
  </si>
  <si>
    <t>173.0800018310547</t>
  </si>
  <si>
    <t>2022-02-16 00:00:00+00:00</t>
  </si>
  <si>
    <t>174.86000061035156</t>
  </si>
  <si>
    <t>2022-02-17 00:00:00+00:00</t>
  </si>
  <si>
    <t>284.5348815917969</t>
  </si>
  <si>
    <t>2022-02-18 00:00:00+00:00</t>
  </si>
  <si>
    <t>2022-02-22 00:00:00+00:00</t>
  </si>
  <si>
    <t>177.49000549316406</t>
  </si>
  <si>
    <t>2022-02-23 00:00:00+00:00</t>
  </si>
  <si>
    <t>157.69085693359375</t>
  </si>
  <si>
    <t>274.2977600097656</t>
  </si>
  <si>
    <t>178.2899932861328</t>
  </si>
  <si>
    <t>2022-02-24 00:00:00+00:00</t>
  </si>
  <si>
    <t>177.13999938964844</t>
  </si>
  <si>
    <t>2022-02-25 00:00:00+00:00</t>
  </si>
  <si>
    <t>162.39981079101562</t>
  </si>
  <si>
    <t>176.5500030517578</t>
  </si>
  <si>
    <t>2022-02-28 00:00:00+00:00</t>
  </si>
  <si>
    <t>2022-03-01 00:00:00+00:00</t>
  </si>
  <si>
    <t>288.66497802734375</t>
  </si>
  <si>
    <t>181.6199951171875</t>
  </si>
  <si>
    <t>2022-03-02 00:00:00+00:00</t>
  </si>
  <si>
    <t>164.08438110351562</t>
  </si>
  <si>
    <t>179.72999572753906</t>
  </si>
  <si>
    <t>2022-03-03 00:00:00+00:00</t>
  </si>
  <si>
    <t>180.8000030517578</t>
  </si>
  <si>
    <t>2022-03-04 00:00:00+00:00</t>
  </si>
  <si>
    <t>183.67999267578125</t>
  </si>
  <si>
    <t>2022-03-07 00:00:00+00:00</t>
  </si>
  <si>
    <t>156.9322967529297</t>
  </si>
  <si>
    <t>272.9667053222656</t>
  </si>
  <si>
    <t>186.41000366210938</t>
  </si>
  <si>
    <t>2022-03-08 00:00:00+00:00</t>
  </si>
  <si>
    <t>88.66375732421875</t>
  </si>
  <si>
    <t>191.50999450683594</t>
  </si>
  <si>
    <t>2022-03-09 00:00:00+00:00</t>
  </si>
  <si>
    <t>160.52806091308594</t>
  </si>
  <si>
    <t>282.3523864746094</t>
  </si>
  <si>
    <t>185.82000732421875</t>
  </si>
  <si>
    <t>2022-03-10 00:00:00+00:00</t>
  </si>
  <si>
    <t>186.39999389648438</t>
  </si>
  <si>
    <t>2022-03-11 00:00:00+00:00</t>
  </si>
  <si>
    <t>89.47667694091797</t>
  </si>
  <si>
    <t>185.08999633789062</t>
  </si>
  <si>
    <t>2022-03-14 00:00:00+00:00</t>
  </si>
  <si>
    <t>148.3813018798828</t>
  </si>
  <si>
    <t>182.3000030517578</t>
  </si>
  <si>
    <t>2022-03-15 00:00:00+00:00</t>
  </si>
  <si>
    <t>90.32738494873047</t>
  </si>
  <si>
    <t>178.88999938964844</t>
  </si>
  <si>
    <t>2022-03-16 00:00:00+00:00</t>
  </si>
  <si>
    <t>93.19146728515625</t>
  </si>
  <si>
    <t>180.00999450683594</t>
  </si>
  <si>
    <t>2022-03-17 00:00:00+00:00</t>
  </si>
  <si>
    <t>94.16506958007812</t>
  </si>
  <si>
    <t>180.88999938964844</t>
  </si>
  <si>
    <t>2022-03-18 00:00:00+00:00</t>
  </si>
  <si>
    <t>161.54273986816406</t>
  </si>
  <si>
    <t>95.16703796386719</t>
  </si>
  <si>
    <t>179.3000030517578</t>
  </si>
  <si>
    <t>2022-03-21 00:00:00+00:00</t>
  </si>
  <si>
    <t>292.7852478027344</t>
  </si>
  <si>
    <t>180.6699981689453</t>
  </si>
  <si>
    <t>2022-03-22 00:00:00+00:00</t>
  </si>
  <si>
    <t>297.5808410644531</t>
  </si>
  <si>
    <t>179.36000061035156</t>
  </si>
  <si>
    <t>2022-03-23 00:00:00+00:00</t>
  </si>
  <si>
    <t>167.68016052246094</t>
  </si>
  <si>
    <t>181.80999755859375</t>
  </si>
  <si>
    <t>2022-03-24 00:00:00+00:00</t>
  </si>
  <si>
    <t>183.1300048828125</t>
  </si>
  <si>
    <t>2022-03-25 00:00:00+00:00</t>
  </si>
  <si>
    <t>297.20892333984375</t>
  </si>
  <si>
    <t>182.3800048828125</t>
  </si>
  <si>
    <t>2022-03-28 00:00:00+00:00</t>
  </si>
  <si>
    <t>179.05999755859375</t>
  </si>
  <si>
    <t>2022-03-29 00:00:00+00:00</t>
  </si>
  <si>
    <t>176.30007934570312</t>
  </si>
  <si>
    <t>97.99769592285156</t>
  </si>
  <si>
    <t>179.13999938964844</t>
  </si>
  <si>
    <t>2022-03-30 00:00:00+00:00</t>
  </si>
  <si>
    <t>175.1277618408203</t>
  </si>
  <si>
    <t>180.5800018310547</t>
  </si>
  <si>
    <t>2022-03-31 00:00:00+00:00</t>
  </si>
  <si>
    <t>172.0147247314453</t>
  </si>
  <si>
    <t>180.64999389648438</t>
  </si>
  <si>
    <t>2022-04-01 00:00:00+00:00</t>
  </si>
  <si>
    <t>2022-04-04 00:00:00+00:00</t>
  </si>
  <si>
    <t>180.3699951171875</t>
  </si>
  <si>
    <t>2022-04-05 00:00:00+00:00</t>
  </si>
  <si>
    <t>179.24000549316406</t>
  </si>
  <si>
    <t>2022-04-06 00:00:00+00:00</t>
  </si>
  <si>
    <t>179.66000366210938</t>
  </si>
  <si>
    <t>2022-04-07 00:00:00+00:00</t>
  </si>
  <si>
    <t>169.58145141601562</t>
  </si>
  <si>
    <t>180.33999633789062</t>
  </si>
  <si>
    <t>2022-04-08 00:00:00+00:00</t>
  </si>
  <si>
    <t>290.64190673828125</t>
  </si>
  <si>
    <t>181.47000122070312</t>
  </si>
  <si>
    <t>2022-04-11 00:00:00+00:00</t>
  </si>
  <si>
    <t>93.58158874511719</t>
  </si>
  <si>
    <t>182.3699951171875</t>
  </si>
  <si>
    <t>2022-04-12 00:00:00+00:00</t>
  </si>
  <si>
    <t>183.77000427246094</t>
  </si>
  <si>
    <t>2022-04-13 00:00:00+00:00</t>
  </si>
  <si>
    <t>184.64999389648438</t>
  </si>
  <si>
    <t>2022-04-14 00:00:00+00:00</t>
  </si>
  <si>
    <t>273.8671569824219</t>
  </si>
  <si>
    <t>184.0399932861328</t>
  </si>
  <si>
    <t>2022-04-18 00:00:00+00:00</t>
  </si>
  <si>
    <t>184.61000061035156</t>
  </si>
  <si>
    <t>2022-04-19 00:00:00+00:00</t>
  </si>
  <si>
    <t>181.82000732421875</t>
  </si>
  <si>
    <t>2022-04-20 00:00:00+00:00</t>
  </si>
  <si>
    <t>164.74441528320312</t>
  </si>
  <si>
    <t>94.31128692626953</t>
  </si>
  <si>
    <t>182.7100067138672</t>
  </si>
  <si>
    <t>2022-04-21 00:00:00+00:00</t>
  </si>
  <si>
    <t>182.05999755859375</t>
  </si>
  <si>
    <t>2022-04-22 00:00:00+00:00</t>
  </si>
  <si>
    <t>159.38526916503906</t>
  </si>
  <si>
    <t>268.19073486328125</t>
  </si>
  <si>
    <t>180.2899932861328</t>
  </si>
  <si>
    <t>2022-04-25 00:00:00+00:00</t>
  </si>
  <si>
    <t>177.0500030517578</t>
  </si>
  <si>
    <t>2022-04-26 00:00:00+00:00</t>
  </si>
  <si>
    <t>2022-04-27 00:00:00+00:00</t>
  </si>
  <si>
    <t>88.72008514404297</t>
  </si>
  <si>
    <t>175.97999572753906</t>
  </si>
  <si>
    <t>2022-04-28 00:00:00+00:00</t>
  </si>
  <si>
    <t>90.55854797363281</t>
  </si>
  <si>
    <t>176.92999267578125</t>
  </si>
  <si>
    <t>2022-04-29 00:00:00+00:00</t>
  </si>
  <si>
    <t>176.91000366210938</t>
  </si>
  <si>
    <t>2022-05-02 00:00:00+00:00</t>
  </si>
  <si>
    <t>173.6300048828125</t>
  </si>
  <si>
    <t>2022-05-03 00:00:00+00:00</t>
  </si>
  <si>
    <t>88.97595977783203</t>
  </si>
  <si>
    <t>174.08999633789062</t>
  </si>
  <si>
    <t>2022-05-04 00:00:00+00:00</t>
  </si>
  <si>
    <t>283.8009033203125</t>
  </si>
  <si>
    <t>175.8000030517578</t>
  </si>
  <si>
    <t>2022-05-05 00:00:00+00:00</t>
  </si>
  <si>
    <t>154.43988037109375</t>
  </si>
  <si>
    <t>175.1300048828125</t>
  </si>
  <si>
    <t>2022-05-06 00:00:00+00:00</t>
  </si>
  <si>
    <t>175.4199981689453</t>
  </si>
  <si>
    <t>2022-05-09 00:00:00+00:00</t>
  </si>
  <si>
    <t>3991.239990234375</t>
  </si>
  <si>
    <t>258.94207763671875</t>
  </si>
  <si>
    <t>172.8800048828125</t>
  </si>
  <si>
    <t>2022-05-10 00:00:00+00:00</t>
  </si>
  <si>
    <t>4001.050048828125</t>
  </si>
  <si>
    <t>263.7572326660156</t>
  </si>
  <si>
    <t>171.4199981689453</t>
  </si>
  <si>
    <t>2022-05-11 00:00:00+00:00</t>
  </si>
  <si>
    <t>3935.179931640625</t>
  </si>
  <si>
    <t>83.45108795166016</t>
  </si>
  <si>
    <t>172.82000732421875</t>
  </si>
  <si>
    <t>2022-05-12 00:00:00+00:00</t>
  </si>
  <si>
    <t>170.1699981689453</t>
  </si>
  <si>
    <t>2022-05-13 00:00:00+00:00</t>
  </si>
  <si>
    <t>4023.889892578125</t>
  </si>
  <si>
    <t>168.7899932861328</t>
  </si>
  <si>
    <t>2022-05-16 00:00:00+00:00</t>
  </si>
  <si>
    <t>4008.010009765625</t>
  </si>
  <si>
    <t>85.35588073730469</t>
  </si>
  <si>
    <t>170.39999389648438</t>
  </si>
  <si>
    <t>2022-05-17 00:00:00+00:00</t>
  </si>
  <si>
    <t>147.2378387451172</t>
  </si>
  <si>
    <t>87.11854553222656</t>
  </si>
  <si>
    <t>169.3300018310547</t>
  </si>
  <si>
    <t>2022-05-18 00:00:00+00:00</t>
  </si>
  <si>
    <t>3923.679931640625</t>
  </si>
  <si>
    <t>84.21869659423828</t>
  </si>
  <si>
    <t>169.4199981689453</t>
  </si>
  <si>
    <t>2022-05-19 00:00:00+00:00</t>
  </si>
  <si>
    <t>135.5073699951172</t>
  </si>
  <si>
    <t>171.91000366210938</t>
  </si>
  <si>
    <t>2022-05-20 00:00:00+00:00</t>
  </si>
  <si>
    <t>3901.360107421875</t>
  </si>
  <si>
    <t>247.75392150878906</t>
  </si>
  <si>
    <t>2022-05-23 00:00:00+00:00</t>
  </si>
  <si>
    <t>141.19007873535156</t>
  </si>
  <si>
    <t>172.8300018310547</t>
  </si>
  <si>
    <t>2022-05-24 00:00:00+00:00</t>
  </si>
  <si>
    <t>85.27059173583984</t>
  </si>
  <si>
    <t>174.1300048828125</t>
  </si>
  <si>
    <t>2022-05-25 00:00:00+00:00</t>
  </si>
  <si>
    <t>138.63482666015625</t>
  </si>
  <si>
    <t>2022-05-26 00:00:00+00:00</t>
  </si>
  <si>
    <t>4057.840087890625</t>
  </si>
  <si>
    <t>172.75999450683594</t>
  </si>
  <si>
    <t>2022-05-27 00:00:00+00:00</t>
  </si>
  <si>
    <t>147.63246154785156</t>
  </si>
  <si>
    <t>172.85000610351562</t>
  </si>
  <si>
    <t>2022-05-31 00:00:00+00:00</t>
  </si>
  <si>
    <t>171.13999938964844</t>
  </si>
  <si>
    <t>2022-06-01 00:00:00+00:00</t>
  </si>
  <si>
    <t>267.2359924316406</t>
  </si>
  <si>
    <t>87.99038696289062</t>
  </si>
  <si>
    <t>2022-06-02 00:00:00+00:00</t>
  </si>
  <si>
    <t>174.35000610351562</t>
  </si>
  <si>
    <t>2022-06-03 00:00:00+00:00</t>
  </si>
  <si>
    <t>264.88165283203125</t>
  </si>
  <si>
    <t>2022-06-06 00:00:00+00:00</t>
  </si>
  <si>
    <t>263.6358642578125</t>
  </si>
  <si>
    <t>171.82000732421875</t>
  </si>
  <si>
    <t>2022-06-07 00:00:00+00:00</t>
  </si>
  <si>
    <t>267.31451416015625</t>
  </si>
  <si>
    <t>172.94000244140625</t>
  </si>
  <si>
    <t>2022-06-08 00:00:00+00:00</t>
  </si>
  <si>
    <t>172.77999877929688</t>
  </si>
  <si>
    <t>2022-06-09 00:00:00+00:00</t>
  </si>
  <si>
    <t>4017.820068359375</t>
  </si>
  <si>
    <t>140.72637939453125</t>
  </si>
  <si>
    <t>2022-06-10 00:00:00+00:00</t>
  </si>
  <si>
    <t>3900.860107421875</t>
  </si>
  <si>
    <t>248.17576599121094</t>
  </si>
  <si>
    <t>174.5399932861328</t>
  </si>
  <si>
    <t>2022-06-13 00:00:00+00:00</t>
  </si>
  <si>
    <t>237.64993286132812</t>
  </si>
  <si>
    <t>81.04402160644531</t>
  </si>
  <si>
    <t>169.92999267578125</t>
  </si>
  <si>
    <t>2022-06-14 00:00:00+00:00</t>
  </si>
  <si>
    <t>239.83750915527344</t>
  </si>
  <si>
    <t>80.78815460205078</t>
  </si>
  <si>
    <t>168.57000732421875</t>
  </si>
  <si>
    <t>2022-06-15 00:00:00+00:00</t>
  </si>
  <si>
    <t>3789.989990234375</t>
  </si>
  <si>
    <t>246.96914672851562</t>
  </si>
  <si>
    <t>170.77000427246094</t>
  </si>
  <si>
    <t>2022-06-16 00:00:00+00:00</t>
  </si>
  <si>
    <t>240.30836486816406</t>
  </si>
  <si>
    <t>2022-06-17 00:00:00+00:00</t>
  </si>
  <si>
    <t>3674.840087890625</t>
  </si>
  <si>
    <t>129.79501342773438</t>
  </si>
  <si>
    <t>171.27000427246094</t>
  </si>
  <si>
    <t>2022-06-21 00:00:00+00:00</t>
  </si>
  <si>
    <t>134.0471954345703</t>
  </si>
  <si>
    <t>248.91148376464844</t>
  </si>
  <si>
    <t>2022-06-22 00:00:00+00:00</t>
  </si>
  <si>
    <t>3759.889892578125</t>
  </si>
  <si>
    <t>171.30999755859375</t>
  </si>
  <si>
    <t>2022-06-23 00:00:00+00:00</t>
  </si>
  <si>
    <t>170.25999450683594</t>
  </si>
  <si>
    <t>2022-06-24 00:00:00+00:00</t>
  </si>
  <si>
    <t>3911.739990234375</t>
  </si>
  <si>
    <t>2022-06-27 00:00:00+00:00</t>
  </si>
  <si>
    <t>3900.110107421875</t>
  </si>
  <si>
    <t>169.89999389648438</t>
  </si>
  <si>
    <t>2022-06-28 00:00:00+00:00</t>
  </si>
  <si>
    <t>3821.550048828125</t>
  </si>
  <si>
    <t>82.32209014892578</t>
  </si>
  <si>
    <t>169.6199951171875</t>
  </si>
  <si>
    <t>2022-06-29 00:00:00+00:00</t>
  </si>
  <si>
    <t>2022-06-30 00:00:00+00:00</t>
  </si>
  <si>
    <t>81.45352935791016</t>
  </si>
  <si>
    <t>168.4600067138672</t>
  </si>
  <si>
    <t>2022-07-01 00:00:00+00:00</t>
  </si>
  <si>
    <t>81.95938873291016</t>
  </si>
  <si>
    <t>168.32000732421875</t>
  </si>
  <si>
    <t>2022-07-05 00:00:00+00:00</t>
  </si>
  <si>
    <t>3831.389892578125</t>
  </si>
  <si>
    <t>2022-07-06 00:00:00+00:00</t>
  </si>
  <si>
    <t>162.13999938964844</t>
  </si>
  <si>
    <t>2022-07-07 00:00:00+00:00</t>
  </si>
  <si>
    <t>144.38661193847656</t>
  </si>
  <si>
    <t>162.22999572753906</t>
  </si>
  <si>
    <t>2022-07-08 00:00:00+00:00</t>
  </si>
  <si>
    <t>145.0673370361328</t>
  </si>
  <si>
    <t>82.84703063964844</t>
  </si>
  <si>
    <t>162.3000030517578</t>
  </si>
  <si>
    <t>2022-07-11 00:00:00+00:00</t>
  </si>
  <si>
    <t>3854.429931640625</t>
  </si>
  <si>
    <t>259.4765319824219</t>
  </si>
  <si>
    <t>161.42999267578125</t>
  </si>
  <si>
    <t>2022-07-12 00:00:00+00:00</t>
  </si>
  <si>
    <t>3818.800048828125</t>
  </si>
  <si>
    <t>81.14808654785156</t>
  </si>
  <si>
    <t>160.8300018310547</t>
  </si>
  <si>
    <t>2022-07-13 00:00:00+00:00</t>
  </si>
  <si>
    <t>3801.780029296875</t>
  </si>
  <si>
    <t>161.60000610351562</t>
  </si>
  <si>
    <t>2022-07-14 00:00:00+00:00</t>
  </si>
  <si>
    <t>159.3300018310547</t>
  </si>
  <si>
    <t>2022-07-15 00:00:00+00:00</t>
  </si>
  <si>
    <t>3863.159912109375</t>
  </si>
  <si>
    <t>251.8347930908203</t>
  </si>
  <si>
    <t>159.00999450683594</t>
  </si>
  <si>
    <t>2022-07-18 00:00:00+00:00</t>
  </si>
  <si>
    <t>145.09693908691406</t>
  </si>
  <si>
    <t>81.44398498535156</t>
  </si>
  <si>
    <t>159.16000366210938</t>
  </si>
  <si>
    <t>2022-07-19 00:00:00+00:00</t>
  </si>
  <si>
    <t>148.9741973876953</t>
  </si>
  <si>
    <t>159.5399932861328</t>
  </si>
  <si>
    <t>2022-07-20 00:00:00+00:00</t>
  </si>
  <si>
    <t>158.0399932861328</t>
  </si>
  <si>
    <t>2022-07-21 00:00:00+00:00</t>
  </si>
  <si>
    <t>3998.949951171875</t>
  </si>
  <si>
    <t>153.26585388183594</t>
  </si>
  <si>
    <t>160.27000427246094</t>
  </si>
  <si>
    <t>2022-07-22 00:00:00+00:00</t>
  </si>
  <si>
    <t>160.6699981689453</t>
  </si>
  <si>
    <t>2022-07-25 00:00:00+00:00</t>
  </si>
  <si>
    <t>3966.840087890625</t>
  </si>
  <si>
    <t>160.22999572753906</t>
  </si>
  <si>
    <t>2022-07-26 00:00:00+00:00</t>
  </si>
  <si>
    <t>3921.050048828125</t>
  </si>
  <si>
    <t>2022-07-27 00:00:00+00:00</t>
  </si>
  <si>
    <t>4023.610107421875</t>
  </si>
  <si>
    <t>161.6699981689453</t>
  </si>
  <si>
    <t>2022-07-28 00:00:00+00:00</t>
  </si>
  <si>
    <t>4072.429931640625</t>
  </si>
  <si>
    <t>2022-07-29 00:00:00+00:00</t>
  </si>
  <si>
    <t>160.32980346679688</t>
  </si>
  <si>
    <t>275.3976745605469</t>
  </si>
  <si>
    <t>164.10000610351562</t>
  </si>
  <si>
    <t>2022-08-01 00:00:00+00:00</t>
  </si>
  <si>
    <t>272.71966552734375</t>
  </si>
  <si>
    <t>2022-08-02 00:00:00+00:00</t>
  </si>
  <si>
    <t>86.25445556640625</t>
  </si>
  <si>
    <t>164.0500030517578</t>
  </si>
  <si>
    <t>2022-08-03 00:00:00+00:00</t>
  </si>
  <si>
    <t>164.4499969482422</t>
  </si>
  <si>
    <t>2022-08-04 00:00:00+00:00</t>
  </si>
  <si>
    <t>87.41889190673828</t>
  </si>
  <si>
    <t>167.1699981689453</t>
  </si>
  <si>
    <t>2022-08-05 00:00:00+00:00</t>
  </si>
  <si>
    <t>163.35830688476562</t>
  </si>
  <si>
    <t>165.2899932861328</t>
  </si>
  <si>
    <t>2022-08-08 00:00:00+00:00</t>
  </si>
  <si>
    <t>274.9856872558594</t>
  </si>
  <si>
    <t>166.69000244140625</t>
  </si>
  <si>
    <t>2022-08-09 00:00:00+00:00</t>
  </si>
  <si>
    <t>167.1999969482422</t>
  </si>
  <si>
    <t>2022-08-10 00:00:00+00:00</t>
  </si>
  <si>
    <t>166.77999877929688</t>
  </si>
  <si>
    <t>2022-08-11 00:00:00+00:00</t>
  </si>
  <si>
    <t>166.46047973632812</t>
  </si>
  <si>
    <t>281.55816650390625</t>
  </si>
  <si>
    <t>166.33999633789062</t>
  </si>
  <si>
    <t>2022-08-12 00:00:00+00:00</t>
  </si>
  <si>
    <t>170.02699279785156</t>
  </si>
  <si>
    <t>286.3551330566406</t>
  </si>
  <si>
    <t>167.8699951171875</t>
  </si>
  <si>
    <t>2022-08-15 00:00:00+00:00</t>
  </si>
  <si>
    <t>171.10386657714844</t>
  </si>
  <si>
    <t>287.88543701171875</t>
  </si>
  <si>
    <t>165.7100067138672</t>
  </si>
  <si>
    <t>2022-08-16 00:00:00+00:00</t>
  </si>
  <si>
    <t>2022-08-17 00:00:00+00:00</t>
  </si>
  <si>
    <t>286.3829650878906</t>
  </si>
  <si>
    <t>164.35000610351562</t>
  </si>
  <si>
    <t>2022-08-18 00:00:00+00:00</t>
  </si>
  <si>
    <t>2022-08-19 00:00:00+00:00</t>
  </si>
  <si>
    <t>169.4539794921875</t>
  </si>
  <si>
    <t>2022-08-22 00:00:00+00:00</t>
  </si>
  <si>
    <t>165.5515594482422</t>
  </si>
  <si>
    <t>161.63999938964844</t>
  </si>
  <si>
    <t>2022-08-23 00:00:00+00:00</t>
  </si>
  <si>
    <t>271.7550964355469</t>
  </si>
  <si>
    <t>162.77000427246094</t>
  </si>
  <si>
    <t>2022-08-24 00:00:00+00:00</t>
  </si>
  <si>
    <t>2022-08-25 00:00:00+00:00</t>
  </si>
  <si>
    <t>2022-08-26 00:00:00+00:00</t>
  </si>
  <si>
    <t>4057.659912109375</t>
  </si>
  <si>
    <t>161.75999450683594</t>
  </si>
  <si>
    <t>2022-08-29 00:00:00+00:00</t>
  </si>
  <si>
    <t>4030.610107421875</t>
  </si>
  <si>
    <t>161.86000061035156</t>
  </si>
  <si>
    <t>2022-08-30 00:00:00+00:00</t>
  </si>
  <si>
    <t>3986.159912109375</t>
  </si>
  <si>
    <t>156.99588012695312</t>
  </si>
  <si>
    <t>258.5133972167969</t>
  </si>
  <si>
    <t>160.50999450683594</t>
  </si>
  <si>
    <t>2022-08-31 00:00:00+00:00</t>
  </si>
  <si>
    <t>83.61060333251953</t>
  </si>
  <si>
    <t>159.27000427246094</t>
  </si>
  <si>
    <t>2022-09-01 00:00:00+00:00</t>
  </si>
  <si>
    <t>156.05734252929688</t>
  </si>
  <si>
    <t>157.8699951171875</t>
  </si>
  <si>
    <t>2022-09-02 00:00:00+00:00</t>
  </si>
  <si>
    <t>3924.260009765625</t>
  </si>
  <si>
    <t>159.25999450683594</t>
  </si>
  <si>
    <t>2022-09-06 00:00:00+00:00</t>
  </si>
  <si>
    <t>248.95811462402344</t>
  </si>
  <si>
    <t>158.3300018310547</t>
  </si>
  <si>
    <t>2022-09-07 00:00:00+00:00</t>
  </si>
  <si>
    <t>154.08139038085938</t>
  </si>
  <si>
    <t>159.94000244140625</t>
  </si>
  <si>
    <t>2022-09-08 00:00:00+00:00</t>
  </si>
  <si>
    <t>4006.179931640625</t>
  </si>
  <si>
    <t>158.97999572753906</t>
  </si>
  <si>
    <t>2022-09-09 00:00:00+00:00</t>
  </si>
  <si>
    <t>4067.360107421875</t>
  </si>
  <si>
    <t>159.82000732421875</t>
  </si>
  <si>
    <t>2022-09-12 00:00:00+00:00</t>
  </si>
  <si>
    <t>160.6300048828125</t>
  </si>
  <si>
    <t>2022-09-13 00:00:00+00:00</t>
  </si>
  <si>
    <t>151.9869384765625</t>
  </si>
  <si>
    <t>158.5399932861328</t>
  </si>
  <si>
    <t>2022-09-14 00:00:00+00:00</t>
  </si>
  <si>
    <t>3946.010009765625</t>
  </si>
  <si>
    <t>247.94557189941406</t>
  </si>
  <si>
    <t>157.92999267578125</t>
  </si>
  <si>
    <t>2022-09-15 00:00:00+00:00</t>
  </si>
  <si>
    <t>241.22149658203125</t>
  </si>
  <si>
    <t>82.49388885498047</t>
  </si>
  <si>
    <t>154.97999572753906</t>
  </si>
  <si>
    <t>2022-09-16 00:00:00+00:00</t>
  </si>
  <si>
    <t>155.83999633789062</t>
  </si>
  <si>
    <t>2022-09-19 00:00:00+00:00</t>
  </si>
  <si>
    <t>3899.889892578125</t>
  </si>
  <si>
    <t>240.37608337402344</t>
  </si>
  <si>
    <t>82.30821228027344</t>
  </si>
  <si>
    <t>155.9600067138672</t>
  </si>
  <si>
    <t>2022-09-20 00:00:00+00:00</t>
  </si>
  <si>
    <t>3855.929931640625</t>
  </si>
  <si>
    <t>155.07000732421875</t>
  </si>
  <si>
    <t>2022-09-21 00:00:00+00:00</t>
  </si>
  <si>
    <t>3789.929931640625</t>
  </si>
  <si>
    <t>79.94916534423828</t>
  </si>
  <si>
    <t>155.7899932861328</t>
  </si>
  <si>
    <t>2022-09-22 00:00:00+00:00</t>
  </si>
  <si>
    <t>3757.989990234375</t>
  </si>
  <si>
    <t>150.90020751953125</t>
  </si>
  <si>
    <t>155.6999969482422</t>
  </si>
  <si>
    <t>2022-09-23 00:00:00+00:00</t>
  </si>
  <si>
    <t>233.88792419433594</t>
  </si>
  <si>
    <t>77.51338195800781</t>
  </si>
  <si>
    <t>153.00999450683594</t>
  </si>
  <si>
    <t>2022-09-26 00:00:00+00:00</t>
  </si>
  <si>
    <t>233.42587280273438</t>
  </si>
  <si>
    <t>151.22999572753906</t>
  </si>
  <si>
    <t>2022-09-27 00:00:00+00:00</t>
  </si>
  <si>
    <t>232.40353393554688</t>
  </si>
  <si>
    <t>76.32424926757812</t>
  </si>
  <si>
    <t>151.5399932861328</t>
  </si>
  <si>
    <t>2022-09-28 00:00:00+00:00</t>
  </si>
  <si>
    <t>154.69000244140625</t>
  </si>
  <si>
    <t>2022-09-29 00:00:00+00:00</t>
  </si>
  <si>
    <t>3640.469970703125</t>
  </si>
  <si>
    <t>233.47503662109375</t>
  </si>
  <si>
    <t>154.66000366210938</t>
  </si>
  <si>
    <t>2022-09-30 00:00:00+00:00</t>
  </si>
  <si>
    <t>136.53533935546875</t>
  </si>
  <si>
    <t>228.95298767089844</t>
  </si>
  <si>
    <t>154.6699981689453</t>
  </si>
  <si>
    <t>2022-10-03 00:00:00+00:00</t>
  </si>
  <si>
    <t>3678.429931640625</t>
  </si>
  <si>
    <t>158.42999267578125</t>
  </si>
  <si>
    <t>2022-10-04 00:00:00+00:00</t>
  </si>
  <si>
    <t>3790.929931640625</t>
  </si>
  <si>
    <t>244.66220092773438</t>
  </si>
  <si>
    <t>160.6999969482422</t>
  </si>
  <si>
    <t>2022-10-05 00:00:00+00:00</t>
  </si>
  <si>
    <t>3783.280029296875</t>
  </si>
  <si>
    <t>244.97674560546875</t>
  </si>
  <si>
    <t>79.75736236572266</t>
  </si>
  <si>
    <t>159.80999755859375</t>
  </si>
  <si>
    <t>2022-10-06 00:00:00+00:00</t>
  </si>
  <si>
    <t>159.6300048828125</t>
  </si>
  <si>
    <t>2022-10-07 00:00:00+00:00</t>
  </si>
  <si>
    <t>3639.659912109375</t>
  </si>
  <si>
    <t>230.27027893066406</t>
  </si>
  <si>
    <t>157.8800048828125</t>
  </si>
  <si>
    <t>2022-10-10 00:00:00+00:00</t>
  </si>
  <si>
    <t>3612.389892578125</t>
  </si>
  <si>
    <t>155.47999572753906</t>
  </si>
  <si>
    <t>2022-10-11 00:00:00+00:00</t>
  </si>
  <si>
    <t>3588.840087890625</t>
  </si>
  <si>
    <t>221.5899200439453</t>
  </si>
  <si>
    <t>75.63380432128906</t>
  </si>
  <si>
    <t>155.16000366210938</t>
  </si>
  <si>
    <t>2022-10-12 00:00:00+00:00</t>
  </si>
  <si>
    <t>3577.030029296875</t>
  </si>
  <si>
    <t>155.99000549316406</t>
  </si>
  <si>
    <t>2022-10-13 00:00:00+00:00</t>
  </si>
  <si>
    <t>3669.909912109375</t>
  </si>
  <si>
    <t>77.06266784667969</t>
  </si>
  <si>
    <t>154.91000366210938</t>
  </si>
  <si>
    <t>2022-10-14 00:00:00+00:00</t>
  </si>
  <si>
    <t>3583.070068359375</t>
  </si>
  <si>
    <t>136.71315002441406</t>
  </si>
  <si>
    <t>224.68655395507812</t>
  </si>
  <si>
    <t>152.97999572753906</t>
  </si>
  <si>
    <t>2022-10-17 00:00:00+00:00</t>
  </si>
  <si>
    <t>3677.949951171875</t>
  </si>
  <si>
    <t>153.4199981689453</t>
  </si>
  <si>
    <t>2022-10-18 00:00:00+00:00</t>
  </si>
  <si>
    <t>234.4580841064453</t>
  </si>
  <si>
    <t>2022-10-19 00:00:00+00:00</t>
  </si>
  <si>
    <t>3695.159912109375</t>
  </si>
  <si>
    <t>142.1271514892578</t>
  </si>
  <si>
    <t>232.4723358154297</t>
  </si>
  <si>
    <t>151.69000244140625</t>
  </si>
  <si>
    <t>2022-10-20 00:00:00+00:00</t>
  </si>
  <si>
    <t>3665.780029296875</t>
  </si>
  <si>
    <t>151.4499969482422</t>
  </si>
  <si>
    <t>2022-10-21 00:00:00+00:00</t>
  </si>
  <si>
    <t>238.01673889160156</t>
  </si>
  <si>
    <t>154.14999389648438</t>
  </si>
  <si>
    <t>2022-10-24 00:00:00+00:00</t>
  </si>
  <si>
    <t>3797.340087890625</t>
  </si>
  <si>
    <t>147.6498260498047</t>
  </si>
  <si>
    <t>78.75044250488281</t>
  </si>
  <si>
    <t>153.64999389648438</t>
  </si>
  <si>
    <t>2022-10-25 00:00:00+00:00</t>
  </si>
  <si>
    <t>3859.110107421875</t>
  </si>
  <si>
    <t>2022-10-26 00:00:00+00:00</t>
  </si>
  <si>
    <t>2022-10-27 00:00:00+00:00</t>
  </si>
  <si>
    <t>3807.300048828125</t>
  </si>
  <si>
    <t>143.0558319091797</t>
  </si>
  <si>
    <t>154.74000549316406</t>
  </si>
  <si>
    <t>2022-10-28 00:00:00+00:00</t>
  </si>
  <si>
    <t>231.87265014648438</t>
  </si>
  <si>
    <t>81.04238891601562</t>
  </si>
  <si>
    <t>153.16000366210938</t>
  </si>
  <si>
    <t>2022-10-31 00:00:00+00:00</t>
  </si>
  <si>
    <t>80.46699523925781</t>
  </si>
  <si>
    <t>151.91000366210938</t>
  </si>
  <si>
    <t>2022-11-01 00:00:00+00:00</t>
  </si>
  <si>
    <t>224.30316162109375</t>
  </si>
  <si>
    <t>80.63002014160156</t>
  </si>
  <si>
    <t>153.4600067138672</t>
  </si>
  <si>
    <t>2022-11-02 00:00:00+00:00</t>
  </si>
  <si>
    <t>143.28305053710938</t>
  </si>
  <si>
    <t>152.38999938964844</t>
  </si>
  <si>
    <t>2022-11-03 00:00:00+00:00</t>
  </si>
  <si>
    <t>3719.889892578125</t>
  </si>
  <si>
    <t>210.6190643310547</t>
  </si>
  <si>
    <t>151.80999755859375</t>
  </si>
  <si>
    <t>2022-11-04 00:00:00+00:00</t>
  </si>
  <si>
    <t>3770.550048828125</t>
  </si>
  <si>
    <t>80.16012573242188</t>
  </si>
  <si>
    <t>156.47000122070312</t>
  </si>
  <si>
    <t>2022-11-07 00:00:00+00:00</t>
  </si>
  <si>
    <t>3806.800048828125</t>
  </si>
  <si>
    <t>80.68756103515625</t>
  </si>
  <si>
    <t>155.85000610351562</t>
  </si>
  <si>
    <t>2022-11-08 00:00:00+00:00</t>
  </si>
  <si>
    <t>3828.110107421875</t>
  </si>
  <si>
    <t>138.0482940673828</t>
  </si>
  <si>
    <t>224.9912872314453</t>
  </si>
  <si>
    <t>159.4499969482422</t>
  </si>
  <si>
    <t>2022-11-09 00:00:00+00:00</t>
  </si>
  <si>
    <t>3748.570068359375</t>
  </si>
  <si>
    <t>79.69981384277344</t>
  </si>
  <si>
    <t>158.64999389648438</t>
  </si>
  <si>
    <t>2022-11-10 00:00:00+00:00</t>
  </si>
  <si>
    <t>145.3415985107422</t>
  </si>
  <si>
    <t>84.01517486572266</t>
  </si>
  <si>
    <t>163.47999572753906</t>
  </si>
  <si>
    <t>2022-11-11 00:00:00+00:00</t>
  </si>
  <si>
    <t>3992.929931640625</t>
  </si>
  <si>
    <t>242.9221954345703</t>
  </si>
  <si>
    <t>164.55999755859375</t>
  </si>
  <si>
    <t>2022-11-14 00:00:00+00:00</t>
  </si>
  <si>
    <t>2022-11-15 00:00:00+00:00</t>
  </si>
  <si>
    <t>148.47860717773438</t>
  </si>
  <si>
    <t>2022-11-16 00:00:00+00:00</t>
  </si>
  <si>
    <t>165.1199951171875</t>
  </si>
  <si>
    <t>2022-11-17 00:00:00+00:00</t>
  </si>
  <si>
    <t>2022-11-18 00:00:00+00:00</t>
  </si>
  <si>
    <t>3965.340087890625</t>
  </si>
  <si>
    <t>162.7899932861328</t>
  </si>
  <si>
    <t>2022-11-21 00:00:00+00:00</t>
  </si>
  <si>
    <t>161.8800048828125</t>
  </si>
  <si>
    <t>2022-11-22 00:00:00+00:00</t>
  </si>
  <si>
    <t>162.07000732421875</t>
  </si>
  <si>
    <t>2022-11-23 00:00:00+00:00</t>
  </si>
  <si>
    <t>4027.260009765625</t>
  </si>
  <si>
    <t>163.0800018310547</t>
  </si>
  <si>
    <t>2022-11-25 00:00:00+00:00</t>
  </si>
  <si>
    <t>243.98138427734375</t>
  </si>
  <si>
    <t>85.88516998291016</t>
  </si>
  <si>
    <t>2022-11-28 00:00:00+00:00</t>
  </si>
  <si>
    <t>238.33261108398438</t>
  </si>
  <si>
    <t>161.92999267578125</t>
  </si>
  <si>
    <t>2022-11-29 00:00:00+00:00</t>
  </si>
  <si>
    <t>162.72999572753906</t>
  </si>
  <si>
    <t>2022-11-30 00:00:00+00:00</t>
  </si>
  <si>
    <t>4080.110107421875</t>
  </si>
  <si>
    <t>164.80999755859375</t>
  </si>
  <si>
    <t>2022-12-01 00:00:00+00:00</t>
  </si>
  <si>
    <t>4076.570068359375</t>
  </si>
  <si>
    <t>251.0792999267578</t>
  </si>
  <si>
    <t>87.33320617675781</t>
  </si>
  <si>
    <t>167.83999633789062</t>
  </si>
  <si>
    <t>2022-12-02 00:00:00+00:00</t>
  </si>
  <si>
    <t>4071.699951171875</t>
  </si>
  <si>
    <t>167.25999450683594</t>
  </si>
  <si>
    <t>2022-12-05 00:00:00+00:00</t>
  </si>
  <si>
    <t>3998.840087890625</t>
  </si>
  <si>
    <t>145.10409545898438</t>
  </si>
  <si>
    <t>164.38999938964844</t>
  </si>
  <si>
    <t>2022-12-06 00:00:00+00:00</t>
  </si>
  <si>
    <t>3941.260009765625</t>
  </si>
  <si>
    <t>84.86865997314453</t>
  </si>
  <si>
    <t>164.83999633789062</t>
  </si>
  <si>
    <t>2022-12-07 00:00:00+00:00</t>
  </si>
  <si>
    <t>240.90560913085938</t>
  </si>
  <si>
    <t>2022-12-08 00:00:00+00:00</t>
  </si>
  <si>
    <t>3963.510009765625</t>
  </si>
  <si>
    <t>85.36731719970703</t>
  </si>
  <si>
    <t>166.47000122070312</t>
  </si>
  <si>
    <t>2022-12-09 00:00:00+00:00</t>
  </si>
  <si>
    <t>84.92619323730469</t>
  </si>
  <si>
    <t>167.05999755859375</t>
  </si>
  <si>
    <t>2022-12-12 00:00:00+00:00</t>
  </si>
  <si>
    <t>248.93020629882812</t>
  </si>
  <si>
    <t>165.67999267578125</t>
  </si>
  <si>
    <t>2022-12-13 00:00:00+00:00</t>
  </si>
  <si>
    <t>143.9561767578125</t>
  </si>
  <si>
    <t>253.27769470214844</t>
  </si>
  <si>
    <t>168.50999450683594</t>
  </si>
  <si>
    <t>2022-12-14 00:00:00+00:00</t>
  </si>
  <si>
    <t>3995.320068359375</t>
  </si>
  <si>
    <t>253.5734405517578</t>
  </si>
  <si>
    <t>168.10000610351562</t>
  </si>
  <si>
    <t>2022-12-15 00:00:00+00:00</t>
  </si>
  <si>
    <t>135.0795135498047</t>
  </si>
  <si>
    <t>2022-12-16 00:00:00+00:00</t>
  </si>
  <si>
    <t>3852.360107421875</t>
  </si>
  <si>
    <t>133.11021423339844</t>
  </si>
  <si>
    <t>83.23841857910156</t>
  </si>
  <si>
    <t>166.7899932861328</t>
  </si>
  <si>
    <t>2022-12-19 00:00:00+00:00</t>
  </si>
  <si>
    <t>3817.659912109375</t>
  </si>
  <si>
    <t>130.9924774169922</t>
  </si>
  <si>
    <t>82.73412322998047</t>
  </si>
  <si>
    <t>2022-12-20 00:00:00+00:00</t>
  </si>
  <si>
    <t>130.9232177734375</t>
  </si>
  <si>
    <t>169.0800018310547</t>
  </si>
  <si>
    <t>2022-12-21 00:00:00+00:00</t>
  </si>
  <si>
    <t>134.04043579101562</t>
  </si>
  <si>
    <t>240.96475219726562</t>
  </si>
  <si>
    <t>168.8000030517578</t>
  </si>
  <si>
    <t>2022-12-22 00:00:00+00:00</t>
  </si>
  <si>
    <t>3822.389892578125</t>
  </si>
  <si>
    <t>166.75999450683594</t>
  </si>
  <si>
    <t>2022-12-23 00:00:00+00:00</t>
  </si>
  <si>
    <t>3844.820068359375</t>
  </si>
  <si>
    <t>235.3455810546875</t>
  </si>
  <si>
    <t>2022-12-27 00:00:00+00:00</t>
  </si>
  <si>
    <t>168.6699981689453</t>
  </si>
  <si>
    <t>2022-12-28 00:00:00+00:00</t>
  </si>
  <si>
    <t>3783.219970703125</t>
  </si>
  <si>
    <t>124.7283706665039</t>
  </si>
  <si>
    <t>167.91000366210938</t>
  </si>
  <si>
    <t>2022-12-29 00:00:00+00:00</t>
  </si>
  <si>
    <t>3849.280029296875</t>
  </si>
  <si>
    <t>168.85000610351562</t>
  </si>
  <si>
    <t>2022-12-30 00:00:00+00:00</t>
  </si>
  <si>
    <t>236.4201202392578</t>
  </si>
  <si>
    <t>169.63999938964844</t>
  </si>
  <si>
    <t>2023-01-03 00:00:00+00:00</t>
  </si>
  <si>
    <t>3824.139892578125</t>
  </si>
  <si>
    <t>2023-01-04 00:00:00+00:00</t>
  </si>
  <si>
    <t>3852.969970703125</t>
  </si>
  <si>
    <t>172.6699981689453</t>
  </si>
  <si>
    <t>2023-01-05 00:00:00+00:00</t>
  </si>
  <si>
    <t>219.15835571289062</t>
  </si>
  <si>
    <t>170.52000427246094</t>
  </si>
  <si>
    <t>2023-01-06 00:00:00+00:00</t>
  </si>
  <si>
    <t>173.7100067138672</t>
  </si>
  <si>
    <t>2023-01-09 00:00:00+00:00</t>
  </si>
  <si>
    <t>3892.090087890625</t>
  </si>
  <si>
    <t>128.7955780029297</t>
  </si>
  <si>
    <t>174.10000610351562</t>
  </si>
  <si>
    <t>2023-01-10 00:00:00+00:00</t>
  </si>
  <si>
    <t>129.3695526123047</t>
  </si>
  <si>
    <t>225.6056365966797</t>
  </si>
  <si>
    <t>86.04773712158203</t>
  </si>
  <si>
    <t>2023-01-11 00:00:00+00:00</t>
  </si>
  <si>
    <t>3969.610107421875</t>
  </si>
  <si>
    <t>132.10084533691406</t>
  </si>
  <si>
    <t>86.91719818115234</t>
  </si>
  <si>
    <t>174.6199951171875</t>
  </si>
  <si>
    <t>2023-01-12 00:00:00+00:00</t>
  </si>
  <si>
    <t>132.02166748046875</t>
  </si>
  <si>
    <t>235.12869262695312</t>
  </si>
  <si>
    <t>176.63999938964844</t>
  </si>
  <si>
    <t>2023-01-13 00:00:00+00:00</t>
  </si>
  <si>
    <t>3999.090087890625</t>
  </si>
  <si>
    <t>133.35760498046875</t>
  </si>
  <si>
    <t>235.83847045898438</t>
  </si>
  <si>
    <t>178.75999450683594</t>
  </si>
  <si>
    <t>2023-01-17 00:00:00+00:00</t>
  </si>
  <si>
    <t>3990.969970703125</t>
  </si>
  <si>
    <t>134.5253448486328</t>
  </si>
  <si>
    <t>177.58999633789062</t>
  </si>
  <si>
    <t>2023-01-18 00:00:00+00:00</t>
  </si>
  <si>
    <t>3928.860107421875</t>
  </si>
  <si>
    <t>177.0800018310547</t>
  </si>
  <si>
    <t>2023-01-19 00:00:00+00:00</t>
  </si>
  <si>
    <t>179.88999938964844</t>
  </si>
  <si>
    <t>2023-01-20 00:00:00+00:00</t>
  </si>
  <si>
    <t>3972.610107421875</t>
  </si>
  <si>
    <t>236.81443786621094</t>
  </si>
  <si>
    <t>179.2899932861328</t>
  </si>
  <si>
    <t>2023-01-23 00:00:00+00:00</t>
  </si>
  <si>
    <t>239.1409912109375</t>
  </si>
  <si>
    <t>179.6300048828125</t>
  </si>
  <si>
    <t>2023-01-24 00:00:00+00:00</t>
  </si>
  <si>
    <t>4016.949951171875</t>
  </si>
  <si>
    <t>141.04676818847656</t>
  </si>
  <si>
    <t>88.72374725341797</t>
  </si>
  <si>
    <t>180.27999877929688</t>
  </si>
  <si>
    <t>2023-01-25 00:00:00+00:00</t>
  </si>
  <si>
    <t>4016.219970703125</t>
  </si>
  <si>
    <t>181.11000061035156</t>
  </si>
  <si>
    <t>2023-01-26 00:00:00+00:00</t>
  </si>
  <si>
    <t>4060.429931640625</t>
  </si>
  <si>
    <t>179.47000122070312</t>
  </si>
  <si>
    <t>2023-01-27 00:00:00+00:00</t>
  </si>
  <si>
    <t>179.22000122070312</t>
  </si>
  <si>
    <t>2023-01-30 00:00:00+00:00</t>
  </si>
  <si>
    <t>141.51187133789062</t>
  </si>
  <si>
    <t>239.26914978027344</t>
  </si>
  <si>
    <t>88.60782623291016</t>
  </si>
  <si>
    <t>2023-01-31 00:00:00+00:00</t>
  </si>
  <si>
    <t>244.29684448242188</t>
  </si>
  <si>
    <t>2023-02-01 00:00:00+00:00</t>
  </si>
  <si>
    <t>249.16680908203125</t>
  </si>
  <si>
    <t>181.6699981689453</t>
  </si>
  <si>
    <t>2023-02-02 00:00:00+00:00</t>
  </si>
  <si>
    <t>2023-02-03 00:00:00+00:00</t>
  </si>
  <si>
    <t>173.4600067138672</t>
  </si>
  <si>
    <t>2023-02-06 00:00:00+00:00</t>
  </si>
  <si>
    <t>150.15101623535156</t>
  </si>
  <si>
    <t>253.1298065185547</t>
  </si>
  <si>
    <t>173.82000732421875</t>
  </si>
  <si>
    <t>2023-02-07 00:00:00+00:00</t>
  </si>
  <si>
    <t>153.04063415527344</t>
  </si>
  <si>
    <t>173.97999572753906</t>
  </si>
  <si>
    <t>2023-02-08 00:00:00+00:00</t>
  </si>
  <si>
    <t>262.9486389160156</t>
  </si>
  <si>
    <t>174.41000366210938</t>
  </si>
  <si>
    <t>2023-02-09 00:00:00+00:00</t>
  </si>
  <si>
    <t>259.8827209472656</t>
  </si>
  <si>
    <t>173.02999877929688</t>
  </si>
  <si>
    <t>2023-02-10 00:00:00+00:00</t>
  </si>
  <si>
    <t>259.3700866699219</t>
  </si>
  <si>
    <t>89.11984252929688</t>
  </si>
  <si>
    <t>173.36000061035156</t>
  </si>
  <si>
    <t>2023-02-13 00:00:00+00:00</t>
  </si>
  <si>
    <t>90.10523223876953</t>
  </si>
  <si>
    <t>172.47999572753906</t>
  </si>
  <si>
    <t>2023-02-14 00:00:00+00:00</t>
  </si>
  <si>
    <t>90.16319274902344</t>
  </si>
  <si>
    <t>2023-02-15 00:00:00+00:00</t>
  </si>
  <si>
    <t>266.1669006347656</t>
  </si>
  <si>
    <t>90.21149444580078</t>
  </si>
  <si>
    <t>170.88999938964844</t>
  </si>
  <si>
    <t>2023-02-16 00:00:00+00:00</t>
  </si>
  <si>
    <t>4090.409912109375</t>
  </si>
  <si>
    <t>152.34266662597656</t>
  </si>
  <si>
    <t>2023-02-17 00:00:00+00:00</t>
  </si>
  <si>
    <t>4079.090087890625</t>
  </si>
  <si>
    <t>151.1929931640625</t>
  </si>
  <si>
    <t>171.25999450683594</t>
  </si>
  <si>
    <t>2023-02-21 00:00:00+00:00</t>
  </si>
  <si>
    <t>3997.340087890625</t>
  </si>
  <si>
    <t>249.7118377685547</t>
  </si>
  <si>
    <t>170.6199951171875</t>
  </si>
  <si>
    <t>2023-02-22 00:00:00+00:00</t>
  </si>
  <si>
    <t>3991.050048828125</t>
  </si>
  <si>
    <t>169.66000366210938</t>
  </si>
  <si>
    <t>2023-02-23 00:00:00+00:00</t>
  </si>
  <si>
    <t>4012.320068359375</t>
  </si>
  <si>
    <t>251.78724670410156</t>
  </si>
  <si>
    <t>2023-02-24 00:00:00+00:00</t>
  </si>
  <si>
    <t>246.30223083496094</t>
  </si>
  <si>
    <t>168.35000610351562</t>
  </si>
  <si>
    <t>2023-02-27 00:00:00+00:00</t>
  </si>
  <si>
    <t>3982.239990234375</t>
  </si>
  <si>
    <t>169.00999450683594</t>
  </si>
  <si>
    <t>2023-02-28 00:00:00+00:00</t>
  </si>
  <si>
    <t>86.78195190429688</t>
  </si>
  <si>
    <t>169.77999877929688</t>
  </si>
  <si>
    <t>2023-03-01 00:00:00+00:00</t>
  </si>
  <si>
    <t>3951.389892578125</t>
  </si>
  <si>
    <t>144.0173797607422</t>
  </si>
  <si>
    <t>170.75999450683594</t>
  </si>
  <si>
    <t>2023-03-02 00:00:00+00:00</t>
  </si>
  <si>
    <t>144.61204528808594</t>
  </si>
  <si>
    <t>87.40990447998047</t>
  </si>
  <si>
    <t>170.66000366210938</t>
  </si>
  <si>
    <t>2023-03-03 00:00:00+00:00</t>
  </si>
  <si>
    <t>4045.639892578125</t>
  </si>
  <si>
    <t>2023-03-06 00:00:00+00:00</t>
  </si>
  <si>
    <t>171.6199951171875</t>
  </si>
  <si>
    <t>2023-03-07 00:00:00+00:00</t>
  </si>
  <si>
    <t>251.1745147705078</t>
  </si>
  <si>
    <t>168.6199951171875</t>
  </si>
  <si>
    <t>2023-03-08 00:00:00+00:00</t>
  </si>
  <si>
    <t>3992.010009765625</t>
  </si>
  <si>
    <t>250.72976684570312</t>
  </si>
  <si>
    <t>168.5399932861328</t>
  </si>
  <si>
    <t>2023-03-09 00:00:00+00:00</t>
  </si>
  <si>
    <t>3918.320068359375</t>
  </si>
  <si>
    <t>149.2504119873047</t>
  </si>
  <si>
    <t>249.36595153808594</t>
  </si>
  <si>
    <t>170.1999969482422</t>
  </si>
  <si>
    <t>2023-03-10 00:00:00+00:00</t>
  </si>
  <si>
    <t>3861.590087890625</t>
  </si>
  <si>
    <t>147.17901611328125</t>
  </si>
  <si>
    <t>173.8699951171875</t>
  </si>
  <si>
    <t>2023-03-13 00:00:00+00:00</t>
  </si>
  <si>
    <t>3855.760009765625</t>
  </si>
  <si>
    <t>149.13150024414062</t>
  </si>
  <si>
    <t>250.94720458984375</t>
  </si>
  <si>
    <t>177.86000061035156</t>
  </si>
  <si>
    <t>2023-03-14 00:00:00+00:00</t>
  </si>
  <si>
    <t>176.8300018310547</t>
  </si>
  <si>
    <t>2023-03-15 00:00:00+00:00</t>
  </si>
  <si>
    <t>3891.929931640625</t>
  </si>
  <si>
    <t>151.6290740966797</t>
  </si>
  <si>
    <t>178.2100067138672</t>
  </si>
  <si>
    <t>2023-03-16 00:00:00+00:00</t>
  </si>
  <si>
    <t>3960.280029296875</t>
  </si>
  <si>
    <t>272.96636962890625</t>
  </si>
  <si>
    <t>178.57000732421875</t>
  </si>
  <si>
    <t>2023-03-17 00:00:00+00:00</t>
  </si>
  <si>
    <t>3916.639892578125</t>
  </si>
  <si>
    <t>276.15850830078125</t>
  </si>
  <si>
    <t>2023-03-20 00:00:00+00:00</t>
  </si>
  <si>
    <t>3951.570068359375</t>
  </si>
  <si>
    <t>85.62081146240234</t>
  </si>
  <si>
    <t>183.83999633789062</t>
  </si>
  <si>
    <t>2023-03-21 00:00:00+00:00</t>
  </si>
  <si>
    <t>2023-03-22 00:00:00+00:00</t>
  </si>
  <si>
    <t>3936.969970703125</t>
  </si>
  <si>
    <t>85.74681854248047</t>
  </si>
  <si>
    <t>183.44000244140625</t>
  </si>
  <si>
    <t>2023-03-23 00:00:00+00:00</t>
  </si>
  <si>
    <t>3948.719970703125</t>
  </si>
  <si>
    <t>185.74000549316406</t>
  </si>
  <si>
    <t>2023-03-24 00:00:00+00:00</t>
  </si>
  <si>
    <t>3970.989990234375</t>
  </si>
  <si>
    <t>183.64999389648438</t>
  </si>
  <si>
    <t>2023-03-27 00:00:00+00:00</t>
  </si>
  <si>
    <t>3977.530029296875</t>
  </si>
  <si>
    <t>273.1442565917969</t>
  </si>
  <si>
    <t>181.9499969482422</t>
  </si>
  <si>
    <t>2023-03-28 00:00:00+00:00</t>
  </si>
  <si>
    <t>272.0077209472656</t>
  </si>
  <si>
    <t>86.58033752441406</t>
  </si>
  <si>
    <t>2023-03-29 00:00:00+00:00</t>
  </si>
  <si>
    <t>182.52999877929688</t>
  </si>
  <si>
    <t>2023-03-30 00:00:00+00:00</t>
  </si>
  <si>
    <t>280.7244567871094</t>
  </si>
  <si>
    <t>88.32493591308594</t>
  </si>
  <si>
    <t>184.17999267578125</t>
  </si>
  <si>
    <t>2023-03-31 00:00:00+00:00</t>
  </si>
  <si>
    <t>183.22000122070312</t>
  </si>
  <si>
    <t>2023-04-03 00:00:00+00:00</t>
  </si>
  <si>
    <t>89.67214965820312</t>
  </si>
  <si>
    <t>184.5399932861328</t>
  </si>
  <si>
    <t>2023-04-04 00:00:00+00:00</t>
  </si>
  <si>
    <t>187.97999572753906</t>
  </si>
  <si>
    <t>2023-04-05 00:00:00+00:00</t>
  </si>
  <si>
    <t>187.8300018310547</t>
  </si>
  <si>
    <t>2023-04-06 00:00:00+00:00</t>
  </si>
  <si>
    <t>186.49000549316406</t>
  </si>
  <si>
    <t>2023-04-10 00:00:00+00:00</t>
  </si>
  <si>
    <t>185.11000061035156</t>
  </si>
  <si>
    <t>2023-04-11 00:00:00+00:00</t>
  </si>
  <si>
    <t>186.27999877929688</t>
  </si>
  <si>
    <t>2023-04-12 00:00:00+00:00</t>
  </si>
  <si>
    <t>4091.949951171875</t>
  </si>
  <si>
    <t>280.1710510253906</t>
  </si>
  <si>
    <t>187.19000244140625</t>
  </si>
  <si>
    <t>2023-04-13 00:00:00+00:00</t>
  </si>
  <si>
    <t>189.72000122070312</t>
  </si>
  <si>
    <t>2023-04-14 00:00:00+00:00</t>
  </si>
  <si>
    <t>163.74037170410156</t>
  </si>
  <si>
    <t>90.23429870605469</t>
  </si>
  <si>
    <t>186.36000061035156</t>
  </si>
  <si>
    <t>2023-04-17 00:00:00+00:00</t>
  </si>
  <si>
    <t>185.52999877929688</t>
  </si>
  <si>
    <t>2023-04-18 00:00:00+00:00</t>
  </si>
  <si>
    <t>90.60260772705078</t>
  </si>
  <si>
    <t>2023-04-19 00:00:00+00:00</t>
  </si>
  <si>
    <t>166.1388397216797</t>
  </si>
  <si>
    <t>185.36000061035156</t>
  </si>
  <si>
    <t>2023-04-20 00:00:00+00:00</t>
  </si>
  <si>
    <t>165.1675567626953</t>
  </si>
  <si>
    <t>186.08999633789062</t>
  </si>
  <si>
    <t>2023-04-21 00:00:00+00:00</t>
  </si>
  <si>
    <t>163.55206298828125</t>
  </si>
  <si>
    <t>90.08892059326172</t>
  </si>
  <si>
    <t>2023-04-24 00:00:00+00:00</t>
  </si>
  <si>
    <t>184.80999755859375</t>
  </si>
  <si>
    <t>2023-04-25 00:00:00+00:00</t>
  </si>
  <si>
    <t>272.19549560546875</t>
  </si>
  <si>
    <t>2023-04-26 00:00:00+00:00</t>
  </si>
  <si>
    <t>4055.989990234375</t>
  </si>
  <si>
    <t>291.9118957519531</t>
  </si>
  <si>
    <t>88.51878356933594</t>
  </si>
  <si>
    <t>184.74000549316406</t>
  </si>
  <si>
    <t>2023-04-27 00:00:00+00:00</t>
  </si>
  <si>
    <t>166.9119110107422</t>
  </si>
  <si>
    <t>2023-04-28 00:00:00+00:00</t>
  </si>
  <si>
    <t>303.6627197265625</t>
  </si>
  <si>
    <t>90.52506256103516</t>
  </si>
  <si>
    <t>184.8000030517578</t>
  </si>
  <si>
    <t>2023-05-01 00:00:00+00:00</t>
  </si>
  <si>
    <t>2023-05-02 00:00:00+00:00</t>
  </si>
  <si>
    <t>187.52000427246094</t>
  </si>
  <si>
    <t>2023-05-03 00:00:00+00:00</t>
  </si>
  <si>
    <t>89.09061431884766</t>
  </si>
  <si>
    <t>189.11000061035156</t>
  </si>
  <si>
    <t>2023-05-04 00:00:00+00:00</t>
  </si>
  <si>
    <t>4061.219970703125</t>
  </si>
  <si>
    <t>190.44000244140625</t>
  </si>
  <si>
    <t>2023-05-05 00:00:00+00:00</t>
  </si>
  <si>
    <t>172.02601623535156</t>
  </si>
  <si>
    <t>187.4600067138672</t>
  </si>
  <si>
    <t>2023-05-08 00:00:00+00:00</t>
  </si>
  <si>
    <t>90.34091186523438</t>
  </si>
  <si>
    <t>187.69000244140625</t>
  </si>
  <si>
    <t>2023-05-09 00:00:00+00:00</t>
  </si>
  <si>
    <t>189.02000427246094</t>
  </si>
  <si>
    <t>2023-05-10 00:00:00+00:00</t>
  </si>
  <si>
    <t>2023-05-11 00:00:00+00:00</t>
  </si>
  <si>
    <t>89.94353485107422</t>
  </si>
  <si>
    <t>187.1300048828125</t>
  </si>
  <si>
    <t>2023-05-12 00:00:00+00:00</t>
  </si>
  <si>
    <t>186.80999755859375</t>
  </si>
  <si>
    <t>2023-05-15 00:00:00+00:00</t>
  </si>
  <si>
    <t>170.77523803710938</t>
  </si>
  <si>
    <t>305.83697509765625</t>
  </si>
  <si>
    <t>187.2100067138672</t>
  </si>
  <si>
    <t>2023-05-16 00:00:00+00:00</t>
  </si>
  <si>
    <t>89.52677154541016</t>
  </si>
  <si>
    <t>184.8699951171875</t>
  </si>
  <si>
    <t>2023-05-17 00:00:00+00:00</t>
  </si>
  <si>
    <t>184.22999572753906</t>
  </si>
  <si>
    <t>2023-05-18 00:00:00+00:00</t>
  </si>
  <si>
    <t>315.47906494140625</t>
  </si>
  <si>
    <t>90.85460662841797</t>
  </si>
  <si>
    <t>181.83999633789062</t>
  </si>
  <si>
    <t>2023-05-19 00:00:00+00:00</t>
  </si>
  <si>
    <t>173.84197998046875</t>
  </si>
  <si>
    <t>315.3007507324219</t>
  </si>
  <si>
    <t>183.63999938964844</t>
  </si>
  <si>
    <t>2023-05-22 00:00:00+00:00</t>
  </si>
  <si>
    <t>91.00968170166016</t>
  </si>
  <si>
    <t>183.2100067138672</t>
  </si>
  <si>
    <t>2023-05-23 00:00:00+00:00</t>
  </si>
  <si>
    <t>312.25018310546875</t>
  </si>
  <si>
    <t>183.42999267578125</t>
  </si>
  <si>
    <t>2023-05-24 00:00:00+00:00</t>
  </si>
  <si>
    <t>310.8536376953125</t>
  </si>
  <si>
    <t>2023-05-25 00:00:00+00:00</t>
  </si>
  <si>
    <t>180.1999969482422</t>
  </si>
  <si>
    <t>2023-05-26 00:00:00+00:00</t>
  </si>
  <si>
    <t>329.71185302734375</t>
  </si>
  <si>
    <t>180.9199981689453</t>
  </si>
  <si>
    <t>2023-05-30 00:00:00+00:00</t>
  </si>
  <si>
    <t>175.96588134765625</t>
  </si>
  <si>
    <t>182.0399932861328</t>
  </si>
  <si>
    <t>2023-05-31 00:00:00+00:00</t>
  </si>
  <si>
    <t>89.42984771728516</t>
  </si>
  <si>
    <t>182.32000732421875</t>
  </si>
  <si>
    <t>2023-06-01 00:00:00+00:00</t>
  </si>
  <si>
    <t>2023-06-02 00:00:00+00:00</t>
  </si>
  <si>
    <t>179.58840942382812</t>
  </si>
  <si>
    <t>181.0500030517578</t>
  </si>
  <si>
    <t>2023-06-05 00:00:00+00:00</t>
  </si>
  <si>
    <t>332.7327575683594</t>
  </si>
  <si>
    <t>91.64935302734375</t>
  </si>
  <si>
    <t>182.13999938964844</t>
  </si>
  <si>
    <t>2023-06-06 00:00:00+00:00</t>
  </si>
  <si>
    <t>182.33999633789062</t>
  </si>
  <si>
    <t>2023-06-07 00:00:00+00:00</t>
  </si>
  <si>
    <t>320.2926330566406</t>
  </si>
  <si>
    <t>180.14999389648438</t>
  </si>
  <si>
    <t>2023-06-08 00:00:00+00:00</t>
  </si>
  <si>
    <t>179.21127319335938</t>
  </si>
  <si>
    <t>2023-06-09 00:00:00+00:00</t>
  </si>
  <si>
    <t>179.59835815429688</t>
  </si>
  <si>
    <t>323.67010498046875</t>
  </si>
  <si>
    <t>92.46350860595703</t>
  </si>
  <si>
    <t>2023-06-12 00:00:00+00:00</t>
  </si>
  <si>
    <t>182.40704345703125</t>
  </si>
  <si>
    <t>181.8800048828125</t>
  </si>
  <si>
    <t>2023-06-13 00:00:00+00:00</t>
  </si>
  <si>
    <t>93.81072235107422</t>
  </si>
  <si>
    <t>180.5399932861328</t>
  </si>
  <si>
    <t>2023-06-14 00:00:00+00:00</t>
  </si>
  <si>
    <t>180.63999938964844</t>
  </si>
  <si>
    <t>2023-06-15 00:00:00+00:00</t>
  </si>
  <si>
    <t>184.61033630371094</t>
  </si>
  <si>
    <t>344.7766418457031</t>
  </si>
  <si>
    <t>181.91000366210938</t>
  </si>
  <si>
    <t>2023-06-16 00:00:00+00:00</t>
  </si>
  <si>
    <t>181.6300048828125</t>
  </si>
  <si>
    <t>2023-06-20 00:00:00+00:00</t>
  </si>
  <si>
    <t>183.61785888671875</t>
  </si>
  <si>
    <t>334.82257080078125</t>
  </si>
  <si>
    <t>93.83357238769531</t>
  </si>
  <si>
    <t>2023-06-21 00:00:00+00:00</t>
  </si>
  <si>
    <t>330.3754577636719</t>
  </si>
  <si>
    <t>93.54086303710938</t>
  </si>
  <si>
    <t>179.49000549316406</t>
  </si>
  <si>
    <t>2023-06-22 00:00:00+00:00</t>
  </si>
  <si>
    <t>185.5928955078125</t>
  </si>
  <si>
    <t>336.4667053222656</t>
  </si>
  <si>
    <t>2023-06-23 00:00:00+00:00</t>
  </si>
  <si>
    <t>178.1999969482422</t>
  </si>
  <si>
    <t>2023-06-26 00:00:00+00:00</t>
  </si>
  <si>
    <t>183.8759002685547</t>
  </si>
  <si>
    <t>178.50999450683594</t>
  </si>
  <si>
    <t>2023-06-27 00:00:00+00:00</t>
  </si>
  <si>
    <t>93.36524200439453</t>
  </si>
  <si>
    <t>177.69000244140625</t>
  </si>
  <si>
    <t>2023-06-28 00:00:00+00:00</t>
  </si>
  <si>
    <t>93.41401672363281</t>
  </si>
  <si>
    <t>177.27999877929688</t>
  </si>
  <si>
    <t>2023-06-29 00:00:00+00:00</t>
  </si>
  <si>
    <t>93.58963775634766</t>
  </si>
  <si>
    <t>177.08999633789062</t>
  </si>
  <si>
    <t>2023-06-30 00:00:00+00:00</t>
  </si>
  <si>
    <t>2023-07-03 00:00:00+00:00</t>
  </si>
  <si>
    <t>191.01181030273438</t>
  </si>
  <si>
    <t>334.7631530761719</t>
  </si>
  <si>
    <t>178.47000122070312</t>
  </si>
  <si>
    <t>2023-07-05 00:00:00+00:00</t>
  </si>
  <si>
    <t>177.83999633789062</t>
  </si>
  <si>
    <t>2023-07-06 00:00:00+00:00</t>
  </si>
  <si>
    <t>177.30999755859375</t>
  </si>
  <si>
    <t>2023-07-07 00:00:00+00:00</t>
  </si>
  <si>
    <t>189.2451934814453</t>
  </si>
  <si>
    <t>93.47256469726562</t>
  </si>
  <si>
    <t>2023-07-10 00:00:00+00:00</t>
  </si>
  <si>
    <t>187.19078063964844</t>
  </si>
  <si>
    <t>93.76527404785156</t>
  </si>
  <si>
    <t>178.77999877929688</t>
  </si>
  <si>
    <t>2023-07-11 00:00:00+00:00</t>
  </si>
  <si>
    <t>186.66476440429688</t>
  </si>
  <si>
    <t>329.2958679199219</t>
  </si>
  <si>
    <t>179.4499969482422</t>
  </si>
  <si>
    <t>2023-07-12 00:00:00+00:00</t>
  </si>
  <si>
    <t>2023-07-13 00:00:00+00:00</t>
  </si>
  <si>
    <t>189.10623168945312</t>
  </si>
  <si>
    <t>182.00999450683594</t>
  </si>
  <si>
    <t>2023-07-14 00:00:00+00:00</t>
  </si>
  <si>
    <t>341.9439392089844</t>
  </si>
  <si>
    <t>96.42894744873047</t>
  </si>
  <si>
    <t>181.42999267578125</t>
  </si>
  <si>
    <t>2023-07-17 00:00:00+00:00</t>
  </si>
  <si>
    <t>181.55999755859375</t>
  </si>
  <si>
    <t>2023-07-18 00:00:00+00:00</t>
  </si>
  <si>
    <t>192.27224731445312</t>
  </si>
  <si>
    <t>356.0578918457031</t>
  </si>
  <si>
    <t>2023-07-19 00:00:00+00:00</t>
  </si>
  <si>
    <t>351.69000244140625</t>
  </si>
  <si>
    <t>183.6699981689453</t>
  </si>
  <si>
    <t>2023-07-20 00:00:00+00:00</t>
  </si>
  <si>
    <t>96.71190643310547</t>
  </si>
  <si>
    <t>182.74000549316406</t>
  </si>
  <si>
    <t>2023-07-21 00:00:00+00:00</t>
  </si>
  <si>
    <t>340.48797607421875</t>
  </si>
  <si>
    <t>96.75093841552734</t>
  </si>
  <si>
    <t>182.17999267578125</t>
  </si>
  <si>
    <t>2023-07-24 00:00:00+00:00</t>
  </si>
  <si>
    <t>341.8151550292969</t>
  </si>
  <si>
    <t>181.39999389648438</t>
  </si>
  <si>
    <t>2023-07-25 00:00:00+00:00</t>
  </si>
  <si>
    <t>192.16307067871094</t>
  </si>
  <si>
    <t>182.41000366210938</t>
  </si>
  <si>
    <t>2023-07-26 00:00:00+00:00</t>
  </si>
  <si>
    <t>193.0364532470703</t>
  </si>
  <si>
    <t>183.3000030517578</t>
  </si>
  <si>
    <t>2023-07-27 00:00:00+00:00</t>
  </si>
  <si>
    <t>327.5625915527344</t>
  </si>
  <si>
    <t>96.92655181884766</t>
  </si>
  <si>
    <t>180.4199981689453</t>
  </si>
  <si>
    <t>2023-07-28 00:00:00+00:00</t>
  </si>
  <si>
    <t>194.35646057128906</t>
  </si>
  <si>
    <t>335.1395263671875</t>
  </si>
  <si>
    <t>181.86000061035156</t>
  </si>
  <si>
    <t>2023-07-31 00:00:00+00:00</t>
  </si>
  <si>
    <t>194.97177124023438</t>
  </si>
  <si>
    <t>98.14618682861328</t>
  </si>
  <si>
    <t>182.35000610351562</t>
  </si>
  <si>
    <t>2023-08-01 00:00:00+00:00</t>
  </si>
  <si>
    <t>180.4600067138672</t>
  </si>
  <si>
    <t>2023-08-02 00:00:00+00:00</t>
  </si>
  <si>
    <t>95.92157745361328</t>
  </si>
  <si>
    <t>179.60000610351562</t>
  </si>
  <si>
    <t>2023-08-03 00:00:00+00:00</t>
  </si>
  <si>
    <t>323.5413513183594</t>
  </si>
  <si>
    <t>95.71668243408203</t>
  </si>
  <si>
    <t>179.5399932861328</t>
  </si>
  <si>
    <t>2023-08-04 00:00:00+00:00</t>
  </si>
  <si>
    <t>180.19000244140625</t>
  </si>
  <si>
    <t>2023-08-07 00:00:00+00:00</t>
  </si>
  <si>
    <t>326.9584045410156</t>
  </si>
  <si>
    <t>96.24356079101562</t>
  </si>
  <si>
    <t>179.77999877929688</t>
  </si>
  <si>
    <t>2023-08-08 00:00:00+00:00</t>
  </si>
  <si>
    <t>95.64838409423828</t>
  </si>
  <si>
    <t>2023-08-09 00:00:00+00:00</t>
  </si>
  <si>
    <t>319.1536560058594</t>
  </si>
  <si>
    <t>95.25810241699219</t>
  </si>
  <si>
    <t>177.7899932861328</t>
  </si>
  <si>
    <t>2023-08-10 00:00:00+00:00</t>
  </si>
  <si>
    <t>177.60000610351562</t>
  </si>
  <si>
    <t>2023-08-11 00:00:00+00:00</t>
  </si>
  <si>
    <t>176.69046020507812</t>
  </si>
  <si>
    <t>317.9452819824219</t>
  </si>
  <si>
    <t>95.06295776367188</t>
  </si>
  <si>
    <t>2023-08-14 00:00:00+00:00</t>
  </si>
  <si>
    <t>178.35015869140625</t>
  </si>
  <si>
    <t>177.05999755859375</t>
  </si>
  <si>
    <t>2023-08-15 00:00:00+00:00</t>
  </si>
  <si>
    <t>318.7871398925781</t>
  </si>
  <si>
    <t>94.01895141601562</t>
  </si>
  <si>
    <t>176.58999633789062</t>
  </si>
  <si>
    <t>2023-08-16 00:00:00+00:00</t>
  </si>
  <si>
    <t>175.47801208496094</t>
  </si>
  <si>
    <t>318.0129699707031</t>
  </si>
  <si>
    <t>175.57000732421875</t>
  </si>
  <si>
    <t>2023-08-17 00:00:00+00:00</t>
  </si>
  <si>
    <t>175.3000030517578</t>
  </si>
  <si>
    <t>2023-08-18 00:00:00+00:00</t>
  </si>
  <si>
    <t>314.1221923828125</t>
  </si>
  <si>
    <t>92.63345336914062</t>
  </si>
  <si>
    <t>175.3300018310547</t>
  </si>
  <si>
    <t>2023-08-21 00:00:00+00:00</t>
  </si>
  <si>
    <t>174.7525177001953</t>
  </si>
  <si>
    <t>319.4819641113281</t>
  </si>
  <si>
    <t>175.80999755859375</t>
  </si>
  <si>
    <t>2023-08-22 00:00:00+00:00</t>
  </si>
  <si>
    <t>176.10000610351562</t>
  </si>
  <si>
    <t>2023-08-23 00:00:00+00:00</t>
  </si>
  <si>
    <t>179.9998779296875</t>
  </si>
  <si>
    <t>324.5638122558594</t>
  </si>
  <si>
    <t>93.96041870117188</t>
  </si>
  <si>
    <t>177.88999938964844</t>
  </si>
  <si>
    <t>2023-08-24 00:00:00+00:00</t>
  </si>
  <si>
    <t>175.28919982910156</t>
  </si>
  <si>
    <t>92.78956604003906</t>
  </si>
  <si>
    <t>2023-08-25 00:00:00+00:00</t>
  </si>
  <si>
    <t>177.50540161132812</t>
  </si>
  <si>
    <t>320.5737609863281</t>
  </si>
  <si>
    <t>93.32621002197266</t>
  </si>
  <si>
    <t>177.6199951171875</t>
  </si>
  <si>
    <t>2023-08-28 00:00:00+00:00</t>
  </si>
  <si>
    <t>179.07562255859375</t>
  </si>
  <si>
    <t>321.28839111328125</t>
  </si>
  <si>
    <t>178.1300048828125</t>
  </si>
  <si>
    <t>2023-08-29 00:00:00+00:00</t>
  </si>
  <si>
    <t>179.8699951171875</t>
  </si>
  <si>
    <t>2023-08-30 00:00:00+00:00</t>
  </si>
  <si>
    <t>186.48948669433594</t>
  </si>
  <si>
    <t>326.3404541015625</t>
  </si>
  <si>
    <t>180.32000732421875</t>
  </si>
  <si>
    <t>2023-08-31 00:00:00+00:00</t>
  </si>
  <si>
    <t>95.35567474365234</t>
  </si>
  <si>
    <t>180.02000427246094</t>
  </si>
  <si>
    <t>2023-09-01 00:00:00+00:00</t>
  </si>
  <si>
    <t>188.28829956054688</t>
  </si>
  <si>
    <t>95.68740844726562</t>
  </si>
  <si>
    <t>180.11000061035156</t>
  </si>
  <si>
    <t>2023-09-05 00:00:00+00:00</t>
  </si>
  <si>
    <t>331.06500244140625</t>
  </si>
  <si>
    <t>95.08247375488281</t>
  </si>
  <si>
    <t>2023-09-06 00:00:00+00:00</t>
  </si>
  <si>
    <t>177.8300018310547</t>
  </si>
  <si>
    <t>2023-09-07 00:00:00+00:00</t>
  </si>
  <si>
    <t>94.14579010009766</t>
  </si>
  <si>
    <t>178.02000427246094</t>
  </si>
  <si>
    <t>2023-09-08 00:00:00+00:00</t>
  </si>
  <si>
    <t>177.0780487060547</t>
  </si>
  <si>
    <t>331.77960205078125</t>
  </si>
  <si>
    <t>94.18482208251953</t>
  </si>
  <si>
    <t>178.0800018310547</t>
  </si>
  <si>
    <t>2023-09-11 00:00:00+00:00</t>
  </si>
  <si>
    <t>178.25074768066406</t>
  </si>
  <si>
    <t>335.42230224609375</t>
  </si>
  <si>
    <t>94.94587707519531</t>
  </si>
  <si>
    <t>178.41000366210938</t>
  </si>
  <si>
    <t>2023-09-12 00:00:00+00:00</t>
  </si>
  <si>
    <t>175.20968627929688</t>
  </si>
  <si>
    <t>329.2982482910156</t>
  </si>
  <si>
    <t>94.54583740234375</t>
  </si>
  <si>
    <t>2023-09-13 00:00:00+00:00</t>
  </si>
  <si>
    <t>173.1326141357422</t>
  </si>
  <si>
    <t>2023-09-14 00:00:00+00:00</t>
  </si>
  <si>
    <t>95.39469146728516</t>
  </si>
  <si>
    <t>177.1699981689453</t>
  </si>
  <si>
    <t>2023-09-15 00:00:00+00:00</t>
  </si>
  <si>
    <t>173.92764282226562</t>
  </si>
  <si>
    <t>94.60437774658203</t>
  </si>
  <si>
    <t>178.33999633789062</t>
  </si>
  <si>
    <t>2023-09-18 00:00:00+00:00</t>
  </si>
  <si>
    <t>326.60845947265625</t>
  </si>
  <si>
    <t>179.38999938964844</t>
  </si>
  <si>
    <t>2023-09-19 00:00:00+00:00</t>
  </si>
  <si>
    <t>2023-09-20 00:00:00+00:00</t>
  </si>
  <si>
    <t>318.3802185058594</t>
  </si>
  <si>
    <t>93.66963195800781</t>
  </si>
  <si>
    <t>179.35000610351562</t>
  </si>
  <si>
    <t>2023-09-21 00:00:00+00:00</t>
  </si>
  <si>
    <t>317.1494445800781</t>
  </si>
  <si>
    <t>92.13134002685547</t>
  </si>
  <si>
    <t>178.0500030517578</t>
  </si>
  <si>
    <t>2023-09-22 00:00:00+00:00</t>
  </si>
  <si>
    <t>314.64825439453125</t>
  </si>
  <si>
    <t>92.11174774169922</t>
  </si>
  <si>
    <t>178.6199951171875</t>
  </si>
  <si>
    <t>2023-09-25 00:00:00+00:00</t>
  </si>
  <si>
    <t>174.9910430908203</t>
  </si>
  <si>
    <t>315.1742858886719</t>
  </si>
  <si>
    <t>92.20972442626953</t>
  </si>
  <si>
    <t>2023-09-26 00:00:00+00:00</t>
  </si>
  <si>
    <t>309.8145446777344</t>
  </si>
  <si>
    <t>176.27999877929688</t>
  </si>
  <si>
    <t>2023-09-27 00:00:00+00:00</t>
  </si>
  <si>
    <t>2023-09-28 00:00:00+00:00</t>
  </si>
  <si>
    <t>169.63438415527344</t>
  </si>
  <si>
    <t>91.55326080322266</t>
  </si>
  <si>
    <t>173.22999572753906</t>
  </si>
  <si>
    <t>2023-09-29 00:00:00+00:00</t>
  </si>
  <si>
    <t>170.15115356445312</t>
  </si>
  <si>
    <t>91.29850769042969</t>
  </si>
  <si>
    <t>171.4499969482422</t>
  </si>
  <si>
    <t>2023-10-02 00:00:00+00:00</t>
  </si>
  <si>
    <t>172.67544555664062</t>
  </si>
  <si>
    <t>90.80860137939453</t>
  </si>
  <si>
    <t>169.64999389648438</t>
  </si>
  <si>
    <t>2023-10-03 00:00:00+00:00</t>
  </si>
  <si>
    <t>171.3337860107422</t>
  </si>
  <si>
    <t>89.57405090332031</t>
  </si>
  <si>
    <t>169.16000366210938</t>
  </si>
  <si>
    <t>2023-10-04 00:00:00+00:00</t>
  </si>
  <si>
    <t>172.5860137939453</t>
  </si>
  <si>
    <t>316.5837097167969</t>
  </si>
  <si>
    <t>89.94637298583984</t>
  </si>
  <si>
    <t>169.13999938964844</t>
  </si>
  <si>
    <t>2023-10-05 00:00:00+00:00</t>
  </si>
  <si>
    <t>90.16193389892578</t>
  </si>
  <si>
    <t>168.8300018310547</t>
  </si>
  <si>
    <t>2023-10-06 00:00:00+00:00</t>
  </si>
  <si>
    <t>2023-10-09 00:00:00+00:00</t>
  </si>
  <si>
    <t>2023-10-10 00:00:00+00:00</t>
  </si>
  <si>
    <t>172.52999877929688</t>
  </si>
  <si>
    <t>2023-10-11 00:00:00+00:00</t>
  </si>
  <si>
    <t>329.9434509277344</t>
  </si>
  <si>
    <t>173.7899932861328</t>
  </si>
  <si>
    <t>2023-10-12 00:00:00+00:00</t>
  </si>
  <si>
    <t>179.59242248535156</t>
  </si>
  <si>
    <t>91.84719848632812</t>
  </si>
  <si>
    <t>173.25999450683594</t>
  </si>
  <si>
    <t>2023-10-13 00:00:00+00:00</t>
  </si>
  <si>
    <t>325.28839111328125</t>
  </si>
  <si>
    <t>91.23971557617188</t>
  </si>
  <si>
    <t>2023-10-16 00:00:00+00:00</t>
  </si>
  <si>
    <t>177.61473083496094</t>
  </si>
  <si>
    <t>177.9600067138672</t>
  </si>
  <si>
    <t>2023-10-17 00:00:00+00:00</t>
  </si>
  <si>
    <t>176.05441284179688</t>
  </si>
  <si>
    <t>329.5860900878906</t>
  </si>
  <si>
    <t>2023-10-18 00:00:00+00:00</t>
  </si>
  <si>
    <t>180.8699951171875</t>
  </si>
  <si>
    <t>2023-10-19 00:00:00+00:00</t>
  </si>
  <si>
    <t>328.85162353515625</t>
  </si>
  <si>
    <t>89.98556518554688</t>
  </si>
  <si>
    <t>183.08999633789062</t>
  </si>
  <si>
    <t>2023-10-20 00:00:00+00:00</t>
  </si>
  <si>
    <t>183.58999633789062</t>
  </si>
  <si>
    <t>2023-10-23 00:00:00+00:00</t>
  </si>
  <si>
    <t>171.9300994873047</t>
  </si>
  <si>
    <t>326.86651611328125</t>
  </si>
  <si>
    <t>182.97000122070312</t>
  </si>
  <si>
    <t>2023-10-24 00:00:00+00:00</t>
  </si>
  <si>
    <t>328.0675048828125</t>
  </si>
  <si>
    <t>89.46626281738281</t>
  </si>
  <si>
    <t>182.9499969482422</t>
  </si>
  <si>
    <t>2023-10-25 00:00:00+00:00</t>
  </si>
  <si>
    <t>88.30030059814453</t>
  </si>
  <si>
    <t>183.72000122070312</t>
  </si>
  <si>
    <t>2023-10-26 00:00:00+00:00</t>
  </si>
  <si>
    <t>165.85787963867188</t>
  </si>
  <si>
    <t>184.00999450683594</t>
  </si>
  <si>
    <t>2023-10-27 00:00:00+00:00</t>
  </si>
  <si>
    <t>167.17965698242188</t>
  </si>
  <si>
    <t>327.3528747558594</t>
  </si>
  <si>
    <t>186.14999389648438</t>
  </si>
  <si>
    <t>2023-10-30 00:00:00+00:00</t>
  </si>
  <si>
    <t>334.7969970703125</t>
  </si>
  <si>
    <t>185.10000610351562</t>
  </si>
  <si>
    <t>2023-10-31 00:00:00+00:00</t>
  </si>
  <si>
    <t>88.63343048095703</t>
  </si>
  <si>
    <t>184.08999633789062</t>
  </si>
  <si>
    <t>2023-11-01 00:00:00+00:00</t>
  </si>
  <si>
    <t>89.50545501708984</t>
  </si>
  <si>
    <t>183.50999450683594</t>
  </si>
  <si>
    <t>2023-11-02 00:00:00+00:00</t>
  </si>
  <si>
    <t>345.7249755859375</t>
  </si>
  <si>
    <t>91.32789611816406</t>
  </si>
  <si>
    <t>184.1199951171875</t>
  </si>
  <si>
    <t>2023-11-03 00:00:00+00:00</t>
  </si>
  <si>
    <t>350.1716003417969</t>
  </si>
  <si>
    <t>184.7899932861328</t>
  </si>
  <si>
    <t>2023-11-06 00:00:00+00:00</t>
  </si>
  <si>
    <t>178.12155151367188</t>
  </si>
  <si>
    <t>183.35000610351562</t>
  </si>
  <si>
    <t>2023-11-07 00:00:00+00:00</t>
  </si>
  <si>
    <t>357.8440246582031</t>
  </si>
  <si>
    <t>182.58999633789062</t>
  </si>
  <si>
    <t>2023-11-08 00:00:00+00:00</t>
  </si>
  <si>
    <t>92.31751251220703</t>
  </si>
  <si>
    <t>180.77000427246094</t>
  </si>
  <si>
    <t>2023-11-09 00:00:00+00:00</t>
  </si>
  <si>
    <t>91.72962188720703</t>
  </si>
  <si>
    <t>181.49000549316406</t>
  </si>
  <si>
    <t>2023-11-10 00:00:00+00:00</t>
  </si>
  <si>
    <t>185.49127197265625</t>
  </si>
  <si>
    <t>366.9159240722656</t>
  </si>
  <si>
    <t>92.80741882324219</t>
  </si>
  <si>
    <t>179.50999450683594</t>
  </si>
  <si>
    <t>2023-11-13 00:00:00+00:00</t>
  </si>
  <si>
    <t>363.9481506347656</t>
  </si>
  <si>
    <t>180.50999450683594</t>
  </si>
  <si>
    <t>Date.1</t>
  </si>
  <si>
    <t>Annualised Daily Return</t>
  </si>
  <si>
    <t>Annualised Standard Deviation</t>
  </si>
  <si>
    <t>Portfolio Standard Deviation</t>
  </si>
  <si>
    <t>Weight Max</t>
  </si>
  <si>
    <t>Portfolio Mean Return</t>
  </si>
  <si>
    <t xml:space="preserve">Equal Weight </t>
  </si>
  <si>
    <t>Portfolio Sharpe Ratio</t>
  </si>
  <si>
    <t>Risk Free Rate</t>
  </si>
  <si>
    <t>Risk Free Rate (equalibium)</t>
  </si>
  <si>
    <t>Total</t>
  </si>
  <si>
    <t>Formula</t>
  </si>
  <si>
    <t>Y</t>
  </si>
  <si>
    <t>X</t>
  </si>
  <si>
    <t>Chart Data Table</t>
  </si>
  <si>
    <t>Return</t>
  </si>
  <si>
    <t xml:space="preserve">Risk </t>
  </si>
  <si>
    <t>Sharpe</t>
  </si>
  <si>
    <t>Slope</t>
  </si>
  <si>
    <t>Covariance Matrix</t>
  </si>
  <si>
    <t>1. ASSET RISK/RETURN PROFILE</t>
  </si>
  <si>
    <t xml:space="preserve">Equal </t>
  </si>
  <si>
    <t xml:space="preserve">Optimal </t>
  </si>
  <si>
    <t>Weighting (allocation)</t>
  </si>
  <si>
    <t>3. Visualisation</t>
  </si>
  <si>
    <t>Date period</t>
  </si>
  <si>
    <t>02 Jan 2020 to 14 Nov 2024</t>
  </si>
  <si>
    <t>Function</t>
  </si>
  <si>
    <t>Adjusted Closing Price</t>
  </si>
  <si>
    <t>yfinance (Python Libarary)</t>
  </si>
  <si>
    <t>Source</t>
  </si>
  <si>
    <t>Code Reference</t>
  </si>
  <si>
    <t>Go to "Reference"</t>
  </si>
  <si>
    <t>Log Normal Return</t>
  </si>
  <si>
    <t>Log normal is closer to actual return of assets</t>
  </si>
  <si>
    <t>Mathametically, daily log return can be directly summed</t>
  </si>
  <si>
    <t>Sample data</t>
  </si>
  <si>
    <t xml:space="preserve">Sample statistics functions (instead of population) should be used </t>
  </si>
  <si>
    <t xml:space="preserve">due to one degree of freedom loss. </t>
  </si>
  <si>
    <t>2. USING EXCEL SOLVER - OPTIMAL PORTFOLIO ALLOCATION</t>
  </si>
  <si>
    <t>4. CONCLUSION</t>
  </si>
  <si>
    <t>requires a lower risk taking (risk level of 0.1740 annualised standard deviation)</t>
  </si>
  <si>
    <t xml:space="preserve">With our dataset, we can conclude at same return (0.1640) level the optimal allocation plan </t>
  </si>
  <si>
    <t>Solver Constraints</t>
  </si>
  <si>
    <t>1. Non-negativity</t>
  </si>
  <si>
    <t>2. Total Investment</t>
  </si>
  <si>
    <t>MeanVariance-CAPM.pdf</t>
  </si>
  <si>
    <t>Portfolio Optimization in Excel: Step by Step Tutorial</t>
  </si>
  <si>
    <t>ranaroussi/yfinance: Download market data from Yahoo! Finance's API</t>
  </si>
  <si>
    <t>Equal weighting generates a decent plan in terms of sharpe</t>
  </si>
  <si>
    <t>The analysis suggests a plan that is heavily deployed in Gold.</t>
  </si>
  <si>
    <t>Use Yahoo Finance page to test if the ticker works.</t>
  </si>
  <si>
    <t>Stdev</t>
  </si>
  <si>
    <t>Weighting</t>
  </si>
  <si>
    <t>Optimal</t>
  </si>
  <si>
    <t>n/a</t>
  </si>
  <si>
    <t>Frontier</t>
  </si>
  <si>
    <t>TSLA</t>
  </si>
  <si>
    <t>153.93821716308594</t>
  </si>
  <si>
    <t>28.68400001525879</t>
  </si>
  <si>
    <t>72.08830261230469</t>
  </si>
  <si>
    <t>73.71974182128906</t>
  </si>
  <si>
    <t>29.534000396728516</t>
  </si>
  <si>
    <t>72.66272735595703</t>
  </si>
  <si>
    <t>152.4143829345703</t>
  </si>
  <si>
    <t>73.99254608154297</t>
  </si>
  <si>
    <t>72.32096862792969</t>
  </si>
  <si>
    <t>151.02467346191406</t>
  </si>
  <si>
    <t>73.76520538330078</t>
  </si>
  <si>
    <t>31.270666122436523</t>
  </si>
  <si>
    <t>73.48434448242188</t>
  </si>
  <si>
    <t>153.4302520751953</t>
  </si>
  <si>
    <t>74.06527709960938</t>
  </si>
  <si>
    <t>32.80933380126953</t>
  </si>
  <si>
    <t>155.3470458984375</t>
  </si>
  <si>
    <t>74.42903137207031</t>
  </si>
  <si>
    <t>32.089332580566406</t>
  </si>
  <si>
    <t>154.6282196044922</t>
  </si>
  <si>
    <t>74.27444458007812</t>
  </si>
  <si>
    <t>31.876667022705078</t>
  </si>
  <si>
    <t>156.48751831054688</t>
  </si>
  <si>
    <t>34.990665435791016</t>
  </si>
  <si>
    <t>75.78446197509766</t>
  </si>
  <si>
    <t>155.38540649414062</t>
  </si>
  <si>
    <t>35.861331939697266</t>
  </si>
  <si>
    <t>75.45967864990234</t>
  </si>
  <si>
    <t>156.39169311523438</t>
  </si>
  <si>
    <t>74.78366088867188</t>
  </si>
  <si>
    <t>34.56666564941406</t>
  </si>
  <si>
    <t>76.40491485595703</t>
  </si>
  <si>
    <t>160.14865112304688</t>
  </si>
  <si>
    <t>75.54750061035156</t>
  </si>
  <si>
    <t>34.03333282470703</t>
  </si>
  <si>
    <t>36.47999954223633</t>
  </si>
  <si>
    <t>158.80685424804688</t>
  </si>
  <si>
    <t>37.97066879272461</t>
  </si>
  <si>
    <t>77.37195587158203</t>
  </si>
  <si>
    <t>75.08373260498047</t>
  </si>
  <si>
    <t>38.14666748046875</t>
  </si>
  <si>
    <t>77.14900207519531</t>
  </si>
  <si>
    <t>74.49268341064453</t>
  </si>
  <si>
    <t>37.654666900634766</t>
  </si>
  <si>
    <t>37.201332092285156</t>
  </si>
  <si>
    <t>76.99873352050781</t>
  </si>
  <si>
    <t>37.793331146240234</t>
  </si>
  <si>
    <t>78.61048126220703</t>
  </si>
  <si>
    <t>73.75611114501953</t>
  </si>
  <si>
    <t>78.49656677246094</t>
  </si>
  <si>
    <t>165.59237670898438</t>
  </si>
  <si>
    <t>42.72066879272461</t>
  </si>
  <si>
    <t>163.14840698242188</t>
  </si>
  <si>
    <t>72.50125122070312</t>
  </si>
  <si>
    <t>43.371334075927734</t>
  </si>
  <si>
    <t>167.1258087158203</t>
  </si>
  <si>
    <t>72.90132904052734</t>
  </si>
  <si>
    <t>172.6269989013672</t>
  </si>
  <si>
    <t>59.137332916259766</t>
  </si>
  <si>
    <t>48.97999954223633</t>
  </si>
  <si>
    <t>78.82135009765625</t>
  </si>
  <si>
    <t>175.99098205566406</t>
  </si>
  <si>
    <t>75.01099395751953</t>
  </si>
  <si>
    <t>49.930667877197266</t>
  </si>
  <si>
    <t>176.2401885986328</t>
  </si>
  <si>
    <t>74.40174865722656</t>
  </si>
  <si>
    <t>49.871334075927734</t>
  </si>
  <si>
    <t>51.41866683959961</t>
  </si>
  <si>
    <t>77.64791870117188</t>
  </si>
  <si>
    <t>51.62533187866211</t>
  </si>
  <si>
    <t>79.49188995361328</t>
  </si>
  <si>
    <t>75.62934875488281</t>
  </si>
  <si>
    <t>51.15266799926758</t>
  </si>
  <si>
    <t>78.92581176757812</t>
  </si>
  <si>
    <t>176.0677032470703</t>
  </si>
  <si>
    <t>53.599998474121094</t>
  </si>
  <si>
    <t>78.94525146484375</t>
  </si>
  <si>
    <t>75.41108703613281</t>
  </si>
  <si>
    <t>53.33533477783203</t>
  </si>
  <si>
    <t>77.49972534179688</t>
  </si>
  <si>
    <t>179.44122314453125</t>
  </si>
  <si>
    <t>57.22666549682617</t>
  </si>
  <si>
    <t>179.9794158935547</t>
  </si>
  <si>
    <t>75.48384857177734</t>
  </si>
  <si>
    <t>61.16133117675781</t>
  </si>
  <si>
    <t>77.81555938720703</t>
  </si>
  <si>
    <t>59.96066665649414</t>
  </si>
  <si>
    <t>171.62814331054688</t>
  </si>
  <si>
    <t>60.06666564941406</t>
  </si>
  <si>
    <t>164.22833251953125</t>
  </si>
  <si>
    <t>55.58599853515625</t>
  </si>
  <si>
    <t>69.98782348632812</t>
  </si>
  <si>
    <t>161.5182342529297</t>
  </si>
  <si>
    <t>53.32733154296875</t>
  </si>
  <si>
    <t>71.09809112548828</t>
  </si>
  <si>
    <t>163.53640747070312</t>
  </si>
  <si>
    <t>70.07328796386719</t>
  </si>
  <si>
    <t>51.91999816894531</t>
  </si>
  <si>
    <t>152.01380920410156</t>
  </si>
  <si>
    <t>45.266666412353516</t>
  </si>
  <si>
    <t>66.41166687011719</t>
  </si>
  <si>
    <t>155.69447326660156</t>
  </si>
  <si>
    <t>67.26345825195312</t>
  </si>
  <si>
    <t>44.53266525268555</t>
  </si>
  <si>
    <t>166.0542449951172</t>
  </si>
  <si>
    <t>49.574668884277344</t>
  </si>
  <si>
    <t>70.28909301757812</t>
  </si>
  <si>
    <t>158.09701538085938</t>
  </si>
  <si>
    <t>49.70066833496094</t>
  </si>
  <si>
    <t>70.03693389892578</t>
  </si>
  <si>
    <t>49.96666717529297</t>
  </si>
  <si>
    <t>71.16371154785156</t>
  </si>
  <si>
    <t>159.7884063720703</t>
  </si>
  <si>
    <t>68.03639221191406</t>
  </si>
  <si>
    <t>48.30266571044922</t>
  </si>
  <si>
    <t>155.2716522216797</t>
  </si>
  <si>
    <t>46.89866638183594</t>
  </si>
  <si>
    <t>64.66488647460938</t>
  </si>
  <si>
    <t>144.74847412109375</t>
  </si>
  <si>
    <t>61.56193542480469</t>
  </si>
  <si>
    <t>40.53333282470703</t>
  </si>
  <si>
    <t>69.32215881347656</t>
  </si>
  <si>
    <t>64.35359191894531</t>
  </si>
  <si>
    <t>43.02199935913086</t>
  </si>
  <si>
    <t>147.6411895751953</t>
  </si>
  <si>
    <t>61.170928955078125</t>
  </si>
  <si>
    <t>42.28200149536133</t>
  </si>
  <si>
    <t>60.30644607543945</t>
  </si>
  <si>
    <t>133.6391143798828</t>
  </si>
  <si>
    <t>37.369998931884766</t>
  </si>
  <si>
    <t>67.53166198730469</t>
  </si>
  <si>
    <t>59.288597106933594</t>
  </si>
  <si>
    <t>36.44133377075195</t>
  </si>
  <si>
    <t>58.84391403198242</t>
  </si>
  <si>
    <t>130.14102172851562</t>
  </si>
  <si>
    <t>52.386749267578125</t>
  </si>
  <si>
    <t>29.67133331298828</t>
  </si>
  <si>
    <t>28.68000030517578</t>
  </si>
  <si>
    <t>134.92689514160156</t>
  </si>
  <si>
    <t>51.868431091308594</t>
  </si>
  <si>
    <t>24.08133316040039</t>
  </si>
  <si>
    <t>59.46828079223633</t>
  </si>
  <si>
    <t>28.50933265686035</t>
  </si>
  <si>
    <t>55.69290542602539</t>
  </si>
  <si>
    <t>131.99581909179688</t>
  </si>
  <si>
    <t>50.95001220703125</t>
  </si>
  <si>
    <t>28.50200080871582</t>
  </si>
  <si>
    <t>130.67922973632812</t>
  </si>
  <si>
    <t>49.73672103881836</t>
  </si>
  <si>
    <t>28.952667236328125</t>
  </si>
  <si>
    <t>142.55738830566406</t>
  </si>
  <si>
    <t>54.28313446044922</t>
  </si>
  <si>
    <t>33.66666793823242</t>
  </si>
  <si>
    <t>59.648067474365234</t>
  </si>
  <si>
    <t>141.1927032470703</t>
  </si>
  <si>
    <t>55.52472686767578</t>
  </si>
  <si>
    <t>35.95000076293945</t>
  </si>
  <si>
    <t>62.78690719604492</t>
  </si>
  <si>
    <t>150.0244903564453</t>
  </si>
  <si>
    <t>58.336570739746094</t>
  </si>
  <si>
    <t>35.21066665649414</t>
  </si>
  <si>
    <t>60.187400817871094</t>
  </si>
  <si>
    <t>56.39202117919922</t>
  </si>
  <si>
    <t>34.29066848754883</t>
  </si>
  <si>
    <t>61.90501403808594</t>
  </si>
  <si>
    <t>57.88922882080078</t>
  </si>
  <si>
    <t>33.47533416748047</t>
  </si>
  <si>
    <t>151.56211853027344</t>
  </si>
  <si>
    <t>57.332332611083984</t>
  </si>
  <si>
    <t>34.93333435058594</t>
  </si>
  <si>
    <t>58.52808380126953</t>
  </si>
  <si>
    <t>32.104000091552734</t>
  </si>
  <si>
    <t>59.50472640991211</t>
  </si>
  <si>
    <t>149.20761108398438</t>
  </si>
  <si>
    <t>30.29800033569336</t>
  </si>
  <si>
    <t>58.64955139160156</t>
  </si>
  <si>
    <t>147.83335876464844</t>
  </si>
  <si>
    <t>32.000667572021484</t>
  </si>
  <si>
    <t>63.76601791381836</t>
  </si>
  <si>
    <t>158.8274383544922</t>
  </si>
  <si>
    <t>58.318302154541016</t>
  </si>
  <si>
    <t>34.41600036621094</t>
  </si>
  <si>
    <t>63.02743911743164</t>
  </si>
  <si>
    <t>58.53742599487305</t>
  </si>
  <si>
    <t>36.36333465576172</t>
  </si>
  <si>
    <t>64.64061737060547</t>
  </si>
  <si>
    <t>59.94333267211914</t>
  </si>
  <si>
    <t>36.589332580566406</t>
  </si>
  <si>
    <t>65.10706329345703</t>
  </si>
  <si>
    <t>158.70245361328125</t>
  </si>
  <si>
    <t>61.05710220336914</t>
  </si>
  <si>
    <t>38.20000076293945</t>
  </si>
  <si>
    <t>66.38494110107422</t>
  </si>
  <si>
    <t>60.50935363769531</t>
  </si>
  <si>
    <t>43.39666748046875</t>
  </si>
  <si>
    <t>166.9287872314453</t>
  </si>
  <si>
    <t>61.960914611816406</t>
  </si>
  <si>
    <t>47.32600021362305</t>
  </si>
  <si>
    <t>165.1797637939453</t>
  </si>
  <si>
    <t>60.34501266479492</t>
  </si>
  <si>
    <t>48.65533447265625</t>
  </si>
  <si>
    <t>69.65013885498047</t>
  </si>
  <si>
    <t>170.13858032226562</t>
  </si>
  <si>
    <t>60.58238220214844</t>
  </si>
  <si>
    <t>49.680667877197266</t>
  </si>
  <si>
    <t>68.70509338378906</t>
  </si>
  <si>
    <t>171.63778686523438</t>
  </si>
  <si>
    <t>62.18001937866211</t>
  </si>
  <si>
    <t>50.259334564208984</t>
  </si>
  <si>
    <t>168.23573303222656</t>
  </si>
  <si>
    <t>61.24882125854492</t>
  </si>
  <si>
    <t>49.75733184814453</t>
  </si>
  <si>
    <t>65.19937896728516</t>
  </si>
  <si>
    <t>59.514251708984375</t>
  </si>
  <si>
    <t>45.781333923339844</t>
  </si>
  <si>
    <t>67.07734680175781</t>
  </si>
  <si>
    <t>166.7557830810547</t>
  </si>
  <si>
    <t>60.81974792480469</t>
  </si>
  <si>
    <t>48.807334899902344</t>
  </si>
  <si>
    <t>66.81741333007812</t>
  </si>
  <si>
    <t>164.73764038085938</t>
  </si>
  <si>
    <t>47.04199981689453</t>
  </si>
  <si>
    <t>68.74638366699219</t>
  </si>
  <si>
    <t>167.7456512451172</t>
  </si>
  <si>
    <t>61.440547943115234</t>
  </si>
  <si>
    <t>48.34333419799805</t>
  </si>
  <si>
    <t>68.79497528076172</t>
  </si>
  <si>
    <t>167.2651824951172</t>
  </si>
  <si>
    <t>62.48128890991211</t>
  </si>
  <si>
    <t>163.19041442871094</t>
  </si>
  <si>
    <t>51.27466583251953</t>
  </si>
  <si>
    <t>69.90282440185547</t>
  </si>
  <si>
    <t>64.26152038574219</t>
  </si>
  <si>
    <t>53.367332458496094</t>
  </si>
  <si>
    <t>71.37750244140625</t>
  </si>
  <si>
    <t>172.22401428222656</t>
  </si>
  <si>
    <t>52.12533187866211</t>
  </si>
  <si>
    <t>70.22836303710938</t>
  </si>
  <si>
    <t>61.63227081298828</t>
  </si>
  <si>
    <t>46.75466537475586</t>
  </si>
  <si>
    <t>61.814842224121094</t>
  </si>
  <si>
    <t>50.74599838256836</t>
  </si>
  <si>
    <t>72.29096221923828</t>
  </si>
  <si>
    <t>173.7135772705078</t>
  </si>
  <si>
    <t>62.25305938720703</t>
  </si>
  <si>
    <t>73.03681182861328</t>
  </si>
  <si>
    <t>175.42416381835938</t>
  </si>
  <si>
    <t>61.88789749145508</t>
  </si>
  <si>
    <t>52.172000885009766</t>
  </si>
  <si>
    <t>73.79236602783203</t>
  </si>
  <si>
    <t>176.44290161132812</t>
  </si>
  <si>
    <t>62.727787017822266</t>
  </si>
  <si>
    <t>52.00266647338867</t>
  </si>
  <si>
    <t>177.48072814941406</t>
  </si>
  <si>
    <t>54.62799835205078</t>
  </si>
  <si>
    <t>76.73755645751953</t>
  </si>
  <si>
    <t>63.82331085205078</t>
  </si>
  <si>
    <t>54.08599853515625</t>
  </si>
  <si>
    <t>75.86054992675781</t>
  </si>
  <si>
    <t>175.3953399658203</t>
  </si>
  <si>
    <t>53.96066665649414</t>
  </si>
  <si>
    <t>61.85136795043945</t>
  </si>
  <si>
    <t>52.73066711425781</t>
  </si>
  <si>
    <t>173.49252319335938</t>
  </si>
  <si>
    <t>53.55533218383789</t>
  </si>
  <si>
    <t>74.95923614501953</t>
  </si>
  <si>
    <t>176.01998901367188</t>
  </si>
  <si>
    <t>53.27799987792969</t>
  </si>
  <si>
    <t>54.242000579833984</t>
  </si>
  <si>
    <t>76.28199768066406</t>
  </si>
  <si>
    <t>63.795928955078125</t>
  </si>
  <si>
    <t>53.867332458496094</t>
  </si>
  <si>
    <t>77.76554107666016</t>
  </si>
  <si>
    <t>64.90058135986328</t>
  </si>
  <si>
    <t>54.37066650390625</t>
  </si>
  <si>
    <t>77.18576049804688</t>
  </si>
  <si>
    <t>176.77044677734375</t>
  </si>
  <si>
    <t>64.34369659423828</t>
  </si>
  <si>
    <t>55.17333221435547</t>
  </si>
  <si>
    <t>54.45866775512695</t>
  </si>
  <si>
    <t>77.15653228759766</t>
  </si>
  <si>
    <t>174.97799682617188</t>
  </si>
  <si>
    <t>65.50312042236328</t>
  </si>
  <si>
    <t>54.591331481933594</t>
  </si>
  <si>
    <t>77.49270629882812</t>
  </si>
  <si>
    <t>175.2092742919922</t>
  </si>
  <si>
    <t>54.68199920654297</t>
  </si>
  <si>
    <t>77.52682495117188</t>
  </si>
  <si>
    <t>174.81414794921875</t>
  </si>
  <si>
    <t>53.72066879272461</t>
  </si>
  <si>
    <t>176.5969696044922</t>
  </si>
  <si>
    <t>66.57122802734375</t>
  </si>
  <si>
    <t>55.66666793823242</t>
  </si>
  <si>
    <t>67.42940521240234</t>
  </si>
  <si>
    <t>59.87333297729492</t>
  </si>
  <si>
    <t>68.17803192138672</t>
  </si>
  <si>
    <t>58.770668029785156</t>
  </si>
  <si>
    <t>79.20037078857422</t>
  </si>
  <si>
    <t>58.86399841308594</t>
  </si>
  <si>
    <t>78.51829528808594</t>
  </si>
  <si>
    <t>176.27896118164062</t>
  </si>
  <si>
    <t>69.05442810058594</t>
  </si>
  <si>
    <t>57.62533187866211</t>
  </si>
  <si>
    <t>80.75457763671875</t>
  </si>
  <si>
    <t>180.40354919433594</t>
  </si>
  <si>
    <t>59.04399871826172</t>
  </si>
  <si>
    <t>181.52146911621094</t>
  </si>
  <si>
    <t>71.60153198242188</t>
  </si>
  <si>
    <t>63.327999114990234</t>
  </si>
  <si>
    <t>83.79715728759766</t>
  </si>
  <si>
    <t>182.90914916992188</t>
  </si>
  <si>
    <t>70.85292053222656</t>
  </si>
  <si>
    <t>62.711334228515625</t>
  </si>
  <si>
    <t>189.69358825683594</t>
  </si>
  <si>
    <t>70.64292907714844</t>
  </si>
  <si>
    <t>66.61688232421875</t>
  </si>
  <si>
    <t>64.85600280761719</t>
  </si>
  <si>
    <t>82.53285217285156</t>
  </si>
  <si>
    <t>180.92396545410156</t>
  </si>
  <si>
    <t>62.35200119018555</t>
  </si>
  <si>
    <t>182.0803985595703</t>
  </si>
  <si>
    <t>68.03191375732422</t>
  </si>
  <si>
    <t>66.05999755859375</t>
  </si>
  <si>
    <t>186.5422821044922</t>
  </si>
  <si>
    <t>69.19136047363281</t>
  </si>
  <si>
    <t>65.47533416748047</t>
  </si>
  <si>
    <t>66.11933135986328</t>
  </si>
  <si>
    <t>85.68265533447266</t>
  </si>
  <si>
    <t>69.02702331542969</t>
  </si>
  <si>
    <t>85.19300842285156</t>
  </si>
  <si>
    <t>188.06492614746094</t>
  </si>
  <si>
    <t>66.72666931152344</t>
  </si>
  <si>
    <t>193.28814697265625</t>
  </si>
  <si>
    <t>69.31293487548828</t>
  </si>
  <si>
    <t>66.28800201416016</t>
  </si>
  <si>
    <t>89.28799438476562</t>
  </si>
  <si>
    <t>194.5795135498047</t>
  </si>
  <si>
    <t>69.59730529785156</t>
  </si>
  <si>
    <t>66.78533172607422</t>
  </si>
  <si>
    <t>190.6572723388672</t>
  </si>
  <si>
    <t>88.87629699707031</t>
  </si>
  <si>
    <t>193.0665283203125</t>
  </si>
  <si>
    <t>68.68915557861328</t>
  </si>
  <si>
    <t>65.73200225830078</t>
  </si>
  <si>
    <t>86.14549255371094</t>
  </si>
  <si>
    <t>189.20208740234375</t>
  </si>
  <si>
    <t>67.36822509765625</t>
  </si>
  <si>
    <t>191.23548889160156</t>
  </si>
  <si>
    <t>68.17546081542969</t>
  </si>
  <si>
    <t>67.29000091552734</t>
  </si>
  <si>
    <t>88.86654663085938</t>
  </si>
  <si>
    <t>196.12144470214844</t>
  </si>
  <si>
    <t>68.61577606201172</t>
  </si>
  <si>
    <t>71.98733520507812</t>
  </si>
  <si>
    <t>197.26821899414062</t>
  </si>
  <si>
    <t>69.07444763183594</t>
  </si>
  <si>
    <t>74.64199829101562</t>
  </si>
  <si>
    <t>198.7715606689453</t>
  </si>
  <si>
    <t>80.57733154296875</t>
  </si>
  <si>
    <t>203.0504150390625</t>
  </si>
  <si>
    <t>91.43866729736328</t>
  </si>
  <si>
    <t>200.68931579589844</t>
  </si>
  <si>
    <t>70.14772033691406</t>
  </si>
  <si>
    <t>92.65733337402344</t>
  </si>
  <si>
    <t>92.90306091308594</t>
  </si>
  <si>
    <t>205.10305786132812</t>
  </si>
  <si>
    <t>91.05867004394531</t>
  </si>
  <si>
    <t>206.53895568847656</t>
  </si>
  <si>
    <t>70.39537048339844</t>
  </si>
  <si>
    <t>93.46578216552734</t>
  </si>
  <si>
    <t>102.97666931152344</t>
  </si>
  <si>
    <t>93.03460693359375</t>
  </si>
  <si>
    <t>199.55218505859375</t>
  </si>
  <si>
    <t>99.80400085449219</t>
  </si>
  <si>
    <t>101.12000274658203</t>
  </si>
  <si>
    <t>95.22459411621094</t>
  </si>
  <si>
    <t>200.48696899414062</t>
  </si>
  <si>
    <t>103.06732940673828</t>
  </si>
  <si>
    <t>94.05286407470703</t>
  </si>
  <si>
    <t>196.5165252685547</t>
  </si>
  <si>
    <t>71.56956481933594</t>
  </si>
  <si>
    <t>100.04266357421875</t>
  </si>
  <si>
    <t>93.86286163330078</t>
  </si>
  <si>
    <t>195.51426696777344</t>
  </si>
  <si>
    <t>100.05599975585938</t>
  </si>
  <si>
    <t>203.91770935058594</t>
  </si>
  <si>
    <t>72.40432739257812</t>
  </si>
  <si>
    <t>109.53333282470703</t>
  </si>
  <si>
    <t>94.51814270019531</t>
  </si>
  <si>
    <t>201.17120361328125</t>
  </si>
  <si>
    <t>72.67951965332031</t>
  </si>
  <si>
    <t>104.55733489990234</t>
  </si>
  <si>
    <t>94.78367614746094</t>
  </si>
  <si>
    <t>72.97306060791016</t>
  </si>
  <si>
    <t>106.15533447265625</t>
  </si>
  <si>
    <t>195.18661499023438</t>
  </si>
  <si>
    <t>72.20252227783203</t>
  </si>
  <si>
    <t>100.87133026123047</t>
  </si>
  <si>
    <t>90.24534606933594</t>
  </si>
  <si>
    <t>193.99166870117188</t>
  </si>
  <si>
    <t>94.46666717529297</t>
  </si>
  <si>
    <t>196.44906616210938</t>
  </si>
  <si>
    <t>102.63999938964844</t>
  </si>
  <si>
    <t>90.86653900146484</t>
  </si>
  <si>
    <t>72.09242248535156</t>
  </si>
  <si>
    <t>98.43267059326172</t>
  </si>
  <si>
    <t>196.65147399902344</t>
  </si>
  <si>
    <t>99.94066619873047</t>
  </si>
  <si>
    <t>196.4972381591797</t>
  </si>
  <si>
    <t>99.16600036621094</t>
  </si>
  <si>
    <t>95.38400268554688</t>
  </si>
  <si>
    <t>106.15021514892578</t>
  </si>
  <si>
    <t>208.6783447265625</t>
  </si>
  <si>
    <t>106.85911560058594</t>
  </si>
  <si>
    <t>205.54629516601562</t>
  </si>
  <si>
    <t>73.45924377441406</t>
  </si>
  <si>
    <t>99.13333129882812</t>
  </si>
  <si>
    <t>107.24642944335938</t>
  </si>
  <si>
    <t>205.20904541015625</t>
  </si>
  <si>
    <t>73.95459747314453</t>
  </si>
  <si>
    <t>99.00133514404297</t>
  </si>
  <si>
    <t>110.98818969726562</t>
  </si>
  <si>
    <t>208.49525451660156</t>
  </si>
  <si>
    <t>74.27568054199219</t>
  </si>
  <si>
    <t>99.30533599853516</t>
  </si>
  <si>
    <t>204.76576232910156</t>
  </si>
  <si>
    <t>74.01879119873047</t>
  </si>
  <si>
    <t>96.84733581542969</t>
  </si>
  <si>
    <t>110.04131317138672</t>
  </si>
  <si>
    <t>74.22061920166016</t>
  </si>
  <si>
    <t>94.57133483886719</t>
  </si>
  <si>
    <t>106.76869201660156</t>
  </si>
  <si>
    <t>195.9961395263672</t>
  </si>
  <si>
    <t>73.99128723144531</t>
  </si>
  <si>
    <t>110.31707000732422</t>
  </si>
  <si>
    <t>201.59518432617188</t>
  </si>
  <si>
    <t>103.65066528320312</t>
  </si>
  <si>
    <t>112.26941680908203</t>
  </si>
  <si>
    <t>201.1230010986328</t>
  </si>
  <si>
    <t>74.89945220947266</t>
  </si>
  <si>
    <t>108.06666564941406</t>
  </si>
  <si>
    <t>110.04733276367188</t>
  </si>
  <si>
    <t>111.87650299072266</t>
  </si>
  <si>
    <t>202.64564514160156</t>
  </si>
  <si>
    <t>122.3759994506836</t>
  </si>
  <si>
    <t>112.80875396728516</t>
  </si>
  <si>
    <t>125.80599975585938</t>
  </si>
  <si>
    <t>112.95030212402344</t>
  </si>
  <si>
    <t>74.90862274169922</t>
  </si>
  <si>
    <t>125.23533630371094</t>
  </si>
  <si>
    <t>115.45661926269531</t>
  </si>
  <si>
    <t>133.45533752441406</t>
  </si>
  <si>
    <t>121.40636444091797</t>
  </si>
  <si>
    <t>205.7823944091797</t>
  </si>
  <si>
    <t>136.6653289794922</t>
  </si>
  <si>
    <t>122.85844421386719</t>
  </si>
  <si>
    <t>206.42962646484375</t>
  </si>
  <si>
    <t>75.78008270263672</t>
  </si>
  <si>
    <t>134.27999877929688</t>
  </si>
  <si>
    <t>121.85052490234375</t>
  </si>
  <si>
    <t>209.1151885986328</t>
  </si>
  <si>
    <t>76.04608917236328</t>
  </si>
  <si>
    <t>134.8893280029297</t>
  </si>
  <si>
    <t>143.54466247558594</t>
  </si>
  <si>
    <t>218.88169860839844</t>
  </si>
  <si>
    <t>76.46807861328125</t>
  </si>
  <si>
    <t>121.83344268798828</t>
  </si>
  <si>
    <t>221.13255310058594</t>
  </si>
  <si>
    <t>147.55999755859375</t>
  </si>
  <si>
    <t>217.8673553466797</t>
  </si>
  <si>
    <t>76.58732604980469</t>
  </si>
  <si>
    <t>166.10667419433594</t>
  </si>
  <si>
    <t>219.54824829101562</t>
  </si>
  <si>
    <t>77.16523742675781</t>
  </si>
  <si>
    <t>158.35000610351562</t>
  </si>
  <si>
    <t>128.2688446044922</t>
  </si>
  <si>
    <t>78.03668975830078</t>
  </si>
  <si>
    <t>149.1233367919922</t>
  </si>
  <si>
    <t>117.99954986572266</t>
  </si>
  <si>
    <t>75.69750213623047</t>
  </si>
  <si>
    <t>135.6666717529297</t>
  </si>
  <si>
    <t>118.0776138305664</t>
  </si>
  <si>
    <t>206.97061157226562</t>
  </si>
  <si>
    <t>75.41313934326172</t>
  </si>
  <si>
    <t>139.44000244140625</t>
  </si>
  <si>
    <t>195.77438354492188</t>
  </si>
  <si>
    <t>73.67021179199219</t>
  </si>
  <si>
    <t>110.06999969482422</t>
  </si>
  <si>
    <t>204.1111602783203</t>
  </si>
  <si>
    <t>122.09333038330078</t>
  </si>
  <si>
    <t>110.78562927246094</t>
  </si>
  <si>
    <t>198.39230346679688</t>
  </si>
  <si>
    <t>73.96377563476562</t>
  </si>
  <si>
    <t>123.77999877929688</t>
  </si>
  <si>
    <t>109.33114624023438</t>
  </si>
  <si>
    <t>197.09780883789062</t>
  </si>
  <si>
    <t>74.25729370117188</t>
  </si>
  <si>
    <t>124.23999786376953</t>
  </si>
  <si>
    <t>75.19298553466797</t>
  </si>
  <si>
    <t>139.8733367919922</t>
  </si>
  <si>
    <t>112.78678131103516</t>
  </si>
  <si>
    <t>201.68641662597656</t>
  </si>
  <si>
    <t>149.9199981689453</t>
  </si>
  <si>
    <t>109.45805358886719</t>
  </si>
  <si>
    <t>75.50487518310547</t>
  </si>
  <si>
    <t>147.25332641601562</t>
  </si>
  <si>
    <t>107.71070098876953</t>
  </si>
  <si>
    <t>196.01589965820312</t>
  </si>
  <si>
    <t>141.14332580566406</t>
  </si>
  <si>
    <t>74.44078063964844</t>
  </si>
  <si>
    <t>147.38333129882812</t>
  </si>
  <si>
    <t>107.4568862915039</t>
  </si>
  <si>
    <t>73.35570526123047</t>
  </si>
  <si>
    <t>149.79666137695312</t>
  </si>
  <si>
    <t>109.14564514160156</t>
  </si>
  <si>
    <t>200.37266540527344</t>
  </si>
  <si>
    <t>73.69681549072266</t>
  </si>
  <si>
    <t>141.41000366210938</t>
  </si>
  <si>
    <t>104.56741333007812</t>
  </si>
  <si>
    <t>193.77471923828125</t>
  </si>
  <si>
    <t>72.27706909179688</t>
  </si>
  <si>
    <t>126.78666687011719</t>
  </si>
  <si>
    <t>105.6412124633789</t>
  </si>
  <si>
    <t>129.26333618164062</t>
  </si>
  <si>
    <t>200.7590789794922</t>
  </si>
  <si>
    <t>135.77999877929688</t>
  </si>
  <si>
    <t>112.22059631347656</t>
  </si>
  <si>
    <t>202.3240509033203</t>
  </si>
  <si>
    <t>74.25916290283203</t>
  </si>
  <si>
    <t>140.39999389648438</t>
  </si>
  <si>
    <t>111.37134552001953</t>
  </si>
  <si>
    <t>73.99182891845703</t>
  </si>
  <si>
    <t>139.69000244140625</t>
  </si>
  <si>
    <t>113.05034637451172</t>
  </si>
  <si>
    <t>74.34215545654297</t>
  </si>
  <si>
    <t>143.00332641601562</t>
  </si>
  <si>
    <t>114.00699615478516</t>
  </si>
  <si>
    <t>205.24147033691406</t>
  </si>
  <si>
    <t>149.3866729736328</t>
  </si>
  <si>
    <t>110.32682800292969</t>
  </si>
  <si>
    <t>199.18446350097656</t>
  </si>
  <si>
    <t>74.46198272705078</t>
  </si>
  <si>
    <t>138.3633270263672</t>
  </si>
  <si>
    <t>113.72390747070312</t>
  </si>
  <si>
    <t>75.68811798095703</t>
  </si>
  <si>
    <t>141.89332580566406</t>
  </si>
  <si>
    <t>198.91397094726562</t>
  </si>
  <si>
    <t>74.91373443603516</t>
  </si>
  <si>
    <t>137.9933319091797</t>
  </si>
  <si>
    <t>202.70077514648438</t>
  </si>
  <si>
    <t>75.97390747070312</t>
  </si>
  <si>
    <t>141.76666259765625</t>
  </si>
  <si>
    <t>203.42532348632812</t>
  </si>
  <si>
    <t>76.60079956054688</t>
  </si>
  <si>
    <t>141.97332763671875</t>
  </si>
  <si>
    <t>114.18270111083984</t>
  </si>
  <si>
    <t>208.47760009765625</t>
  </si>
  <si>
    <t>77.18158721923828</t>
  </si>
  <si>
    <t>144.6666717529297</t>
  </si>
  <si>
    <t>121.43565368652344</t>
  </si>
  <si>
    <t>213.8776397705078</t>
  </si>
  <si>
    <t>78.02973175048828</t>
  </si>
  <si>
    <t>147.43333435058594</t>
  </si>
  <si>
    <t>77.52267456054688</t>
  </si>
  <si>
    <t>148.88333129882812</t>
  </si>
  <si>
    <t>118.3021469116211</t>
  </si>
  <si>
    <t>213.35604858398438</t>
  </si>
  <si>
    <t>153.76666259765625</t>
  </si>
  <si>
    <t>117.8335952758789</t>
  </si>
  <si>
    <t>212.19680786132812</t>
  </si>
  <si>
    <t>149.6266632080078</t>
  </si>
  <si>
    <t>76.84972381591797</t>
  </si>
  <si>
    <t>146.55667114257812</t>
  </si>
  <si>
    <t>113.2162857055664</t>
  </si>
  <si>
    <t>76.12141418457031</t>
  </si>
  <si>
    <t>143.61000061035156</t>
  </si>
  <si>
    <t>114.7098617553711</t>
  </si>
  <si>
    <t>207.3570098876953</t>
  </si>
  <si>
    <t>140.64666748046875</t>
  </si>
  <si>
    <t>114.08507537841797</t>
  </si>
  <si>
    <t>207.50193786621094</t>
  </si>
  <si>
    <t>76.28736114501953</t>
  </si>
  <si>
    <t>140.8800048828125</t>
  </si>
  <si>
    <t>112.99176025390625</t>
  </si>
  <si>
    <t>207.58885192871094</t>
  </si>
  <si>
    <t>141.92999267578125</t>
  </si>
  <si>
    <t>208.8833465576172</t>
  </si>
  <si>
    <t>76.93267059326172</t>
  </si>
  <si>
    <t>140.2100067138672</t>
  </si>
  <si>
    <t>112.30845642089844</t>
  </si>
  <si>
    <t>202.9422607421875</t>
  </si>
  <si>
    <t>75.56826782226562</t>
  </si>
  <si>
    <t>140.0933380126953</t>
  </si>
  <si>
    <t>113.82151794433594</t>
  </si>
  <si>
    <t>206.00454711914062</t>
  </si>
  <si>
    <t>75.24559020996094</t>
  </si>
  <si>
    <t>141.55999755859375</t>
  </si>
  <si>
    <t>108.5501937866211</t>
  </si>
  <si>
    <t>195.79373168945312</t>
  </si>
  <si>
    <t>72.91317749023438</t>
  </si>
  <si>
    <t>135.33999633789062</t>
  </si>
  <si>
    <t>136.94332885742188</t>
  </si>
  <si>
    <t>129.34666442871094</t>
  </si>
  <si>
    <t>195.45558166503906</t>
  </si>
  <si>
    <t>133.50332641601562</t>
  </si>
  <si>
    <t>107.80831146240234</t>
  </si>
  <si>
    <t>199.4163055419922</t>
  </si>
  <si>
    <t>141.3000030517578</t>
  </si>
  <si>
    <t>112.2108383178711</t>
  </si>
  <si>
    <t>215.70343017578125</t>
  </si>
  <si>
    <t>78.24177551269531</t>
  </si>
  <si>
    <t>143.31666564941406</t>
  </si>
  <si>
    <t>79.49557495117188</t>
  </si>
  <si>
    <t>140.4199981689453</t>
  </si>
  <si>
    <t>113.40184020996094</t>
  </si>
  <si>
    <t>203.84068298339844</t>
  </si>
  <si>
    <t>136.7866668701172</t>
  </si>
  <si>
    <t>116.84388732910156</t>
  </si>
  <si>
    <t>209.1924285888672</t>
  </si>
  <si>
    <t>80.05792236328125</t>
  </si>
  <si>
    <t>139.0433349609375</t>
  </si>
  <si>
    <t>116.57008361816406</t>
  </si>
  <si>
    <t>208.1201629638672</t>
  </si>
  <si>
    <t>79.20977783203125</t>
  </si>
  <si>
    <t>137.25332641601562</t>
  </si>
  <si>
    <t>209.15383911132812</t>
  </si>
  <si>
    <t>80.32527160644531</t>
  </si>
  <si>
    <t>136.1666717529297</t>
  </si>
  <si>
    <t>209.84933471679688</t>
  </si>
  <si>
    <t>136.02999877929688</t>
  </si>
  <si>
    <t>81.18264770507812</t>
  </si>
  <si>
    <t>147.20333862304688</t>
  </si>
  <si>
    <t>204.44216918945312</t>
  </si>
  <si>
    <t>162.2133331298828</t>
  </si>
  <si>
    <t>116.01270294189453</t>
  </si>
  <si>
    <t>203.77386474609375</t>
  </si>
  <si>
    <t>80.85076141357422</t>
  </si>
  <si>
    <t>163.20333862304688</t>
  </si>
  <si>
    <t>111.32876586914062</t>
  </si>
  <si>
    <t>203.50267028808594</t>
  </si>
  <si>
    <t>173.9499969482422</t>
  </si>
  <si>
    <t>112.61956787109375</t>
  </si>
  <si>
    <t>185.1266632080078</t>
  </si>
  <si>
    <t>113.46051025390625</t>
  </si>
  <si>
    <t>207.1444091796875</t>
  </si>
  <si>
    <t>191.3333282470703</t>
  </si>
  <si>
    <t>82.75909423828125</t>
  </si>
  <si>
    <t>195.25332641601562</t>
  </si>
  <si>
    <t>116.41363525390625</t>
  </si>
  <si>
    <t>207.33811950683594</t>
  </si>
  <si>
    <t>81.82799530029297</t>
  </si>
  <si>
    <t>189.1999969482422</t>
  </si>
  <si>
    <t>209.4108428955078</t>
  </si>
  <si>
    <t>194.9199981689453</t>
  </si>
  <si>
    <t>120.35437774658203</t>
  </si>
  <si>
    <t>208.59722900390625</t>
  </si>
  <si>
    <t>189.60667419433594</t>
  </si>
  <si>
    <t>120.21749114990234</t>
  </si>
  <si>
    <t>207.50279235839844</t>
  </si>
  <si>
    <t>83.37677001953125</t>
  </si>
  <si>
    <t>197.7933349609375</t>
  </si>
  <si>
    <t>119.54277038574219</t>
  </si>
  <si>
    <t>207.61900329589844</t>
  </si>
  <si>
    <t>199.67999267578125</t>
  </si>
  <si>
    <t>213.9199981689453</t>
  </si>
  <si>
    <t>121.6256103515625</t>
  </si>
  <si>
    <t>209.21710205078125</t>
  </si>
  <si>
    <t>216.6266632080078</t>
  </si>
  <si>
    <t>119.08317565917969</t>
  </si>
  <si>
    <t>205.1395263671875</t>
  </si>
  <si>
    <t>83.66255950927734</t>
  </si>
  <si>
    <t>201.4933319091797</t>
  </si>
  <si>
    <t>120.5108413696289</t>
  </si>
  <si>
    <t>83.90226745605469</t>
  </si>
  <si>
    <t>209.02333068847656</t>
  </si>
  <si>
    <t>119.6992416381836</t>
  </si>
  <si>
    <t>206.55357360839844</t>
  </si>
  <si>
    <t>203.3300018310547</t>
  </si>
  <si>
    <t>207.46401977539062</t>
  </si>
  <si>
    <t>83.49662780761719</t>
  </si>
  <si>
    <t>213.27667236328125</t>
  </si>
  <si>
    <t>125.04808807373047</t>
  </si>
  <si>
    <t>207.39625549316406</t>
  </si>
  <si>
    <t>84.57524871826172</t>
  </si>
  <si>
    <t>211.0833282470703</t>
  </si>
  <si>
    <t>212.38426208496094</t>
  </si>
  <si>
    <t>207.58999633789062</t>
  </si>
  <si>
    <t>125.84994506835938</t>
  </si>
  <si>
    <t>218.63333129882812</t>
  </si>
  <si>
    <t>123.8551254272461</t>
  </si>
  <si>
    <t>231.6666717529297</t>
  </si>
  <si>
    <t>125.3903579711914</t>
  </si>
  <si>
    <t>215.59019470214844</t>
  </si>
  <si>
    <t>84.44438934326172</t>
  </si>
  <si>
    <t>216.6199951171875</t>
  </si>
  <si>
    <t>128.9595184326172</t>
  </si>
  <si>
    <t>216.89773559570312</t>
  </si>
  <si>
    <t>84.36090087890625</t>
  </si>
  <si>
    <t>213.44667053222656</t>
  </si>
  <si>
    <t>84.75042724609375</t>
  </si>
  <si>
    <t>129.0475311279297</t>
  </si>
  <si>
    <t>215.7451629638672</t>
  </si>
  <si>
    <t>220.58999633789062</t>
  </si>
  <si>
    <t>133.6630401611328</t>
  </si>
  <si>
    <t>217.8856658935547</t>
  </si>
  <si>
    <t>85.33473205566406</t>
  </si>
  <si>
    <t>221.22999572753906</t>
  </si>
  <si>
    <t>217.10113525390625</t>
  </si>
  <si>
    <t>221.99667358398438</t>
  </si>
  <si>
    <t>214.70880126953125</t>
  </si>
  <si>
    <t>85.79846954345703</t>
  </si>
  <si>
    <t>231.5933380126953</t>
  </si>
  <si>
    <t>129.75155639648438</t>
  </si>
  <si>
    <t>215.42555236816406</t>
  </si>
  <si>
    <t>235.22332763671875</t>
  </si>
  <si>
    <t>126.5442123413086</t>
  </si>
  <si>
    <t>210.8443145751953</t>
  </si>
  <si>
    <t>85.37184143066406</t>
  </si>
  <si>
    <t>243.2566680908203</t>
  </si>
  <si>
    <t>128.10879516601562</t>
  </si>
  <si>
    <t>211.04766845703125</t>
  </si>
  <si>
    <t>245.0366668701172</t>
  </si>
  <si>
    <t>123.79644775390625</t>
  </si>
  <si>
    <t>205.57534790039062</t>
  </si>
  <si>
    <t>251.9933319091797</t>
  </si>
  <si>
    <t>211.4254150390625</t>
  </si>
  <si>
    <t>87.80174255371094</t>
  </si>
  <si>
    <t>272.0133361816406</t>
  </si>
  <si>
    <t>129.12574768066406</t>
  </si>
  <si>
    <t>212.7135772705078</t>
  </si>
  <si>
    <t>293.3399963378906</t>
  </si>
  <si>
    <t>270.39666748046875</t>
  </si>
  <si>
    <t>125.94771575927734</t>
  </si>
  <si>
    <t>88.13562774658203</t>
  </si>
  <si>
    <t>283.14666748046875</t>
  </si>
  <si>
    <t>127.99140930175781</t>
  </si>
  <si>
    <t>209.5367431640625</t>
  </si>
  <si>
    <t>284.8033447265625</t>
  </si>
  <si>
    <t>126.0552978515625</t>
  </si>
  <si>
    <t>88.35820770263672</t>
  </si>
  <si>
    <t>281.6666564941406</t>
  </si>
  <si>
    <t>205.96279907226562</t>
  </si>
  <si>
    <t>275.38665771484375</t>
  </si>
  <si>
    <t>124.99920654296875</t>
  </si>
  <si>
    <t>209.63360595703125</t>
  </si>
  <si>
    <t>88.20054626464844</t>
  </si>
  <si>
    <t>281.51666259765625</t>
  </si>
  <si>
    <t>129.10618591308594</t>
  </si>
  <si>
    <t>217.2852020263672</t>
  </si>
  <si>
    <t>89.26709747314453</t>
  </si>
  <si>
    <t>283.48333740234375</t>
  </si>
  <si>
    <t>217.89537048339844</t>
  </si>
  <si>
    <t>89.29493713378906</t>
  </si>
  <si>
    <t>218.84449768066406</t>
  </si>
  <si>
    <t>88.87759399414062</t>
  </si>
  <si>
    <t>282.21331787109375</t>
  </si>
  <si>
    <t>222.31195068359375</t>
  </si>
  <si>
    <t>89.07234191894531</t>
  </si>
  <si>
    <t>293.6000061035156</t>
  </si>
  <si>
    <t>88.81266784667969</t>
  </si>
  <si>
    <t>294.36334228515625</t>
  </si>
  <si>
    <t>225.57595825195312</t>
  </si>
  <si>
    <t>86.67951965332031</t>
  </si>
  <si>
    <t>288.0533447265625</t>
  </si>
  <si>
    <t>278.4766540527344</t>
  </si>
  <si>
    <t>129.0377655029297</t>
  </si>
  <si>
    <t>224.66555786132812</t>
  </si>
  <si>
    <t>85.66860961914062</t>
  </si>
  <si>
    <t>131.16946411132812</t>
  </si>
  <si>
    <t>232.1136932373047</t>
  </si>
  <si>
    <t>87.13397216796875</t>
  </si>
  <si>
    <t>279.9366760253906</t>
  </si>
  <si>
    <t>132.0006561279297</t>
  </si>
  <si>
    <t>231.9781036376953</t>
  </si>
  <si>
    <t>88.33966064453125</t>
  </si>
  <si>
    <t>290.92999267578125</t>
  </si>
  <si>
    <t>130.97390747070312</t>
  </si>
  <si>
    <t>88.47879791259766</t>
  </si>
  <si>
    <t>284.89666748046875</t>
  </si>
  <si>
    <t>134.34750366210938</t>
  </si>
  <si>
    <t>234.3994903564453</t>
  </si>
  <si>
    <t>283.3299865722656</t>
  </si>
  <si>
    <t>133.93128967285156</t>
  </si>
  <si>
    <t>234.5835418701172</t>
  </si>
  <si>
    <t>134.0782012939453</t>
  </si>
  <si>
    <t>234.84503173828125</t>
  </si>
  <si>
    <t>90.25947570800781</t>
  </si>
  <si>
    <t>287.8066711425781</t>
  </si>
  <si>
    <t>236.1041717529297</t>
  </si>
  <si>
    <t>132.58961486816406</t>
  </si>
  <si>
    <t>235.18405151367188</t>
  </si>
  <si>
    <t>268.2733459472656</t>
  </si>
  <si>
    <t>132.3350067138672</t>
  </si>
  <si>
    <t>236.80149841308594</t>
  </si>
  <si>
    <t>270.5533447265625</t>
  </si>
  <si>
    <t>132.57003784179688</t>
  </si>
  <si>
    <t>237.28579711914062</t>
  </si>
  <si>
    <t>91.42807006835938</t>
  </si>
  <si>
    <t>272.0400085449219</t>
  </si>
  <si>
    <t>265.40667724609375</t>
  </si>
  <si>
    <t>128.1337432861328</t>
  </si>
  <si>
    <t>237.0653533935547</t>
  </si>
  <si>
    <t>266.04998779296875</t>
  </si>
  <si>
    <t>127.02706909179688</t>
  </si>
  <si>
    <t>90.76033020019531</t>
  </si>
  <si>
    <t>262.4599914550781</t>
  </si>
  <si>
    <t>127.18376922607422</t>
  </si>
  <si>
    <t>233.9297332763672</t>
  </si>
  <si>
    <t>260.4333190917969</t>
  </si>
  <si>
    <t>123.39383697509766</t>
  </si>
  <si>
    <t>227.65847778320312</t>
  </si>
  <si>
    <t>238.1666717529297</t>
  </si>
  <si>
    <t>123.25672912597656</t>
  </si>
  <si>
    <t>226.4547119140625</t>
  </si>
  <si>
    <t>90.18529510498047</t>
  </si>
  <si>
    <t>232.94667053222656</t>
  </si>
  <si>
    <t>122.75727844238281</t>
  </si>
  <si>
    <t>247.33999633789062</t>
  </si>
  <si>
    <t>118.48745727539062</t>
  </si>
  <si>
    <t>222.29978942871094</t>
  </si>
  <si>
    <t>88.69209289550781</t>
  </si>
  <si>
    <t>227.4066619873047</t>
  </si>
  <si>
    <t>118.75188446044922</t>
  </si>
  <si>
    <t>225.5906982421875</t>
  </si>
  <si>
    <t>87.95941162109375</t>
  </si>
  <si>
    <t>225.1666717529297</t>
  </si>
  <si>
    <t>125.1468276977539</t>
  </si>
  <si>
    <t>230.01747131347656</t>
  </si>
  <si>
    <t>90.04618072509766</t>
  </si>
  <si>
    <t>239.47666931152344</t>
  </si>
  <si>
    <t>227.0371551513672</t>
  </si>
  <si>
    <t>228.81333923339844</t>
  </si>
  <si>
    <t>119.53533172607422</t>
  </si>
  <si>
    <t>88.51588439941406</t>
  </si>
  <si>
    <t>217.73333740234375</t>
  </si>
  <si>
    <t>117.64525604248047</t>
  </si>
  <si>
    <t>220.10577392578125</t>
  </si>
  <si>
    <t>87.22672271728516</t>
  </si>
  <si>
    <t>207.14666748046875</t>
  </si>
  <si>
    <t>118.90857696533203</t>
  </si>
  <si>
    <t>88.42313385009766</t>
  </si>
  <si>
    <t>199.31666564941406</t>
  </si>
  <si>
    <t>113.95323944091797</t>
  </si>
  <si>
    <t>220.7465057373047</t>
  </si>
  <si>
    <t>187.6666717529297</t>
  </si>
  <si>
    <t>118.58538055419922</t>
  </si>
  <si>
    <t>226.94979858398438</t>
  </si>
  <si>
    <t>224.52667236328125</t>
  </si>
  <si>
    <t>117.49835968017578</t>
  </si>
  <si>
    <t>225.62954711914062</t>
  </si>
  <si>
    <t>89.57318115234375</t>
  </si>
  <si>
    <t>222.68666076660156</t>
  </si>
  <si>
    <t>119.4374008178711</t>
  </si>
  <si>
    <t>90.72321319580078</t>
  </si>
  <si>
    <t>233.1999969482422</t>
  </si>
  <si>
    <t>118.5266342163086</t>
  </si>
  <si>
    <t>228.86224365234375</t>
  </si>
  <si>
    <t>90.73247528076172</t>
  </si>
  <si>
    <t>231.2433319091797</t>
  </si>
  <si>
    <t>121.42540740966797</t>
  </si>
  <si>
    <t>91.11274719238281</t>
  </si>
  <si>
    <t>235.97999572753906</t>
  </si>
  <si>
    <t>122.97273254394531</t>
  </si>
  <si>
    <t>230.7650146484375</t>
  </si>
  <si>
    <t>225.6266632080078</t>
  </si>
  <si>
    <t>122.17950439453125</t>
  </si>
  <si>
    <t>230.11453247070312</t>
  </si>
  <si>
    <t>233.93666076660156</t>
  </si>
  <si>
    <t>118.03699493408203</t>
  </si>
  <si>
    <t>223.97921752929688</t>
  </si>
  <si>
    <t>90.09255981445312</t>
  </si>
  <si>
    <t>217.72000122070312</t>
  </si>
  <si>
    <t>117.5081558227539</t>
  </si>
  <si>
    <t>218.2899932861328</t>
  </si>
  <si>
    <t>120.83782958984375</t>
  </si>
  <si>
    <t>229.09524536132812</t>
  </si>
  <si>
    <t>223.3333282470703</t>
  </si>
  <si>
    <t>120.00540924072266</t>
  </si>
  <si>
    <t>230.63877868652344</t>
  </si>
  <si>
    <t>220.72000122070312</t>
  </si>
  <si>
    <t>117.60607147216797</t>
  </si>
  <si>
    <t>228.58070373535156</t>
  </si>
  <si>
    <t>210.08999633789062</t>
  </si>
  <si>
    <t>118.09575653076172</t>
  </si>
  <si>
    <t>225.55186462402344</t>
  </si>
  <si>
    <t>213.4633331298828</t>
  </si>
  <si>
    <t>118.70291137695312</t>
  </si>
  <si>
    <t>229.5709228515625</t>
  </si>
  <si>
    <t>90.65300750732422</t>
  </si>
  <si>
    <t>206.23666381835938</t>
  </si>
  <si>
    <t>118.87920379638672</t>
  </si>
  <si>
    <t>228.36712646484375</t>
  </si>
  <si>
    <t>90.30896759033203</t>
  </si>
  <si>
    <t>203.76333618164062</t>
  </si>
  <si>
    <t>117.42002868652344</t>
  </si>
  <si>
    <t>211.8733367919922</t>
  </si>
  <si>
    <t>119.62348175048828</t>
  </si>
  <si>
    <t>228.88168334960938</t>
  </si>
  <si>
    <t>222.64332580566406</t>
  </si>
  <si>
    <t>120.45588684082031</t>
  </si>
  <si>
    <t>235.2694549560547</t>
  </si>
  <si>
    <t>220.5833282470703</t>
  </si>
  <si>
    <t>123.29590606689453</t>
  </si>
  <si>
    <t>241.79312133789062</t>
  </si>
  <si>
    <t>92.70802307128906</t>
  </si>
  <si>
    <t>230.35000610351562</t>
  </si>
  <si>
    <t>123.59947967529297</t>
  </si>
  <si>
    <t>240.6184539794922</t>
  </si>
  <si>
    <t>230.5399932861328</t>
  </si>
  <si>
    <t>125.25454711914062</t>
  </si>
  <si>
    <t>92.37326049804688</t>
  </si>
  <si>
    <t>223.6566619873047</t>
  </si>
  <si>
    <t>127.6636734008789</t>
  </si>
  <si>
    <t>227.93333435058594</t>
  </si>
  <si>
    <t>130.24908447265625</t>
  </si>
  <si>
    <t>248.37496948242188</t>
  </si>
  <si>
    <t>93.30314636230469</t>
  </si>
  <si>
    <t>128.5254364013672</t>
  </si>
  <si>
    <t>248.43324279785156</t>
  </si>
  <si>
    <t>233.9933319091797</t>
  </si>
  <si>
    <t>131.6494598388672</t>
  </si>
  <si>
    <t>250.93789672851562</t>
  </si>
  <si>
    <t>93.46121978759766</t>
  </si>
  <si>
    <t>254.10667419433594</t>
  </si>
  <si>
    <t>129.2991180419922</t>
  </si>
  <si>
    <t>248.12258911132812</t>
  </si>
  <si>
    <t>93.42403411865234</t>
  </si>
  <si>
    <t>251.91831970214844</t>
  </si>
  <si>
    <t>246.28334045410156</t>
  </si>
  <si>
    <t>131.3850555419922</t>
  </si>
  <si>
    <t>253.1221160888672</t>
  </si>
  <si>
    <t>246.5933380126953</t>
  </si>
  <si>
    <t>132.05101013183594</t>
  </si>
  <si>
    <t>251.1805877685547</t>
  </si>
  <si>
    <t>94.26093292236328</t>
  </si>
  <si>
    <t>238.2100067138672</t>
  </si>
  <si>
    <t>130.3568115234375</t>
  </si>
  <si>
    <t>250.71458435058594</t>
  </si>
  <si>
    <t>93.20085906982422</t>
  </si>
  <si>
    <t>130.7386932373047</t>
  </si>
  <si>
    <t>252.96682739257812</t>
  </si>
  <si>
    <t>94.14932250976562</t>
  </si>
  <si>
    <t>248.0399932861328</t>
  </si>
  <si>
    <t>249.65647888183594</t>
  </si>
  <si>
    <t>239.89666748046875</t>
  </si>
  <si>
    <t>253.52012634277344</t>
  </si>
  <si>
    <t>243.13333129882812</t>
  </si>
  <si>
    <t>131.93350219726562</t>
  </si>
  <si>
    <t>253.90846252441406</t>
  </si>
  <si>
    <t>94.92112731933594</t>
  </si>
  <si>
    <t>246.06666564941406</t>
  </si>
  <si>
    <t>131.61033630371094</t>
  </si>
  <si>
    <t>254.31619262695312</t>
  </si>
  <si>
    <t>130.8170623779297</t>
  </si>
  <si>
    <t>247.1226806640625</t>
  </si>
  <si>
    <t>94.99551391601562</t>
  </si>
  <si>
    <t>231.46665954589844</t>
  </si>
  <si>
    <t>130.71908569335938</t>
  </si>
  <si>
    <t>245.13258361816406</t>
  </si>
  <si>
    <t>95.20939636230469</t>
  </si>
  <si>
    <t>225.6666717529297</t>
  </si>
  <si>
    <t>128.7408905029297</t>
  </si>
  <si>
    <t>244.81222534179688</t>
  </si>
  <si>
    <t>94.20511627197266</t>
  </si>
  <si>
    <t>236.47999572753906</t>
  </si>
  <si>
    <t>129.79856872558594</t>
  </si>
  <si>
    <t>228.3000030517578</t>
  </si>
  <si>
    <t>240.55047607421875</t>
  </si>
  <si>
    <t>224.53334045410156</t>
  </si>
  <si>
    <t>239.26905822753906</t>
  </si>
  <si>
    <t>94.14002990722656</t>
  </si>
  <si>
    <t>223.64666748046875</t>
  </si>
  <si>
    <t>127.05651092529297</t>
  </si>
  <si>
    <t>221.17999267578125</t>
  </si>
  <si>
    <t>127.73336029052734</t>
  </si>
  <si>
    <t>245.08407592773438</t>
  </si>
  <si>
    <t>95.65572357177734</t>
  </si>
  <si>
    <t>224.1233367919922</t>
  </si>
  <si>
    <t>124.43726348876953</t>
  </si>
  <si>
    <t>239.9582977294922</t>
  </si>
  <si>
    <t>209.67999267578125</t>
  </si>
  <si>
    <t>123.51514434814453</t>
  </si>
  <si>
    <t>239.03607177734375</t>
  </si>
  <si>
    <t>205.73333740234375</t>
  </si>
  <si>
    <t>232.0172882080078</t>
  </si>
  <si>
    <t>196.6300048828125</t>
  </si>
  <si>
    <t>122.5930404663086</t>
  </si>
  <si>
    <t>92.68943786621094</t>
  </si>
  <si>
    <t>190.56333923339844</t>
  </si>
  <si>
    <t>125.02584075927734</t>
  </si>
  <si>
    <t>240.89993286132812</t>
  </si>
  <si>
    <t>196.5800018310547</t>
  </si>
  <si>
    <t>123.86829376220703</t>
  </si>
  <si>
    <t>94.00054168701172</t>
  </si>
  <si>
    <t>192.27667236328125</t>
  </si>
  <si>
    <t>122.47530364990234</t>
  </si>
  <si>
    <t>235.97808837890625</t>
  </si>
  <si>
    <t>93.83318328857422</t>
  </si>
  <si>
    <t>192.6233367919922</t>
  </si>
  <si>
    <t>122.31835174560547</t>
  </si>
  <si>
    <t>236.56190490722656</t>
  </si>
  <si>
    <t>93.34032440185547</t>
  </si>
  <si>
    <t>187.82000732421875</t>
  </si>
  <si>
    <t>124.88851928710938</t>
  </si>
  <si>
    <t>239.83128356933594</t>
  </si>
  <si>
    <t>94.40969848632812</t>
  </si>
  <si>
    <t>195.5933380126953</t>
  </si>
  <si>
    <t>123.04427337646484</t>
  </si>
  <si>
    <t>94.27951049804688</t>
  </si>
  <si>
    <t>193.6266632080078</t>
  </si>
  <si>
    <t>124.68251037597656</t>
  </si>
  <si>
    <t>202.14666748046875</t>
  </si>
  <si>
    <t>201.56333923339844</t>
  </si>
  <si>
    <t>206.3766632080078</t>
  </si>
  <si>
    <t>242.58493041992188</t>
  </si>
  <si>
    <t>210.28334045410156</t>
  </si>
  <si>
    <t>242.9449462890625</t>
  </si>
  <si>
    <t>95.69293212890625</t>
  </si>
  <si>
    <t>208.4066619873047</t>
  </si>
  <si>
    <t>121.91615295410156</t>
  </si>
  <si>
    <t>240.72645568847656</t>
  </si>
  <si>
    <t>96.05554962158203</t>
  </si>
  <si>
    <t>207.96665954589844</t>
  </si>
  <si>
    <t>96.19505310058594</t>
  </si>
  <si>
    <t>201.7066650390625</t>
  </si>
  <si>
    <t>121.19023132324219</t>
  </si>
  <si>
    <t>239.08206176757812</t>
  </si>
  <si>
    <t>95.66503143310547</t>
  </si>
  <si>
    <t>190.94667053222656</t>
  </si>
  <si>
    <t>123.49552154541016</t>
  </si>
  <si>
    <t>244.0250244140625</t>
  </si>
  <si>
    <t>199.68333435058594</t>
  </si>
  <si>
    <t>123.50533294677734</t>
  </si>
  <si>
    <t>96.64138793945312</t>
  </si>
  <si>
    <t>201.7100067138672</t>
  </si>
  <si>
    <t>124.3293685913086</t>
  </si>
  <si>
    <t>245.7570037841797</t>
  </si>
  <si>
    <t>96.61347198486328</t>
  </si>
  <si>
    <t>201.19667053222656</t>
  </si>
  <si>
    <t>124.7119369506836</t>
  </si>
  <si>
    <t>246.74949645996094</t>
  </si>
  <si>
    <t>96.36243438720703</t>
  </si>
  <si>
    <t>199.5933380126953</t>
  </si>
  <si>
    <t>250.30101013183594</t>
  </si>
  <si>
    <t>203.3733367919922</t>
  </si>
  <si>
    <t>124.9277572631836</t>
  </si>
  <si>
    <t>250.93350219726562</t>
  </si>
  <si>
    <t>97.01333618164062</t>
  </si>
  <si>
    <t>203.29666137695312</t>
  </si>
  <si>
    <t>127.99820709228516</t>
  </si>
  <si>
    <t>252.87957763671875</t>
  </si>
  <si>
    <t>97.18070983886719</t>
  </si>
  <si>
    <t>205.89666748046875</t>
  </si>
  <si>
    <t>127.17418670654297</t>
  </si>
  <si>
    <t>96.98542785644531</t>
  </si>
  <si>
    <t>199.7866668701172</t>
  </si>
  <si>
    <t>127.67449951171875</t>
  </si>
  <si>
    <t>250.43727111816406</t>
  </si>
  <si>
    <t>96.35311889648438</t>
  </si>
  <si>
    <t>201.6233367919922</t>
  </si>
  <si>
    <t>129.28329467773438</t>
  </si>
  <si>
    <t>253.86228942871094</t>
  </si>
  <si>
    <t>205.53334045410156</t>
  </si>
  <si>
    <t>127.97860717773438</t>
  </si>
  <si>
    <t>252.4319305419922</t>
  </si>
  <si>
    <t>94.67935943603516</t>
  </si>
  <si>
    <t>207.77000427246094</t>
  </si>
  <si>
    <t>129.7836456298828</t>
  </si>
  <si>
    <t>95.98299407958984</t>
  </si>
  <si>
    <t>206.94332885742188</t>
  </si>
  <si>
    <t>131.43162536621094</t>
  </si>
  <si>
    <t>96.22596740722656</t>
  </si>
  <si>
    <t>207.90333557128906</t>
  </si>
  <si>
    <t>218.85667419433594</t>
  </si>
  <si>
    <t>130.87246704101562</t>
  </si>
  <si>
    <t>259.4961242675781</t>
  </si>
  <si>
    <t>226.60667419433594</t>
  </si>
  <si>
    <t>130.57821655273438</t>
  </si>
  <si>
    <t>257.87115478515625</t>
  </si>
  <si>
    <t>223.9566650390625</t>
  </si>
  <si>
    <t>132.21644592285156</t>
  </si>
  <si>
    <t>229.57333374023438</t>
  </si>
  <si>
    <t>264.0791320800781</t>
  </si>
  <si>
    <t>97.08570098876953</t>
  </si>
  <si>
    <t>226.9199981689453</t>
  </si>
  <si>
    <t>134.35496520996094</t>
  </si>
  <si>
    <t>96.82404327392578</t>
  </si>
  <si>
    <t>226.56666564941406</t>
  </si>
  <si>
    <t>134.65908813476562</t>
  </si>
  <si>
    <t>97.17914581298828</t>
  </si>
  <si>
    <t>225.97332763671875</t>
  </si>
  <si>
    <t>97.59034729003906</t>
  </si>
  <si>
    <t>226.3000030517578</t>
  </si>
  <si>
    <t>139.3187255859375</t>
  </si>
  <si>
    <t>219.86000061035156</t>
  </si>
  <si>
    <t>141.82022094726562</t>
  </si>
  <si>
    <t>97.33802032470703</t>
  </si>
  <si>
    <t>214.88333129882812</t>
  </si>
  <si>
    <t>269.9366455078125</t>
  </si>
  <si>
    <t>217.60333251953125</t>
  </si>
  <si>
    <t>142.34996032714844</t>
  </si>
  <si>
    <t>97.64640808105469</t>
  </si>
  <si>
    <t>218.98333740234375</t>
  </si>
  <si>
    <t>97.88004302978516</t>
  </si>
  <si>
    <t>228.56666564941406</t>
  </si>
  <si>
    <t>97.42213439941406</t>
  </si>
  <si>
    <t>222.84666442871094</t>
  </si>
  <si>
    <t>146.31312561035156</t>
  </si>
  <si>
    <t>274.8893737792969</t>
  </si>
  <si>
    <t>97.49689483642578</t>
  </si>
  <si>
    <t>217.7933349609375</t>
  </si>
  <si>
    <t>145.65585327148438</t>
  </si>
  <si>
    <t>273.44927978515625</t>
  </si>
  <si>
    <t>97.07637023925781</t>
  </si>
  <si>
    <t>216.86666870117188</t>
  </si>
  <si>
    <t>143.60562133789062</t>
  </si>
  <si>
    <t>214.74000549316406</t>
  </si>
  <si>
    <t>139.7405242919922</t>
  </si>
  <si>
    <t>94.87091827392578</t>
  </si>
  <si>
    <t>215.4066619873047</t>
  </si>
  <si>
    <t>143.37013244628906</t>
  </si>
  <si>
    <t>271.7854309082031</t>
  </si>
  <si>
    <t>96.01102447509766</t>
  </si>
  <si>
    <t>220.1666717529297</t>
  </si>
  <si>
    <t>142.63441467285156</t>
  </si>
  <si>
    <t>96.99224853515625</t>
  </si>
  <si>
    <t>218.42999267578125</t>
  </si>
  <si>
    <t>278.42144775390625</t>
  </si>
  <si>
    <t>216.4199981689453</t>
  </si>
  <si>
    <t>145.7342987060547</t>
  </si>
  <si>
    <t>97.73051452636719</t>
  </si>
  <si>
    <t>214.4600067138672</t>
  </si>
  <si>
    <t>97.61836242675781</t>
  </si>
  <si>
    <t>219.2066650390625</t>
  </si>
  <si>
    <t>143.9783935546875</t>
  </si>
  <si>
    <t>278.8106689453125</t>
  </si>
  <si>
    <t>96.98291778564453</t>
  </si>
  <si>
    <t>214.92666625976562</t>
  </si>
  <si>
    <t>215.66000366210938</t>
  </si>
  <si>
    <t>278.7717590332031</t>
  </si>
  <si>
    <t>225.78334045410156</t>
  </si>
  <si>
    <t>143.08566284179688</t>
  </si>
  <si>
    <t>277.2247009277344</t>
  </si>
  <si>
    <t>229.06666564941406</t>
  </si>
  <si>
    <t>142.75213623046875</t>
  </si>
  <si>
    <t>277.1370544433594</t>
  </si>
  <si>
    <t>236.55667114257812</t>
  </si>
  <si>
    <t>144.55715942382812</t>
  </si>
  <si>
    <t>98.21646118164062</t>
  </si>
  <si>
    <t>236.5800018310547</t>
  </si>
  <si>
    <t>144.15496826171875</t>
  </si>
  <si>
    <t>278.7815246582031</t>
  </si>
  <si>
    <t>97.89871978759766</t>
  </si>
  <si>
    <t>236.97332763671875</t>
  </si>
  <si>
    <t>144.26284790039062</t>
  </si>
  <si>
    <t>143.57513427734375</t>
  </si>
  <si>
    <t>281.6518859863281</t>
  </si>
  <si>
    <t>98.30056762695312</t>
  </si>
  <si>
    <t>233.03334045410156</t>
  </si>
  <si>
    <t>143.52606201171875</t>
  </si>
  <si>
    <t>280.5523681640625</t>
  </si>
  <si>
    <t>237.9199981689453</t>
  </si>
  <si>
    <t>278.71331787109375</t>
  </si>
  <si>
    <t>98.32859802246094</t>
  </si>
  <si>
    <t>98.72108459472656</t>
  </si>
  <si>
    <t>235.94000244140625</t>
  </si>
  <si>
    <t>146.2769012451172</t>
  </si>
  <si>
    <t>281.9924621582031</t>
  </si>
  <si>
    <t>146.48324584960938</t>
  </si>
  <si>
    <t>98.94536590576172</t>
  </si>
  <si>
    <t>239.05667114257812</t>
  </si>
  <si>
    <t>148.46775817871094</t>
  </si>
  <si>
    <t>286.6531982421875</t>
  </si>
  <si>
    <t>228.72332763671875</t>
  </si>
  <si>
    <t>147.55406188964844</t>
  </si>
  <si>
    <t>97.79593658447266</t>
  </si>
  <si>
    <t>221.90333557128906</t>
  </si>
  <si>
    <t>143.79129028320312</t>
  </si>
  <si>
    <t>283.42926025390625</t>
  </si>
  <si>
    <t>289.3175354003906</t>
  </si>
  <si>
    <t>224.49000549316406</t>
  </si>
  <si>
    <t>145.58920288085938</t>
  </si>
  <si>
    <t>296.7169189453125</t>
  </si>
  <si>
    <t>226.75332641601562</t>
  </si>
  <si>
    <t>147.08248901367188</t>
  </si>
  <si>
    <t>98.24449920654297</t>
  </si>
  <si>
    <t>235.43333435058594</t>
  </si>
  <si>
    <t>146.99407958984375</t>
  </si>
  <si>
    <t>295.0206604003906</t>
  </si>
  <si>
    <t>98.77716064453125</t>
  </si>
  <si>
    <t>145.75621032714844</t>
  </si>
  <si>
    <t>294.4259338378906</t>
  </si>
  <si>
    <t>98.95471954345703</t>
  </si>
  <si>
    <t>237.06666564941406</t>
  </si>
  <si>
    <t>144.95059204101562</t>
  </si>
  <si>
    <t>233.72000122070312</t>
  </si>
  <si>
    <t>145.99197387695312</t>
  </si>
  <si>
    <t>292.19342041015625</t>
  </si>
  <si>
    <t>99.34721374511719</t>
  </si>
  <si>
    <t>237.30667114257812</t>
  </si>
  <si>
    <t>150.4326629638672</t>
  </si>
  <si>
    <t>295.9662780761719</t>
  </si>
  <si>
    <t>243.6366729736328</t>
  </si>
  <si>
    <t>294.2991943359375</t>
  </si>
  <si>
    <t>245.24000549316406</t>
  </si>
  <si>
    <t>294.25042724609375</t>
  </si>
  <si>
    <t>244.69667053222656</t>
  </si>
  <si>
    <t>293.5875549316406</t>
  </si>
  <si>
    <t>100.4218978881836</t>
  </si>
  <si>
    <t>244.1300048828125</t>
  </si>
  <si>
    <t>100.59944152832031</t>
  </si>
  <si>
    <t>244.52333068847656</t>
  </si>
  <si>
    <t>153.9399871826172</t>
  </si>
  <si>
    <t>292.6418762207031</t>
  </si>
  <si>
    <t>100.32844543457031</t>
  </si>
  <si>
    <t>250.97332763671875</t>
  </si>
  <si>
    <t>152.38775634765625</t>
  </si>
  <si>
    <t>99.82381439208984</t>
  </si>
  <si>
    <t>251.2899932861328</t>
  </si>
  <si>
    <t>151.36598205566406</t>
  </si>
  <si>
    <t>289.78546142578125</t>
  </si>
  <si>
    <t>99.56216430664062</t>
  </si>
  <si>
    <t>251.6199951171875</t>
  </si>
  <si>
    <t>146.3555145263672</t>
  </si>
  <si>
    <t>288.28411865234375</t>
  </si>
  <si>
    <t>99.05750274658203</t>
  </si>
  <si>
    <t>99.41263580322266</t>
  </si>
  <si>
    <t>247.6666717529297</t>
  </si>
  <si>
    <t>145.52041625976562</t>
  </si>
  <si>
    <t>98.82388305664062</t>
  </si>
  <si>
    <t>297.1654052734375</t>
  </si>
  <si>
    <t>251.94332885742188</t>
  </si>
  <si>
    <t>146.1786346435547</t>
  </si>
  <si>
    <t>297.55535888671875</t>
  </si>
  <si>
    <t>252.3300018310547</t>
  </si>
  <si>
    <t>143.49655151367188</t>
  </si>
  <si>
    <t>292.3396301269531</t>
  </si>
  <si>
    <t>140.4313201904297</t>
  </si>
  <si>
    <t>243.38999938964844</t>
  </si>
  <si>
    <t>140.91270446777344</t>
  </si>
  <si>
    <t>287.3970031738281</t>
  </si>
  <si>
    <t>246.4600067138672</t>
  </si>
  <si>
    <t>143.2902374267578</t>
  </si>
  <si>
    <t>291.08209228515625</t>
  </si>
  <si>
    <t>250.64666748046875</t>
  </si>
  <si>
    <t>144.25306701660156</t>
  </si>
  <si>
    <t>292.0374755859375</t>
  </si>
  <si>
    <t>98.77186584472656</t>
  </si>
  <si>
    <t>251.2133331298828</t>
  </si>
  <si>
    <t>144.34144592285156</t>
  </si>
  <si>
    <t>258.1300048828125</t>
  </si>
  <si>
    <t>98.34969329833984</t>
  </si>
  <si>
    <t>263.78668212890625</t>
  </si>
  <si>
    <t>96.30445098876953</t>
  </si>
  <si>
    <t>259.1866760253906</t>
  </si>
  <si>
    <t>140.32325744628906</t>
  </si>
  <si>
    <t>276.8682556152344</t>
  </si>
  <si>
    <t>96.19185638427734</t>
  </si>
  <si>
    <t>260.4366760253906</t>
  </si>
  <si>
    <t>274.8404235839844</t>
  </si>
  <si>
    <t>95.53514099121094</t>
  </si>
  <si>
    <t>258.49334716796875</t>
  </si>
  <si>
    <t>140.14642333984375</t>
  </si>
  <si>
    <t>281.84014892578125</t>
  </si>
  <si>
    <t>258.40667724609375</t>
  </si>
  <si>
    <t>276.0005187988281</t>
  </si>
  <si>
    <t>95.17861938476562</t>
  </si>
  <si>
    <t>138.63345336914062</t>
  </si>
  <si>
    <t>281.5086975097656</t>
  </si>
  <si>
    <t>95.91978454589844</t>
  </si>
  <si>
    <t>260.1966552734375</t>
  </si>
  <si>
    <t>139.50778198242188</t>
  </si>
  <si>
    <t>260.9166564941406</t>
  </si>
  <si>
    <t>287.4457702636719</t>
  </si>
  <si>
    <t>96.86734771728516</t>
  </si>
  <si>
    <t>264.53668212890625</t>
  </si>
  <si>
    <t>140.3920440673828</t>
  </si>
  <si>
    <t>261.8299865722656</t>
  </si>
  <si>
    <t>140.30360412597656</t>
  </si>
  <si>
    <t>286.8413391113281</t>
  </si>
  <si>
    <t>263.9800109863281</t>
  </si>
  <si>
    <t>139.0264434814453</t>
  </si>
  <si>
    <t>285.52520751953125</t>
  </si>
  <si>
    <t>268.5733337402344</t>
  </si>
  <si>
    <t>288.8690185546875</t>
  </si>
  <si>
    <t>270.3599853515625</t>
  </si>
  <si>
    <t>141.23692321777344</t>
  </si>
  <si>
    <t>295.1473693847656</t>
  </si>
  <si>
    <t>98.21833801269531</t>
  </si>
  <si>
    <t>272.7733459472656</t>
  </si>
  <si>
    <t>142.29798889160156</t>
  </si>
  <si>
    <t>296.5707092285156</t>
  </si>
  <si>
    <t>143.9779510498047</t>
  </si>
  <si>
    <t>99.00641632080078</t>
  </si>
  <si>
    <t>290.03668212890625</t>
  </si>
  <si>
    <t>300.48980712890625</t>
  </si>
  <si>
    <t>99.71942138671875</t>
  </si>
  <si>
    <t>288.0899963378906</t>
  </si>
  <si>
    <t>299.69036865234375</t>
  </si>
  <si>
    <t>100.0853271484375</t>
  </si>
  <si>
    <t>288.6000061035156</t>
  </si>
  <si>
    <t>146.8565216064453</t>
  </si>
  <si>
    <t>302.9561767578125</t>
  </si>
  <si>
    <t>100.03839874267578</t>
  </si>
  <si>
    <t>146.08042907714844</t>
  </si>
  <si>
    <t>100.09469604492188</t>
  </si>
  <si>
    <t>303.2266540527344</t>
  </si>
  <si>
    <t>100.42306518554688</t>
  </si>
  <si>
    <t>341.6199951171875</t>
  </si>
  <si>
    <t>146.6993408203125</t>
  </si>
  <si>
    <t>100.37615203857422</t>
  </si>
  <si>
    <t>339.4766540527344</t>
  </si>
  <si>
    <t>146.2376251220703</t>
  </si>
  <si>
    <t>315.0545654296875</t>
  </si>
  <si>
    <t>99.78511047363281</t>
  </si>
  <si>
    <t>345.9533386230469</t>
  </si>
  <si>
    <t>149.89230346679688</t>
  </si>
  <si>
    <t>316.2049560546875</t>
  </si>
  <si>
    <t>359.0133361816406</t>
  </si>
  <si>
    <t>147.17092895507812</t>
  </si>
  <si>
    <t>323.29241943359375</t>
  </si>
  <si>
    <t>371.3333435058594</t>
  </si>
  <si>
    <t>146.34568786621094</t>
  </si>
  <si>
    <t>101.07041931152344</t>
  </si>
  <si>
    <t>402.86334228515625</t>
  </si>
  <si>
    <t>147.38706970214844</t>
  </si>
  <si>
    <t>324.7644958496094</t>
  </si>
  <si>
    <t>390.6666564941406</t>
  </si>
  <si>
    <t>325.61260986328125</t>
  </si>
  <si>
    <t>101.76466369628906</t>
  </si>
  <si>
    <t>404.6199951171875</t>
  </si>
  <si>
    <t>327.9913635253906</t>
  </si>
  <si>
    <t>101.93354034423828</t>
  </si>
  <si>
    <t>409.9700012207031</t>
  </si>
  <si>
    <t>148.8418731689453</t>
  </si>
  <si>
    <t>327.62091064453125</t>
  </si>
  <si>
    <t>102.26190185546875</t>
  </si>
  <si>
    <t>407.36334228515625</t>
  </si>
  <si>
    <t>328.52752685546875</t>
  </si>
  <si>
    <t>387.64666748046875</t>
  </si>
  <si>
    <t>148.37942504882812</t>
  </si>
  <si>
    <t>327.5137023925781</t>
  </si>
  <si>
    <t>102.19623565673828</t>
  </si>
  <si>
    <t>341.1666564941406</t>
  </si>
  <si>
    <t>145.5360107421875</t>
  </si>
  <si>
    <t>355.98333740234375</t>
  </si>
  <si>
    <t>145.48680114746094</t>
  </si>
  <si>
    <t>324.0820617675781</t>
  </si>
  <si>
    <t>101.5301284790039</t>
  </si>
  <si>
    <t>354.5033264160156</t>
  </si>
  <si>
    <t>328.2642822265625</t>
  </si>
  <si>
    <t>102.20560455322266</t>
  </si>
  <si>
    <t>344.47332763671875</t>
  </si>
  <si>
    <t>102.1493148803711</t>
  </si>
  <si>
    <t>337.7966613769531</t>
  </si>
  <si>
    <t>148.56639099121094</t>
  </si>
  <si>
    <t>330.9842224121094</t>
  </si>
  <si>
    <t>102.32756805419922</t>
  </si>
  <si>
    <t>151.01625061035156</t>
  </si>
  <si>
    <t>101.95230102539062</t>
  </si>
  <si>
    <t>363.0033264160156</t>
  </si>
  <si>
    <t>155.32566833496094</t>
  </si>
  <si>
    <t>333.3087463378906</t>
  </si>
  <si>
    <t>365.4599914550781</t>
  </si>
  <si>
    <t>157.96246337890625</t>
  </si>
  <si>
    <t>335.10577392578125</t>
  </si>
  <si>
    <t>379.0199890136719</t>
  </si>
  <si>
    <t>158.4248809814453</t>
  </si>
  <si>
    <t>331.9022521972656</t>
  </si>
  <si>
    <t>385.6233215332031</t>
  </si>
  <si>
    <t>329.8024597167969</t>
  </si>
  <si>
    <t>369.6766662597656</t>
  </si>
  <si>
    <t>100.98597717285156</t>
  </si>
  <si>
    <t>321.9890441894531</t>
  </si>
  <si>
    <t>98.44349670410156</t>
  </si>
  <si>
    <t>360.6400146484375</t>
  </si>
  <si>
    <t>378.9966735839844</t>
  </si>
  <si>
    <t>162.63587951660156</t>
  </si>
  <si>
    <t>162.11447143554688</t>
  </si>
  <si>
    <t>322.3797607421875</t>
  </si>
  <si>
    <t>96.79229736328125</t>
  </si>
  <si>
    <t>321.80352783203125</t>
  </si>
  <si>
    <t>361.5333251953125</t>
  </si>
  <si>
    <t>315.47467041015625</t>
  </si>
  <si>
    <t>97.37395477294922</t>
  </si>
  <si>
    <t>338.3233337402344</t>
  </si>
  <si>
    <t>162.65557861328125</t>
  </si>
  <si>
    <t>318.58050537109375</t>
  </si>
  <si>
    <t>168.42115783691406</t>
  </si>
  <si>
    <t>327.10687255859375</t>
  </si>
  <si>
    <t>100.47935485839844</t>
  </si>
  <si>
    <t>350.5833435058594</t>
  </si>
  <si>
    <t>327.15570068359375</t>
  </si>
  <si>
    <t>100.8546371459961</t>
  </si>
  <si>
    <t>356.32000732421875</t>
  </si>
  <si>
    <t>334.6000061035156</t>
  </si>
  <si>
    <t>176.55783081054688</t>
  </si>
  <si>
    <t>334.54913330078125</t>
  </si>
  <si>
    <t>100.4605941772461</t>
  </si>
  <si>
    <t>172.90762329101562</t>
  </si>
  <si>
    <t>331.48236083984375</t>
  </si>
  <si>
    <t>322.13665771484375</t>
  </si>
  <si>
    <t>320.68035888671875</t>
  </si>
  <si>
    <t>319.5033264160156</t>
  </si>
  <si>
    <t>176.41029357910156</t>
  </si>
  <si>
    <t>326.8431701660156</t>
  </si>
  <si>
    <t>325.3299865722656</t>
  </si>
  <si>
    <t>169.48373413085938</t>
  </si>
  <si>
    <t>308.97332763671875</t>
  </si>
  <si>
    <t>168.38177490234375</t>
  </si>
  <si>
    <t>310.8566589355469</t>
  </si>
  <si>
    <t>167.01419067382812</t>
  </si>
  <si>
    <t>97.70027160644531</t>
  </si>
  <si>
    <t>299.9800109863281</t>
  </si>
  <si>
    <t>99.35446166992188</t>
  </si>
  <si>
    <t>312.84332275390625</t>
  </si>
  <si>
    <t>172.80921936035156</t>
  </si>
  <si>
    <t>325.42694091796875</t>
  </si>
  <si>
    <t>100.27134704589844</t>
  </si>
  <si>
    <t>336.2900085449219</t>
  </si>
  <si>
    <t>355.6666564941406</t>
  </si>
  <si>
    <t>177.42369079589844</t>
  </si>
  <si>
    <t>101.98223114013672</t>
  </si>
  <si>
    <t>364.64666748046875</t>
  </si>
  <si>
    <t>333.2891845703125</t>
  </si>
  <si>
    <t>362.8233337402344</t>
  </si>
  <si>
    <t>176.4889678955078</t>
  </si>
  <si>
    <t>333.9729309082031</t>
  </si>
  <si>
    <t>362.0633239746094</t>
  </si>
  <si>
    <t>175.3280029296875</t>
  </si>
  <si>
    <t>331.4042053222656</t>
  </si>
  <si>
    <t>356.7799987792969</t>
  </si>
  <si>
    <t>174.70816040039062</t>
  </si>
  <si>
    <t>328.4742431640625</t>
  </si>
  <si>
    <t>101.54740905761719</t>
  </si>
  <si>
    <t>326.94085693359375</t>
  </si>
  <si>
    <t>102.13347625732422</t>
  </si>
  <si>
    <t>399.9266662597656</t>
  </si>
  <si>
    <t>176.80381774902344</t>
  </si>
  <si>
    <t>321.3347473144531</t>
  </si>
  <si>
    <t>102.17127990722656</t>
  </si>
  <si>
    <t>383.1966552734375</t>
  </si>
  <si>
    <t>362.7066650390625</t>
  </si>
  <si>
    <t>169.2279510498047</t>
  </si>
  <si>
    <t>306.55767822265625</t>
  </si>
  <si>
    <t>100.33750915527344</t>
  </si>
  <si>
    <t>354.8999938964844</t>
  </si>
  <si>
    <t>169.39520263671875</t>
  </si>
  <si>
    <t>100.19572448730469</t>
  </si>
  <si>
    <t>342.32000732421875</t>
  </si>
  <si>
    <t>99.86488342285156</t>
  </si>
  <si>
    <t>352.7066650390625</t>
  </si>
  <si>
    <t>307.63201904296875</t>
  </si>
  <si>
    <t>101.01809692382812</t>
  </si>
  <si>
    <t>354.79998779296875</t>
  </si>
  <si>
    <t>310.84527587890625</t>
  </si>
  <si>
    <t>101.5757827758789</t>
  </si>
  <si>
    <t>343.85333251953125</t>
  </si>
  <si>
    <t>170.28067016601562</t>
  </si>
  <si>
    <t>302.9635314941406</t>
  </si>
  <si>
    <t>349.8699951171875</t>
  </si>
  <si>
    <t>167.0634002685547</t>
  </si>
  <si>
    <t>295.5896301269531</t>
  </si>
  <si>
    <t>98.58881378173828</t>
  </si>
  <si>
    <t>343.5033264160156</t>
  </si>
  <si>
    <t>163.5509490966797</t>
  </si>
  <si>
    <t>98.03112030029297</t>
  </si>
  <si>
    <t>331.8833312988281</t>
  </si>
  <si>
    <t>294.5641784667969</t>
  </si>
  <si>
    <t>97.22767639160156</t>
  </si>
  <si>
    <t>332.0899963378906</t>
  </si>
  <si>
    <t>314.6333312988281</t>
  </si>
  <si>
    <t>159.0152130126953</t>
  </si>
  <si>
    <t>289.4561462402344</t>
  </si>
  <si>
    <t>157.20484924316406</t>
  </si>
  <si>
    <t>281.7599792480469</t>
  </si>
  <si>
    <t>306.1333312988281</t>
  </si>
  <si>
    <t>157.11634826660156</t>
  </si>
  <si>
    <t>94.08000946044922</t>
  </si>
  <si>
    <t>312.4700012207031</t>
  </si>
  <si>
    <t>156.6538848876953</t>
  </si>
  <si>
    <t>292.84515380859375</t>
  </si>
  <si>
    <t>276.3666687011719</t>
  </si>
  <si>
    <t>167.5848388671875</t>
  </si>
  <si>
    <t>94.91181945800781</t>
  </si>
  <si>
    <t>282.1166687011719</t>
  </si>
  <si>
    <t>171.96310424804688</t>
  </si>
  <si>
    <t>303.7253112792969</t>
  </si>
  <si>
    <t>96.89682006835938</t>
  </si>
  <si>
    <t>171.79583740234375</t>
  </si>
  <si>
    <t>97.66246795654297</t>
  </si>
  <si>
    <t>310.4166564941406</t>
  </si>
  <si>
    <t>173.00601196289062</t>
  </si>
  <si>
    <t>301.88665771484375</t>
  </si>
  <si>
    <t>170.1134033203125</t>
  </si>
  <si>
    <t>294.2222900390625</t>
  </si>
  <si>
    <t>96.33911895751953</t>
  </si>
  <si>
    <t>297.0466613769531</t>
  </si>
  <si>
    <t>169.82772827148438</t>
  </si>
  <si>
    <t>298.8028564453125</t>
  </si>
  <si>
    <t>96.76448822021484</t>
  </si>
  <si>
    <t>307.7733459472656</t>
  </si>
  <si>
    <t>169.10858154296875</t>
  </si>
  <si>
    <t>96.65106201171875</t>
  </si>
  <si>
    <t>302.4466552734375</t>
  </si>
  <si>
    <t>172.23147583007812</t>
  </si>
  <si>
    <t>297.4551696777344</t>
  </si>
  <si>
    <t>97.38834381103516</t>
  </si>
  <si>
    <t>307.3333435058594</t>
  </si>
  <si>
    <t>173.65994262695312</t>
  </si>
  <si>
    <t>98.97635650634766</t>
  </si>
  <si>
    <t>310.6666564941406</t>
  </si>
  <si>
    <t>169.56173706054688</t>
  </si>
  <si>
    <t>295.3259582519531</t>
  </si>
  <si>
    <t>97.54903411865234</t>
  </si>
  <si>
    <t>301.51666259765625</t>
  </si>
  <si>
    <t>166.1334686279297</t>
  </si>
  <si>
    <t>286.6666564941406</t>
  </si>
  <si>
    <t>291.9200134277344</t>
  </si>
  <si>
    <t>170.22178649902344</t>
  </si>
  <si>
    <t>293.4605712890625</t>
  </si>
  <si>
    <t>307.4766540527344</t>
  </si>
  <si>
    <t>169.98533630371094</t>
  </si>
  <si>
    <t>293.1180114746094</t>
  </si>
  <si>
    <t>97.34109497070312</t>
  </si>
  <si>
    <t>307.7966613769531</t>
  </si>
  <si>
    <t>95.46005249023438</t>
  </si>
  <si>
    <t>292.1166687011719</t>
  </si>
  <si>
    <t>164.8133544921875</t>
  </si>
  <si>
    <t>281.79449462890625</t>
  </si>
  <si>
    <t>285.6600036621094</t>
  </si>
  <si>
    <t>161.87767028808594</t>
  </si>
  <si>
    <t>281.5890197753906</t>
  </si>
  <si>
    <t>93.66409301757812</t>
  </si>
  <si>
    <t>273.84332275390625</t>
  </si>
  <si>
    <t>92.35964965820312</t>
  </si>
  <si>
    <t>254.67999267578125</t>
  </si>
  <si>
    <t>160.3211669921875</t>
  </si>
  <si>
    <t>288.3126220703125</t>
  </si>
  <si>
    <t>92.74723052978516</t>
  </si>
  <si>
    <t>290.97467041015625</t>
  </si>
  <si>
    <t>94.79837799072266</t>
  </si>
  <si>
    <t>269.9566650390625</t>
  </si>
  <si>
    <t>292.42315673828125</t>
  </si>
  <si>
    <t>94.21234893798828</t>
  </si>
  <si>
    <t>290.1433410644531</t>
  </si>
  <si>
    <t>160.77432250976562</t>
  </si>
  <si>
    <t>92.64324188232422</t>
  </si>
  <si>
    <t>288.1233215332031</t>
  </si>
  <si>
    <t>293.7933044433594</t>
  </si>
  <si>
    <t>94.02330780029297</t>
  </si>
  <si>
    <t>293.2966613769531</t>
  </si>
  <si>
    <t>163.75930786132812</t>
  </si>
  <si>
    <t>93.04022979736328</t>
  </si>
  <si>
    <t>279.7633361816406</t>
  </si>
  <si>
    <t>160.74476623535156</t>
  </si>
  <si>
    <t>283.6833801269531</t>
  </si>
  <si>
    <t>279.42999267578125</t>
  </si>
  <si>
    <t>88.75829315185547</t>
  </si>
  <si>
    <t>268.1933288574219</t>
  </si>
  <si>
    <t>155.09994506835938</t>
  </si>
  <si>
    <t>269.9719543457031</t>
  </si>
  <si>
    <t>274.79998779296875</t>
  </si>
  <si>
    <t>91.33879089355469</t>
  </si>
  <si>
    <t>286.3233337402344</t>
  </si>
  <si>
    <t>156.16387939453125</t>
  </si>
  <si>
    <t>279.5043640136719</t>
  </si>
  <si>
    <t>279.4333190917969</t>
  </si>
  <si>
    <t>152.43020629882812</t>
  </si>
  <si>
    <t>274.1020202636719</t>
  </si>
  <si>
    <t>265.1166687011719</t>
  </si>
  <si>
    <t>270.5493469238281</t>
  </si>
  <si>
    <t>88.91898345947266</t>
  </si>
  <si>
    <t>255.4566650390625</t>
  </si>
  <si>
    <t>152.78485107421875</t>
  </si>
  <si>
    <t>281.0311279296875</t>
  </si>
  <si>
    <t>267.2966613769531</t>
  </si>
  <si>
    <t>157.2179718017578</t>
  </si>
  <si>
    <t>288.11688232421875</t>
  </si>
  <si>
    <t>290.5333251953125</t>
  </si>
  <si>
    <t>294.0281066894531</t>
  </si>
  <si>
    <t>301.7966613769531</t>
  </si>
  <si>
    <t>162.92190551757812</t>
  </si>
  <si>
    <t>94.92726135253906</t>
  </si>
  <si>
    <t>307.0533447265625</t>
  </si>
  <si>
    <t>96.00760650634766</t>
  </si>
  <si>
    <t>333.03668212890625</t>
  </si>
  <si>
    <t>171.48275756835938</t>
  </si>
  <si>
    <t>297.6199951171875</t>
  </si>
  <si>
    <t>95.90335083007812</t>
  </si>
  <si>
    <t>337.97332763671875</t>
  </si>
  <si>
    <t>172.12310791015625</t>
  </si>
  <si>
    <t>96.12133026123047</t>
  </si>
  <si>
    <t>336.8800048828125</t>
  </si>
  <si>
    <t>172.9900360107422</t>
  </si>
  <si>
    <t>304.0793151855469</t>
  </si>
  <si>
    <t>96.43404388427734</t>
  </si>
  <si>
    <t>363.9466552734375</t>
  </si>
  <si>
    <t>366.5233459472656</t>
  </si>
  <si>
    <t>307.1720275878906</t>
  </si>
  <si>
    <t>97.45753479003906</t>
  </si>
  <si>
    <t>301.7402648925781</t>
  </si>
  <si>
    <t>359.20001220703125</t>
  </si>
  <si>
    <t>171.71920776367188</t>
  </si>
  <si>
    <t>96.60462951660156</t>
  </si>
  <si>
    <t>361.5299987792969</t>
  </si>
  <si>
    <t>175.7877960205078</t>
  </si>
  <si>
    <t>308.2583312988281</t>
  </si>
  <si>
    <t>97.39119720458984</t>
  </si>
  <si>
    <t>381.8166809082031</t>
  </si>
  <si>
    <t>304.25555419921875</t>
  </si>
  <si>
    <t>363.7533264160156</t>
  </si>
  <si>
    <t>169.2760772705078</t>
  </si>
  <si>
    <t>94.91780090332031</t>
  </si>
  <si>
    <t>294.9480895996094</t>
  </si>
  <si>
    <t>95.13577270507812</t>
  </si>
  <si>
    <t>352.4200134277344</t>
  </si>
  <si>
    <t>167.56190490722656</t>
  </si>
  <si>
    <t>94.90831756591797</t>
  </si>
  <si>
    <t>341.8299865722656</t>
  </si>
  <si>
    <t>163.28643798828125</t>
  </si>
  <si>
    <t>325.30999755859375</t>
  </si>
  <si>
    <t>165.1680450439453</t>
  </si>
  <si>
    <t>93.19305419921875</t>
  </si>
  <si>
    <t>328.98333740234375</t>
  </si>
  <si>
    <t>167.8673095703125</t>
  </si>
  <si>
    <t>281.49114990234375</t>
  </si>
  <si>
    <t>94.33972930908203</t>
  </si>
  <si>
    <t>340.7900085449219</t>
  </si>
  <si>
    <t>93.43944549560547</t>
  </si>
  <si>
    <t>328.3333435058594</t>
  </si>
  <si>
    <t>162.6165313720703</t>
  </si>
  <si>
    <t>274.5423889160156</t>
  </si>
  <si>
    <t>93.17407989501953</t>
  </si>
  <si>
    <t>334.7633361816406</t>
  </si>
  <si>
    <t>279.2205505371094</t>
  </si>
  <si>
    <t>94.23548889160156</t>
  </si>
  <si>
    <t>342.7166748046875</t>
  </si>
  <si>
    <t>280.25799560546875</t>
  </si>
  <si>
    <t>325.73333740234375</t>
  </si>
  <si>
    <t>163.94647216796875</t>
  </si>
  <si>
    <t>274.8262023925781</t>
  </si>
  <si>
    <t>90.76703643798828</t>
  </si>
  <si>
    <t>335.01666259765625</t>
  </si>
  <si>
    <t>160.45909118652344</t>
  </si>
  <si>
    <t>274.7381591796875</t>
  </si>
  <si>
    <t>90.87126922607422</t>
  </si>
  <si>
    <t>154.46945190429688</t>
  </si>
  <si>
    <t>88.38838958740234</t>
  </si>
  <si>
    <t>292.1400146484375</t>
  </si>
  <si>
    <t>154.24285888671875</t>
  </si>
  <si>
    <t>277.18487548828125</t>
  </si>
  <si>
    <t>283.45831298828125</t>
  </si>
  <si>
    <t>292.5033264160156</t>
  </si>
  <si>
    <t>155.30679321289062</t>
  </si>
  <si>
    <t>271.6064147949219</t>
  </si>
  <si>
    <t>88.21781921386719</t>
  </si>
  <si>
    <t>290.2533264160156</t>
  </si>
  <si>
    <t>155.6122283935547</t>
  </si>
  <si>
    <t>278.4082946777344</t>
  </si>
  <si>
    <t>88.50212860107422</t>
  </si>
  <si>
    <t>300.9800109863281</t>
  </si>
  <si>
    <t>303.0833435058594</t>
  </si>
  <si>
    <t>163.55239868164062</t>
  </si>
  <si>
    <t>91.10819244384766</t>
  </si>
  <si>
    <t>317.5400085449219</t>
  </si>
  <si>
    <t>271.44000244140625</t>
  </si>
  <si>
    <t>87.99984741210938</t>
  </si>
  <si>
    <t>291.09332275390625</t>
  </si>
  <si>
    <t>155.16998291015625</t>
  </si>
  <si>
    <t>268.8758544921875</t>
  </si>
  <si>
    <t>87.12800598144531</t>
  </si>
  <si>
    <t>288.54998779296875</t>
  </si>
  <si>
    <t>150.02000427246094</t>
  </si>
  <si>
    <t>84.23764038085938</t>
  </si>
  <si>
    <t>262.3699951171875</t>
  </si>
  <si>
    <t>152.43714904785156</t>
  </si>
  <si>
    <t>84.53142547607422</t>
  </si>
  <si>
    <t>266.67999267578125</t>
  </si>
  <si>
    <t>144.5345916748047</t>
  </si>
  <si>
    <t>254.9980010986328</t>
  </si>
  <si>
    <t>244.6666717529297</t>
  </si>
  <si>
    <t>140.64743041992188</t>
  </si>
  <si>
    <t>249.90878295898438</t>
  </si>
  <si>
    <t>242.6666717529297</t>
  </si>
  <si>
    <t>145.13641357421875</t>
  </si>
  <si>
    <t>255.55577087402344</t>
  </si>
  <si>
    <t>85.63070678710938</t>
  </si>
  <si>
    <t>256.5299987792969</t>
  </si>
  <si>
    <t>143.58746337890625</t>
  </si>
  <si>
    <t>255.9276885986328</t>
  </si>
  <si>
    <t>241.4566650390625</t>
  </si>
  <si>
    <t>261.13433837890625</t>
  </si>
  <si>
    <t>253.8699951171875</t>
  </si>
  <si>
    <t>138.9307861328125</t>
  </si>
  <si>
    <t>249.24497985839844</t>
  </si>
  <si>
    <t>236.60333251953125</t>
  </si>
  <si>
    <t>248.32286071777344</t>
  </si>
  <si>
    <t>84.43663787841797</t>
  </si>
  <si>
    <t>236.47332763671875</t>
  </si>
  <si>
    <t>84.67356872558594</t>
  </si>
  <si>
    <t>221.3000030517578</t>
  </si>
  <si>
    <t>255.69000244140625</t>
  </si>
  <si>
    <t>86.00030517578125</t>
  </si>
  <si>
    <t>224.96665954589844</t>
  </si>
  <si>
    <t>138.47695922851562</t>
  </si>
  <si>
    <t>254.6795654296875</t>
  </si>
  <si>
    <t>209.3866729736328</t>
  </si>
  <si>
    <t>257.5244445800781</t>
  </si>
  <si>
    <t>85.87710571289062</t>
  </si>
  <si>
    <t>219.60000610351562</t>
  </si>
  <si>
    <t>260.8401184082031</t>
  </si>
  <si>
    <t>87.32703399658203</t>
  </si>
  <si>
    <t>235.91000366210938</t>
  </si>
  <si>
    <t>268.0403747558594</t>
  </si>
  <si>
    <t>89.08966827392578</t>
  </si>
  <si>
    <t>253.2100067138672</t>
  </si>
  <si>
    <t>146.8431854248047</t>
  </si>
  <si>
    <t>266.6964111328125</t>
  </si>
  <si>
    <t>88.65374755859375</t>
  </si>
  <si>
    <t>252.75332641601562</t>
  </si>
  <si>
    <t>146.71493530273438</t>
  </si>
  <si>
    <t>246.7899932861328</t>
  </si>
  <si>
    <t>149.18141174316406</t>
  </si>
  <si>
    <t>269.35491943359375</t>
  </si>
  <si>
    <t>258.3333435058594</t>
  </si>
  <si>
    <t>143.4296112060547</t>
  </si>
  <si>
    <t>88.33153533935547</t>
  </si>
  <si>
    <t>234.51666259765625</t>
  </si>
  <si>
    <t>144.17942810058594</t>
  </si>
  <si>
    <t>238.27999877929688</t>
  </si>
  <si>
    <t>89.32659149169922</t>
  </si>
  <si>
    <t>238.8866729736328</t>
  </si>
  <si>
    <t>145.97499084472656</t>
  </si>
  <si>
    <t>265.2642822265625</t>
  </si>
  <si>
    <t>88.44527435302734</t>
  </si>
  <si>
    <t>241.86666870117188</t>
  </si>
  <si>
    <t>239.7066650390625</t>
  </si>
  <si>
    <t>135.29029846191406</t>
  </si>
  <si>
    <t>84.18077850341797</t>
  </si>
  <si>
    <t>232.22999572753906</t>
  </si>
  <si>
    <t>130.11073303222656</t>
  </si>
  <si>
    <t>215.73666381835938</t>
  </si>
  <si>
    <t>130.97891235351562</t>
  </si>
  <si>
    <t>220.88999938964844</t>
  </si>
  <si>
    <t>133.61309814453125</t>
  </si>
  <si>
    <t>82.06749725341797</t>
  </si>
  <si>
    <t>128.31509399414062</t>
  </si>
  <si>
    <t>79.48985290527344</t>
  </si>
  <si>
    <t>213.10000610351562</t>
  </si>
  <si>
    <t>242.93736267089844</t>
  </si>
  <si>
    <t>79.57514953613281</t>
  </si>
  <si>
    <t>216.75999450683594</t>
  </si>
  <si>
    <t>81.24354553222656</t>
  </si>
  <si>
    <t>237.0366668701172</t>
  </si>
  <si>
    <t>133.53419494628906</t>
  </si>
  <si>
    <t>248.31312561035156</t>
  </si>
  <si>
    <t>80.78539276123047</t>
  </si>
  <si>
    <t>136.41502380371094</t>
  </si>
  <si>
    <t>253.93405151367188</t>
  </si>
  <si>
    <t>81.27217864990234</t>
  </si>
  <si>
    <t>235.07000732421875</t>
  </si>
  <si>
    <t>262.6058349609375</t>
  </si>
  <si>
    <t>245.7066650390625</t>
  </si>
  <si>
    <t>259.84930419921875</t>
  </si>
  <si>
    <t>244.9199981689453</t>
  </si>
  <si>
    <t>135.5961456298828</t>
  </si>
  <si>
    <t>251.59934997558594</t>
  </si>
  <si>
    <t>137.3621368408203</t>
  </si>
  <si>
    <t>255.30743408203125</t>
  </si>
  <si>
    <t>82.07391357421875</t>
  </si>
  <si>
    <t>228.49000549316406</t>
  </si>
  <si>
    <t>134.88580322265625</t>
  </si>
  <si>
    <t>251.94268798828125</t>
  </si>
  <si>
    <t>224.47332763671875</t>
  </si>
  <si>
    <t>137.06613159179688</t>
  </si>
  <si>
    <t>254.64035034179688</t>
  </si>
  <si>
    <t>227.26333618164062</t>
  </si>
  <si>
    <t>139.66085815429688</t>
  </si>
  <si>
    <t>257.8481140136719</t>
  </si>
  <si>
    <t>233.06666564941406</t>
  </si>
  <si>
    <t>141.00259399414062</t>
  </si>
  <si>
    <t>261.1441650390625</t>
  </si>
  <si>
    <t>81.57760620117188</t>
  </si>
  <si>
    <t>231.73333740234375</t>
  </si>
  <si>
    <t>263.2925109863281</t>
  </si>
  <si>
    <t>82.87567138671875</t>
  </si>
  <si>
    <t>244.5433349609375</t>
  </si>
  <si>
    <t>250.76333618164062</t>
  </si>
  <si>
    <t>142.92645263671875</t>
  </si>
  <si>
    <t>81.61579132080078</t>
  </si>
  <si>
    <t>234.3433380126953</t>
  </si>
  <si>
    <t>143.90318298339844</t>
  </si>
  <si>
    <t>248.84280395507812</t>
  </si>
  <si>
    <t>233.07000732421875</t>
  </si>
  <si>
    <t>143.5381622314453</t>
  </si>
  <si>
    <t>247.91085815429688</t>
  </si>
  <si>
    <t>80.86176300048828</t>
  </si>
  <si>
    <t>237.0399932861328</t>
  </si>
  <si>
    <t>146.47816467285156</t>
  </si>
  <si>
    <t>80.24136352539062</t>
  </si>
  <si>
    <t>238.31333923339844</t>
  </si>
  <si>
    <t>148.15533447265625</t>
  </si>
  <si>
    <t>81.58714294433594</t>
  </si>
  <si>
    <t>240.06666564941406</t>
  </si>
  <si>
    <t>249.41177368164062</t>
  </si>
  <si>
    <t>240.54666137695312</t>
  </si>
  <si>
    <t>83.52470397949219</t>
  </si>
  <si>
    <t>245.52999877929688</t>
  </si>
  <si>
    <t>150.98684692382812</t>
  </si>
  <si>
    <t>257.27911376953125</t>
  </si>
  <si>
    <t>259.8002624511719</t>
  </si>
  <si>
    <t>84.68914031982422</t>
  </si>
  <si>
    <t>271.7066650390625</t>
  </si>
  <si>
    <t>152.0227813720703</t>
  </si>
  <si>
    <t>255.40548706054688</t>
  </si>
  <si>
    <t>272.24334716796875</t>
  </si>
  <si>
    <t>150.89805603027344</t>
  </si>
  <si>
    <t>253.90460205078125</t>
  </si>
  <si>
    <t>84.27873229980469</t>
  </si>
  <si>
    <t>268.4333190917969</t>
  </si>
  <si>
    <t>149.56619262695312</t>
  </si>
  <si>
    <t>247.1064910888672</t>
  </si>
  <si>
    <t>83.25746154785156</t>
  </si>
  <si>
    <t>258.8599853515625</t>
  </si>
  <si>
    <t>274.82000732421875</t>
  </si>
  <si>
    <t>155.23902893066406</t>
  </si>
  <si>
    <t>271.15008544921875</t>
  </si>
  <si>
    <t>86.10173034667969</t>
  </si>
  <si>
    <t>280.8999938964844</t>
  </si>
  <si>
    <t>87.14210510253906</t>
  </si>
  <si>
    <t>297.1499938964844</t>
  </si>
  <si>
    <t>159.34323120117188</t>
  </si>
  <si>
    <t>297.27667236328125</t>
  </si>
  <si>
    <t>157.8633270263672</t>
  </si>
  <si>
    <t>163.9012451171875</t>
  </si>
  <si>
    <t>277.09478759765625</t>
  </si>
  <si>
    <t>307.39666748046875</t>
  </si>
  <si>
    <t>163.5855255126953</t>
  </si>
  <si>
    <t>278.2523193359375</t>
  </si>
  <si>
    <t>308.6333312988281</t>
  </si>
  <si>
    <t>87.21846008300781</t>
  </si>
  <si>
    <t>288.1700134277344</t>
  </si>
  <si>
    <t>162.8840789794922</t>
  </si>
  <si>
    <t>162.93348693847656</t>
  </si>
  <si>
    <t>276.9280090332031</t>
  </si>
  <si>
    <t>86.87486267089844</t>
  </si>
  <si>
    <t>283.3333435058594</t>
  </si>
  <si>
    <t>167.20147705078125</t>
  </si>
  <si>
    <t>283.6575012207031</t>
  </si>
  <si>
    <t>88.79331970214844</t>
  </si>
  <si>
    <t>294.3566589355469</t>
  </si>
  <si>
    <t>88.85057067871094</t>
  </si>
  <si>
    <t>286.6300048828125</t>
  </si>
  <si>
    <t>300.0299987792969</t>
  </si>
  <si>
    <t>309.32000732421875</t>
  </si>
  <si>
    <t>90.17729187011719</t>
  </si>
  <si>
    <t>306.5633239746094</t>
  </si>
  <si>
    <t>172.4474639892578</t>
  </si>
  <si>
    <t>89.46143341064453</t>
  </si>
  <si>
    <t>303.9966735839844</t>
  </si>
  <si>
    <t>172.05227661132812</t>
  </si>
  <si>
    <t>89.47097778320312</t>
  </si>
  <si>
    <t>302.8699951171875</t>
  </si>
  <si>
    <t>88.22064208984375</t>
  </si>
  <si>
    <t>296.6666564941406</t>
  </si>
  <si>
    <t>273.0429382324219</t>
  </si>
  <si>
    <t>165.2156524658203</t>
  </si>
  <si>
    <t>86.55033874511719</t>
  </si>
  <si>
    <t>296.4533386230469</t>
  </si>
  <si>
    <t>165.51202392578125</t>
  </si>
  <si>
    <t>271.1161193847656</t>
  </si>
  <si>
    <t>167.98191833496094</t>
  </si>
  <si>
    <t>88.09656524658203</t>
  </si>
  <si>
    <t>296.07000732421875</t>
  </si>
  <si>
    <t>161.64910888671875</t>
  </si>
  <si>
    <t>263.5466003417969</t>
  </si>
  <si>
    <t>85.48133850097656</t>
  </si>
  <si>
    <t>159.43614196777344</t>
  </si>
  <si>
    <t>85.01365661621094</t>
  </si>
  <si>
    <t>284.82000732421875</t>
  </si>
  <si>
    <t>84.15464782714844</t>
  </si>
  <si>
    <t>277.70001220703125</t>
  </si>
  <si>
    <t>155.3262481689453</t>
  </si>
  <si>
    <t>275.6099853515625</t>
  </si>
  <si>
    <t>255.9868927001953</t>
  </si>
  <si>
    <t>83.30516815185547</t>
  </si>
  <si>
    <t>277.1600036621094</t>
  </si>
  <si>
    <t>153.93321228027344</t>
  </si>
  <si>
    <t>251.7205047607422</t>
  </si>
  <si>
    <t>82.59888458251953</t>
  </si>
  <si>
    <t>270.2099914550781</t>
  </si>
  <si>
    <t>152.66864013671875</t>
  </si>
  <si>
    <t>82.19800567626953</t>
  </si>
  <si>
    <t>274.4200134277344</t>
  </si>
  <si>
    <t>83.39108276367188</t>
  </si>
  <si>
    <t>283.70001220703125</t>
  </si>
  <si>
    <t>152.59947204589844</t>
  </si>
  <si>
    <t>254.13877868652344</t>
  </si>
  <si>
    <t>83.78240203857422</t>
  </si>
  <si>
    <t>155.47445678710938</t>
  </si>
  <si>
    <t>259.97808837890625</t>
  </si>
  <si>
    <t>85.37635040283203</t>
  </si>
  <si>
    <t>299.67999267578125</t>
  </si>
  <si>
    <t>262.1310119628906</t>
  </si>
  <si>
    <t>304.4200134277344</t>
  </si>
  <si>
    <t>247.71949768066406</t>
  </si>
  <si>
    <t>82.99976348876953</t>
  </si>
  <si>
    <t>292.1300048828125</t>
  </si>
  <si>
    <t>153.43923950195312</t>
  </si>
  <si>
    <t>302.6099853515625</t>
  </si>
  <si>
    <t>148.88475036621094</t>
  </si>
  <si>
    <t>240.59234619140625</t>
  </si>
  <si>
    <t>303.3500061035156</t>
  </si>
  <si>
    <t>152.61923217773438</t>
  </si>
  <si>
    <t>309.07000732421875</t>
  </si>
  <si>
    <t>155.01007080078125</t>
  </si>
  <si>
    <t>238.34115600585938</t>
  </si>
  <si>
    <t>81.23416900634766</t>
  </si>
  <si>
    <t>308.7300109863281</t>
  </si>
  <si>
    <t>151.86837768554688</t>
  </si>
  <si>
    <t>234.90048217773438</t>
  </si>
  <si>
    <t>300.79998779296875</t>
  </si>
  <si>
    <t>236.89605712890625</t>
  </si>
  <si>
    <t>79.32583618164062</t>
  </si>
  <si>
    <t>288.5899963378906</t>
  </si>
  <si>
    <t>148.6179962158203</t>
  </si>
  <si>
    <t>275.3299865722656</t>
  </si>
  <si>
    <t>148.9539031982422</t>
  </si>
  <si>
    <t>76.58319091796875</t>
  </si>
  <si>
    <t>149.9320068359375</t>
  </si>
  <si>
    <t>282.94000244140625</t>
  </si>
  <si>
    <t>148.0351104736328</t>
  </si>
  <si>
    <t>236.98452758789062</t>
  </si>
  <si>
    <t>287.80999755859375</t>
  </si>
  <si>
    <t>140.76377868652344</t>
  </si>
  <si>
    <t>76.44892120361328</t>
  </si>
  <si>
    <t>268.2099914550781</t>
  </si>
  <si>
    <t>75.64337921142578</t>
  </si>
  <si>
    <t>236.66014099121094</t>
  </si>
  <si>
    <t>242.39999389648438</t>
  </si>
  <si>
    <t>144.34019470214844</t>
  </si>
  <si>
    <t>80.14096069335938</t>
  </si>
  <si>
    <t>249.44000244140625</t>
  </si>
  <si>
    <t>144.63656616210938</t>
  </si>
  <si>
    <t>240.80999755859375</t>
  </si>
  <si>
    <t>143.67823791503906</t>
  </si>
  <si>
    <t>242.60760498046875</t>
  </si>
  <si>
    <t>78.86552429199219</t>
  </si>
  <si>
    <t>238.1300048828125</t>
  </si>
  <si>
    <t>223.07000732421875</t>
  </si>
  <si>
    <t>138.72857666015625</t>
  </si>
  <si>
    <t>225.36488342285156</t>
  </si>
  <si>
    <t>222.9600067138672</t>
  </si>
  <si>
    <t>137.30592346191406</t>
  </si>
  <si>
    <t>136.6736297607422</t>
  </si>
  <si>
    <t>221.92416381835938</t>
  </si>
  <si>
    <t>75.44200134277344</t>
  </si>
  <si>
    <t>217.24000549316406</t>
  </si>
  <si>
    <t>141.26763916015625</t>
  </si>
  <si>
    <t>221.72000122070312</t>
  </si>
  <si>
    <t>75.45159912109375</t>
  </si>
  <si>
    <t>204.99000549316406</t>
  </si>
  <si>
    <t>140.6946258544922</t>
  </si>
  <si>
    <t>233.5045166015625</t>
  </si>
  <si>
    <t>77.43665313720703</t>
  </si>
  <si>
    <t>219.35000610351562</t>
  </si>
  <si>
    <t>142.01849365234375</t>
  </si>
  <si>
    <t>78.18465423583984</t>
  </si>
  <si>
    <t>220.19000244140625</t>
  </si>
  <si>
    <t>77.35994720458984</t>
  </si>
  <si>
    <t>222.0399932861328</t>
  </si>
  <si>
    <t>141.6627960205078</t>
  </si>
  <si>
    <t>232.14791870117188</t>
  </si>
  <si>
    <t>76.99552917480469</t>
  </si>
  <si>
    <t>207.27999877929688</t>
  </si>
  <si>
    <t>145.49607849121094</t>
  </si>
  <si>
    <t>238.01675415039062</t>
  </si>
  <si>
    <t>78.59700012207031</t>
  </si>
  <si>
    <t>214.44000244140625</t>
  </si>
  <si>
    <t>150.50498962402344</t>
  </si>
  <si>
    <t>246.4119873046875</t>
  </si>
  <si>
    <t>222.4199981689453</t>
  </si>
  <si>
    <t>147.55105590820312</t>
  </si>
  <si>
    <t>227.3997802734375</t>
  </si>
  <si>
    <t>80.21766662597656</t>
  </si>
  <si>
    <t>224.63999938964844</t>
  </si>
  <si>
    <t>225.08999633789062</t>
  </si>
  <si>
    <t>153.8640594482422</t>
  </si>
  <si>
    <t>228.52000427246094</t>
  </si>
  <si>
    <t>151.49295043945312</t>
  </si>
  <si>
    <t>228.19606018066406</t>
  </si>
  <si>
    <t>227.5399932861328</t>
  </si>
  <si>
    <t>148.83534240722656</t>
  </si>
  <si>
    <t>227.82000732421875</t>
  </si>
  <si>
    <t>216.36993408203125</t>
  </si>
  <si>
    <t>78.93265533447266</t>
  </si>
  <si>
    <t>214.97999572753906</t>
  </si>
  <si>
    <t>137.2071533203125</t>
  </si>
  <si>
    <t>215.30999755859375</t>
  </si>
  <si>
    <t>217.63804626464844</t>
  </si>
  <si>
    <t>207.47000122070312</t>
  </si>
  <si>
    <t>137.4743194580078</t>
  </si>
  <si>
    <t>224.0082244873047</t>
  </si>
  <si>
    <t>197.0800018310547</t>
  </si>
  <si>
    <t>81.26294708251953</t>
  </si>
  <si>
    <t>191.3000030517578</t>
  </si>
  <si>
    <t>133.46644592285156</t>
  </si>
  <si>
    <t>220.70516967773438</t>
  </si>
  <si>
    <t>238.86215209960938</t>
  </si>
  <si>
    <t>190.72000122070312</t>
  </si>
  <si>
    <t>148.1421661376953</t>
  </si>
  <si>
    <t>195.97000122070312</t>
  </si>
  <si>
    <t>146.73692321777344</t>
  </si>
  <si>
    <t>237.45640563964844</t>
  </si>
  <si>
    <t>84.41795349121094</t>
  </si>
  <si>
    <t>190.9499969482422</t>
  </si>
  <si>
    <t>237.86929321289062</t>
  </si>
  <si>
    <t>85.27143096923828</t>
  </si>
  <si>
    <t>194.4199981689453</t>
  </si>
  <si>
    <t>147.24160766601562</t>
  </si>
  <si>
    <t>238.30303955078125</t>
  </si>
  <si>
    <t>84.55220031738281</t>
  </si>
  <si>
    <t>186.9199981689453</t>
  </si>
  <si>
    <t>149.1515350341797</t>
  </si>
  <si>
    <t>238.25372314453125</t>
  </si>
  <si>
    <t>84.35081481933594</t>
  </si>
  <si>
    <t>183.1699981689453</t>
  </si>
  <si>
    <t>149.71559143066406</t>
  </si>
  <si>
    <t>237.80026245117188</t>
  </si>
  <si>
    <t>146.46969604492188</t>
  </si>
  <si>
    <t>238.61851501464844</t>
  </si>
  <si>
    <t>84.05355072021484</t>
  </si>
  <si>
    <t>148.6171112060547</t>
  </si>
  <si>
    <t>241.5562744140625</t>
  </si>
  <si>
    <t>85.13716125488281</t>
  </si>
  <si>
    <t>169.91000366210938</t>
  </si>
  <si>
    <t>149.49790954589844</t>
  </si>
  <si>
    <t>244.0701141357422</t>
  </si>
  <si>
    <t>85.78927612304688</t>
  </si>
  <si>
    <t>146.56869506835938</t>
  </si>
  <si>
    <t>182.86000061035156</t>
  </si>
  <si>
    <t>142.7191925048828</t>
  </si>
  <si>
    <t>182.9199981689453</t>
  </si>
  <si>
    <t>236.92288208007812</t>
  </si>
  <si>
    <t>180.8300018310547</t>
  </si>
  <si>
    <t>146.4895477294922</t>
  </si>
  <si>
    <t>87.13182067871094</t>
  </si>
  <si>
    <t>194.6999969482422</t>
  </si>
  <si>
    <t>146.76663208007812</t>
  </si>
  <si>
    <t>146.27182006835938</t>
  </si>
  <si>
    <t>251.40464782714844</t>
  </si>
  <si>
    <t>194.86000061035156</t>
  </si>
  <si>
    <t>246.65298461914062</t>
  </si>
  <si>
    <t>85.77967834472656</t>
  </si>
  <si>
    <t>141.4228057861328</t>
  </si>
  <si>
    <t>241.6449737548828</t>
  </si>
  <si>
    <t>179.82000732421875</t>
  </si>
  <si>
    <t>139.4733123779297</t>
  </si>
  <si>
    <t>84.72481536865234</t>
  </si>
  <si>
    <t>174.0399932861328</t>
  </si>
  <si>
    <t>243.89263916015625</t>
  </si>
  <si>
    <t>173.44000244140625</t>
  </si>
  <si>
    <t>140.68063354492188</t>
  </si>
  <si>
    <t>241.94073486328125</t>
  </si>
  <si>
    <t>179.0500030517578</t>
  </si>
  <si>
    <t>142.98634338378906</t>
  </si>
  <si>
    <t>167.82000732421875</t>
  </si>
  <si>
    <t>86.50850677490234</t>
  </si>
  <si>
    <t>160.9499969482422</t>
  </si>
  <si>
    <t>141.7196807861328</t>
  </si>
  <si>
    <t>156.8000030517578</t>
  </si>
  <si>
    <t>245.4798583984375</t>
  </si>
  <si>
    <t>84.02477264404297</t>
  </si>
  <si>
    <t>157.6699981689453</t>
  </si>
  <si>
    <t>241.22108459472656</t>
  </si>
  <si>
    <t>150.22999572753906</t>
  </si>
  <si>
    <t>237.0411834716797</t>
  </si>
  <si>
    <t>149.8699951171875</t>
  </si>
  <si>
    <t>238.37205505371094</t>
  </si>
  <si>
    <t>82.92733764648438</t>
  </si>
  <si>
    <t>137.8000030517578</t>
  </si>
  <si>
    <t>84.00933074951172</t>
  </si>
  <si>
    <t>137.57000732421875</t>
  </si>
  <si>
    <t>130.8539581298828</t>
  </si>
  <si>
    <t>125.3499984741211</t>
  </si>
  <si>
    <t>130.48780822753906</t>
  </si>
  <si>
    <t>83.38138580322266</t>
  </si>
  <si>
    <t>123.1500015258789</t>
  </si>
  <si>
    <t>128.6768341064453</t>
  </si>
  <si>
    <t>233.60067749023438</t>
  </si>
  <si>
    <t>83.37173461914062</t>
  </si>
  <si>
    <t>109.0999984741211</t>
  </si>
  <si>
    <t>231.20509338378906</t>
  </si>
  <si>
    <t>82.32838439941406</t>
  </si>
  <si>
    <t>112.70999908447266</t>
  </si>
  <si>
    <t>128.26121520996094</t>
  </si>
  <si>
    <t>237.59324645996094</t>
  </si>
  <si>
    <t>121.81999969482422</t>
  </si>
  <si>
    <t>128.57786560058594</t>
  </si>
  <si>
    <t>83.26546478271484</t>
  </si>
  <si>
    <t>123.18000030517578</t>
  </si>
  <si>
    <t>123.76846313476562</t>
  </si>
  <si>
    <t>236.18353271484375</t>
  </si>
  <si>
    <t>83.31377410888672</t>
  </si>
  <si>
    <t>108.0999984741211</t>
  </si>
  <si>
    <t>125.04503631591797</t>
  </si>
  <si>
    <t>225.85208129882812</t>
  </si>
  <si>
    <t>84.33779907226562</t>
  </si>
  <si>
    <t>113.63999938964844</t>
  </si>
  <si>
    <t>123.71898651123047</t>
  </si>
  <si>
    <t>83.46833801269531</t>
  </si>
  <si>
    <t>110.33999633789062</t>
  </si>
  <si>
    <t>128.27110290527344</t>
  </si>
  <si>
    <t>85.38114166259766</t>
  </si>
  <si>
    <t>113.05999755859375</t>
  </si>
  <si>
    <t>223.90017700195312</t>
  </si>
  <si>
    <t>85.58401489257812</t>
  </si>
  <si>
    <t>119.7699966430664</t>
  </si>
  <si>
    <t>118.8499984741211</t>
  </si>
  <si>
    <t>232.42755126953125</t>
  </si>
  <si>
    <t>123.22000122070312</t>
  </si>
  <si>
    <t>87.53549194335938</t>
  </si>
  <si>
    <t>123.55999755859375</t>
  </si>
  <si>
    <t>87.98954772949219</t>
  </si>
  <si>
    <t>122.4000015258789</t>
  </si>
  <si>
    <t>87.97020721435547</t>
  </si>
  <si>
    <t>131.49000549316406</t>
  </si>
  <si>
    <t>133.8029327392578</t>
  </si>
  <si>
    <t>232.4669647216797</t>
  </si>
  <si>
    <t>87.02348327636719</t>
  </si>
  <si>
    <t>128.77999877929688</t>
  </si>
  <si>
    <t>133.86233520507812</t>
  </si>
  <si>
    <t>228.64195251464844</t>
  </si>
  <si>
    <t>86.63703918457031</t>
  </si>
  <si>
    <t>127.16999816894531</t>
  </si>
  <si>
    <t>136.43524169921875</t>
  </si>
  <si>
    <t>133.4199981689453</t>
  </si>
  <si>
    <t>139.6415252685547</t>
  </si>
  <si>
    <t>88.81069946289062</t>
  </si>
  <si>
    <t>238.60862731933594</t>
  </si>
  <si>
    <t>143.88999938964844</t>
  </si>
  <si>
    <t>140.3837432861328</t>
  </si>
  <si>
    <t>237.1989288330078</t>
  </si>
  <si>
    <t>88.88799285888672</t>
  </si>
  <si>
    <t>144.42999267578125</t>
  </si>
  <si>
    <t>142.4618682861328</t>
  </si>
  <si>
    <t>244.48416137695312</t>
  </si>
  <si>
    <t>89.64151000976562</t>
  </si>
  <si>
    <t>244.6418914794922</t>
  </si>
  <si>
    <t>89.69947052001953</t>
  </si>
  <si>
    <t>166.66000366210938</t>
  </si>
  <si>
    <t>142.78843688964844</t>
  </si>
  <si>
    <t>173.22000122070312</t>
  </si>
  <si>
    <t>143.9165802001953</t>
  </si>
  <si>
    <t>90.60758209228516</t>
  </si>
  <si>
    <t>181.41000366210938</t>
  </si>
  <si>
    <t>260.8487548828125</t>
  </si>
  <si>
    <t>188.27000427246094</t>
  </si>
  <si>
    <t>152.89219665527344</t>
  </si>
  <si>
    <t>254.68739318847656</t>
  </si>
  <si>
    <t>90.32742309570312</t>
  </si>
  <si>
    <t>189.97999572753906</t>
  </si>
  <si>
    <t>89.51593780517578</t>
  </si>
  <si>
    <t>194.75999450683594</t>
  </si>
  <si>
    <t>90.47234344482422</t>
  </si>
  <si>
    <t>196.80999755859375</t>
  </si>
  <si>
    <t>150.33905029296875</t>
  </si>
  <si>
    <t>89.72846221923828</t>
  </si>
  <si>
    <t>201.2899932861328</t>
  </si>
  <si>
    <t>149.29994201660156</t>
  </si>
  <si>
    <t>89.28406524658203</t>
  </si>
  <si>
    <t>207.32000732421875</t>
  </si>
  <si>
    <t>149.6666717529297</t>
  </si>
  <si>
    <t>196.88999938964844</t>
  </si>
  <si>
    <t>152.48141479492188</t>
  </si>
  <si>
    <t>267.4735107421875</t>
  </si>
  <si>
    <t>194.63999938964844</t>
  </si>
  <si>
    <t>151.83718872070312</t>
  </si>
  <si>
    <t>153.94825744628906</t>
  </si>
  <si>
    <t>214.24000549316406</t>
  </si>
  <si>
    <t>89.35169982910156</t>
  </si>
  <si>
    <t>202.0399932861328</t>
  </si>
  <si>
    <t>255.03872680664062</t>
  </si>
  <si>
    <t>89.14881896972656</t>
  </si>
  <si>
    <t>208.30999755859375</t>
  </si>
  <si>
    <t>147.15919494628906</t>
  </si>
  <si>
    <t>87.64176177978516</t>
  </si>
  <si>
    <t>197.3699951171875</t>
  </si>
  <si>
    <t>147.5853729248047</t>
  </si>
  <si>
    <t>200.86000061035156</t>
  </si>
  <si>
    <t>148.0709991455078</t>
  </si>
  <si>
    <t>87.81564331054688</t>
  </si>
  <si>
    <t>202.07000732421875</t>
  </si>
  <si>
    <t>145.40493774414062</t>
  </si>
  <si>
    <t>86.67568969726562</t>
  </si>
  <si>
    <t>196.8800048828125</t>
  </si>
  <si>
    <t>146.6041717529297</t>
  </si>
  <si>
    <t>247.23123168945312</t>
  </si>
  <si>
    <t>207.6300048828125</t>
  </si>
  <si>
    <t>146.09869384765625</t>
  </si>
  <si>
    <t>246.49989318847656</t>
  </si>
  <si>
    <t>205.7100067138672</t>
  </si>
  <si>
    <t>243.3867645263672</t>
  </si>
  <si>
    <t>86.95584106445312</t>
  </si>
  <si>
    <t>202.77000427246094</t>
  </si>
  <si>
    <t>248.1701202392578</t>
  </si>
  <si>
    <t>190.89999389648438</t>
  </si>
  <si>
    <t>149.68649291992188</t>
  </si>
  <si>
    <t>252.3011474609375</t>
  </si>
  <si>
    <t>88.66578674316406</t>
  </si>
  <si>
    <t>197.7899932861328</t>
  </si>
  <si>
    <t>152.4616241455078</t>
  </si>
  <si>
    <t>253.8626708984375</t>
  </si>
  <si>
    <t>88.53053283691406</t>
  </si>
  <si>
    <t>193.80999755859375</t>
  </si>
  <si>
    <t>150.25143432617188</t>
  </si>
  <si>
    <t>87.17804718017578</t>
  </si>
  <si>
    <t>187.7100067138672</t>
  </si>
  <si>
    <t>151.51016235351562</t>
  </si>
  <si>
    <t>85.97044372558594</t>
  </si>
  <si>
    <t>245.67959594726562</t>
  </si>
  <si>
    <t>84.78218078613281</t>
  </si>
  <si>
    <t>84.51170349121094</t>
  </si>
  <si>
    <t>174.47999572753906</t>
  </si>
  <si>
    <t>151.23263549804688</t>
  </si>
  <si>
    <t>257.73675537109375</t>
  </si>
  <si>
    <t>85.63233184814453</t>
  </si>
  <si>
    <t>183.25999450683594</t>
  </si>
  <si>
    <t>262.3323059082031</t>
  </si>
  <si>
    <t>84.31846618652344</t>
  </si>
  <si>
    <t>180.4499969482422</t>
  </si>
  <si>
    <t>154.46363830566406</t>
  </si>
  <si>
    <t>85.71927642822266</t>
  </si>
  <si>
    <t>184.1300048828125</t>
  </si>
  <si>
    <t>153.62118530273438</t>
  </si>
  <si>
    <t>84.70491027832031</t>
  </si>
  <si>
    <t>180.1300048828125</t>
  </si>
  <si>
    <t>155.99981689453125</t>
  </si>
  <si>
    <t>269.0428771972656</t>
  </si>
  <si>
    <t>157.8631134033203</t>
  </si>
  <si>
    <t>270.57464599609375</t>
  </si>
  <si>
    <t>197.5800018310547</t>
  </si>
  <si>
    <t>269.1021423339844</t>
  </si>
  <si>
    <t>191.14999389648438</t>
  </si>
  <si>
    <t>157.51622009277344</t>
  </si>
  <si>
    <t>274.4093017578125</t>
  </si>
  <si>
    <t>85.95036315917969</t>
  </si>
  <si>
    <t>192.22000122070312</t>
  </si>
  <si>
    <t>158.82447814941406</t>
  </si>
  <si>
    <t>277.28521728515625</t>
  </si>
  <si>
    <t>86.16358947753906</t>
  </si>
  <si>
    <t>190.41000366210938</t>
  </si>
  <si>
    <t>156.87200927734375</t>
  </si>
  <si>
    <t>86.49311828613281</t>
  </si>
  <si>
    <t>191.80999755859375</t>
  </si>
  <si>
    <t>156.2476043701172</t>
  </si>
  <si>
    <t>189.19000244140625</t>
  </si>
  <si>
    <t>277.2259521484375</t>
  </si>
  <si>
    <t>87.64647674560547</t>
  </si>
  <si>
    <t>193.8800048828125</t>
  </si>
  <si>
    <t>160.91571044921875</t>
  </si>
  <si>
    <t>195.27999877929688</t>
  </si>
  <si>
    <t>284.9246826171875</t>
  </si>
  <si>
    <t>89.25538635253906</t>
  </si>
  <si>
    <t>207.4600067138672</t>
  </si>
  <si>
    <t>164.6918182373047</t>
  </si>
  <si>
    <t>283.8672180175781</t>
  </si>
  <si>
    <t>194.77000427246094</t>
  </si>
  <si>
    <t>164.15664672851562</t>
  </si>
  <si>
    <t>283.8177795410156</t>
  </si>
  <si>
    <t>89.29415893554688</t>
  </si>
  <si>
    <t>192.5800018310547</t>
  </si>
  <si>
    <t>162.30325317382812</t>
  </si>
  <si>
    <t>281.0110778808594</t>
  </si>
  <si>
    <t>88.85801696777344</t>
  </si>
  <si>
    <t>185.52000427246094</t>
  </si>
  <si>
    <t>163.1952667236328</t>
  </si>
  <si>
    <t>288.18609619140625</t>
  </si>
  <si>
    <t>89.14877319335938</t>
  </si>
  <si>
    <t>185.05999755859375</t>
  </si>
  <si>
    <t>160.58865356445312</t>
  </si>
  <si>
    <t>286.0019836425781</t>
  </si>
  <si>
    <t>184.50999450683594</t>
  </si>
  <si>
    <t>159.36961364746094</t>
  </si>
  <si>
    <t>279.51873779296875</t>
  </si>
  <si>
    <t>89.46862030029297</t>
  </si>
  <si>
    <t>186.7899932861328</t>
  </si>
  <si>
    <t>158.6758575439453</t>
  </si>
  <si>
    <t>89.34261322021484</t>
  </si>
  <si>
    <t>164.08724975585938</t>
  </si>
  <si>
    <t>286.4466857910156</t>
  </si>
  <si>
    <t>90.51536560058594</t>
  </si>
  <si>
    <t>185.89999389648438</t>
  </si>
  <si>
    <t>282.7900085449219</t>
  </si>
  <si>
    <t>163.76019287109375</t>
  </si>
  <si>
    <t>285.4188232421875</t>
  </si>
  <si>
    <t>90.44754028320312</t>
  </si>
  <si>
    <t>187.0399932861328</t>
  </si>
  <si>
    <t>164.98916625976562</t>
  </si>
  <si>
    <t>284.9938659667969</t>
  </si>
  <si>
    <t>184.30999755859375</t>
  </si>
  <si>
    <t>285.07293701171875</t>
  </si>
  <si>
    <t>180.58999633789062</t>
  </si>
  <si>
    <t>282.7603454589844</t>
  </si>
  <si>
    <t>162.99000549316406</t>
  </si>
  <si>
    <t>282.41448974609375</t>
  </si>
  <si>
    <t>165.0800018310547</t>
  </si>
  <si>
    <t>163.85928344726562</t>
  </si>
  <si>
    <t>278.4710998535156</t>
  </si>
  <si>
    <t>90.18584442138672</t>
  </si>
  <si>
    <t>162.5500030517578</t>
  </si>
  <si>
    <t>162.31317138671875</t>
  </si>
  <si>
    <t>301.2611389160156</t>
  </si>
  <si>
    <t>89.99200439453125</t>
  </si>
  <si>
    <t>160.19000244140625</t>
  </si>
  <si>
    <t>168.1706085205078</t>
  </si>
  <si>
    <t>164.30999755859375</t>
  </si>
  <si>
    <t>168.08139038085938</t>
  </si>
  <si>
    <t>301.9826354980469</t>
  </si>
  <si>
    <t>161.8300018310547</t>
  </si>
  <si>
    <t>167.04075622558594</t>
  </si>
  <si>
    <t>301.83441162109375</t>
  </si>
  <si>
    <t>89.40077209472656</t>
  </si>
  <si>
    <t>165.96043395996094</t>
  </si>
  <si>
    <t>300.8362121582031</t>
  </si>
  <si>
    <t>160.61000061035156</t>
  </si>
  <si>
    <t>164.31521606445312</t>
  </si>
  <si>
    <t>88.78046417236328</t>
  </si>
  <si>
    <t>161.1999969482422</t>
  </si>
  <si>
    <t>307.0130310058594</t>
  </si>
  <si>
    <t>90.29246520996094</t>
  </si>
  <si>
    <t>171.95660400390625</t>
  </si>
  <si>
    <t>305.0364074707031</t>
  </si>
  <si>
    <t>171.7899932861328</t>
  </si>
  <si>
    <t>170.24200439453125</t>
  </si>
  <si>
    <t>303.4057922363281</t>
  </si>
  <si>
    <t>89.97261810302734</t>
  </si>
  <si>
    <t>169.14999389648438</t>
  </si>
  <si>
    <t>172.0160675048828</t>
  </si>
  <si>
    <t>308.6535949707031</t>
  </si>
  <si>
    <t>172.20440673828125</t>
  </si>
  <si>
    <t>306.47930908203125</t>
  </si>
  <si>
    <t>305.3527526855469</t>
  </si>
  <si>
    <t>89.69154357910156</t>
  </si>
  <si>
    <t>308.0902404785156</t>
  </si>
  <si>
    <t>166.52000427246094</t>
  </si>
  <si>
    <t>171.3905792236328</t>
  </si>
  <si>
    <t>173.86000061035156</t>
  </si>
  <si>
    <t>173.73280334472656</t>
  </si>
  <si>
    <t>176.88999938964844</t>
  </si>
  <si>
    <t>90.86429595947266</t>
  </si>
  <si>
    <t>180.13999938964844</t>
  </si>
  <si>
    <t>172.88917541503906</t>
  </si>
  <si>
    <t>318.1136474609375</t>
  </si>
  <si>
    <t>188.8699951171875</t>
  </si>
  <si>
    <t>170.26907348632812</t>
  </si>
  <si>
    <t>185.77000427246094</t>
  </si>
  <si>
    <t>170.5469512939453</t>
  </si>
  <si>
    <t>89.06153869628906</t>
  </si>
  <si>
    <t>182.89999389648438</t>
  </si>
  <si>
    <t>171.68829345703125</t>
  </si>
  <si>
    <t>322.8084411621094</t>
  </si>
  <si>
    <t>89.33293151855469</t>
  </si>
  <si>
    <t>184.47000122070312</t>
  </si>
  <si>
    <t>174.10995483398438</t>
  </si>
  <si>
    <t>193.1699981689453</t>
  </si>
  <si>
    <t>90.09861755371094</t>
  </si>
  <si>
    <t>201.16000366210938</t>
  </si>
  <si>
    <t>175.91624450683594</t>
  </si>
  <si>
    <t>325.2548522949219</t>
  </si>
  <si>
    <t>203.92999267578125</t>
  </si>
  <si>
    <t>178.73489379882812</t>
  </si>
  <si>
    <t>90.54444885253906</t>
  </si>
  <si>
    <t>207.52000427246094</t>
  </si>
  <si>
    <t>332.1978759765625</t>
  </si>
  <si>
    <t>91.95950317382812</t>
  </si>
  <si>
    <t>213.97000122070312</t>
  </si>
  <si>
    <t>178.2287139892578</t>
  </si>
  <si>
    <t>217.61000061035156</t>
  </si>
  <si>
    <t>177.8615264892578</t>
  </si>
  <si>
    <t>330.4942932128906</t>
  </si>
  <si>
    <t>221.30999755859375</t>
  </si>
  <si>
    <t>176.48196411132812</t>
  </si>
  <si>
    <t>91.79474639892578</t>
  </si>
  <si>
    <t>224.57000732421875</t>
  </si>
  <si>
    <t>322.1546936035156</t>
  </si>
  <si>
    <t>92.35689544677734</t>
  </si>
  <si>
    <t>234.86000061035156</t>
  </si>
  <si>
    <t>244.39999389648438</t>
  </si>
  <si>
    <t>328.6817932128906</t>
  </si>
  <si>
    <t>93.08380126953125</t>
  </si>
  <si>
    <t>249.8300018310547</t>
  </si>
  <si>
    <t>181.93063354492188</t>
  </si>
  <si>
    <t>331.0984802246094</t>
  </si>
  <si>
    <t>258.7099914550781</t>
  </si>
  <si>
    <t>182.5658416748047</t>
  </si>
  <si>
    <t>93.95610046386719</t>
  </si>
  <si>
    <t>256.7900085449219</t>
  </si>
  <si>
    <t>255.89999389648438</t>
  </si>
  <si>
    <t>183.52853393554688</t>
  </si>
  <si>
    <t>339.06170654296875</t>
  </si>
  <si>
    <t>260.5400085449219</t>
  </si>
  <si>
    <t>274.45001220703125</t>
  </si>
  <si>
    <t>182.5757598876953</t>
  </si>
  <si>
    <t>259.4599914550781</t>
  </si>
  <si>
    <t>264.6099853515625</t>
  </si>
  <si>
    <t>185.27528381347656</t>
  </si>
  <si>
    <t>331.8215026855469</t>
  </si>
  <si>
    <t>92.47734069824219</t>
  </si>
  <si>
    <t>256.6000061035156</t>
  </si>
  <si>
    <t>325.4627685546875</t>
  </si>
  <si>
    <t>241.0500030517578</t>
  </si>
  <si>
    <t>186.64492797851562</t>
  </si>
  <si>
    <t>331.37579345703125</t>
  </si>
  <si>
    <t>250.2100067138672</t>
  </si>
  <si>
    <t>187.82595825195312</t>
  </si>
  <si>
    <t>332.6435852050781</t>
  </si>
  <si>
    <t>188.16336059570312</t>
  </si>
  <si>
    <t>331.8511962890625</t>
  </si>
  <si>
    <t>192.5104217529297</t>
  </si>
  <si>
    <t>94.62389373779297</t>
  </si>
  <si>
    <t>261.7699890136719</t>
  </si>
  <si>
    <t>279.82000732421875</t>
  </si>
  <si>
    <t>189.89028930664062</t>
  </si>
  <si>
    <t>334.9216003417969</t>
  </si>
  <si>
    <t>94.38971710205078</t>
  </si>
  <si>
    <t>282.4800109863281</t>
  </si>
  <si>
    <t>338.0118408203125</t>
  </si>
  <si>
    <t>276.5400085449219</t>
  </si>
  <si>
    <t>334.0005187988281</t>
  </si>
  <si>
    <t>274.42999267578125</t>
  </si>
  <si>
    <t>328.66192626953125</t>
  </si>
  <si>
    <t>269.6099853515625</t>
  </si>
  <si>
    <t>94.57511138916016</t>
  </si>
  <si>
    <t>269.7900085449219</t>
  </si>
  <si>
    <t>333.9806823730469</t>
  </si>
  <si>
    <t>95.67765808105469</t>
  </si>
  <si>
    <t>339.3885803222656</t>
  </si>
  <si>
    <t>96.78019714355469</t>
  </si>
  <si>
    <t>277.8999938964844</t>
  </si>
  <si>
    <t>281.3800048828125</t>
  </si>
  <si>
    <t>192.53028869628906</t>
  </si>
  <si>
    <t>342.42926025390625</t>
  </si>
  <si>
    <t>290.3800048828125</t>
  </si>
  <si>
    <t>97.28756713867188</t>
  </si>
  <si>
    <t>193.63194274902344</t>
  </si>
  <si>
    <t>97.37538146972656</t>
  </si>
  <si>
    <t>343.55841064453125</t>
  </si>
  <si>
    <t>262.8999938964844</t>
  </si>
  <si>
    <t>190.4957275390625</t>
  </si>
  <si>
    <t>260.0199890136719</t>
  </si>
  <si>
    <t>191.2996368408203</t>
  </si>
  <si>
    <t>97.10218048095703</t>
  </si>
  <si>
    <t>269.05999755859375</t>
  </si>
  <si>
    <t>265.2799987792969</t>
  </si>
  <si>
    <t>334.5452575683594</t>
  </si>
  <si>
    <t>97.57051849365234</t>
  </si>
  <si>
    <t>264.3500061035156</t>
  </si>
  <si>
    <t>191.76608276367188</t>
  </si>
  <si>
    <t>255.7100067138672</t>
  </si>
  <si>
    <t>266.44000244140625</t>
  </si>
  <si>
    <t>332.7129211425781</t>
  </si>
  <si>
    <t>267.42999267578125</t>
  </si>
  <si>
    <t>194.13807678222656</t>
  </si>
  <si>
    <t>97.55101013183594</t>
  </si>
  <si>
    <t>261.07000732421875</t>
  </si>
  <si>
    <t>191.1309051513672</t>
  </si>
  <si>
    <t>324.3733215332031</t>
  </si>
  <si>
    <t>254.11000061035156</t>
  </si>
  <si>
    <t>189.73150634765625</t>
  </si>
  <si>
    <t>259.32000732421875</t>
  </si>
  <si>
    <t>180.62059020996094</t>
  </si>
  <si>
    <t>324.6506652832031</t>
  </si>
  <si>
    <t>95.54106140136719</t>
  </si>
  <si>
    <t>253.86000061035156</t>
  </si>
  <si>
    <t>177.50421142578125</t>
  </si>
  <si>
    <t>251.4499969482422</t>
  </si>
  <si>
    <t>178.44705200195312</t>
  </si>
  <si>
    <t>322.9371643066406</t>
  </si>
  <si>
    <t>249.6999969482422</t>
  </si>
  <si>
    <t>176.8491973876953</t>
  </si>
  <si>
    <t>242.19000244140625</t>
  </si>
  <si>
    <t>176.63082885742188</t>
  </si>
  <si>
    <t>319.8469543457031</t>
  </si>
  <si>
    <t>95.40444946289062</t>
  </si>
  <si>
    <t>245.33999633789062</t>
  </si>
  <si>
    <t>242.64999389648438</t>
  </si>
  <si>
    <t>320.94635009765625</t>
  </si>
  <si>
    <t>239.75999450683594</t>
  </si>
  <si>
    <t>176.35255432128906</t>
  </si>
  <si>
    <t>232.9600067138672</t>
  </si>
  <si>
    <t>93.30669403076172</t>
  </si>
  <si>
    <t>225.60000610351562</t>
  </si>
  <si>
    <t>172.92388916015625</t>
  </si>
  <si>
    <t>314.5191955566406</t>
  </si>
  <si>
    <t>219.22000122070312</t>
  </si>
  <si>
    <t>173.41090393066406</t>
  </si>
  <si>
    <t>215.49000549316406</t>
  </si>
  <si>
    <t>93.09203338623047</t>
  </si>
  <si>
    <t>231.27999877929688</t>
  </si>
  <si>
    <t>176.13394165039062</t>
  </si>
  <si>
    <t>92.89689636230469</t>
  </si>
  <si>
    <t>233.19000244140625</t>
  </si>
  <si>
    <t>236.86000061035156</t>
  </si>
  <si>
    <t>230.0399932861328</t>
  </si>
  <si>
    <t>238.58999633789062</t>
  </si>
  <si>
    <t>94.09701538085938</t>
  </si>
  <si>
    <t>238.82000732421875</t>
  </si>
  <si>
    <t>182.9813232421875</t>
  </si>
  <si>
    <t>325.96331787109375</t>
  </si>
  <si>
    <t>95.36543273925781</t>
  </si>
  <si>
    <t>257.17999267578125</t>
  </si>
  <si>
    <t>95.59959411621094</t>
  </si>
  <si>
    <t>256.8999938964844</t>
  </si>
  <si>
    <t>186.70811462402344</t>
  </si>
  <si>
    <t>325.31817626953125</t>
  </si>
  <si>
    <t>258.0799865722656</t>
  </si>
  <si>
    <t>326.2114562988281</t>
  </si>
  <si>
    <t>245.00999450683594</t>
  </si>
  <si>
    <t>188.5268096923828</t>
  </si>
  <si>
    <t>330.3999938964844</t>
  </si>
  <si>
    <t>94.53607940673828</t>
  </si>
  <si>
    <t>251.9199981689453</t>
  </si>
  <si>
    <t>176.46188354492188</t>
  </si>
  <si>
    <t>327.4521179199219</t>
  </si>
  <si>
    <t>251.49000549316406</t>
  </si>
  <si>
    <t>273.5799865722656</t>
  </si>
  <si>
    <t>267.4800109863281</t>
  </si>
  <si>
    <t>333.55633544921875</t>
  </si>
  <si>
    <t>94.43850708007812</t>
  </si>
  <si>
    <t>271.29998779296875</t>
  </si>
  <si>
    <t>174.65316772460938</t>
  </si>
  <si>
    <t>336.1766662597656</t>
  </si>
  <si>
    <t>276.0400085449219</t>
  </si>
  <si>
    <t>327.75982666015625</t>
  </si>
  <si>
    <t>274.3900146484375</t>
  </si>
  <si>
    <t>176.86935424804688</t>
  </si>
  <si>
    <t>177.96255493164062</t>
  </si>
  <si>
    <t>326.20147705078125</t>
  </si>
  <si>
    <t>94.31632232666016</t>
  </si>
  <si>
    <t>174.40469360351562</t>
  </si>
  <si>
    <t>262.5899963378906</t>
  </si>
  <si>
    <t>172.8543243408203</t>
  </si>
  <si>
    <t>255.6999969482422</t>
  </si>
  <si>
    <t>173.70901489257812</t>
  </si>
  <si>
    <t>244.8800048828125</t>
  </si>
  <si>
    <t>246.99000549316406</t>
  </si>
  <si>
    <t>170.8965301513672</t>
  </si>
  <si>
    <t>244.1199951171875</t>
  </si>
  <si>
    <t>310.4596862792969</t>
  </si>
  <si>
    <t>90.92618560791016</t>
  </si>
  <si>
    <t>311.3033447265625</t>
  </si>
  <si>
    <t>246.3800048828125</t>
  </si>
  <si>
    <t>313.3976135253906</t>
  </si>
  <si>
    <t>250.22000122070312</t>
  </si>
  <si>
    <t>319.40252685546875</t>
  </si>
  <si>
    <t>251.60000610351562</t>
  </si>
  <si>
    <t>311.0552062988281</t>
  </si>
  <si>
    <t>246.52999877929688</t>
  </si>
  <si>
    <t>261.1600036621094</t>
  </si>
  <si>
    <t>173.82827758789062</t>
  </si>
  <si>
    <t>316.9806823730469</t>
  </si>
  <si>
    <t>260.04998779296875</t>
  </si>
  <si>
    <t>324.8218688964844</t>
  </si>
  <si>
    <t>91.16133117675781</t>
  </si>
  <si>
    <t>260.5299987792969</t>
  </si>
  <si>
    <t>91.43568420410156</t>
  </si>
  <si>
    <t>259.6700134277344</t>
  </si>
  <si>
    <t>177.28677368164062</t>
  </si>
  <si>
    <t>325.9434814453125</t>
  </si>
  <si>
    <t>263.6199951171875</t>
  </si>
  <si>
    <t>178.6880340576172</t>
  </si>
  <si>
    <t>92.67023468017578</t>
  </si>
  <si>
    <t>328.6927795410156</t>
  </si>
  <si>
    <t>258.8699951171875</t>
  </si>
  <si>
    <t>177.74392700195312</t>
  </si>
  <si>
    <t>251.1199951171875</t>
  </si>
  <si>
    <t>330.1617736816406</t>
  </si>
  <si>
    <t>253.9199981689453</t>
  </si>
  <si>
    <t>254.85000610351562</t>
  </si>
  <si>
    <t>242.67999267578125</t>
  </si>
  <si>
    <t>174.37489318847656</t>
  </si>
  <si>
    <t>220.11000061035156</t>
  </si>
  <si>
    <t>171.8108367919922</t>
  </si>
  <si>
    <t>324.2362976074219</t>
  </si>
  <si>
    <t>211.99000549316406</t>
  </si>
  <si>
    <t>88.79019165039062</t>
  </si>
  <si>
    <t>212.0800018310547</t>
  </si>
  <si>
    <t>172.3673858642578</t>
  </si>
  <si>
    <t>216.52000427246094</t>
  </si>
  <si>
    <t>170.04185485839844</t>
  </si>
  <si>
    <t>338.1319580078125</t>
  </si>
  <si>
    <t>212.4199981689453</t>
  </si>
  <si>
    <t>325.4471740722656</t>
  </si>
  <si>
    <t>205.75999450683594</t>
  </si>
  <si>
    <t>87.17351531982422</t>
  </si>
  <si>
    <t>207.3000030517578</t>
  </si>
  <si>
    <t>169.23683166503906</t>
  </si>
  <si>
    <t>88.20230865478516</t>
  </si>
  <si>
    <t>197.36000061035156</t>
  </si>
  <si>
    <t>169.71388244628906</t>
  </si>
  <si>
    <t>335.59100341796875</t>
  </si>
  <si>
    <t>200.83999633789062</t>
  </si>
  <si>
    <t>172.89410400390625</t>
  </si>
  <si>
    <t>343.49176025390625</t>
  </si>
  <si>
    <t>205.66000366210938</t>
  </si>
  <si>
    <t>176.47183227539062</t>
  </si>
  <si>
    <t>218.50999450683594</t>
  </si>
  <si>
    <t>175.55751037597656</t>
  </si>
  <si>
    <t>92.44488525390625</t>
  </si>
  <si>
    <t>219.9600067138672</t>
  </si>
  <si>
    <t>353.87384033203125</t>
  </si>
  <si>
    <t>219.27000427246094</t>
  </si>
  <si>
    <t>180.69557189941406</t>
  </si>
  <si>
    <t>92.37629699707031</t>
  </si>
  <si>
    <t>222.17999267578125</t>
  </si>
  <si>
    <t>181.75894165039062</t>
  </si>
  <si>
    <t>222.11000061035156</t>
  </si>
  <si>
    <t>181.28189086914062</t>
  </si>
  <si>
    <t>358.0027770996094</t>
  </si>
  <si>
    <t>209.97999572753906</t>
  </si>
  <si>
    <t>214.64999389648438</t>
  </si>
  <si>
    <t>183.89906311035156</t>
  </si>
  <si>
    <t>223.7100067138672</t>
  </si>
  <si>
    <t>Sharp change</t>
  </si>
  <si>
    <t>Stdev change</t>
  </si>
  <si>
    <t>expected return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</si>
</sst>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_-;\-* #,##0_-;_-* &quot;-&quot;??_-;_-@_-"/>
    <numFmt numFmtId="165" formatCode="_-* #,##0.0000_-;\-* #,##0.0000_-;_-* &quot;-&quot;??_-;_-@_-"/>
    <numFmt numFmtId="166" formatCode="_-* #,##0.000000_-;\-* #,##0.000000_-;_-* &quot;-&quot;??_-;_-@_-"/>
    <numFmt numFmtId="167" formatCode="0.0%"/>
  </numFmts>
  <fonts count="18" x14ac:knownFonts="1">
    <font>
      <sz val="10"/>
      <color theme="1"/>
      <name val="Aptos"/>
      <family val="2"/>
    </font>
    <font>
      <sz val="12"/>
      <color theme="1"/>
      <name val="Aptos Narrow"/>
      <family val="2"/>
      <scheme val="minor"/>
    </font>
    <font>
      <u/>
      <sz val="10"/>
      <color theme="10"/>
      <name val="Aptos"/>
      <family val="2"/>
    </font>
    <font>
      <sz val="10"/>
      <color theme="1"/>
      <name val="Aptos"/>
      <family val="2"/>
    </font>
    <font>
      <b/>
      <sz val="10"/>
      <color theme="1"/>
      <name val="Aptos"/>
      <family val="2"/>
    </font>
    <font>
      <sz val="10"/>
      <name val="Aptos"/>
      <family val="2"/>
    </font>
    <font>
      <b/>
      <sz val="11"/>
      <color theme="1"/>
      <name val="Aptos"/>
      <family val="2"/>
    </font>
    <font>
      <b/>
      <sz val="9"/>
      <color theme="1"/>
      <name val="Aptos"/>
      <family val="2"/>
    </font>
    <font>
      <sz val="16"/>
      <color theme="1"/>
      <name val="Lora"/>
    </font>
    <font>
      <b/>
      <sz val="10"/>
      <color theme="4"/>
      <name val="Aptos"/>
      <family val="2"/>
    </font>
    <font>
      <b/>
      <sz val="10"/>
      <color theme="1" tint="0.34998626667073579"/>
      <name val="Aptos"/>
      <family val="2"/>
    </font>
    <font>
      <sz val="10"/>
      <color theme="1"/>
      <name val="Aptos Narrow"/>
      <family val="2"/>
    </font>
    <font>
      <b/>
      <sz val="10"/>
      <color theme="1"/>
      <name val="Aptos Narrow"/>
      <family val="2"/>
    </font>
    <font>
      <b/>
      <sz val="10"/>
      <color theme="4"/>
      <name val="Aptos Narrow"/>
      <family val="2"/>
    </font>
    <font>
      <sz val="9"/>
      <color theme="1" tint="0.499984740745262"/>
      <name val="Aptos Light"/>
      <family val="2"/>
    </font>
    <font>
      <b/>
      <sz val="10"/>
      <color theme="1"/>
      <name val="Aptos Narrow"/>
      <family val="2"/>
      <scheme val="minor"/>
    </font>
    <font>
      <sz val="10"/>
      <color theme="1"/>
      <name val="Aptos Narrow"/>
      <family val="2"/>
      <scheme val="minor"/>
    </font>
    <font>
      <b/>
      <sz val="10"/>
      <color theme="4"/>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5">
    <border>
      <left/>
      <right/>
      <top/>
      <bottom/>
      <diagonal/>
    </border>
    <border>
      <left/>
      <right/>
      <top style="thin">
        <color theme="0" tint="-0.499984740745262"/>
      </top>
      <bottom/>
      <diagonal/>
    </border>
    <border>
      <left/>
      <right/>
      <top/>
      <bottom style="thin">
        <color theme="0" tint="-0.499984740745262"/>
      </bottom>
      <diagonal/>
    </border>
    <border>
      <left/>
      <right/>
      <top/>
      <bottom style="thin">
        <color theme="1" tint="0.34998626667073579"/>
      </bottom>
      <diagonal/>
    </border>
    <border>
      <left/>
      <right/>
      <top/>
      <bottom style="hair">
        <color theme="1" tint="0.34998626667073579"/>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hair">
        <color theme="1" tint="0.34998626667073579"/>
      </bottom>
      <diagonal/>
    </border>
    <border>
      <left/>
      <right style="thin">
        <color theme="0" tint="-0.249977111117893"/>
      </right>
      <top/>
      <bottom style="hair">
        <color theme="1" tint="0.34998626667073579"/>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14996795556505021"/>
      </top>
      <bottom style="thin">
        <color theme="0" tint="-0.14996795556505021"/>
      </bottom>
      <diagonal/>
    </border>
    <border>
      <left/>
      <right/>
      <top/>
      <bottom style="thin">
        <color theme="0" tint="-0.34998626667073579"/>
      </bottom>
      <diagonal/>
    </border>
    <border>
      <left/>
      <right/>
      <top/>
      <bottom style="dotted">
        <color theme="0" tint="-0.34998626667073579"/>
      </bottom>
      <diagonal/>
    </border>
    <border>
      <left/>
      <right/>
      <top style="dotted">
        <color theme="0" tint="-0.34998626667073579"/>
      </top>
      <bottom style="thin">
        <color theme="0" tint="-0.34998626667073579"/>
      </bottom>
      <diagonal/>
    </border>
    <border>
      <left/>
      <right/>
      <top style="hair">
        <color theme="0" tint="-0.34998626667073579"/>
      </top>
      <bottom style="hair">
        <color theme="0" tint="-0.34998626667073579"/>
      </bottom>
      <diagonal/>
    </border>
    <border>
      <left style="thin">
        <color theme="0" tint="-0.34998626667073579"/>
      </left>
      <right/>
      <top style="thin">
        <color theme="0" tint="-0.14996795556505021"/>
      </top>
      <bottom/>
      <diagonal/>
    </border>
    <border>
      <left/>
      <right/>
      <top style="thin">
        <color theme="0" tint="-0.14996795556505021"/>
      </top>
      <bottom/>
      <diagonal/>
    </border>
  </borders>
  <cellStyleXfs count="5">
    <xf numFmtId="0" fontId="0" fillId="0" borderId="0"/>
    <xf numFmtId="0" fontId="1" fillId="0" borderId="0"/>
    <xf numFmtId="0" fontId="2"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cellStyleXfs>
  <cellXfs count="103">
    <xf numFmtId="0" fontId="0" fillId="0" borderId="0" xfId="0"/>
    <xf numFmtId="0" fontId="0" fillId="2" borderId="0" xfId="0" applyFill="1"/>
    <xf numFmtId="14" fontId="0" fillId="0" borderId="0" xfId="0" applyNumberFormat="1"/>
    <xf numFmtId="164" fontId="0" fillId="0" borderId="0" xfId="3" applyNumberFormat="1" applyFont="1"/>
    <xf numFmtId="165" fontId="0" fillId="2" borderId="0" xfId="3" applyNumberFormat="1" applyFont="1" applyFill="1"/>
    <xf numFmtId="0" fontId="4" fillId="2" borderId="0" xfId="0" applyFont="1" applyFill="1"/>
    <xf numFmtId="0" fontId="0" fillId="3" borderId="0" xfId="0" applyFill="1"/>
    <xf numFmtId="0" fontId="4" fillId="3" borderId="4" xfId="0" applyFont="1" applyFill="1" applyBorder="1"/>
    <xf numFmtId="165" fontId="0" fillId="3" borderId="0" xfId="3" applyNumberFormat="1" applyFont="1" applyFill="1" applyBorder="1"/>
    <xf numFmtId="165" fontId="0" fillId="3" borderId="0" xfId="3" applyNumberFormat="1" applyFont="1" applyFill="1"/>
    <xf numFmtId="43" fontId="0" fillId="3" borderId="0" xfId="0" applyNumberFormat="1" applyFill="1"/>
    <xf numFmtId="9" fontId="0" fillId="3" borderId="0" xfId="0" applyNumberFormat="1" applyFill="1"/>
    <xf numFmtId="0" fontId="6" fillId="3" borderId="0" xfId="0" applyFont="1" applyFill="1"/>
    <xf numFmtId="0" fontId="4" fillId="3" borderId="0" xfId="0" applyFont="1" applyFill="1"/>
    <xf numFmtId="0" fontId="7" fillId="3" borderId="8" xfId="0" applyFont="1" applyFill="1" applyBorder="1"/>
    <xf numFmtId="0" fontId="0" fillId="3" borderId="9" xfId="0" applyFill="1" applyBorder="1"/>
    <xf numFmtId="0" fontId="0" fillId="3" borderId="8" xfId="0" applyFill="1" applyBorder="1"/>
    <xf numFmtId="0" fontId="4" fillId="3" borderId="10" xfId="0" applyFont="1" applyFill="1" applyBorder="1"/>
    <xf numFmtId="0" fontId="4" fillId="3" borderId="11" xfId="0" applyFont="1" applyFill="1" applyBorder="1"/>
    <xf numFmtId="43" fontId="0" fillId="3" borderId="9" xfId="0" applyNumberFormat="1" applyFill="1" applyBorder="1"/>
    <xf numFmtId="0" fontId="0" fillId="3" borderId="12" xfId="0" applyFill="1" applyBorder="1"/>
    <xf numFmtId="0" fontId="0" fillId="3" borderId="13" xfId="0" applyFill="1" applyBorder="1"/>
    <xf numFmtId="0" fontId="0" fillId="3" borderId="14" xfId="0" applyFill="1" applyBorder="1"/>
    <xf numFmtId="165" fontId="0" fillId="3" borderId="0" xfId="0" applyNumberFormat="1" applyFill="1"/>
    <xf numFmtId="0" fontId="5" fillId="3" borderId="0" xfId="0" applyFont="1" applyFill="1"/>
    <xf numFmtId="9" fontId="5" fillId="3" borderId="0" xfId="0" applyNumberFormat="1" applyFont="1" applyFill="1"/>
    <xf numFmtId="0" fontId="0" fillId="3" borderId="0" xfId="0" applyFill="1" applyAlignment="1">
      <alignment horizontal="right"/>
    </xf>
    <xf numFmtId="9" fontId="0" fillId="3" borderId="6" xfId="0" applyNumberFormat="1" applyFill="1" applyBorder="1"/>
    <xf numFmtId="0" fontId="0" fillId="3" borderId="6" xfId="0" applyFill="1" applyBorder="1"/>
    <xf numFmtId="0" fontId="0" fillId="3" borderId="1" xfId="0" applyFill="1" applyBorder="1"/>
    <xf numFmtId="165" fontId="0" fillId="3" borderId="1" xfId="3" applyNumberFormat="1" applyFont="1" applyFill="1" applyBorder="1"/>
    <xf numFmtId="0" fontId="0" fillId="3" borderId="2" xfId="0" applyFill="1" applyBorder="1"/>
    <xf numFmtId="43" fontId="0" fillId="3" borderId="2" xfId="0" applyNumberFormat="1" applyFill="1" applyBorder="1"/>
    <xf numFmtId="0" fontId="4" fillId="3" borderId="3" xfId="0" applyFont="1" applyFill="1" applyBorder="1"/>
    <xf numFmtId="165" fontId="4" fillId="3" borderId="0" xfId="3" applyNumberFormat="1" applyFont="1" applyFill="1"/>
    <xf numFmtId="14" fontId="0" fillId="3" borderId="0" xfId="0" applyNumberFormat="1" applyFill="1"/>
    <xf numFmtId="165" fontId="0" fillId="3" borderId="0" xfId="3" applyNumberFormat="1" applyFont="1" applyFill="1" applyAlignment="1">
      <alignment horizontal="center"/>
    </xf>
    <xf numFmtId="0" fontId="0" fillId="3" borderId="0" xfId="0" applyFill="1" applyAlignment="1">
      <alignment vertical="center" wrapText="1"/>
    </xf>
    <xf numFmtId="0" fontId="0" fillId="3" borderId="0" xfId="0" applyFill="1" applyAlignment="1">
      <alignment vertical="center"/>
    </xf>
    <xf numFmtId="0" fontId="4" fillId="3" borderId="0" xfId="0" applyFont="1" applyFill="1" applyAlignment="1">
      <alignment wrapText="1"/>
    </xf>
    <xf numFmtId="0" fontId="0" fillId="3" borderId="0" xfId="0" applyFill="1" applyAlignment="1">
      <alignment horizontal="center" vertical="center" wrapText="1"/>
    </xf>
    <xf numFmtId="0" fontId="4" fillId="3" borderId="8" xfId="0" applyFont="1" applyFill="1" applyBorder="1"/>
    <xf numFmtId="165" fontId="4" fillId="3" borderId="0" xfId="3" applyNumberFormat="1" applyFont="1" applyFill="1" applyBorder="1"/>
    <xf numFmtId="43" fontId="4" fillId="3" borderId="9" xfId="0" applyNumberFormat="1" applyFont="1" applyFill="1" applyBorder="1"/>
    <xf numFmtId="0" fontId="9" fillId="3" borderId="8" xfId="0" applyFont="1" applyFill="1" applyBorder="1"/>
    <xf numFmtId="165" fontId="9" fillId="3" borderId="0" xfId="3" applyNumberFormat="1" applyFont="1" applyFill="1" applyBorder="1"/>
    <xf numFmtId="43" fontId="9" fillId="3" borderId="9" xfId="0" applyNumberFormat="1" applyFont="1" applyFill="1" applyBorder="1"/>
    <xf numFmtId="0" fontId="4" fillId="3" borderId="6" xfId="0" applyFont="1" applyFill="1" applyBorder="1"/>
    <xf numFmtId="9" fontId="4" fillId="3" borderId="0" xfId="4" applyFont="1" applyFill="1" applyBorder="1"/>
    <xf numFmtId="9" fontId="4" fillId="3" borderId="13" xfId="4" applyFont="1" applyFill="1" applyBorder="1"/>
    <xf numFmtId="0" fontId="9" fillId="3" borderId="13" xfId="0" applyFont="1" applyFill="1" applyBorder="1"/>
    <xf numFmtId="9" fontId="9" fillId="3" borderId="13" xfId="0" applyNumberFormat="1" applyFont="1" applyFill="1" applyBorder="1"/>
    <xf numFmtId="0" fontId="10" fillId="3" borderId="0" xfId="0" applyFont="1" applyFill="1"/>
    <xf numFmtId="0" fontId="2" fillId="3" borderId="0" xfId="2" applyFill="1"/>
    <xf numFmtId="166" fontId="0" fillId="3" borderId="0" xfId="3" applyNumberFormat="1" applyFont="1" applyFill="1"/>
    <xf numFmtId="0" fontId="14" fillId="3" borderId="0" xfId="0" applyFont="1" applyFill="1"/>
    <xf numFmtId="0" fontId="11" fillId="0" borderId="22" xfId="0" applyFont="1" applyBorder="1"/>
    <xf numFmtId="165" fontId="0" fillId="0" borderId="22" xfId="3" applyNumberFormat="1" applyFont="1" applyFill="1" applyBorder="1"/>
    <xf numFmtId="0" fontId="0" fillId="0" borderId="22" xfId="0" applyBorder="1" applyAlignment="1">
      <alignment horizontal="center"/>
    </xf>
    <xf numFmtId="0" fontId="0" fillId="0" borderId="22" xfId="0" applyBorder="1"/>
    <xf numFmtId="0" fontId="11" fillId="0" borderId="0" xfId="0" applyFont="1"/>
    <xf numFmtId="165" fontId="0" fillId="0" borderId="0" xfId="3" applyNumberFormat="1" applyFont="1" applyFill="1"/>
    <xf numFmtId="9" fontId="5" fillId="0" borderId="0" xfId="0" applyNumberFormat="1" applyFont="1"/>
    <xf numFmtId="9" fontId="9" fillId="0" borderId="0" xfId="0" applyNumberFormat="1" applyFont="1"/>
    <xf numFmtId="0" fontId="11" fillId="0" borderId="19" xfId="0" applyFont="1" applyBorder="1"/>
    <xf numFmtId="165" fontId="0" fillId="0" borderId="19" xfId="3" applyNumberFormat="1" applyFont="1" applyFill="1" applyBorder="1"/>
    <xf numFmtId="0" fontId="12" fillId="0" borderId="0" xfId="0" applyFont="1"/>
    <xf numFmtId="165" fontId="4" fillId="0" borderId="0" xfId="3" applyNumberFormat="1" applyFont="1" applyFill="1"/>
    <xf numFmtId="9" fontId="0" fillId="0" borderId="16" xfId="0" applyNumberFormat="1" applyBorder="1"/>
    <xf numFmtId="9" fontId="9" fillId="0" borderId="16" xfId="0" applyNumberFormat="1" applyFont="1" applyBorder="1"/>
    <xf numFmtId="0" fontId="13" fillId="0" borderId="19" xfId="0" applyFont="1" applyBorder="1"/>
    <xf numFmtId="165" fontId="9" fillId="0" borderId="19" xfId="3" applyNumberFormat="1" applyFont="1" applyFill="1" applyBorder="1"/>
    <xf numFmtId="0" fontId="0" fillId="0" borderId="19" xfId="0" applyBorder="1" applyAlignment="1">
      <alignment horizontal="right"/>
    </xf>
    <xf numFmtId="0" fontId="9" fillId="0" borderId="19" xfId="0" applyFont="1" applyBorder="1" applyAlignment="1">
      <alignment horizontal="right"/>
    </xf>
    <xf numFmtId="0" fontId="15" fillId="0" borderId="20" xfId="0" applyFont="1" applyBorder="1"/>
    <xf numFmtId="0" fontId="16" fillId="0" borderId="0" xfId="0" applyFont="1"/>
    <xf numFmtId="0" fontId="16" fillId="0" borderId="19" xfId="0" applyFont="1" applyBorder="1"/>
    <xf numFmtId="0" fontId="16" fillId="0" borderId="21" xfId="0" applyFont="1" applyBorder="1" applyAlignment="1">
      <alignment horizontal="center"/>
    </xf>
    <xf numFmtId="0" fontId="17" fillId="0" borderId="21" xfId="0" applyFont="1" applyBorder="1" applyAlignment="1">
      <alignment horizontal="center"/>
    </xf>
    <xf numFmtId="0" fontId="0" fillId="0" borderId="0" xfId="0" quotePrefix="1"/>
    <xf numFmtId="165" fontId="4" fillId="3" borderId="15" xfId="3" applyNumberFormat="1" applyFont="1" applyFill="1" applyBorder="1"/>
    <xf numFmtId="0" fontId="4" fillId="3" borderId="16" xfId="0" applyFont="1" applyFill="1" applyBorder="1"/>
    <xf numFmtId="165" fontId="4" fillId="3" borderId="16" xfId="3" applyNumberFormat="1" applyFont="1" applyFill="1" applyBorder="1"/>
    <xf numFmtId="0" fontId="4" fillId="3" borderId="17" xfId="0" applyFont="1" applyFill="1" applyBorder="1"/>
    <xf numFmtId="14" fontId="0" fillId="3" borderId="23" xfId="3" applyNumberFormat="1" applyFont="1" applyFill="1" applyBorder="1"/>
    <xf numFmtId="165" fontId="0" fillId="3" borderId="24" xfId="3" applyNumberFormat="1" applyFont="1" applyFill="1" applyBorder="1"/>
    <xf numFmtId="14" fontId="0" fillId="3" borderId="18" xfId="3" applyNumberFormat="1" applyFont="1" applyFill="1" applyBorder="1"/>
    <xf numFmtId="165" fontId="4" fillId="3" borderId="16" xfId="0" applyNumberFormat="1" applyFont="1" applyFill="1" applyBorder="1"/>
    <xf numFmtId="167" fontId="4" fillId="3" borderId="16" xfId="4" applyNumberFormat="1" applyFont="1" applyFill="1" applyBorder="1"/>
    <xf numFmtId="0" fontId="4" fillId="3" borderId="19" xfId="0" applyFont="1" applyFill="1" applyBorder="1"/>
    <xf numFmtId="167" fontId="4" fillId="3" borderId="19" xfId="4" applyNumberFormat="1" applyFont="1" applyFill="1" applyBorder="1"/>
    <xf numFmtId="0" fontId="4" fillId="3" borderId="0" xfId="0" applyFont="1" applyFill="1" applyAlignment="1">
      <alignment horizontal="center"/>
    </xf>
    <xf numFmtId="0" fontId="8" fillId="3" borderId="5" xfId="0" applyFont="1" applyFill="1" applyBorder="1" applyAlignment="1">
      <alignment horizontal="left" vertical="top"/>
    </xf>
    <xf numFmtId="0" fontId="8" fillId="3" borderId="6" xfId="0" applyFont="1" applyFill="1" applyBorder="1" applyAlignment="1">
      <alignment horizontal="left" vertical="top"/>
    </xf>
    <xf numFmtId="0" fontId="8" fillId="3" borderId="7" xfId="0" applyFont="1" applyFill="1" applyBorder="1" applyAlignment="1">
      <alignment horizontal="left" vertical="top"/>
    </xf>
    <xf numFmtId="0" fontId="8" fillId="3" borderId="8" xfId="0" applyFont="1" applyFill="1" applyBorder="1" applyAlignment="1">
      <alignment horizontal="left" vertical="top"/>
    </xf>
    <xf numFmtId="0" fontId="8" fillId="3" borderId="0" xfId="0" applyFont="1" applyFill="1" applyAlignment="1">
      <alignment horizontal="left" vertical="top"/>
    </xf>
    <xf numFmtId="0" fontId="8" fillId="3" borderId="9" xfId="0" applyFont="1" applyFill="1" applyBorder="1" applyAlignment="1">
      <alignment horizontal="left" vertical="top"/>
    </xf>
    <xf numFmtId="0" fontId="0" fillId="3" borderId="8" xfId="0" applyFill="1" applyBorder="1" applyAlignment="1">
      <alignment horizontal="center"/>
    </xf>
    <xf numFmtId="0" fontId="0" fillId="3" borderId="0" xfId="0" applyFill="1" applyAlignment="1">
      <alignment horizontal="center"/>
    </xf>
    <xf numFmtId="0" fontId="15" fillId="0" borderId="20" xfId="0" applyFont="1" applyBorder="1" applyAlignment="1">
      <alignment horizontal="center"/>
    </xf>
    <xf numFmtId="0" fontId="4" fillId="3" borderId="0" xfId="0" applyFont="1" applyFill="1" applyBorder="1"/>
    <xf numFmtId="167" fontId="4" fillId="3" borderId="0" xfId="4" applyNumberFormat="1" applyFont="1" applyFill="1" applyBorder="1"/>
  </cellXfs>
  <cellStyles count="5">
    <cellStyle name="Comma" xfId="3" builtinId="3"/>
    <cellStyle name="Hyperlink" xfId="2" builtinId="8"/>
    <cellStyle name="Normal" xfId="0" builtinId="0"/>
    <cellStyle name="Normal 2" xfId="1" xr:uid="{707F7D8C-ED5C-4206-B27A-74561B0DAD6D}"/>
    <cellStyle name="Percent" xfId="4" builtinId="5"/>
  </cellStyles>
  <dxfs count="28">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ill>
        <patternFill>
          <fgColor indexed="64"/>
          <bgColor theme="0"/>
        </patternFill>
      </fill>
      <alignment horizontal="general" vertical="center" textRotation="0" indent="0" justifyLastLine="0" shrinkToFit="0" readingOrder="0"/>
    </dxf>
    <dxf>
      <fill>
        <patternFill>
          <fgColor indexed="64"/>
          <bgColor theme="0"/>
        </patternFill>
      </fill>
      <alignment horizontal="general" vertical="center" textRotation="0" wrapText="1" indent="0" justifyLastLine="0" shrinkToFit="0" readingOrder="0"/>
    </dxf>
    <dxf>
      <fill>
        <patternFill>
          <fgColor indexed="64"/>
          <bgColor theme="0"/>
        </patternFill>
      </fill>
      <alignment horizontal="general" vertical="center" textRotation="0" wrapText="1" indent="0" justifyLastLine="0" shrinkToFit="0" readingOrder="0"/>
    </dxf>
    <dxf>
      <fill>
        <patternFill>
          <fgColor indexed="64"/>
          <bgColor theme="0"/>
        </patternFill>
      </fill>
      <alignment horizontal="center" vertical="center" textRotation="0" wrapText="1" indent="0" justifyLastLine="0" shrinkToFit="0" readingOrder="0"/>
    </dxf>
    <dxf>
      <fill>
        <patternFill>
          <fgColor indexed="64"/>
          <bgColor theme="0"/>
        </patternFill>
      </fill>
      <alignment horizontal="general" vertical="bottom" textRotation="0" wrapText="1" indent="0" justifyLastLine="0" shrinkToFit="0" readingOrder="0"/>
    </dxf>
    <dxf>
      <font>
        <b/>
      </font>
      <fill>
        <patternFill>
          <fgColor indexed="64"/>
          <bgColor theme="0"/>
        </patternFill>
      </fill>
      <alignment horizontal="general" vertical="bottom" textRotation="0" wrapText="1" indent="0" justifyLastLine="0" shrinkToFit="0" readingOrder="0"/>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9" formatCode="dd/mm/yyyy"/>
      <fill>
        <patternFill patternType="solid">
          <fgColor indexed="64"/>
          <bgColor theme="0"/>
        </patternFill>
      </fill>
    </dxf>
    <dxf>
      <fill>
        <patternFill patternType="solid">
          <fgColor indexed="64"/>
          <bgColor theme="0"/>
        </patternFill>
      </fill>
    </dxf>
    <dxf>
      <font>
        <b/>
      </font>
      <fill>
        <patternFill patternType="solid">
          <fgColor indexed="64"/>
          <bgColor theme="0"/>
        </patternFill>
      </fill>
    </dxf>
    <dxf>
      <border>
        <top style="thin">
          <color theme="0" tint="-0.14996795556505021"/>
        </top>
        <bottom style="thin">
          <color theme="0" tint="-0.14996795556505021"/>
        </bottom>
        <horizontal style="thin">
          <color theme="0" tint="-0.14996795556505021"/>
        </horizontal>
      </border>
    </dxf>
    <dxf>
      <fill>
        <patternFill>
          <bgColor theme="2"/>
        </patternFill>
      </fill>
      <border>
        <horizontal style="thin">
          <color theme="0"/>
        </horizontal>
      </border>
    </dxf>
    <dxf>
      <font>
        <b/>
        <i val="0"/>
        <color theme="1"/>
      </font>
      <border>
        <top style="double">
          <color theme="0" tint="-0.499984740745262"/>
        </top>
      </border>
    </dxf>
    <dxf>
      <font>
        <color theme="1"/>
      </font>
      <fill>
        <patternFill patternType="solid">
          <fgColor theme="4"/>
          <bgColor theme="0" tint="-0.14996795556505021"/>
        </patternFill>
      </fill>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s>
  <tableStyles count="1" defaultTableStyle="TableStyleMedium2" defaultPivotStyle="PivotStyleLight16">
    <tableStyle name="TableStyleMedium2 2" pivot="0" count="5" xr9:uid="{B5B7F768-5834-4DDD-89E4-499DC9C1E8CC}">
      <tableStyleElement type="wholeTable" dxfId="27"/>
      <tableStyleElement type="headerRow" dxfId="26"/>
      <tableStyleElement type="totalRow" dxfId="25"/>
      <tableStyleElement type="firstColumn" dxfId="24"/>
      <tableStyleElement type="firstRowStripe" dxfId="23"/>
    </tableStyle>
  </tableStyles>
  <colors>
    <mruColors>
      <color rgb="FFF5F5F5"/>
      <color rgb="FFD4D6F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microsoft.com/office/2023/09/relationships/Python" Target="python.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22/10/relationships/richValueRel" Target="richData/richValueRel.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ora" pitchFamily="2" charset="0"/>
                <a:ea typeface="+mn-ea"/>
                <a:cs typeface="+mn-cs"/>
              </a:defRPr>
            </a:pPr>
            <a:r>
              <a:rPr lang="en-GB" sz="1800" b="0" i="0" u="none" strike="noStrike" baseline="0">
                <a:solidFill>
                  <a:schemeClr val="tx1"/>
                </a:solidFill>
                <a:latin typeface="Lora" pitchFamily="2" charset="0"/>
              </a:rPr>
              <a:t>Flight to true safety </a:t>
            </a:r>
            <a:r>
              <a:rPr lang="en-US" sz="1800" b="0" baseline="0">
                <a:solidFill>
                  <a:schemeClr val="tx1"/>
                </a:solidFill>
                <a:latin typeface="Lora" pitchFamily="2" charset="0"/>
              </a:rPr>
              <a:t> </a:t>
            </a:r>
            <a:endParaRPr lang="en-US" sz="1800" b="0">
              <a:solidFill>
                <a:schemeClr val="tx1"/>
              </a:solidFill>
              <a:latin typeface="Lora" pitchFamily="2" charset="0"/>
            </a:endParaRPr>
          </a:p>
        </c:rich>
      </c:tx>
      <c:layout>
        <c:manualLayout>
          <c:xMode val="edge"/>
          <c:yMode val="edge"/>
          <c:x val="2.0694008340981916E-2"/>
          <c:y val="1.52522601341498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ora" pitchFamily="2" charset="0"/>
              <a:ea typeface="+mn-ea"/>
              <a:cs typeface="+mn-cs"/>
            </a:defRPr>
          </a:pPr>
          <a:endParaRPr lang="en-US"/>
        </a:p>
      </c:txPr>
    </c:title>
    <c:autoTitleDeleted val="0"/>
    <c:plotArea>
      <c:layout/>
      <c:doughnutChart>
        <c:varyColors val="1"/>
        <c:ser>
          <c:idx val="0"/>
          <c:order val="0"/>
          <c:tx>
            <c:strRef>
              <c:f>main!$AO$40</c:f>
              <c:strCache>
                <c:ptCount val="1"/>
                <c:pt idx="0">
                  <c:v>Optimal Weight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AEC-447E-964C-145657769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72-4BE6-BC92-17FF1BA176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72-4BE6-BC92-17FF1BA1767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72-4BE6-BC92-17FF1BA1767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72-4BE6-BC92-17FF1BA1767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72-4BE6-BC92-17FF1BA1767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6AEC-447E-964C-145657769E5F}"/>
              </c:ext>
            </c:extLst>
          </c:dPt>
          <c:dLbls>
            <c:dLbl>
              <c:idx val="0"/>
              <c:layout>
                <c:manualLayout>
                  <c:x val="4.739501915448071E-2"/>
                  <c:y val="-8.27943191362444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EC-447E-964C-145657769E5F}"/>
                </c:ext>
              </c:extLst>
            </c:dLbl>
            <c:dLbl>
              <c:idx val="6"/>
              <c:layout>
                <c:manualLayout>
                  <c:x val="-6.1334730670504517E-2"/>
                  <c:y val="-8.27943191362444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EC-447E-964C-145657769E5F}"/>
                </c:ext>
              </c:extLst>
            </c:dLbl>
            <c:spPr>
              <a:solidFill>
                <a:schemeClr val="tx1">
                  <a:alpha val="48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main!$AP$36:$AV$36</c:f>
              <c:strCache>
                <c:ptCount val="7"/>
                <c:pt idx="0">
                  <c:v>^GSPC</c:v>
                </c:pt>
                <c:pt idx="1">
                  <c:v>^NDX</c:v>
                </c:pt>
                <c:pt idx="2">
                  <c:v>AAPL</c:v>
                </c:pt>
                <c:pt idx="3">
                  <c:v>MSFT</c:v>
                </c:pt>
                <c:pt idx="4">
                  <c:v>VT</c:v>
                </c:pt>
                <c:pt idx="5">
                  <c:v>GLD</c:v>
                </c:pt>
                <c:pt idx="6">
                  <c:v>TSLA</c:v>
                </c:pt>
              </c:strCache>
            </c:strRef>
          </c:cat>
          <c:val>
            <c:numRef>
              <c:f>main!$AP$40:$AV$40</c:f>
              <c:numCache>
                <c:formatCode>0%</c:formatCode>
                <c:ptCount val="7"/>
                <c:pt idx="0">
                  <c:v>5.0000000000863028E-2</c:v>
                </c:pt>
                <c:pt idx="1">
                  <c:v>0.05</c:v>
                </c:pt>
                <c:pt idx="2">
                  <c:v>0.49999999999999994</c:v>
                </c:pt>
                <c:pt idx="3">
                  <c:v>0.25163658745663087</c:v>
                </c:pt>
                <c:pt idx="4">
                  <c:v>5.0000000000043329E-2</c:v>
                </c:pt>
                <c:pt idx="5">
                  <c:v>5.0000000002969905E-2</c:v>
                </c:pt>
                <c:pt idx="6">
                  <c:v>0.05</c:v>
                </c:pt>
              </c:numCache>
            </c:numRef>
          </c:val>
          <c:extLst>
            <c:ext xmlns:c16="http://schemas.microsoft.com/office/drawing/2014/chart" uri="{C3380CC4-5D6E-409C-BE32-E72D297353CC}">
              <c16:uniqueId val="{00000000-6AEC-447E-964C-145657769E5F}"/>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09483328220613"/>
          <c:y val="0.16641899335540813"/>
          <c:w val="0.83893589320927431"/>
          <c:h val="0.69757981107357103"/>
        </c:manualLayout>
      </c:layout>
      <c:scatterChart>
        <c:scatterStyle val="smoothMarker"/>
        <c:varyColors val="0"/>
        <c:ser>
          <c:idx val="0"/>
          <c:order val="0"/>
          <c:tx>
            <c:strRef>
              <c:f>main!$AO$85:$AO$93</c:f>
              <c:strCache>
                <c:ptCount val="9"/>
                <c:pt idx="0">
                  <c:v>^GSPC</c:v>
                </c:pt>
                <c:pt idx="1">
                  <c:v>^NDX</c:v>
                </c:pt>
                <c:pt idx="2">
                  <c:v>AAPL</c:v>
                </c:pt>
                <c:pt idx="3">
                  <c:v>MSFT</c:v>
                </c:pt>
                <c:pt idx="4">
                  <c:v>VT</c:v>
                </c:pt>
                <c:pt idx="5">
                  <c:v>GLD</c:v>
                </c:pt>
                <c:pt idx="6">
                  <c:v>TSLA</c:v>
                </c:pt>
                <c:pt idx="7">
                  <c:v>Equal </c:v>
                </c:pt>
                <c:pt idx="8">
                  <c:v>Optimal </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25469779-0ED5-4314-ADD1-D26754098B8F}"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756-4B4E-B048-0FF178C72ABB}"/>
                </c:ext>
              </c:extLst>
            </c:dLbl>
            <c:dLbl>
              <c:idx val="1"/>
              <c:layout>
                <c:manualLayout>
                  <c:x val="3.5678949111878099E-2"/>
                  <c:y val="1.786024610916824E-2"/>
                </c:manualLayout>
              </c:layout>
              <c:tx>
                <c:rich>
                  <a:bodyPr/>
                  <a:lstStyle/>
                  <a:p>
                    <a:fld id="{696F2F41-D877-42D9-97AC-234DD52C752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756-4B4E-B048-0FF178C72ABB}"/>
                </c:ext>
              </c:extLst>
            </c:dLbl>
            <c:dLbl>
              <c:idx val="2"/>
              <c:tx>
                <c:rich>
                  <a:bodyPr/>
                  <a:lstStyle/>
                  <a:p>
                    <a:fld id="{8B380133-FD5F-4B45-8C31-1B117D8CE26B}"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756-4B4E-B048-0FF178C72ABB}"/>
                </c:ext>
              </c:extLst>
            </c:dLbl>
            <c:dLbl>
              <c:idx val="3"/>
              <c:tx>
                <c:rich>
                  <a:bodyPr/>
                  <a:lstStyle/>
                  <a:p>
                    <a:fld id="{582C611E-0FAF-4C9E-B0E2-0D76EF2BAECB}"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756-4B4E-B048-0FF178C72ABB}"/>
                </c:ext>
              </c:extLst>
            </c:dLbl>
            <c:dLbl>
              <c:idx val="4"/>
              <c:tx>
                <c:rich>
                  <a:bodyPr/>
                  <a:lstStyle/>
                  <a:p>
                    <a:fld id="{AD76160E-2B66-4D42-9C4D-0EA1E9FAB1EA}"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4756-4B4E-B048-0FF178C72ABB}"/>
                </c:ext>
              </c:extLst>
            </c:dLbl>
            <c:dLbl>
              <c:idx val="5"/>
              <c:tx>
                <c:rich>
                  <a:bodyPr/>
                  <a:lstStyle/>
                  <a:p>
                    <a:fld id="{5306EE3E-276D-44E8-BC5D-02DBB4576939}"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756-4B4E-B048-0FF178C72ABB}"/>
                </c:ext>
              </c:extLst>
            </c:dLbl>
            <c:dLbl>
              <c:idx val="6"/>
              <c:tx>
                <c:rich>
                  <a:bodyPr/>
                  <a:lstStyle/>
                  <a:p>
                    <a:fld id="{5BF0FA0F-BFCD-40B7-8ACD-C550C76792F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756-4B4E-B048-0FF178C72ABB}"/>
                </c:ext>
              </c:extLst>
            </c:dLbl>
            <c:dLbl>
              <c:idx val="7"/>
              <c:tx>
                <c:rich>
                  <a:bodyPr/>
                  <a:lstStyle/>
                  <a:p>
                    <a:fld id="{E414C952-08F9-46EC-9BC3-65AF72D39DED}"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756-4B4E-B048-0FF178C72ABB}"/>
                </c:ext>
              </c:extLst>
            </c:dLbl>
            <c:dLbl>
              <c:idx val="8"/>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85E4E197-0466-4EBA-80A6-D7F4D01140F8}" type="CELLRANGE">
                      <a:rPr lang="en-GB"/>
                      <a:pPr>
                        <a:defRPr b="1">
                          <a:solidFill>
                            <a:schemeClr val="accent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756-4B4E-B048-0FF178C72A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main!$AP$85:$AP$93</c:f>
              <c:numCache>
                <c:formatCode>_-* #,##0.0000_-;\-* #,##0.0000_-;_-* "-"??_-;_-@_-</c:formatCode>
                <c:ptCount val="9"/>
                <c:pt idx="0">
                  <c:v>0.23425956797685327</c:v>
                </c:pt>
                <c:pt idx="1">
                  <c:v>0.2813182078067003</c:v>
                </c:pt>
                <c:pt idx="2">
                  <c:v>0.34024263199871857</c:v>
                </c:pt>
                <c:pt idx="3">
                  <c:v>0.33037013378772284</c:v>
                </c:pt>
                <c:pt idx="4">
                  <c:v>0.22280435065612481</c:v>
                </c:pt>
                <c:pt idx="5">
                  <c:v>0.15711737681150081</c:v>
                </c:pt>
                <c:pt idx="6">
                  <c:v>0.68893705820621465</c:v>
                </c:pt>
                <c:pt idx="7">
                  <c:v>0.26223090429940754</c:v>
                </c:pt>
                <c:pt idx="8">
                  <c:v>0.29503553614668926</c:v>
                </c:pt>
              </c:numCache>
            </c:numRef>
          </c:xVal>
          <c:yVal>
            <c:numRef>
              <c:f>main!$AQ$85:$AQ$93</c:f>
              <c:numCache>
                <c:formatCode>_-* #,##0.0000_-;\-* #,##0.0000_-;_-* "-"??_-;_-@_-</c:formatCode>
                <c:ptCount val="9"/>
                <c:pt idx="0">
                  <c:v>8.1680538306671657E-2</c:v>
                </c:pt>
                <c:pt idx="1">
                  <c:v>0.15512463656277142</c:v>
                </c:pt>
                <c:pt idx="2">
                  <c:v>0.27126863674072355</c:v>
                </c:pt>
                <c:pt idx="3">
                  <c:v>0.24963682641837681</c:v>
                </c:pt>
                <c:pt idx="4">
                  <c:v>5.8924632264269361E-2</c:v>
                </c:pt>
                <c:pt idx="5">
                  <c:v>6.0367229514523224E-2</c:v>
                </c:pt>
                <c:pt idx="6">
                  <c:v>0.27126863674072355</c:v>
                </c:pt>
                <c:pt idx="7">
                  <c:v>0.16403873379257994</c:v>
                </c:pt>
                <c:pt idx="8">
                  <c:v>0.2298203611434857</c:v>
                </c:pt>
              </c:numCache>
            </c:numRef>
          </c:yVal>
          <c:smooth val="1"/>
          <c:extLst>
            <c:ext xmlns:c15="http://schemas.microsoft.com/office/drawing/2012/chart" uri="{02D57815-91ED-43cb-92C2-25804820EDAC}">
              <c15:datalabelsRange>
                <c15:f>main!$AO$85:$AO$93</c15:f>
                <c15:dlblRangeCache>
                  <c:ptCount val="9"/>
                  <c:pt idx="0">
                    <c:v>^GSPC</c:v>
                  </c:pt>
                  <c:pt idx="1">
                    <c:v>^NDX</c:v>
                  </c:pt>
                  <c:pt idx="2">
                    <c:v>AAPL</c:v>
                  </c:pt>
                  <c:pt idx="3">
                    <c:v>MSFT</c:v>
                  </c:pt>
                  <c:pt idx="4">
                    <c:v>VT</c:v>
                  </c:pt>
                  <c:pt idx="5">
                    <c:v>GLD</c:v>
                  </c:pt>
                  <c:pt idx="6">
                    <c:v>TSLA</c:v>
                  </c:pt>
                  <c:pt idx="7">
                    <c:v>Equal </c:v>
                  </c:pt>
                  <c:pt idx="8">
                    <c:v>Optimal </c:v>
                  </c:pt>
                </c15:dlblRangeCache>
              </c15:datalabelsRange>
            </c:ext>
            <c:ext xmlns:c16="http://schemas.microsoft.com/office/drawing/2014/chart" uri="{C3380CC4-5D6E-409C-BE32-E72D297353CC}">
              <c16:uniqueId val="{00000009-4756-4B4E-B048-0FF178C72ABB}"/>
            </c:ext>
          </c:extLst>
        </c:ser>
        <c:ser>
          <c:idx val="1"/>
          <c:order val="1"/>
          <c:tx>
            <c:v>Frontier</c:v>
          </c:tx>
          <c:spPr>
            <a:ln w="19050" cap="rnd">
              <a:solidFill>
                <a:schemeClr val="accent2"/>
              </a:solidFill>
              <a:round/>
            </a:ln>
            <a:effectLst/>
          </c:spPr>
          <c:marker>
            <c:symbol val="none"/>
          </c:marker>
          <c:xVal>
            <c:numRef>
              <c:f>main!$AO$69:$AO$71</c:f>
              <c:numCache>
                <c:formatCode>_-* #,##0.0000_-;\-* #,##0.0000_-;_-* "-"??_-;_-@_-</c:formatCode>
                <c:ptCount val="3"/>
                <c:pt idx="0" formatCode="General">
                  <c:v>0</c:v>
                </c:pt>
                <c:pt idx="1">
                  <c:v>0.29503553614668926</c:v>
                </c:pt>
                <c:pt idx="2">
                  <c:v>0.34024263199871857</c:v>
                </c:pt>
              </c:numCache>
            </c:numRef>
          </c:xVal>
          <c:yVal>
            <c:numRef>
              <c:f>main!$AP$69:$AP$71</c:f>
              <c:numCache>
                <c:formatCode>_-* #,##0.0000_-;\-* #,##0.0000_-;_-* "-"??_-;_-@_-</c:formatCode>
                <c:ptCount val="3"/>
                <c:pt idx="0" formatCode="0%">
                  <c:v>0.03</c:v>
                </c:pt>
                <c:pt idx="1">
                  <c:v>0.2298203611434857</c:v>
                </c:pt>
                <c:pt idx="2" formatCode="_(* #,##0.00_);_(* \(#,##0.00\);_(* &quot;-&quot;??_);_(@_)">
                  <c:v>0.26043802278987593</c:v>
                </c:pt>
              </c:numCache>
            </c:numRef>
          </c:yVal>
          <c:smooth val="1"/>
          <c:extLst>
            <c:ext xmlns:c16="http://schemas.microsoft.com/office/drawing/2014/chart" uri="{C3380CC4-5D6E-409C-BE32-E72D297353CC}">
              <c16:uniqueId val="{0000000A-4756-4B4E-B048-0FF178C72ABB}"/>
            </c:ext>
          </c:extLst>
        </c:ser>
        <c:dLbls>
          <c:showLegendKey val="0"/>
          <c:showVal val="0"/>
          <c:showCatName val="0"/>
          <c:showSerName val="0"/>
          <c:showPercent val="0"/>
          <c:showBubbleSize val="0"/>
        </c:dLbls>
        <c:axId val="1526739600"/>
        <c:axId val="1526737200"/>
      </c:scatterChart>
      <c:valAx>
        <c:axId val="1526739600"/>
        <c:scaling>
          <c:orientation val="minMax"/>
        </c:scaling>
        <c:delete val="0"/>
        <c:axPos val="b"/>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37200"/>
        <c:crosses val="autoZero"/>
        <c:crossBetween val="midCat"/>
      </c:valAx>
      <c:valAx>
        <c:axId val="1526737200"/>
        <c:scaling>
          <c:orientation val="minMax"/>
        </c:scaling>
        <c:delete val="0"/>
        <c:axPos val="l"/>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39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09483328220613"/>
          <c:y val="0.16641899335540813"/>
          <c:w val="0.83893589320927431"/>
          <c:h val="0.75103897390184704"/>
        </c:manualLayout>
      </c:layout>
      <c:scatterChart>
        <c:scatterStyle val="smoothMarker"/>
        <c:varyColors val="0"/>
        <c:ser>
          <c:idx val="0"/>
          <c:order val="0"/>
          <c:tx>
            <c:strRef>
              <c:f>main!$AO$85:$AO$93</c:f>
              <c:strCache>
                <c:ptCount val="9"/>
                <c:pt idx="0">
                  <c:v>^GSPC</c:v>
                </c:pt>
                <c:pt idx="1">
                  <c:v>^NDX</c:v>
                </c:pt>
                <c:pt idx="2">
                  <c:v>AAPL</c:v>
                </c:pt>
                <c:pt idx="3">
                  <c:v>MSFT</c:v>
                </c:pt>
                <c:pt idx="4">
                  <c:v>VT</c:v>
                </c:pt>
                <c:pt idx="5">
                  <c:v>GLD</c:v>
                </c:pt>
                <c:pt idx="6">
                  <c:v>TSLA</c:v>
                </c:pt>
                <c:pt idx="7">
                  <c:v>Equal </c:v>
                </c:pt>
                <c:pt idx="8">
                  <c:v>Optimal </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F69007EC-C41E-4D20-9EC9-4357EC8A6549}"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4CF-4356-8D3A-73DB2C2C8EBE}"/>
                </c:ext>
              </c:extLst>
            </c:dLbl>
            <c:dLbl>
              <c:idx val="1"/>
              <c:layout>
                <c:manualLayout>
                  <c:x val="3.5678949111878099E-2"/>
                  <c:y val="1.786024610916824E-2"/>
                </c:manualLayout>
              </c:layout>
              <c:tx>
                <c:rich>
                  <a:bodyPr/>
                  <a:lstStyle/>
                  <a:p>
                    <a:fld id="{F24F65AB-9449-4EAA-9CF1-96F25B158320}"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4CF-4356-8D3A-73DB2C2C8EBE}"/>
                </c:ext>
              </c:extLst>
            </c:dLbl>
            <c:dLbl>
              <c:idx val="2"/>
              <c:tx>
                <c:rich>
                  <a:bodyPr/>
                  <a:lstStyle/>
                  <a:p>
                    <a:fld id="{2DAA472C-0AF5-4F44-AB91-C3329F0A31C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CF-4356-8D3A-73DB2C2C8EBE}"/>
                </c:ext>
              </c:extLst>
            </c:dLbl>
            <c:dLbl>
              <c:idx val="3"/>
              <c:tx>
                <c:rich>
                  <a:bodyPr/>
                  <a:lstStyle/>
                  <a:p>
                    <a:fld id="{E88DC0E3-69D8-427F-A5D0-F71FB1C7929D}"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CF-4356-8D3A-73DB2C2C8EBE}"/>
                </c:ext>
              </c:extLst>
            </c:dLbl>
            <c:dLbl>
              <c:idx val="4"/>
              <c:tx>
                <c:rich>
                  <a:bodyPr/>
                  <a:lstStyle/>
                  <a:p>
                    <a:fld id="{F306F42E-5B0C-4CEA-AD56-95B6FB23D167}"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4CF-4356-8D3A-73DB2C2C8EBE}"/>
                </c:ext>
              </c:extLst>
            </c:dLbl>
            <c:dLbl>
              <c:idx val="5"/>
              <c:tx>
                <c:rich>
                  <a:bodyPr/>
                  <a:lstStyle/>
                  <a:p>
                    <a:fld id="{A48EA45F-B17D-41EA-A8E8-1AEEABA9BCC3}"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CF-4356-8D3A-73DB2C2C8EBE}"/>
                </c:ext>
              </c:extLst>
            </c:dLbl>
            <c:dLbl>
              <c:idx val="6"/>
              <c:tx>
                <c:rich>
                  <a:bodyPr/>
                  <a:lstStyle/>
                  <a:p>
                    <a:fld id="{A380AA2A-A729-42E5-835C-D31455C48FBD}"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CF-4356-8D3A-73DB2C2C8EBE}"/>
                </c:ext>
              </c:extLst>
            </c:dLbl>
            <c:dLbl>
              <c:idx val="7"/>
              <c:tx>
                <c:rich>
                  <a:bodyPr/>
                  <a:lstStyle/>
                  <a:p>
                    <a:fld id="{E1FDABAF-EBD0-4613-8CD7-1BE94C484F5B}"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B4CF-4356-8D3A-73DB2C2C8EBE}"/>
                </c:ext>
              </c:extLst>
            </c:dLbl>
            <c:dLbl>
              <c:idx val="8"/>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4F18F7FF-6979-4D91-A377-3F1758675ACB}" type="CELLRANGE">
                      <a:rPr lang="en-GB"/>
                      <a:pPr>
                        <a:defRPr b="1">
                          <a:solidFill>
                            <a:schemeClr val="accent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CF-4356-8D3A-73DB2C2C8E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main!$AP$85:$AP$93</c:f>
              <c:numCache>
                <c:formatCode>_-* #,##0.0000_-;\-* #,##0.0000_-;_-* "-"??_-;_-@_-</c:formatCode>
                <c:ptCount val="9"/>
                <c:pt idx="0">
                  <c:v>0.23425956797685327</c:v>
                </c:pt>
                <c:pt idx="1">
                  <c:v>0.2813182078067003</c:v>
                </c:pt>
                <c:pt idx="2">
                  <c:v>0.34024263199871857</c:v>
                </c:pt>
                <c:pt idx="3">
                  <c:v>0.33037013378772284</c:v>
                </c:pt>
                <c:pt idx="4">
                  <c:v>0.22280435065612481</c:v>
                </c:pt>
                <c:pt idx="5">
                  <c:v>0.15711737681150081</c:v>
                </c:pt>
                <c:pt idx="6">
                  <c:v>0.68893705820621465</c:v>
                </c:pt>
                <c:pt idx="7">
                  <c:v>0.26223090429940754</c:v>
                </c:pt>
                <c:pt idx="8">
                  <c:v>0.29503553614668926</c:v>
                </c:pt>
              </c:numCache>
            </c:numRef>
          </c:xVal>
          <c:yVal>
            <c:numRef>
              <c:f>main!$AQ$85:$AQ$93</c:f>
              <c:numCache>
                <c:formatCode>_-* #,##0.0000_-;\-* #,##0.0000_-;_-* "-"??_-;_-@_-</c:formatCode>
                <c:ptCount val="9"/>
                <c:pt idx="0">
                  <c:v>8.1680538306671657E-2</c:v>
                </c:pt>
                <c:pt idx="1">
                  <c:v>0.15512463656277142</c:v>
                </c:pt>
                <c:pt idx="2">
                  <c:v>0.27126863674072355</c:v>
                </c:pt>
                <c:pt idx="3">
                  <c:v>0.24963682641837681</c:v>
                </c:pt>
                <c:pt idx="4">
                  <c:v>5.8924632264269361E-2</c:v>
                </c:pt>
                <c:pt idx="5">
                  <c:v>6.0367229514523224E-2</c:v>
                </c:pt>
                <c:pt idx="6">
                  <c:v>0.27126863674072355</c:v>
                </c:pt>
                <c:pt idx="7">
                  <c:v>0.16403873379257994</c:v>
                </c:pt>
                <c:pt idx="8">
                  <c:v>0.2298203611434857</c:v>
                </c:pt>
              </c:numCache>
            </c:numRef>
          </c:yVal>
          <c:smooth val="1"/>
          <c:extLst>
            <c:ext xmlns:c15="http://schemas.microsoft.com/office/drawing/2012/chart" uri="{02D57815-91ED-43cb-92C2-25804820EDAC}">
              <c15:datalabelsRange>
                <c15:f>main!$AO$85:$AO$93</c15:f>
                <c15:dlblRangeCache>
                  <c:ptCount val="9"/>
                  <c:pt idx="0">
                    <c:v>^GSPC</c:v>
                  </c:pt>
                  <c:pt idx="1">
                    <c:v>^NDX</c:v>
                  </c:pt>
                  <c:pt idx="2">
                    <c:v>AAPL</c:v>
                  </c:pt>
                  <c:pt idx="3">
                    <c:v>MSFT</c:v>
                  </c:pt>
                  <c:pt idx="4">
                    <c:v>VT</c:v>
                  </c:pt>
                  <c:pt idx="5">
                    <c:v>GLD</c:v>
                  </c:pt>
                  <c:pt idx="6">
                    <c:v>TSLA</c:v>
                  </c:pt>
                  <c:pt idx="7">
                    <c:v>Equal </c:v>
                  </c:pt>
                  <c:pt idx="8">
                    <c:v>Optimal </c:v>
                  </c:pt>
                </c15:dlblRangeCache>
              </c15:datalabelsRange>
            </c:ext>
            <c:ext xmlns:c16="http://schemas.microsoft.com/office/drawing/2014/chart" uri="{C3380CC4-5D6E-409C-BE32-E72D297353CC}">
              <c16:uniqueId val="{00000009-B4CF-4356-8D3A-73DB2C2C8EBE}"/>
            </c:ext>
          </c:extLst>
        </c:ser>
        <c:ser>
          <c:idx val="1"/>
          <c:order val="1"/>
          <c:tx>
            <c:v>Frontier</c:v>
          </c:tx>
          <c:spPr>
            <a:ln w="19050" cap="rnd">
              <a:solidFill>
                <a:schemeClr val="accent2"/>
              </a:solidFill>
              <a:round/>
            </a:ln>
            <a:effectLst/>
          </c:spPr>
          <c:marker>
            <c:symbol val="none"/>
          </c:marker>
          <c:xVal>
            <c:numRef>
              <c:f>main!$AO$69:$AO$71</c:f>
              <c:numCache>
                <c:formatCode>_-* #,##0.0000_-;\-* #,##0.0000_-;_-* "-"??_-;_-@_-</c:formatCode>
                <c:ptCount val="3"/>
                <c:pt idx="0" formatCode="General">
                  <c:v>0</c:v>
                </c:pt>
                <c:pt idx="1">
                  <c:v>0.29503553614668926</c:v>
                </c:pt>
                <c:pt idx="2">
                  <c:v>0.34024263199871857</c:v>
                </c:pt>
              </c:numCache>
            </c:numRef>
          </c:xVal>
          <c:yVal>
            <c:numRef>
              <c:f>main!$AP$69:$AP$71</c:f>
              <c:numCache>
                <c:formatCode>_-* #,##0.0000_-;\-* #,##0.0000_-;_-* "-"??_-;_-@_-</c:formatCode>
                <c:ptCount val="3"/>
                <c:pt idx="0" formatCode="0%">
                  <c:v>0.03</c:v>
                </c:pt>
                <c:pt idx="1">
                  <c:v>0.2298203611434857</c:v>
                </c:pt>
                <c:pt idx="2" formatCode="_(* #,##0.00_);_(* \(#,##0.00\);_(* &quot;-&quot;??_);_(@_)">
                  <c:v>0.26043802278987593</c:v>
                </c:pt>
              </c:numCache>
            </c:numRef>
          </c:yVal>
          <c:smooth val="1"/>
          <c:extLst>
            <c:ext xmlns:c16="http://schemas.microsoft.com/office/drawing/2014/chart" uri="{C3380CC4-5D6E-409C-BE32-E72D297353CC}">
              <c16:uniqueId val="{0000000A-B4CF-4356-8D3A-73DB2C2C8EBE}"/>
            </c:ext>
          </c:extLst>
        </c:ser>
        <c:dLbls>
          <c:showLegendKey val="0"/>
          <c:showVal val="0"/>
          <c:showCatName val="0"/>
          <c:showSerName val="0"/>
          <c:showPercent val="0"/>
          <c:showBubbleSize val="0"/>
        </c:dLbls>
        <c:axId val="1526739600"/>
        <c:axId val="1526737200"/>
      </c:scatterChart>
      <c:valAx>
        <c:axId val="1526739600"/>
        <c:scaling>
          <c:orientation val="minMax"/>
        </c:scaling>
        <c:delete val="0"/>
        <c:axPos val="b"/>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26737200"/>
        <c:crosses val="autoZero"/>
        <c:crossBetween val="midCat"/>
      </c:valAx>
      <c:valAx>
        <c:axId val="1526737200"/>
        <c:scaling>
          <c:orientation val="minMax"/>
        </c:scaling>
        <c:delete val="0"/>
        <c:axPos val="l"/>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26739600"/>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clean-price'!AW2"/><Relationship Id="rId13" Type="http://schemas.openxmlformats.org/officeDocument/2006/relationships/image" Target="../media/image4.png"/><Relationship Id="rId3" Type="http://schemas.openxmlformats.org/officeDocument/2006/relationships/image" Target="../media/image3.png"/><Relationship Id="rId7" Type="http://schemas.openxmlformats.org/officeDocument/2006/relationships/hyperlink" Target="#'clean-price'!H2"/><Relationship Id="rId12" Type="http://schemas.openxmlformats.org/officeDocument/2006/relationships/hyperlink" Target="#Reference!M2"/><Relationship Id="rId17" Type="http://schemas.openxmlformats.org/officeDocument/2006/relationships/chart" Target="../charts/chart2.xml"/><Relationship Id="rId2" Type="http://schemas.openxmlformats.org/officeDocument/2006/relationships/image" Target="../media/image2.png"/><Relationship Id="rId16" Type="http://schemas.openxmlformats.org/officeDocument/2006/relationships/hyperlink" Target="https://no-arbitrage.com/" TargetMode="External"/><Relationship Id="rId1" Type="http://schemas.openxmlformats.org/officeDocument/2006/relationships/chart" Target="../charts/chart1.xml"/><Relationship Id="rId6" Type="http://schemas.openxmlformats.org/officeDocument/2006/relationships/hyperlink" Target="#'clean-price'!AI2"/><Relationship Id="rId11" Type="http://schemas.openxmlformats.org/officeDocument/2006/relationships/hyperlink" Target="#'clean-price'!M2"/><Relationship Id="rId5" Type="http://schemas.openxmlformats.org/officeDocument/2006/relationships/hyperlink" Target="#'clean-price'!A1"/><Relationship Id="rId15" Type="http://schemas.openxmlformats.org/officeDocument/2006/relationships/hyperlink" Target="https://www.linkedin.com/in/joseph-cai/" TargetMode="External"/><Relationship Id="rId10" Type="http://schemas.openxmlformats.org/officeDocument/2006/relationships/hyperlink" Target="#'clean-price'!Z2"/><Relationship Id="rId4" Type="http://schemas.openxmlformats.org/officeDocument/2006/relationships/hyperlink" Target="#'clean-price'!X2"/><Relationship Id="rId9" Type="http://schemas.openxmlformats.org/officeDocument/2006/relationships/hyperlink" Target="#'clean-price'!O2"/><Relationship Id="rId14"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7.svg"/><Relationship Id="rId1" Type="http://schemas.openxmlformats.org/officeDocument/2006/relationships/image" Target="../media/image6.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27</xdr:col>
      <xdr:colOff>0</xdr:colOff>
      <xdr:row>3</xdr:row>
      <xdr:rowOff>1</xdr:rowOff>
    </xdr:from>
    <xdr:to>
      <xdr:col>35</xdr:col>
      <xdr:colOff>28575</xdr:colOff>
      <xdr:row>6</xdr:row>
      <xdr:rowOff>1</xdr:rowOff>
    </xdr:to>
    <xdr:sp macro="" textlink="">
      <xdr:nvSpPr>
        <xdr:cNvPr id="4" name="TextBox 3">
          <a:extLst>
            <a:ext uri="{FF2B5EF4-FFF2-40B4-BE49-F238E27FC236}">
              <a16:creationId xmlns:a16="http://schemas.microsoft.com/office/drawing/2014/main" id="{D7B887BA-54DF-0BAB-4E1F-5423D91F8092}"/>
            </a:ext>
          </a:extLst>
        </xdr:cNvPr>
        <xdr:cNvSpPr txBox="1"/>
      </xdr:nvSpPr>
      <xdr:spPr>
        <a:xfrm>
          <a:off x="11620500" y="933451"/>
          <a:ext cx="58102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Compute</a:t>
          </a:r>
          <a:r>
            <a:rPr lang="en-GB" sz="2400" kern="1200" baseline="0">
              <a:solidFill>
                <a:sysClr val="windowText" lastClr="000000"/>
              </a:solidFill>
              <a:latin typeface="Lora" pitchFamily="2" charset="0"/>
            </a:rPr>
            <a:t> </a:t>
          </a:r>
          <a:r>
            <a:rPr lang="en-GB" sz="2400" kern="1200">
              <a:solidFill>
                <a:sysClr val="windowText" lastClr="000000"/>
              </a:solidFill>
              <a:latin typeface="Lora" pitchFamily="2" charset="0"/>
            </a:rPr>
            <a:t>Daily Return</a:t>
          </a:r>
        </a:p>
      </xdr:txBody>
    </xdr:sp>
    <xdr:clientData/>
  </xdr:twoCellAnchor>
  <xdr:twoCellAnchor editAs="oneCell">
    <xdr:from>
      <xdr:col>15</xdr:col>
      <xdr:colOff>0</xdr:colOff>
      <xdr:row>3</xdr:row>
      <xdr:rowOff>0</xdr:rowOff>
    </xdr:from>
    <xdr:to>
      <xdr:col>25</xdr:col>
      <xdr:colOff>58511</xdr:colOff>
      <xdr:row>5</xdr:row>
      <xdr:rowOff>114300</xdr:rowOff>
    </xdr:to>
    <xdr:sp macro="" textlink="">
      <xdr:nvSpPr>
        <xdr:cNvPr id="5" name="TextBox 4">
          <a:extLst>
            <a:ext uri="{FF2B5EF4-FFF2-40B4-BE49-F238E27FC236}">
              <a16:creationId xmlns:a16="http://schemas.microsoft.com/office/drawing/2014/main" id="{6264D288-E178-06B8-5F90-3C8E104D5472}"/>
            </a:ext>
          </a:extLst>
        </xdr:cNvPr>
        <xdr:cNvSpPr txBox="1">
          <a:spLocks noChangeAspect="1"/>
        </xdr:cNvSpPr>
      </xdr:nvSpPr>
      <xdr:spPr>
        <a:xfrm>
          <a:off x="2438400" y="933450"/>
          <a:ext cx="77533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Collect Historical Adjusted</a:t>
          </a:r>
          <a:r>
            <a:rPr lang="en-GB" sz="2400" kern="1200" baseline="0">
              <a:solidFill>
                <a:sysClr val="windowText" lastClr="000000"/>
              </a:solidFill>
              <a:latin typeface="Lora" pitchFamily="2" charset="0"/>
            </a:rPr>
            <a:t> Prices</a:t>
          </a:r>
          <a:endParaRPr lang="en-GB" sz="2400" kern="1200">
            <a:solidFill>
              <a:sysClr val="windowText" lastClr="000000"/>
            </a:solidFill>
            <a:latin typeface="Lora" pitchFamily="2" charset="0"/>
          </a:endParaRPr>
        </a:p>
      </xdr:txBody>
    </xdr:sp>
    <xdr:clientData/>
  </xdr:twoCellAnchor>
  <xdr:twoCellAnchor editAs="oneCell">
    <xdr:from>
      <xdr:col>15</xdr:col>
      <xdr:colOff>76200</xdr:colOff>
      <xdr:row>2</xdr:row>
      <xdr:rowOff>133350</xdr:rowOff>
    </xdr:from>
    <xdr:to>
      <xdr:col>16</xdr:col>
      <xdr:colOff>110752</xdr:colOff>
      <xdr:row>3</xdr:row>
      <xdr:rowOff>28575</xdr:rowOff>
    </xdr:to>
    <xdr:sp macro="" textlink="">
      <xdr:nvSpPr>
        <xdr:cNvPr id="6" name="Rectangle: Rounded Corners 5">
          <a:extLst>
            <a:ext uri="{FF2B5EF4-FFF2-40B4-BE49-F238E27FC236}">
              <a16:creationId xmlns:a16="http://schemas.microsoft.com/office/drawing/2014/main" id="{94CC475D-BD22-9170-1586-A326DC49AFF4}"/>
            </a:ext>
          </a:extLst>
        </xdr:cNvPr>
        <xdr:cNvSpPr>
          <a:spLocks noChangeAspect="1"/>
        </xdr:cNvSpPr>
      </xdr:nvSpPr>
      <xdr:spPr>
        <a:xfrm>
          <a:off x="21383625" y="1028700"/>
          <a:ext cx="752476" cy="29527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STEP1</a:t>
          </a:r>
        </a:p>
      </xdr:txBody>
    </xdr:sp>
    <xdr:clientData/>
  </xdr:twoCellAnchor>
  <xdr:twoCellAnchor editAs="oneCell">
    <xdr:from>
      <xdr:col>27</xdr:col>
      <xdr:colOff>66675</xdr:colOff>
      <xdr:row>2</xdr:row>
      <xdr:rowOff>133350</xdr:rowOff>
    </xdr:from>
    <xdr:to>
      <xdr:col>27</xdr:col>
      <xdr:colOff>819151</xdr:colOff>
      <xdr:row>3</xdr:row>
      <xdr:rowOff>28575</xdr:rowOff>
    </xdr:to>
    <xdr:sp macro="" textlink="">
      <xdr:nvSpPr>
        <xdr:cNvPr id="7" name="Rectangle: Rounded Corners 6">
          <a:extLst>
            <a:ext uri="{FF2B5EF4-FFF2-40B4-BE49-F238E27FC236}">
              <a16:creationId xmlns:a16="http://schemas.microsoft.com/office/drawing/2014/main" id="{C5A90E92-9F14-94F3-E284-B0CD9198A852}"/>
            </a:ext>
          </a:extLst>
        </xdr:cNvPr>
        <xdr:cNvSpPr>
          <a:spLocks noChangeAspect="1"/>
        </xdr:cNvSpPr>
      </xdr:nvSpPr>
      <xdr:spPr>
        <a:xfrm>
          <a:off x="11687175" y="685800"/>
          <a:ext cx="752476" cy="27622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STEP2</a:t>
          </a:r>
        </a:p>
      </xdr:txBody>
    </xdr:sp>
    <xdr:clientData/>
  </xdr:twoCellAnchor>
  <xdr:twoCellAnchor editAs="oneCell">
    <xdr:from>
      <xdr:col>40</xdr:col>
      <xdr:colOff>342900</xdr:colOff>
      <xdr:row>2</xdr:row>
      <xdr:rowOff>133350</xdr:rowOff>
    </xdr:from>
    <xdr:to>
      <xdr:col>40</xdr:col>
      <xdr:colOff>1090894</xdr:colOff>
      <xdr:row>3</xdr:row>
      <xdr:rowOff>28575</xdr:rowOff>
    </xdr:to>
    <xdr:sp macro="" textlink="">
      <xdr:nvSpPr>
        <xdr:cNvPr id="10" name="Rectangle: Rounded Corners 9">
          <a:extLst>
            <a:ext uri="{FF2B5EF4-FFF2-40B4-BE49-F238E27FC236}">
              <a16:creationId xmlns:a16="http://schemas.microsoft.com/office/drawing/2014/main" id="{A48B5AA3-8571-1118-9095-1A528717F541}"/>
            </a:ext>
          </a:extLst>
        </xdr:cNvPr>
        <xdr:cNvSpPr>
          <a:spLocks noChangeAspect="1"/>
        </xdr:cNvSpPr>
      </xdr:nvSpPr>
      <xdr:spPr>
        <a:xfrm>
          <a:off x="20469225" y="685800"/>
          <a:ext cx="752476" cy="27622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STEP3</a:t>
          </a:r>
        </a:p>
      </xdr:txBody>
    </xdr:sp>
    <xdr:clientData/>
  </xdr:twoCellAnchor>
  <xdr:twoCellAnchor>
    <xdr:from>
      <xdr:col>40</xdr:col>
      <xdr:colOff>247650</xdr:colOff>
      <xdr:row>3</xdr:row>
      <xdr:rowOff>1</xdr:rowOff>
    </xdr:from>
    <xdr:to>
      <xdr:col>48</xdr:col>
      <xdr:colOff>476250</xdr:colOff>
      <xdr:row>6</xdr:row>
      <xdr:rowOff>1</xdr:rowOff>
    </xdr:to>
    <xdr:sp macro="" textlink="">
      <xdr:nvSpPr>
        <xdr:cNvPr id="11" name="TextBox 10">
          <a:extLst>
            <a:ext uri="{FF2B5EF4-FFF2-40B4-BE49-F238E27FC236}">
              <a16:creationId xmlns:a16="http://schemas.microsoft.com/office/drawing/2014/main" id="{40B00B62-FFBF-5905-E20E-F52814E0A307}"/>
            </a:ext>
          </a:extLst>
        </xdr:cNvPr>
        <xdr:cNvSpPr txBox="1"/>
      </xdr:nvSpPr>
      <xdr:spPr>
        <a:xfrm>
          <a:off x="20373975" y="933451"/>
          <a:ext cx="58102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Analysing Portfolio</a:t>
          </a:r>
          <a:r>
            <a:rPr lang="en-GB" sz="2400" kern="1200" baseline="0">
              <a:solidFill>
                <a:sysClr val="windowText" lastClr="000000"/>
              </a:solidFill>
              <a:latin typeface="Lora" pitchFamily="2" charset="0"/>
            </a:rPr>
            <a:t> Properties</a:t>
          </a:r>
          <a:endParaRPr lang="en-GB" sz="2400" kern="1200">
            <a:solidFill>
              <a:sysClr val="windowText" lastClr="000000"/>
            </a:solidFill>
            <a:latin typeface="Lora" pitchFamily="2" charset="0"/>
          </a:endParaRPr>
        </a:p>
      </xdr:txBody>
    </xdr:sp>
    <xdr:clientData/>
  </xdr:twoCellAnchor>
  <xdr:twoCellAnchor>
    <xdr:from>
      <xdr:col>7</xdr:col>
      <xdr:colOff>571500</xdr:colOff>
      <xdr:row>3</xdr:row>
      <xdr:rowOff>0</xdr:rowOff>
    </xdr:from>
    <xdr:to>
      <xdr:col>11</xdr:col>
      <xdr:colOff>2962274</xdr:colOff>
      <xdr:row>5</xdr:row>
      <xdr:rowOff>114300</xdr:rowOff>
    </xdr:to>
    <xdr:sp macro="" textlink="">
      <xdr:nvSpPr>
        <xdr:cNvPr id="12" name="TextBox 11">
          <a:extLst>
            <a:ext uri="{FF2B5EF4-FFF2-40B4-BE49-F238E27FC236}">
              <a16:creationId xmlns:a16="http://schemas.microsoft.com/office/drawing/2014/main" id="{D5FA0E89-34CB-92A9-7DE0-A7DA00C7B52F}"/>
            </a:ext>
          </a:extLst>
        </xdr:cNvPr>
        <xdr:cNvSpPr txBox="1"/>
      </xdr:nvSpPr>
      <xdr:spPr>
        <a:xfrm>
          <a:off x="1181100" y="933450"/>
          <a:ext cx="758189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List</a:t>
          </a:r>
          <a:r>
            <a:rPr lang="en-GB" sz="2400" kern="1200" baseline="0">
              <a:solidFill>
                <a:sysClr val="windowText" lastClr="000000"/>
              </a:solidFill>
              <a:latin typeface="Lora" pitchFamily="2" charset="0"/>
            </a:rPr>
            <a:t> Accessible Assets </a:t>
          </a:r>
          <a:endParaRPr lang="en-GB" sz="2400" kern="1200">
            <a:solidFill>
              <a:sysClr val="windowText" lastClr="000000"/>
            </a:solidFill>
            <a:latin typeface="Lora" pitchFamily="2" charset="0"/>
          </a:endParaRPr>
        </a:p>
      </xdr:txBody>
    </xdr:sp>
    <xdr:clientData/>
  </xdr:twoCellAnchor>
  <xdr:twoCellAnchor>
    <xdr:from>
      <xdr:col>44</xdr:col>
      <xdr:colOff>466725</xdr:colOff>
      <xdr:row>57</xdr:row>
      <xdr:rowOff>0</xdr:rowOff>
    </xdr:from>
    <xdr:to>
      <xdr:col>49</xdr:col>
      <xdr:colOff>66675</xdr:colOff>
      <xdr:row>76</xdr:row>
      <xdr:rowOff>0</xdr:rowOff>
    </xdr:to>
    <xdr:graphicFrame macro="">
      <xdr:nvGraphicFramePr>
        <xdr:cNvPr id="14" name="Chart 13">
          <a:extLst>
            <a:ext uri="{FF2B5EF4-FFF2-40B4-BE49-F238E27FC236}">
              <a16:creationId xmlns:a16="http://schemas.microsoft.com/office/drawing/2014/main" id="{24092F9B-DE26-64D7-27D7-3ADED80ED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302937</xdr:colOff>
      <xdr:row>25</xdr:row>
      <xdr:rowOff>128325</xdr:rowOff>
    </xdr:from>
    <xdr:to>
      <xdr:col>5</xdr:col>
      <xdr:colOff>2266950</xdr:colOff>
      <xdr:row>27</xdr:row>
      <xdr:rowOff>143280</xdr:rowOff>
    </xdr:to>
    <xdr:sp macro="" textlink="">
      <xdr:nvSpPr>
        <xdr:cNvPr id="17" name="InstallationHelpHeader">
          <a:extLst>
            <a:ext uri="{FF2B5EF4-FFF2-40B4-BE49-F238E27FC236}">
              <a16:creationId xmlns:a16="http://schemas.microsoft.com/office/drawing/2014/main" id="{149D9191-77DA-45BB-B332-5A611AAB8969}"/>
            </a:ext>
          </a:extLst>
        </xdr:cNvPr>
        <xdr:cNvSpPr txBox="1"/>
      </xdr:nvSpPr>
      <xdr:spPr>
        <a:xfrm>
          <a:off x="912537" y="5214675"/>
          <a:ext cx="6631263" cy="357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800" b="0" i="0">
              <a:latin typeface="Segoe UI Light" panose="020B0502040204020203" pitchFamily="34" charset="0"/>
              <a:cs typeface="Segoe UI Light" panose="020B0502040204020203" pitchFamily="34" charset="0"/>
            </a:rPr>
            <a:t>Need more help?</a:t>
          </a:r>
        </a:p>
      </xdr:txBody>
    </xdr:sp>
    <xdr:clientData/>
  </xdr:twoCellAnchor>
  <xdr:twoCellAnchor>
    <xdr:from>
      <xdr:col>1</xdr:col>
      <xdr:colOff>302938</xdr:colOff>
      <xdr:row>11</xdr:row>
      <xdr:rowOff>8414</xdr:rowOff>
    </xdr:from>
    <xdr:to>
      <xdr:col>5</xdr:col>
      <xdr:colOff>2524125</xdr:colOff>
      <xdr:row>18</xdr:row>
      <xdr:rowOff>152400</xdr:rowOff>
    </xdr:to>
    <xdr:sp macro="" textlink="">
      <xdr:nvSpPr>
        <xdr:cNvPr id="20" name="LaunchHelpContent1">
          <a:extLst>
            <a:ext uri="{FF2B5EF4-FFF2-40B4-BE49-F238E27FC236}">
              <a16:creationId xmlns:a16="http://schemas.microsoft.com/office/drawing/2014/main" id="{2DA8A809-FED4-41AF-AF06-6FFD004C030B}"/>
            </a:ext>
          </a:extLst>
        </xdr:cNvPr>
        <xdr:cNvSpPr txBox="1"/>
      </xdr:nvSpPr>
      <xdr:spPr>
        <a:xfrm>
          <a:off x="912538" y="2675414"/>
          <a:ext cx="6888437" cy="1363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b="0" i="0">
              <a:latin typeface="Segoe UI" panose="020B0502040204020203" pitchFamily="34" charset="0"/>
              <a:cs typeface="Segoe UI" panose="020B0502040204020203" pitchFamily="34" charset="0"/>
            </a:rPr>
            <a:t>Please</a:t>
          </a:r>
          <a:r>
            <a:rPr lang="en-US" sz="1200" b="0" i="0" baseline="0">
              <a:latin typeface="Segoe UI" panose="020B0502040204020203" pitchFamily="34" charset="0"/>
              <a:cs typeface="Segoe UI" panose="020B0502040204020203" pitchFamily="34" charset="0"/>
            </a:rPr>
            <a:t> follow the button on the top to navigate around, </a:t>
          </a:r>
        </a:p>
        <a:p>
          <a:r>
            <a:rPr lang="en-US" sz="1200" b="0" i="0" baseline="0">
              <a:latin typeface="Segoe UI" panose="020B0502040204020203" pitchFamily="34" charset="0"/>
              <a:cs typeface="Segoe UI" panose="020B0502040204020203" pitchFamily="34" charset="0"/>
            </a:rPr>
            <a:t>alternatively, it's just a very wide spreadsheet, feel free to press </a:t>
          </a:r>
          <a:r>
            <a:rPr lang="en-US" sz="1200" b="1" i="0" baseline="0">
              <a:latin typeface="Segoe UI" panose="020B0502040204020203" pitchFamily="34" charset="0"/>
              <a:cs typeface="Segoe UI" panose="020B0502040204020203" pitchFamily="34" charset="0"/>
            </a:rPr>
            <a:t>Shift</a:t>
          </a:r>
          <a:r>
            <a:rPr lang="en-US" sz="1200" b="0" i="0" baseline="0">
              <a:latin typeface="Segoe UI" panose="020B0502040204020203" pitchFamily="34" charset="0"/>
              <a:cs typeface="Segoe UI" panose="020B0502040204020203" pitchFamily="34" charset="0"/>
            </a:rPr>
            <a:t> + </a:t>
          </a:r>
          <a:r>
            <a:rPr lang="en-US" sz="1200" b="1" i="0" baseline="0">
              <a:latin typeface="Segoe UI" panose="020B0502040204020203" pitchFamily="34" charset="0"/>
              <a:cs typeface="Segoe UI" panose="020B0502040204020203" pitchFamily="34" charset="0"/>
            </a:rPr>
            <a:t>Ctrl</a:t>
          </a:r>
          <a:r>
            <a:rPr lang="en-US" sz="1200" b="0" i="0" baseline="0">
              <a:latin typeface="Segoe UI" panose="020B0502040204020203" pitchFamily="34" charset="0"/>
              <a:cs typeface="Segoe UI" panose="020B0502040204020203" pitchFamily="34" charset="0"/>
            </a:rPr>
            <a:t>  and </a:t>
          </a:r>
          <a:r>
            <a:rPr lang="en-US" sz="1200" b="1" i="0" baseline="0">
              <a:latin typeface="Segoe UI" panose="020B0502040204020203" pitchFamily="34" charset="0"/>
              <a:cs typeface="Segoe UI" panose="020B0502040204020203" pitchFamily="34" charset="0"/>
            </a:rPr>
            <a:t>scroll</a:t>
          </a:r>
          <a:r>
            <a:rPr lang="en-US" sz="1200" b="0" i="0" baseline="0">
              <a:latin typeface="Segoe UI" panose="020B0502040204020203" pitchFamily="34" charset="0"/>
              <a:cs typeface="Segoe UI" panose="020B0502040204020203" pitchFamily="34" charset="0"/>
            </a:rPr>
            <a:t>! </a:t>
          </a:r>
        </a:p>
        <a:p>
          <a:r>
            <a:rPr lang="en-US" sz="1200" b="0" i="0" baseline="0">
              <a:latin typeface="Segoe UI" panose="020B0502040204020203" pitchFamily="34" charset="0"/>
              <a:cs typeface="Segoe UI" panose="020B0502040204020203" pitchFamily="34" charset="0"/>
            </a:rPr>
            <a:t>If you have any problems with the anything, finance or excel, feel free to reach out to me</a:t>
          </a:r>
          <a:r>
            <a:rPr lang="en-US" sz="1200" b="1" i="0" baseline="0">
              <a:latin typeface="Segoe UI" panose="020B0502040204020203" pitchFamily="34" charset="0"/>
              <a:cs typeface="Segoe UI" panose="020B0502040204020203" pitchFamily="34" charset="0"/>
            </a:rPr>
            <a:t> </a:t>
          </a:r>
        </a:p>
        <a:p>
          <a:r>
            <a:rPr lang="en-US" sz="1200" b="0" i="0" baseline="0">
              <a:latin typeface="Segoe UI" panose="020B0502040204020203" pitchFamily="34" charset="0"/>
              <a:cs typeface="Segoe UI" panose="020B0502040204020203" pitchFamily="34" charset="0"/>
            </a:rPr>
            <a:t>through</a:t>
          </a:r>
          <a:r>
            <a:rPr lang="en-US" sz="1200" b="1" i="0" baseline="0">
              <a:latin typeface="Segoe UI" panose="020B0502040204020203" pitchFamily="34" charset="0"/>
              <a:cs typeface="Segoe UI" panose="020B0502040204020203" pitchFamily="34" charset="0"/>
            </a:rPr>
            <a:t> LinkedIn.</a:t>
          </a:r>
          <a:endParaRPr lang="en-US" sz="1200" b="0" i="0" baseline="0">
            <a:latin typeface="Segoe UI" panose="020B0502040204020203" pitchFamily="34" charset="0"/>
            <a:cs typeface="Segoe UI" panose="020B0502040204020203" pitchFamily="34" charset="0"/>
          </a:endParaRPr>
        </a:p>
      </xdr:txBody>
    </xdr:sp>
    <xdr:clientData/>
  </xdr:twoCellAnchor>
  <xdr:twoCellAnchor>
    <xdr:from>
      <xdr:col>1</xdr:col>
      <xdr:colOff>307730</xdr:colOff>
      <xdr:row>7</xdr:row>
      <xdr:rowOff>18233</xdr:rowOff>
    </xdr:from>
    <xdr:to>
      <xdr:col>3</xdr:col>
      <xdr:colOff>464077</xdr:colOff>
      <xdr:row>10</xdr:row>
      <xdr:rowOff>17760</xdr:rowOff>
    </xdr:to>
    <xdr:sp macro="" textlink="">
      <xdr:nvSpPr>
        <xdr:cNvPr id="21" name="LaunchHelpHeader">
          <a:extLst>
            <a:ext uri="{FF2B5EF4-FFF2-40B4-BE49-F238E27FC236}">
              <a16:creationId xmlns:a16="http://schemas.microsoft.com/office/drawing/2014/main" id="{449A2B4A-25CE-4115-9EFA-FBC08F07CBDC}"/>
            </a:ext>
          </a:extLst>
        </xdr:cNvPr>
        <xdr:cNvSpPr txBox="1"/>
      </xdr:nvSpPr>
      <xdr:spPr>
        <a:xfrm>
          <a:off x="915865" y="1644810"/>
          <a:ext cx="3600000" cy="505085"/>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Using this workbook</a:t>
          </a:r>
        </a:p>
      </xdr:txBody>
    </xdr:sp>
    <xdr:clientData/>
  </xdr:twoCellAnchor>
  <xdr:twoCellAnchor>
    <xdr:from>
      <xdr:col>1</xdr:col>
      <xdr:colOff>7327</xdr:colOff>
      <xdr:row>2</xdr:row>
      <xdr:rowOff>51289</xdr:rowOff>
    </xdr:from>
    <xdr:to>
      <xdr:col>5</xdr:col>
      <xdr:colOff>2399942</xdr:colOff>
      <xdr:row>5</xdr:row>
      <xdr:rowOff>43053</xdr:rowOff>
    </xdr:to>
    <xdr:sp macro="" textlink="">
      <xdr:nvSpPr>
        <xdr:cNvPr id="22" name="Add-in_Banner">
          <a:extLst>
            <a:ext uri="{FF2B5EF4-FFF2-40B4-BE49-F238E27FC236}">
              <a16:creationId xmlns:a16="http://schemas.microsoft.com/office/drawing/2014/main" id="{47A6BBD3-26D4-4A69-AA94-EFF8A3F0E514}"/>
            </a:ext>
          </a:extLst>
        </xdr:cNvPr>
        <xdr:cNvSpPr txBox="1"/>
      </xdr:nvSpPr>
      <xdr:spPr>
        <a:xfrm>
          <a:off x="615462" y="600808"/>
          <a:ext cx="7052538" cy="731783"/>
        </a:xfrm>
        <a:prstGeom prst="rect">
          <a:avLst/>
        </a:prstGeom>
        <a:solidFill>
          <a:schemeClr val="tx1">
            <a:alpha val="4706"/>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1332000" tIns="180000" rIns="216000" bIns="180000" numCol="1" spcCol="0" rtlCol="0" fromWordArt="0" anchor="ctr" anchorCtr="0" forceAA="0" compatLnSpc="1">
          <a:prstTxWarp prst="textNoShape">
            <a:avLst/>
          </a:prstTxWarp>
          <a:noAutofit/>
        </a:bodyPr>
        <a:lstStyle/>
        <a:p>
          <a:pPr>
            <a:spcAft>
              <a:spcPts val="0"/>
            </a:spcAft>
          </a:pPr>
          <a:r>
            <a:rPr lang="en-GB" sz="1800">
              <a:solidFill>
                <a:srgbClr val="000000"/>
              </a:solidFill>
              <a:effectLst/>
              <a:latin typeface="Segoe UI Light" panose="020B0502040204020203" pitchFamily="34" charset="0"/>
              <a:ea typeface="Calibri" panose="020F0502020204030204" pitchFamily="34" charset="0"/>
              <a:cs typeface="Segoe UI Light" panose="020B0502040204020203" pitchFamily="34" charset="0"/>
            </a:rPr>
            <a:t>       Optimal Portfolio Allocation Workbook (Template)</a:t>
          </a:r>
          <a:endParaRPr lang="en-IE" sz="1200">
            <a:effectLst/>
            <a:latin typeface="Segoe UI Light" panose="020B0502040204020203" pitchFamily="34" charset="0"/>
            <a:ea typeface="Calibri" panose="020F0502020204030204" pitchFamily="34" charset="0"/>
            <a:cs typeface="Segoe UI Light" panose="020B0502040204020203" pitchFamily="34" charset="0"/>
          </a:endParaRPr>
        </a:p>
      </xdr:txBody>
    </xdr:sp>
    <xdr:clientData/>
  </xdr:twoCellAnchor>
  <xdr:twoCellAnchor editAs="oneCell">
    <xdr:from>
      <xdr:col>0</xdr:col>
      <xdr:colOff>492370</xdr:colOff>
      <xdr:row>1</xdr:row>
      <xdr:rowOff>164855</xdr:rowOff>
    </xdr:from>
    <xdr:to>
      <xdr:col>2</xdr:col>
      <xdr:colOff>277670</xdr:colOff>
      <xdr:row>6</xdr:row>
      <xdr:rowOff>52035</xdr:rowOff>
    </xdr:to>
    <xdr:pic>
      <xdr:nvPicPr>
        <xdr:cNvPr id="23" name="Picture 22">
          <a:extLst>
            <a:ext uri="{FF2B5EF4-FFF2-40B4-BE49-F238E27FC236}">
              <a16:creationId xmlns:a16="http://schemas.microsoft.com/office/drawing/2014/main" id="{FDA4D9D7-CBBD-6E45-29E7-17C7883C1DB7}"/>
            </a:ext>
          </a:extLst>
        </xdr:cNvPr>
        <xdr:cNvPicPr>
          <a:picLocks noChangeAspect="1"/>
        </xdr:cNvPicPr>
      </xdr:nvPicPr>
      <xdr:blipFill>
        <a:blip xmlns:r="http://schemas.openxmlformats.org/officeDocument/2006/relationships" r:embed="rId2"/>
        <a:stretch>
          <a:fillRect/>
        </a:stretch>
      </xdr:blipFill>
      <xdr:spPr>
        <a:xfrm>
          <a:off x="492370" y="336305"/>
          <a:ext cx="2023675" cy="1525480"/>
        </a:xfrm>
        <a:prstGeom prst="rect">
          <a:avLst/>
        </a:prstGeom>
      </xdr:spPr>
    </xdr:pic>
    <xdr:clientData/>
  </xdr:twoCellAnchor>
  <xdr:twoCellAnchor>
    <xdr:from>
      <xdr:col>1</xdr:col>
      <xdr:colOff>274364</xdr:colOff>
      <xdr:row>19</xdr:row>
      <xdr:rowOff>161924</xdr:rowOff>
    </xdr:from>
    <xdr:to>
      <xdr:col>5</xdr:col>
      <xdr:colOff>2390776</xdr:colOff>
      <xdr:row>23</xdr:row>
      <xdr:rowOff>47625</xdr:rowOff>
    </xdr:to>
    <xdr:sp macro="" textlink="">
      <xdr:nvSpPr>
        <xdr:cNvPr id="24" name="LaunchHelpContent2">
          <a:extLst>
            <a:ext uri="{FF2B5EF4-FFF2-40B4-BE49-F238E27FC236}">
              <a16:creationId xmlns:a16="http://schemas.microsoft.com/office/drawing/2014/main" id="{ED612363-E388-A793-66B8-5B12615A9893}"/>
            </a:ext>
          </a:extLst>
        </xdr:cNvPr>
        <xdr:cNvSpPr txBox="1"/>
      </xdr:nvSpPr>
      <xdr:spPr>
        <a:xfrm>
          <a:off x="883964" y="4219574"/>
          <a:ext cx="6783662"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t"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b="0" i="0" baseline="0">
              <a:latin typeface="Segoe UI Semibold" panose="020B0702040204020203" pitchFamily="34" charset="0"/>
              <a:cs typeface="Segoe UI Semibold" panose="020B0702040204020203" pitchFamily="34" charset="0"/>
            </a:rPr>
            <a:t>Important Notice</a:t>
          </a:r>
        </a:p>
        <a:p>
          <a:r>
            <a:rPr lang="en-GB" sz="1200"/>
            <a:t>Content is for informational purposes only and not meant as a recommendation for investment decisions.</a:t>
          </a:r>
          <a:endParaRPr lang="en-US" sz="1200" b="0" i="0">
            <a:latin typeface="Segoe UI Semibold" panose="020B0702040204020203" pitchFamily="34" charset="0"/>
            <a:cs typeface="Segoe UI Semibold" panose="020B0702040204020203" pitchFamily="34" charset="0"/>
          </a:endParaRPr>
        </a:p>
      </xdr:txBody>
    </xdr:sp>
    <xdr:clientData/>
  </xdr:twoCellAnchor>
  <xdr:twoCellAnchor editAs="oneCell">
    <xdr:from>
      <xdr:col>11</xdr:col>
      <xdr:colOff>4148085</xdr:colOff>
      <xdr:row>2</xdr:row>
      <xdr:rowOff>143398</xdr:rowOff>
    </xdr:from>
    <xdr:to>
      <xdr:col>12</xdr:col>
      <xdr:colOff>388326</xdr:colOff>
      <xdr:row>4</xdr:row>
      <xdr:rowOff>1836</xdr:rowOff>
    </xdr:to>
    <xdr:pic>
      <xdr:nvPicPr>
        <xdr:cNvPr id="26" name="Picture 25">
          <a:extLst>
            <a:ext uri="{FF2B5EF4-FFF2-40B4-BE49-F238E27FC236}">
              <a16:creationId xmlns:a16="http://schemas.microsoft.com/office/drawing/2014/main" id="{54D98551-D3A0-3908-2D89-D740E6B203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76156" y="701291"/>
          <a:ext cx="1329313" cy="429938"/>
        </a:xfrm>
        <a:prstGeom prst="rect">
          <a:avLst/>
        </a:prstGeom>
      </xdr:spPr>
    </xdr:pic>
    <xdr:clientData/>
  </xdr:twoCellAnchor>
  <xdr:twoCellAnchor editAs="oneCell">
    <xdr:from>
      <xdr:col>21</xdr:col>
      <xdr:colOff>754977</xdr:colOff>
      <xdr:row>2</xdr:row>
      <xdr:rowOff>143398</xdr:rowOff>
    </xdr:from>
    <xdr:to>
      <xdr:col>23</xdr:col>
      <xdr:colOff>489315</xdr:colOff>
      <xdr:row>4</xdr:row>
      <xdr:rowOff>1836</xdr:rowOff>
    </xdr:to>
    <xdr:pic>
      <xdr:nvPicPr>
        <xdr:cNvPr id="27" name="Picture 26">
          <a:extLst>
            <a:ext uri="{FF2B5EF4-FFF2-40B4-BE49-F238E27FC236}">
              <a16:creationId xmlns:a16="http://schemas.microsoft.com/office/drawing/2014/main" id="{7A8026B7-AAF7-5A62-9468-4F15DDC0FD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138977" y="699023"/>
          <a:ext cx="1324382" cy="429938"/>
        </a:xfrm>
        <a:prstGeom prst="rect">
          <a:avLst/>
        </a:prstGeom>
      </xdr:spPr>
    </xdr:pic>
    <xdr:clientData/>
  </xdr:twoCellAnchor>
  <xdr:twoCellAnchor editAs="oneCell">
    <xdr:from>
      <xdr:col>33</xdr:col>
      <xdr:colOff>272377</xdr:colOff>
      <xdr:row>2</xdr:row>
      <xdr:rowOff>121173</xdr:rowOff>
    </xdr:from>
    <xdr:to>
      <xdr:col>35</xdr:col>
      <xdr:colOff>326759</xdr:colOff>
      <xdr:row>3</xdr:row>
      <xdr:rowOff>154237</xdr:rowOff>
    </xdr:to>
    <xdr:pic>
      <xdr:nvPicPr>
        <xdr:cNvPr id="3" name="Picture 2">
          <a:extLst>
            <a:ext uri="{FF2B5EF4-FFF2-40B4-BE49-F238E27FC236}">
              <a16:creationId xmlns:a16="http://schemas.microsoft.com/office/drawing/2014/main" id="{13ED39C9-43FA-4896-98BF-4FDED2D607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324252" y="676798"/>
          <a:ext cx="1324382" cy="429938"/>
        </a:xfrm>
        <a:prstGeom prst="rect">
          <a:avLst/>
        </a:prstGeom>
      </xdr:spPr>
    </xdr:pic>
    <xdr:clientData/>
  </xdr:twoCellAnchor>
  <xdr:twoCellAnchor editAs="oneCell">
    <xdr:from>
      <xdr:col>49</xdr:col>
      <xdr:colOff>186652</xdr:colOff>
      <xdr:row>2</xdr:row>
      <xdr:rowOff>130698</xdr:rowOff>
    </xdr:from>
    <xdr:to>
      <xdr:col>51</xdr:col>
      <xdr:colOff>12434</xdr:colOff>
      <xdr:row>3</xdr:row>
      <xdr:rowOff>163762</xdr:rowOff>
    </xdr:to>
    <xdr:pic>
      <xdr:nvPicPr>
        <xdr:cNvPr id="8" name="Picture 7">
          <a:extLst>
            <a:ext uri="{FF2B5EF4-FFF2-40B4-BE49-F238E27FC236}">
              <a16:creationId xmlns:a16="http://schemas.microsoft.com/office/drawing/2014/main" id="{A43DB680-9115-C409-F787-E5A97714FDC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059427" y="1026048"/>
          <a:ext cx="1330732" cy="433114"/>
        </a:xfrm>
        <a:prstGeom prst="rect">
          <a:avLst/>
        </a:prstGeom>
      </xdr:spPr>
    </xdr:pic>
    <xdr:clientData/>
  </xdr:twoCellAnchor>
  <xdr:twoCellAnchor editAs="oneCell">
    <xdr:from>
      <xdr:col>11</xdr:col>
      <xdr:colOff>4689230</xdr:colOff>
      <xdr:row>1</xdr:row>
      <xdr:rowOff>175847</xdr:rowOff>
    </xdr:from>
    <xdr:to>
      <xdr:col>12</xdr:col>
      <xdr:colOff>593479</xdr:colOff>
      <xdr:row>1</xdr:row>
      <xdr:rowOff>439616</xdr:rowOff>
    </xdr:to>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93A8E1E9-8F47-8095-CCE1-DB041879AB3C}"/>
            </a:ext>
          </a:extLst>
        </xdr:cNvPr>
        <xdr:cNvSpPr>
          <a:spLocks noChangeAspect="1"/>
        </xdr:cNvSpPr>
      </xdr:nvSpPr>
      <xdr:spPr>
        <a:xfrm>
          <a:off x="16983807" y="344366"/>
          <a:ext cx="989134"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11</xdr:col>
      <xdr:colOff>3597519</xdr:colOff>
      <xdr:row>1</xdr:row>
      <xdr:rowOff>175847</xdr:rowOff>
    </xdr:from>
    <xdr:to>
      <xdr:col>11</xdr:col>
      <xdr:colOff>4586653</xdr:colOff>
      <xdr:row>1</xdr:row>
      <xdr:rowOff>439616</xdr:rowOff>
    </xdr:to>
    <xdr:sp macro="" textlink="">
      <xdr:nvSpPr>
        <xdr:cNvPr id="25" name="Rectangle: Rounded Corners 24">
          <a:hlinkClick xmlns:r="http://schemas.openxmlformats.org/officeDocument/2006/relationships" r:id="rId5"/>
          <a:extLst>
            <a:ext uri="{FF2B5EF4-FFF2-40B4-BE49-F238E27FC236}">
              <a16:creationId xmlns:a16="http://schemas.microsoft.com/office/drawing/2014/main" id="{E77DE939-E38D-F3D1-1848-B9C6DB95A661}"/>
            </a:ext>
          </a:extLst>
        </xdr:cNvPr>
        <xdr:cNvSpPr>
          <a:spLocks noChangeAspect="1"/>
        </xdr:cNvSpPr>
      </xdr:nvSpPr>
      <xdr:spPr>
        <a:xfrm>
          <a:off x="15892096" y="344366"/>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23</xdr:col>
      <xdr:colOff>310661</xdr:colOff>
      <xdr:row>1</xdr:row>
      <xdr:rowOff>152400</xdr:rowOff>
    </xdr:from>
    <xdr:to>
      <xdr:col>24</xdr:col>
      <xdr:colOff>520211</xdr:colOff>
      <xdr:row>1</xdr:row>
      <xdr:rowOff>416169</xdr:rowOff>
    </xdr:to>
    <xdr:sp macro="" textlink="">
      <xdr:nvSpPr>
        <xdr:cNvPr id="28" name="Rectangle: Rounded Corners 27">
          <a:hlinkClick xmlns:r="http://schemas.openxmlformats.org/officeDocument/2006/relationships" r:id="rId6"/>
          <a:extLst>
            <a:ext uri="{FF2B5EF4-FFF2-40B4-BE49-F238E27FC236}">
              <a16:creationId xmlns:a16="http://schemas.microsoft.com/office/drawing/2014/main" id="{C8878635-D4BF-40C4-841A-8BAFD9D674C6}"/>
            </a:ext>
          </a:extLst>
        </xdr:cNvPr>
        <xdr:cNvSpPr>
          <a:spLocks noChangeAspect="1"/>
        </xdr:cNvSpPr>
      </xdr:nvSpPr>
      <xdr:spPr>
        <a:xfrm>
          <a:off x="27618836" y="323850"/>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21</xdr:col>
      <xdr:colOff>0</xdr:colOff>
      <xdr:row>1</xdr:row>
      <xdr:rowOff>152400</xdr:rowOff>
    </xdr:from>
    <xdr:to>
      <xdr:col>22</xdr:col>
      <xdr:colOff>302742</xdr:colOff>
      <xdr:row>1</xdr:row>
      <xdr:rowOff>416169</xdr:rowOff>
    </xdr:to>
    <xdr:sp macro="" textlink="">
      <xdr:nvSpPr>
        <xdr:cNvPr id="29" name="Rectangle: Rounded Corners 28">
          <a:hlinkClick xmlns:r="http://schemas.openxmlformats.org/officeDocument/2006/relationships" r:id="rId7"/>
          <a:extLst>
            <a:ext uri="{FF2B5EF4-FFF2-40B4-BE49-F238E27FC236}">
              <a16:creationId xmlns:a16="http://schemas.microsoft.com/office/drawing/2014/main" id="{86D505BB-FF03-4DDA-A669-6A125FF71602}"/>
            </a:ext>
          </a:extLst>
        </xdr:cNvPr>
        <xdr:cNvSpPr>
          <a:spLocks noChangeAspect="1"/>
        </xdr:cNvSpPr>
      </xdr:nvSpPr>
      <xdr:spPr>
        <a:xfrm>
          <a:off x="26527125" y="323850"/>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34</xdr:col>
      <xdr:colOff>139211</xdr:colOff>
      <xdr:row>1</xdr:row>
      <xdr:rowOff>123825</xdr:rowOff>
    </xdr:from>
    <xdr:to>
      <xdr:col>35</xdr:col>
      <xdr:colOff>501161</xdr:colOff>
      <xdr:row>1</xdr:row>
      <xdr:rowOff>387594</xdr:rowOff>
    </xdr:to>
    <xdr:sp macro="" textlink="">
      <xdr:nvSpPr>
        <xdr:cNvPr id="30" name="Rectangle: Rounded Corners 29">
          <a:hlinkClick xmlns:r="http://schemas.openxmlformats.org/officeDocument/2006/relationships" r:id="rId8"/>
          <a:extLst>
            <a:ext uri="{FF2B5EF4-FFF2-40B4-BE49-F238E27FC236}">
              <a16:creationId xmlns:a16="http://schemas.microsoft.com/office/drawing/2014/main" id="{1DC28040-B307-4836-BDA0-8A76439A16D0}"/>
            </a:ext>
          </a:extLst>
        </xdr:cNvPr>
        <xdr:cNvSpPr>
          <a:spLocks noChangeAspect="1"/>
        </xdr:cNvSpPr>
      </xdr:nvSpPr>
      <xdr:spPr>
        <a:xfrm>
          <a:off x="37496261" y="295275"/>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32</xdr:col>
      <xdr:colOff>304800</xdr:colOff>
      <xdr:row>1</xdr:row>
      <xdr:rowOff>123825</xdr:rowOff>
    </xdr:from>
    <xdr:to>
      <xdr:col>34</xdr:col>
      <xdr:colOff>36633</xdr:colOff>
      <xdr:row>1</xdr:row>
      <xdr:rowOff>387594</xdr:rowOff>
    </xdr:to>
    <xdr:sp macro="" textlink="">
      <xdr:nvSpPr>
        <xdr:cNvPr id="31" name="Rectangle: Rounded Corners 30">
          <a:hlinkClick xmlns:r="http://schemas.openxmlformats.org/officeDocument/2006/relationships" r:id="rId9"/>
          <a:extLst>
            <a:ext uri="{FF2B5EF4-FFF2-40B4-BE49-F238E27FC236}">
              <a16:creationId xmlns:a16="http://schemas.microsoft.com/office/drawing/2014/main" id="{4B30100F-B280-4A84-AC40-2187654FD3BE}"/>
            </a:ext>
          </a:extLst>
        </xdr:cNvPr>
        <xdr:cNvSpPr>
          <a:spLocks noChangeAspect="1"/>
        </xdr:cNvSpPr>
      </xdr:nvSpPr>
      <xdr:spPr>
        <a:xfrm>
          <a:off x="36404550" y="295275"/>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47</xdr:col>
      <xdr:colOff>933450</xdr:colOff>
      <xdr:row>1</xdr:row>
      <xdr:rowOff>228600</xdr:rowOff>
    </xdr:from>
    <xdr:to>
      <xdr:col>49</xdr:col>
      <xdr:colOff>115076</xdr:colOff>
      <xdr:row>1</xdr:row>
      <xdr:rowOff>492369</xdr:rowOff>
    </xdr:to>
    <xdr:sp macro="" textlink="">
      <xdr:nvSpPr>
        <xdr:cNvPr id="33" name="Rectangle: Rounded Corners 32">
          <a:hlinkClick xmlns:r="http://schemas.openxmlformats.org/officeDocument/2006/relationships" r:id="rId10"/>
          <a:extLst>
            <a:ext uri="{FF2B5EF4-FFF2-40B4-BE49-F238E27FC236}">
              <a16:creationId xmlns:a16="http://schemas.microsoft.com/office/drawing/2014/main" id="{0ED7BE8F-4435-4DFB-A9BC-09FD8A8B4FE1}"/>
            </a:ext>
          </a:extLst>
        </xdr:cNvPr>
        <xdr:cNvSpPr>
          <a:spLocks noChangeAspect="1"/>
        </xdr:cNvSpPr>
      </xdr:nvSpPr>
      <xdr:spPr>
        <a:xfrm>
          <a:off x="48215550" y="400050"/>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absolute">
    <xdr:from>
      <xdr:col>5</xdr:col>
      <xdr:colOff>762000</xdr:colOff>
      <xdr:row>7</xdr:row>
      <xdr:rowOff>161925</xdr:rowOff>
    </xdr:from>
    <xdr:to>
      <xdr:col>5</xdr:col>
      <xdr:colOff>1752599</xdr:colOff>
      <xdr:row>9</xdr:row>
      <xdr:rowOff>82794</xdr:rowOff>
    </xdr:to>
    <xdr:sp macro="" textlink="">
      <xdr:nvSpPr>
        <xdr:cNvPr id="34" name="Rectangle: Rounded Corners 33">
          <a:hlinkClick xmlns:r="http://schemas.openxmlformats.org/officeDocument/2006/relationships" r:id="rId11"/>
          <a:extLst>
            <a:ext uri="{FF2B5EF4-FFF2-40B4-BE49-F238E27FC236}">
              <a16:creationId xmlns:a16="http://schemas.microsoft.com/office/drawing/2014/main" id="{2A0B143D-6BB3-4E60-B00A-C7579F3E36D5}"/>
            </a:ext>
          </a:extLst>
        </xdr:cNvPr>
        <xdr:cNvSpPr>
          <a:spLocks noChangeAspect="1"/>
        </xdr:cNvSpPr>
      </xdr:nvSpPr>
      <xdr:spPr>
        <a:xfrm>
          <a:off x="6038850" y="2143125"/>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Start</a:t>
          </a:r>
        </a:p>
      </xdr:txBody>
    </xdr:sp>
    <xdr:clientData/>
  </xdr:twoCellAnchor>
  <xdr:twoCellAnchor editAs="absolute">
    <xdr:from>
      <xdr:col>4</xdr:col>
      <xdr:colOff>266700</xdr:colOff>
      <xdr:row>7</xdr:row>
      <xdr:rowOff>161925</xdr:rowOff>
    </xdr:from>
    <xdr:to>
      <xdr:col>5</xdr:col>
      <xdr:colOff>647699</xdr:colOff>
      <xdr:row>9</xdr:row>
      <xdr:rowOff>82794</xdr:rowOff>
    </xdr:to>
    <xdr:sp macro="" textlink="">
      <xdr:nvSpPr>
        <xdr:cNvPr id="35" name="Rectangle: Rounded Corners 34">
          <a:hlinkClick xmlns:r="http://schemas.openxmlformats.org/officeDocument/2006/relationships" r:id="rId12"/>
          <a:extLst>
            <a:ext uri="{FF2B5EF4-FFF2-40B4-BE49-F238E27FC236}">
              <a16:creationId xmlns:a16="http://schemas.microsoft.com/office/drawing/2014/main" id="{1AB5DDF1-8AD0-3077-5F73-3006E807699D}"/>
            </a:ext>
          </a:extLst>
        </xdr:cNvPr>
        <xdr:cNvSpPr>
          <a:spLocks noChangeAspect="1"/>
        </xdr:cNvSpPr>
      </xdr:nvSpPr>
      <xdr:spPr>
        <a:xfrm>
          <a:off x="4933950" y="2143125"/>
          <a:ext cx="990599" cy="263769"/>
        </a:xfrm>
        <a:prstGeom prst="roundRect">
          <a:avLst>
            <a:gd name="adj" fmla="val 11112"/>
          </a:avLst>
        </a:prstGeom>
        <a:solidFill>
          <a:schemeClr val="bg1">
            <a:lumMod val="85000"/>
          </a:schemeClr>
        </a:soli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solidFill>
            </a:rPr>
            <a:t>Reference</a:t>
          </a:r>
        </a:p>
      </xdr:txBody>
    </xdr:sp>
    <xdr:clientData/>
  </xdr:twoCellAnchor>
  <xdr:twoCellAnchor editAs="oneCell">
    <xdr:from>
      <xdr:col>1</xdr:col>
      <xdr:colOff>314325</xdr:colOff>
      <xdr:row>28</xdr:row>
      <xdr:rowOff>147636</xdr:rowOff>
    </xdr:from>
    <xdr:to>
      <xdr:col>1</xdr:col>
      <xdr:colOff>771525</xdr:colOff>
      <xdr:row>32</xdr:row>
      <xdr:rowOff>147637</xdr:rowOff>
    </xdr:to>
    <xdr:pic>
      <xdr:nvPicPr>
        <xdr:cNvPr id="36" name="Picture 35" descr="LinkedIn - Free download and install on Windows | Microsoft Store">
          <a:extLst>
            <a:ext uri="{FF2B5EF4-FFF2-40B4-BE49-F238E27FC236}">
              <a16:creationId xmlns:a16="http://schemas.microsoft.com/office/drawing/2014/main" id="{9BF2026A-2310-9485-CD19-D1FDEA4F46A1}"/>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a:ext>
          </a:extLst>
        </a:blip>
        <a:srcRect/>
        <a:stretch>
          <a:fillRect/>
        </a:stretch>
      </xdr:blipFill>
      <xdr:spPr bwMode="auto">
        <a:xfrm>
          <a:off x="923925" y="5748336"/>
          <a:ext cx="457200" cy="6858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33</xdr:row>
      <xdr:rowOff>9525</xdr:rowOff>
    </xdr:from>
    <xdr:to>
      <xdr:col>1</xdr:col>
      <xdr:colOff>742950</xdr:colOff>
      <xdr:row>35</xdr:row>
      <xdr:rowOff>85724</xdr:rowOff>
    </xdr:to>
    <xdr:pic>
      <xdr:nvPicPr>
        <xdr:cNvPr id="37" name="Picture 36" descr="GitHub">
          <a:extLst>
            <a:ext uri="{FF2B5EF4-FFF2-40B4-BE49-F238E27FC236}">
              <a16:creationId xmlns:a16="http://schemas.microsoft.com/office/drawing/2014/main" id="{1523FCD7-5084-5711-2593-36A6C3F1024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914400" y="6467475"/>
          <a:ext cx="438150" cy="438150"/>
        </a:xfrm>
        <a:prstGeom prst="roundRect">
          <a:avLst>
            <a:gd name="adj" fmla="val 8631"/>
          </a:avLst>
        </a:prstGeom>
        <a:noFill/>
        <a:ln>
          <a:solidFill>
            <a:schemeClr val="tx1">
              <a:lumMod val="50000"/>
              <a:lumOff val="50000"/>
            </a:schemeClr>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923925</xdr:colOff>
      <xdr:row>30</xdr:row>
      <xdr:rowOff>28575</xdr:rowOff>
    </xdr:from>
    <xdr:to>
      <xdr:col>3</xdr:col>
      <xdr:colOff>190500</xdr:colOff>
      <xdr:row>32</xdr:row>
      <xdr:rowOff>85725</xdr:rowOff>
    </xdr:to>
    <xdr:sp macro="" textlink="">
      <xdr:nvSpPr>
        <xdr:cNvPr id="38" name="TextBox 37">
          <a:hlinkClick xmlns:r="http://schemas.openxmlformats.org/officeDocument/2006/relationships" r:id="rId15"/>
          <a:extLst>
            <a:ext uri="{FF2B5EF4-FFF2-40B4-BE49-F238E27FC236}">
              <a16:creationId xmlns:a16="http://schemas.microsoft.com/office/drawing/2014/main" id="{CDF3B107-4D66-5FCE-0614-E25B05A05646}"/>
            </a:ext>
          </a:extLst>
        </xdr:cNvPr>
        <xdr:cNvSpPr txBox="1"/>
      </xdr:nvSpPr>
      <xdr:spPr>
        <a:xfrm>
          <a:off x="1533525" y="5972175"/>
          <a:ext cx="27146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https://www.linkedin.com/in/joseph-cai</a:t>
          </a:r>
        </a:p>
      </xdr:txBody>
    </xdr:sp>
    <xdr:clientData/>
  </xdr:twoCellAnchor>
  <xdr:twoCellAnchor>
    <xdr:from>
      <xdr:col>1</xdr:col>
      <xdr:colOff>923925</xdr:colOff>
      <xdr:row>33</xdr:row>
      <xdr:rowOff>76200</xdr:rowOff>
    </xdr:from>
    <xdr:to>
      <xdr:col>3</xdr:col>
      <xdr:colOff>190500</xdr:colOff>
      <xdr:row>35</xdr:row>
      <xdr:rowOff>114300</xdr:rowOff>
    </xdr:to>
    <xdr:sp macro="" textlink="">
      <xdr:nvSpPr>
        <xdr:cNvPr id="39" name="TextBox 38">
          <a:hlinkClick xmlns:r="http://schemas.openxmlformats.org/officeDocument/2006/relationships" r:id="rId16"/>
          <a:extLst>
            <a:ext uri="{FF2B5EF4-FFF2-40B4-BE49-F238E27FC236}">
              <a16:creationId xmlns:a16="http://schemas.microsoft.com/office/drawing/2014/main" id="{57C9BBCA-2101-974F-4C79-1DB5EB498C66}"/>
            </a:ext>
          </a:extLst>
        </xdr:cNvPr>
        <xdr:cNvSpPr txBox="1"/>
      </xdr:nvSpPr>
      <xdr:spPr>
        <a:xfrm>
          <a:off x="1533525" y="6534150"/>
          <a:ext cx="27146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https://www.no-arbitrage.com</a:t>
          </a:r>
        </a:p>
      </xdr:txBody>
    </xdr:sp>
    <xdr:clientData/>
  </xdr:twoCellAnchor>
  <xdr:twoCellAnchor>
    <xdr:from>
      <xdr:col>39</xdr:col>
      <xdr:colOff>409576</xdr:colOff>
      <xdr:row>57</xdr:row>
      <xdr:rowOff>57150</xdr:rowOff>
    </xdr:from>
    <xdr:to>
      <xdr:col>43</xdr:col>
      <xdr:colOff>866776</xdr:colOff>
      <xdr:row>76</xdr:row>
      <xdr:rowOff>57150</xdr:rowOff>
    </xdr:to>
    <xdr:graphicFrame macro="">
      <xdr:nvGraphicFramePr>
        <xdr:cNvPr id="32" name="Chart 31">
          <a:extLst>
            <a:ext uri="{FF2B5EF4-FFF2-40B4-BE49-F238E27FC236}">
              <a16:creationId xmlns:a16="http://schemas.microsoft.com/office/drawing/2014/main" id="{AF8296A8-789F-438E-B1AF-83B8E4961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0.00941</cdr:x>
      <cdr:y>0.01337</cdr:y>
    </cdr:from>
    <cdr:to>
      <cdr:x>0.9797</cdr:x>
      <cdr:y>0.15305</cdr:y>
    </cdr:to>
    <cdr:sp macro="" textlink="">
      <cdr:nvSpPr>
        <cdr:cNvPr id="2" name="TextBox 1">
          <a:extLst xmlns:a="http://schemas.openxmlformats.org/drawingml/2006/main">
            <a:ext uri="{FF2B5EF4-FFF2-40B4-BE49-F238E27FC236}">
              <a16:creationId xmlns:a16="http://schemas.microsoft.com/office/drawing/2014/main" id="{15CCB775-4DAE-2ABE-B8BD-889ED66D3B01}"/>
            </a:ext>
          </a:extLst>
        </cdr:cNvPr>
        <cdr:cNvSpPr txBox="1"/>
      </cdr:nvSpPr>
      <cdr:spPr>
        <a:xfrm xmlns:a="http://schemas.openxmlformats.org/drawingml/2006/main">
          <a:off x="48566" y="41653"/>
          <a:ext cx="5009208" cy="4350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800" b="0" i="0" baseline="0">
              <a:effectLst/>
              <a:latin typeface="Lora" pitchFamily="2" charset="0"/>
              <a:ea typeface="+mn-ea"/>
              <a:cs typeface="+mn-cs"/>
            </a:rPr>
            <a:t>The Only Free Lunch in Finance</a:t>
          </a:r>
          <a:endParaRPr lang="en-GB" sz="1800" b="0">
            <a:effectLst/>
            <a:latin typeface="Lora" pitchFamily="2" charset="0"/>
          </a:endParaRPr>
        </a:p>
        <a:p xmlns:a="http://schemas.openxmlformats.org/drawingml/2006/main">
          <a:endParaRPr lang="en-GB" sz="1800" kern="1200">
            <a:latin typeface="Lora" pitchFamily="2"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161925</xdr:colOff>
      <xdr:row>7</xdr:row>
      <xdr:rowOff>57150</xdr:rowOff>
    </xdr:from>
    <xdr:to>
      <xdr:col>11</xdr:col>
      <xdr:colOff>200025</xdr:colOff>
      <xdr:row>39</xdr:row>
      <xdr:rowOff>57150</xdr:rowOff>
    </xdr:to>
    <xdr:sp macro="" textlink="">
      <xdr:nvSpPr>
        <xdr:cNvPr id="2" name="TextBox 1">
          <a:extLst>
            <a:ext uri="{FF2B5EF4-FFF2-40B4-BE49-F238E27FC236}">
              <a16:creationId xmlns:a16="http://schemas.microsoft.com/office/drawing/2014/main" id="{6113F4E4-927F-EC33-082D-8D848B1FE5CE}"/>
            </a:ext>
          </a:extLst>
        </xdr:cNvPr>
        <xdr:cNvSpPr txBox="1"/>
      </xdr:nvSpPr>
      <xdr:spPr>
        <a:xfrm>
          <a:off x="1381125" y="1257300"/>
          <a:ext cx="5524500" cy="5486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ysClr val="windowText" lastClr="000000"/>
              </a:solidFill>
              <a:effectLst/>
              <a:latin typeface="+mn-lt"/>
              <a:ea typeface="+mn-ea"/>
              <a:cs typeface="+mn-cs"/>
            </a:rPr>
            <a:t>import yfinance as yf</a:t>
          </a:r>
        </a:p>
        <a:p>
          <a:r>
            <a:rPr lang="en-GB" sz="1100" b="0">
              <a:solidFill>
                <a:sysClr val="windowText" lastClr="000000"/>
              </a:solidFill>
              <a:effectLst/>
              <a:latin typeface="+mn-lt"/>
              <a:ea typeface="+mn-ea"/>
              <a:cs typeface="+mn-cs"/>
            </a:rPr>
            <a:t>import pandas as pd</a:t>
          </a:r>
        </a:p>
        <a:p>
          <a:r>
            <a:rPr lang="en-GB" sz="1100" b="0">
              <a:solidFill>
                <a:sysClr val="windowText" lastClr="000000"/>
              </a:solidFill>
              <a:effectLst/>
              <a:latin typeface="+mn-lt"/>
              <a:ea typeface="+mn-ea"/>
              <a:cs typeface="+mn-cs"/>
            </a:rPr>
            <a:t>import os</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tickers = ["^GSPC", "^NDX", "AAPL", "MSFT", "VT", "GLD", "^TNX"]</a:t>
          </a:r>
        </a:p>
        <a:p>
          <a:r>
            <a:rPr lang="en-GB" sz="1100" b="0">
              <a:solidFill>
                <a:sysClr val="windowText" lastClr="000000"/>
              </a:solidFill>
              <a:effectLst/>
              <a:latin typeface="+mn-lt"/>
              <a:ea typeface="+mn-ea"/>
              <a:cs typeface="+mn-cs"/>
            </a:rPr>
            <a:t>download_path = '~/Downloads/'</a:t>
          </a:r>
        </a:p>
        <a:p>
          <a:r>
            <a:rPr lang="en-GB" sz="1100" b="0">
              <a:solidFill>
                <a:sysClr val="windowText" lastClr="000000"/>
              </a:solidFill>
              <a:effectLst/>
              <a:latin typeface="+mn-lt"/>
              <a:ea typeface="+mn-ea"/>
              <a:cs typeface="+mn-cs"/>
            </a:rPr>
            <a:t>filename = 'yfinance-downloads.csv'</a:t>
          </a:r>
        </a:p>
        <a:p>
          <a:r>
            <a:rPr lang="en-GB" sz="1100" b="0">
              <a:solidFill>
                <a:sysClr val="windowText" lastClr="000000"/>
              </a:solidFill>
              <a:effectLst/>
              <a:latin typeface="+mn-lt"/>
              <a:ea typeface="+mn-ea"/>
              <a:cs typeface="+mn-cs"/>
            </a:rPr>
            <a:t>start_date = "2020-01-01"</a:t>
          </a:r>
        </a:p>
        <a:p>
          <a:r>
            <a:rPr lang="en-GB" sz="1100" b="0">
              <a:solidFill>
                <a:sysClr val="windowText" lastClr="000000"/>
              </a:solidFill>
              <a:effectLst/>
              <a:latin typeface="+mn-lt"/>
              <a:ea typeface="+mn-ea"/>
              <a:cs typeface="+mn-cs"/>
            </a:rPr>
            <a:t>end_date = "2023-11-14"</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 Dictionary to store data</a:t>
          </a:r>
        </a:p>
        <a:p>
          <a:r>
            <a:rPr lang="en-GB" sz="1100" b="0">
              <a:solidFill>
                <a:sysClr val="windowText" lastClr="000000"/>
              </a:solidFill>
              <a:effectLst/>
              <a:latin typeface="+mn-lt"/>
              <a:ea typeface="+mn-ea"/>
              <a:cs typeface="+mn-cs"/>
            </a:rPr>
            <a:t>data = {}</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 Fetch historical data for each ticker</a:t>
          </a:r>
        </a:p>
        <a:p>
          <a:r>
            <a:rPr lang="en-GB" sz="1100" b="0">
              <a:solidFill>
                <a:sysClr val="windowText" lastClr="000000"/>
              </a:solidFill>
              <a:effectLst/>
              <a:latin typeface="+mn-lt"/>
              <a:ea typeface="+mn-ea"/>
              <a:cs typeface="+mn-cs"/>
            </a:rPr>
            <a:t>for ticker in tickers:</a:t>
          </a:r>
        </a:p>
        <a:p>
          <a:r>
            <a:rPr lang="en-GB" sz="1100" b="0">
              <a:solidFill>
                <a:sysClr val="windowText" lastClr="000000"/>
              </a:solidFill>
              <a:effectLst/>
              <a:latin typeface="+mn-lt"/>
              <a:ea typeface="+mn-ea"/>
              <a:cs typeface="+mn-cs"/>
            </a:rPr>
            <a:t>    stock_data = yf.download(ticker, </a:t>
          </a:r>
          <a:r>
            <a:rPr lang="en-GB" sz="1100" b="0" i="1">
              <a:solidFill>
                <a:sysClr val="windowText" lastClr="000000"/>
              </a:solidFill>
              <a:effectLst/>
              <a:latin typeface="+mn-lt"/>
              <a:ea typeface="+mn-ea"/>
              <a:cs typeface="+mn-cs"/>
            </a:rPr>
            <a:t>start</a:t>
          </a:r>
          <a:r>
            <a:rPr lang="en-GB" sz="1100" b="0">
              <a:solidFill>
                <a:sysClr val="windowText" lastClr="000000"/>
              </a:solidFill>
              <a:effectLst/>
              <a:latin typeface="+mn-lt"/>
              <a:ea typeface="+mn-ea"/>
              <a:cs typeface="+mn-cs"/>
            </a:rPr>
            <a:t>=start_date, </a:t>
          </a:r>
          <a:r>
            <a:rPr lang="en-GB" sz="1100" b="0" i="1">
              <a:solidFill>
                <a:sysClr val="windowText" lastClr="000000"/>
              </a:solidFill>
              <a:effectLst/>
              <a:latin typeface="+mn-lt"/>
              <a:ea typeface="+mn-ea"/>
              <a:cs typeface="+mn-cs"/>
            </a:rPr>
            <a:t>end</a:t>
          </a:r>
          <a:r>
            <a:rPr lang="en-GB" sz="1100" b="0">
              <a:solidFill>
                <a:sysClr val="windowText" lastClr="000000"/>
              </a:solidFill>
              <a:effectLst/>
              <a:latin typeface="+mn-lt"/>
              <a:ea typeface="+mn-ea"/>
              <a:cs typeface="+mn-cs"/>
            </a:rPr>
            <a:t>=end_date)</a:t>
          </a:r>
        </a:p>
        <a:p>
          <a:r>
            <a:rPr lang="en-GB" sz="1100" b="0">
              <a:solidFill>
                <a:sysClr val="windowText" lastClr="000000"/>
              </a:solidFill>
              <a:effectLst/>
              <a:latin typeface="+mn-lt"/>
              <a:ea typeface="+mn-ea"/>
              <a:cs typeface="+mn-cs"/>
            </a:rPr>
            <a:t>    # Ensure we're using adjusted close prices</a:t>
          </a:r>
        </a:p>
        <a:p>
          <a:r>
            <a:rPr lang="en-GB" sz="1100" b="0">
              <a:solidFill>
                <a:sysClr val="windowText" lastClr="000000"/>
              </a:solidFill>
              <a:effectLst/>
              <a:latin typeface="+mn-lt"/>
              <a:ea typeface="+mn-ea"/>
              <a:cs typeface="+mn-cs"/>
            </a:rPr>
            <a:t>    stock_data['Adjusted Price'] = stock_data['Adj Close']</a:t>
          </a:r>
        </a:p>
        <a:p>
          <a:r>
            <a:rPr lang="en-GB" sz="1100" b="0">
              <a:solidFill>
                <a:sysClr val="windowText" lastClr="000000"/>
              </a:solidFill>
              <a:effectLst/>
              <a:latin typeface="+mn-lt"/>
              <a:ea typeface="+mn-ea"/>
              <a:cs typeface="+mn-cs"/>
            </a:rPr>
            <a:t>    data[ticker] = stock_data</a:t>
          </a:r>
        </a:p>
        <a:p>
          <a:r>
            <a:rPr lang="en-GB" sz="1100" b="0">
              <a:solidFill>
                <a:sysClr val="windowText" lastClr="000000"/>
              </a:solidFill>
              <a:effectLst/>
              <a:latin typeface="+mn-lt"/>
              <a:ea typeface="+mn-ea"/>
              <a:cs typeface="+mn-cs"/>
            </a:rPr>
            <a:t>    print(f"Downloaded data for {ticker} with adjusted prices")</a:t>
          </a:r>
        </a:p>
        <a:p>
          <a:br>
            <a:rPr lang="en-GB" sz="1100" b="0">
              <a:solidFill>
                <a:sysClr val="windowText" lastClr="000000"/>
              </a:solidFill>
              <a:effectLst/>
              <a:latin typeface="+mn-lt"/>
              <a:ea typeface="+mn-ea"/>
              <a:cs typeface="+mn-cs"/>
            </a:rPr>
          </a:br>
          <a:br>
            <a:rPr lang="en-GB" sz="1100" b="0">
              <a:solidFill>
                <a:sysClr val="windowText" lastClr="000000"/>
              </a:solidFill>
              <a:effectLst/>
              <a:latin typeface="+mn-lt"/>
              <a:ea typeface="+mn-ea"/>
              <a:cs typeface="+mn-cs"/>
            </a:rPr>
          </a:br>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adj_data = {}</a:t>
          </a:r>
        </a:p>
        <a:p>
          <a:r>
            <a:rPr lang="en-GB" sz="1100" b="0">
              <a:solidFill>
                <a:sysClr val="windowText" lastClr="000000"/>
              </a:solidFill>
              <a:effectLst/>
              <a:latin typeface="+mn-lt"/>
              <a:ea typeface="+mn-ea"/>
              <a:cs typeface="+mn-cs"/>
            </a:rPr>
            <a:t>for key, value in data.items():</a:t>
          </a:r>
        </a:p>
        <a:p>
          <a:r>
            <a:rPr lang="en-GB" sz="1100" b="0">
              <a:solidFill>
                <a:sysClr val="windowText" lastClr="000000"/>
              </a:solidFill>
              <a:effectLst/>
              <a:latin typeface="+mn-lt"/>
              <a:ea typeface="+mn-ea"/>
              <a:cs typeface="+mn-cs"/>
            </a:rPr>
            <a:t>    adj_data[key] = value['Adjusted Price']</a:t>
          </a:r>
        </a:p>
        <a:p>
          <a:r>
            <a:rPr lang="en-GB" sz="1100" b="0">
              <a:solidFill>
                <a:sysClr val="windowText" lastClr="000000"/>
              </a:solidFill>
              <a:effectLst/>
              <a:latin typeface="+mn-lt"/>
              <a:ea typeface="+mn-ea"/>
              <a:cs typeface="+mn-cs"/>
            </a:rPr>
            <a:t>df = pd.DataFrame( adj_data ) </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filepath = os.path.join( download_path,filename )</a:t>
          </a:r>
        </a:p>
        <a:p>
          <a:r>
            <a:rPr lang="en-GB" sz="1100" b="0">
              <a:solidFill>
                <a:sysClr val="windowText" lastClr="000000"/>
              </a:solidFill>
              <a:effectLst/>
              <a:latin typeface="+mn-lt"/>
              <a:ea typeface="+mn-ea"/>
              <a:cs typeface="+mn-cs"/>
            </a:rPr>
            <a:t>df.to_csv(filepath)</a:t>
          </a:r>
        </a:p>
        <a:p>
          <a:endParaRPr lang="en-GB" sz="1100" kern="1200">
            <a:solidFill>
              <a:sysClr val="windowText" lastClr="000000"/>
            </a:solidFill>
          </a:endParaRPr>
        </a:p>
      </xdr:txBody>
    </xdr:sp>
    <xdr:clientData/>
  </xdr:twoCellAnchor>
  <xdr:twoCellAnchor>
    <xdr:from>
      <xdr:col>2</xdr:col>
      <xdr:colOff>76200</xdr:colOff>
      <xdr:row>3</xdr:row>
      <xdr:rowOff>161925</xdr:rowOff>
    </xdr:from>
    <xdr:to>
      <xdr:col>9</xdr:col>
      <xdr:colOff>600075</xdr:colOff>
      <xdr:row>6</xdr:row>
      <xdr:rowOff>57150</xdr:rowOff>
    </xdr:to>
    <xdr:sp macro="" textlink="">
      <xdr:nvSpPr>
        <xdr:cNvPr id="3" name="TextBox 2">
          <a:extLst>
            <a:ext uri="{FF2B5EF4-FFF2-40B4-BE49-F238E27FC236}">
              <a16:creationId xmlns:a16="http://schemas.microsoft.com/office/drawing/2014/main" id="{DCE9EC3B-06B8-CCD2-9608-8921F79977A2}"/>
            </a:ext>
          </a:extLst>
        </xdr:cNvPr>
        <xdr:cNvSpPr txBox="1"/>
      </xdr:nvSpPr>
      <xdr:spPr>
        <a:xfrm>
          <a:off x="1295400" y="676275"/>
          <a:ext cx="47910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kern="1200">
              <a:latin typeface="Lora" pitchFamily="2" charset="0"/>
            </a:rPr>
            <a:t>Python Code Reference</a:t>
          </a:r>
          <a:r>
            <a:rPr lang="en-GB" sz="1800" kern="1200" baseline="0">
              <a:latin typeface="Lora" pitchFamily="2" charset="0"/>
            </a:rPr>
            <a:t> for Data collection</a:t>
          </a:r>
          <a:endParaRPr lang="en-GB" sz="1800" kern="1200">
            <a:latin typeface="Lora" pitchFamily="2" charset="0"/>
          </a:endParaRPr>
        </a:p>
      </xdr:txBody>
    </xdr:sp>
    <xdr:clientData/>
  </xdr:twoCellAnchor>
  <xdr:twoCellAnchor>
    <xdr:from>
      <xdr:col>13</xdr:col>
      <xdr:colOff>600075</xdr:colOff>
      <xdr:row>3</xdr:row>
      <xdr:rowOff>161925</xdr:rowOff>
    </xdr:from>
    <xdr:to>
      <xdr:col>21</xdr:col>
      <xdr:colOff>514350</xdr:colOff>
      <xdr:row>6</xdr:row>
      <xdr:rowOff>57150</xdr:rowOff>
    </xdr:to>
    <xdr:sp macro="" textlink="">
      <xdr:nvSpPr>
        <xdr:cNvPr id="4" name="TextBox 3">
          <a:extLst>
            <a:ext uri="{FF2B5EF4-FFF2-40B4-BE49-F238E27FC236}">
              <a16:creationId xmlns:a16="http://schemas.microsoft.com/office/drawing/2014/main" id="{E39BD430-3E1B-9A06-19A0-4B23F276616A}"/>
            </a:ext>
          </a:extLst>
        </xdr:cNvPr>
        <xdr:cNvSpPr txBox="1"/>
      </xdr:nvSpPr>
      <xdr:spPr>
        <a:xfrm>
          <a:off x="8524875" y="676275"/>
          <a:ext cx="47910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kern="1200">
              <a:latin typeface="Lora" pitchFamily="2" charset="0"/>
            </a:rPr>
            <a:t>Other Reference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150563</xdr:rowOff>
    </xdr:from>
    <xdr:to>
      <xdr:col>19</xdr:col>
      <xdr:colOff>114378</xdr:colOff>
      <xdr:row>37</xdr:row>
      <xdr:rowOff>76200</xdr:rowOff>
    </xdr:to>
    <xdr:grpSp>
      <xdr:nvGrpSpPr>
        <xdr:cNvPr id="25" name="Group 24">
          <a:extLst>
            <a:ext uri="{FF2B5EF4-FFF2-40B4-BE49-F238E27FC236}">
              <a16:creationId xmlns:a16="http://schemas.microsoft.com/office/drawing/2014/main" id="{4F8F5A64-1D98-413A-AB20-BB2202C285E1}"/>
            </a:ext>
          </a:extLst>
        </xdr:cNvPr>
        <xdr:cNvGrpSpPr/>
      </xdr:nvGrpSpPr>
      <xdr:grpSpPr>
        <a:xfrm>
          <a:off x="609600" y="836363"/>
          <a:ext cx="9496503" cy="5583487"/>
          <a:chOff x="609600" y="836363"/>
          <a:chExt cx="9496503" cy="5583487"/>
        </a:xfrm>
      </xdr:grpSpPr>
      <xdr:grpSp>
        <xdr:nvGrpSpPr>
          <xdr:cNvPr id="20" name="Group 19">
            <a:extLst>
              <a:ext uri="{FF2B5EF4-FFF2-40B4-BE49-F238E27FC236}">
                <a16:creationId xmlns:a16="http://schemas.microsoft.com/office/drawing/2014/main" id="{5BD40682-DAD1-6AD8-FCA2-BA54986263A4}"/>
              </a:ext>
            </a:extLst>
          </xdr:cNvPr>
          <xdr:cNvGrpSpPr/>
        </xdr:nvGrpSpPr>
        <xdr:grpSpPr>
          <a:xfrm>
            <a:off x="609600" y="836363"/>
            <a:ext cx="9496503" cy="5183437"/>
            <a:chOff x="609600" y="836363"/>
            <a:chExt cx="9496503" cy="5183437"/>
          </a:xfrm>
        </xdr:grpSpPr>
        <xdr:grpSp>
          <xdr:nvGrpSpPr>
            <xdr:cNvPr id="17" name="Group 16">
              <a:extLst>
                <a:ext uri="{FF2B5EF4-FFF2-40B4-BE49-F238E27FC236}">
                  <a16:creationId xmlns:a16="http://schemas.microsoft.com/office/drawing/2014/main" id="{CA7E88FD-A9F7-49EC-9553-94B57FC4D79E}"/>
                </a:ext>
              </a:extLst>
            </xdr:cNvPr>
            <xdr:cNvGrpSpPr/>
          </xdr:nvGrpSpPr>
          <xdr:grpSpPr>
            <a:xfrm>
              <a:off x="6029325" y="836363"/>
              <a:ext cx="4076778" cy="2316412"/>
              <a:chOff x="6051096" y="859971"/>
              <a:chExt cx="4078061" cy="2390774"/>
            </a:xfrm>
          </xdr:grpSpPr>
          <xdr:sp macro="" textlink="">
            <xdr:nvSpPr>
              <xdr:cNvPr id="3" name="TextBox 1">
                <a:extLst>
                  <a:ext uri="{FF2B5EF4-FFF2-40B4-BE49-F238E27FC236}">
                    <a16:creationId xmlns:a16="http://schemas.microsoft.com/office/drawing/2014/main" id="{A0D340A4-E73F-2471-A431-A0065F913E58}"/>
                  </a:ext>
                </a:extLst>
              </xdr:cNvPr>
              <xdr:cNvSpPr txBox="1"/>
            </xdr:nvSpPr>
            <xdr:spPr>
              <a:xfrm>
                <a:off x="6127296" y="1778454"/>
                <a:ext cx="4001861" cy="1472291"/>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n-US" sz="2000" b="0" i="0" baseline="0">
                    <a:effectLst/>
                    <a:latin typeface="Lora" pitchFamily="2" charset="0"/>
                    <a:ea typeface="+mn-ea"/>
                    <a:cs typeface="+mn-cs"/>
                  </a:rPr>
                  <a:t>Diversification is the only free lunch in finance</a:t>
                </a:r>
                <a:r>
                  <a:rPr lang="en-US" sz="2000" b="0" i="0" baseline="0">
                    <a:solidFill>
                      <a:sysClr val="windowText" lastClr="000000"/>
                    </a:solidFill>
                    <a:effectLst/>
                    <a:latin typeface="Lora" pitchFamily="2" charset="0"/>
                    <a:ea typeface="+mn-ea"/>
                    <a:cs typeface="+mn-cs"/>
                  </a:rPr>
                  <a:t>.</a:t>
                </a:r>
                <a:r>
                  <a:rPr lang="en-US" sz="2000" b="0" i="0" baseline="0">
                    <a:solidFill>
                      <a:schemeClr val="tx1">
                        <a:lumMod val="50000"/>
                        <a:lumOff val="50000"/>
                      </a:schemeClr>
                    </a:solidFill>
                    <a:effectLst/>
                    <a:latin typeface="Lora" pitchFamily="2" charset="0"/>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lang="en-US" sz="1800" b="0" i="0" baseline="0">
                    <a:solidFill>
                      <a:schemeClr val="tx1">
                        <a:lumMod val="50000"/>
                        <a:lumOff val="50000"/>
                      </a:schemeClr>
                    </a:solidFill>
                    <a:effectLst/>
                    <a:latin typeface="Lora" pitchFamily="2" charset="0"/>
                    <a:ea typeface="+mn-ea"/>
                    <a:cs typeface="+mn-cs"/>
                  </a:rPr>
                  <a:t>by Harry </a:t>
                </a:r>
                <a:r>
                  <a:rPr lang="en-GB" sz="1800" b="0" i="0" baseline="0">
                    <a:solidFill>
                      <a:schemeClr val="tx1">
                        <a:lumMod val="50000"/>
                        <a:lumOff val="50000"/>
                      </a:schemeClr>
                    </a:solidFill>
                    <a:effectLst/>
                    <a:latin typeface="Lora" pitchFamily="2" charset="0"/>
                    <a:ea typeface="+mn-ea"/>
                    <a:cs typeface="+mn-cs"/>
                  </a:rPr>
                  <a:t>Markowitz </a:t>
                </a:r>
              </a:p>
              <a:p>
                <a:endParaRPr lang="en-GB" sz="1800" kern="1200">
                  <a:latin typeface="Lora" pitchFamily="2" charset="0"/>
                </a:endParaRPr>
              </a:p>
            </xdr:txBody>
          </xdr:sp>
          <xdr:pic>
            <xdr:nvPicPr>
              <xdr:cNvPr id="9" name="Graphic 8" descr="Open quotation mark with solid fill">
                <a:extLst>
                  <a:ext uri="{FF2B5EF4-FFF2-40B4-BE49-F238E27FC236}">
                    <a16:creationId xmlns:a16="http://schemas.microsoft.com/office/drawing/2014/main" id="{19BE32FA-5FE4-5B33-669B-0E1DDDC0E07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51096" y="859971"/>
                <a:ext cx="915761" cy="947058"/>
              </a:xfrm>
              <a:prstGeom prst="rect">
                <a:avLst/>
              </a:prstGeom>
            </xdr:spPr>
          </xdr:pic>
        </xdr:grpSp>
        <xdr:sp macro="" textlink="">
          <xdr:nvSpPr>
            <xdr:cNvPr id="10" name="Rectangle 9">
              <a:extLst>
                <a:ext uri="{FF2B5EF4-FFF2-40B4-BE49-F238E27FC236}">
                  <a16:creationId xmlns:a16="http://schemas.microsoft.com/office/drawing/2014/main" id="{205AB9E1-E085-7255-B7C9-E75C124B21B3}"/>
                </a:ext>
              </a:extLst>
            </xdr:cNvPr>
            <xdr:cNvSpPr/>
          </xdr:nvSpPr>
          <xdr:spPr>
            <a:xfrm>
              <a:off x="609600" y="1000125"/>
              <a:ext cx="304800" cy="466725"/>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sp macro="" textlink="">
          <xdr:nvSpPr>
            <xdr:cNvPr id="13" name="TextBox 1">
              <a:extLst>
                <a:ext uri="{FF2B5EF4-FFF2-40B4-BE49-F238E27FC236}">
                  <a16:creationId xmlns:a16="http://schemas.microsoft.com/office/drawing/2014/main" id="{00D03291-B3D6-1E10-AAD1-1ED14FDBD7AA}"/>
                </a:ext>
              </a:extLst>
            </xdr:cNvPr>
            <xdr:cNvSpPr txBox="1"/>
          </xdr:nvSpPr>
          <xdr:spPr>
            <a:xfrm>
              <a:off x="1000126" y="1712357"/>
              <a:ext cx="4714874" cy="830818"/>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n-GB" sz="1200" b="1" kern="1200" baseline="0">
                  <a:solidFill>
                    <a:schemeClr val="tx1">
                      <a:lumMod val="85000"/>
                      <a:lumOff val="15000"/>
                    </a:schemeClr>
                  </a:solidFill>
                  <a:effectLst/>
                  <a:latin typeface="Arial" panose="020B0604020202020204" pitchFamily="34" charset="0"/>
                  <a:ea typeface="+mn-ea"/>
                  <a:cs typeface="Arial" panose="020B0604020202020204" pitchFamily="34" charset="0"/>
                </a:rPr>
                <a:t>Risk / Return plot for portfolios with seven most common investment assets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200" b="1" kern="1200" baseline="0">
                <a:solidFill>
                  <a:schemeClr val="tx1">
                    <a:lumMod val="85000"/>
                    <a:lumOff val="15000"/>
                  </a:schemeClr>
                </a:solidFill>
                <a:effectLst/>
                <a:latin typeface="Arial" panose="020B0604020202020204" pitchFamily="34" charset="0"/>
                <a:ea typeface="+mn-ea"/>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050" b="0" kern="1200" baseline="0">
                  <a:solidFill>
                    <a:schemeClr val="tx1">
                      <a:lumMod val="85000"/>
                      <a:lumOff val="15000"/>
                    </a:schemeClr>
                  </a:solidFill>
                  <a:effectLst/>
                  <a:latin typeface="Aptos Light" panose="020B0004020202020204" pitchFamily="34" charset="0"/>
                  <a:ea typeface="+mn-ea"/>
                  <a:cs typeface="Arial" panose="020B0604020202020204" pitchFamily="34" charset="0"/>
                </a:rPr>
                <a:t>Period Jan 2020 to Nov 2024;  Yahoo Finance</a:t>
              </a:r>
              <a:endParaRPr lang="en-GB" sz="1600" b="0" kern="1200">
                <a:solidFill>
                  <a:schemeClr val="tx1">
                    <a:lumMod val="85000"/>
                    <a:lumOff val="15000"/>
                  </a:schemeClr>
                </a:solidFill>
                <a:latin typeface="Aptos Light" panose="020B0004020202020204" pitchFamily="34" charset="0"/>
                <a:cs typeface="Arial" panose="020B0604020202020204" pitchFamily="34" charset="0"/>
              </a:endParaRPr>
            </a:p>
          </xdr:txBody>
        </xdr:sp>
        <xdr:sp macro="" textlink="">
          <xdr:nvSpPr>
            <xdr:cNvPr id="14" name="TextBox 2">
              <a:extLst>
                <a:ext uri="{FF2B5EF4-FFF2-40B4-BE49-F238E27FC236}">
                  <a16:creationId xmlns:a16="http://schemas.microsoft.com/office/drawing/2014/main" id="{BD72BAC6-B456-D4E8-D440-10E03D4A48E1}"/>
                </a:ext>
              </a:extLst>
            </xdr:cNvPr>
            <xdr:cNvSpPr txBox="1"/>
          </xdr:nvSpPr>
          <xdr:spPr>
            <a:xfrm>
              <a:off x="990600" y="942975"/>
              <a:ext cx="4762499" cy="73674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GB" sz="1400" kern="1200">
                  <a:solidFill>
                    <a:schemeClr val="accent1"/>
                  </a:solidFill>
                  <a:latin typeface="Lora" pitchFamily="2" charset="0"/>
                  <a:cs typeface="Arial" panose="020B0604020202020204" pitchFamily="34" charset="0"/>
                </a:rPr>
                <a:t>Diversification reduces risk so that investors can earn a better return</a:t>
              </a:r>
              <a:r>
                <a:rPr lang="en-GB" sz="1400" kern="1200" baseline="0">
                  <a:solidFill>
                    <a:schemeClr val="accent1"/>
                  </a:solidFill>
                  <a:latin typeface="Lora" pitchFamily="2" charset="0"/>
                  <a:cs typeface="Arial" panose="020B0604020202020204" pitchFamily="34" charset="0"/>
                </a:rPr>
                <a:t> </a:t>
              </a:r>
              <a:r>
                <a:rPr lang="en-GB" sz="1400" kern="1200">
                  <a:solidFill>
                    <a:schemeClr val="accent1"/>
                  </a:solidFill>
                  <a:latin typeface="Lora" pitchFamily="2" charset="0"/>
                  <a:cs typeface="Arial" panose="020B0604020202020204" pitchFamily="34" charset="0"/>
                </a:rPr>
                <a:t>with lower risk </a:t>
              </a:r>
              <a:br>
                <a:rPr lang="en-GB" sz="1400" kern="1200">
                  <a:solidFill>
                    <a:schemeClr val="accent1"/>
                  </a:solidFill>
                  <a:latin typeface="Lora" pitchFamily="2" charset="0"/>
                  <a:cs typeface="Arial" panose="020B0604020202020204" pitchFamily="34" charset="0"/>
                </a:rPr>
              </a:br>
              <a:endParaRPr lang="en-GB" sz="1400" kern="1200">
                <a:solidFill>
                  <a:schemeClr val="tx1">
                    <a:lumMod val="50000"/>
                    <a:lumOff val="50000"/>
                  </a:schemeClr>
                </a:solidFill>
                <a:latin typeface="Aptos SemiBold" panose="020B0004020202020204" pitchFamily="34" charset="0"/>
                <a:cs typeface="Arial" panose="020B0604020202020204" pitchFamily="34" charset="0"/>
              </a:endParaRPr>
            </a:p>
          </xdr:txBody>
        </xdr:sp>
        <xdr:graphicFrame macro="">
          <xdr:nvGraphicFramePr>
            <xdr:cNvPr id="19" name="Chart 18">
              <a:extLst>
                <a:ext uri="{FF2B5EF4-FFF2-40B4-BE49-F238E27FC236}">
                  <a16:creationId xmlns:a16="http://schemas.microsoft.com/office/drawing/2014/main" id="{0125BC24-4110-4801-BF40-6B1ACA25E634}"/>
                </a:ext>
              </a:extLst>
            </xdr:cNvPr>
            <xdr:cNvGraphicFramePr>
              <a:graphicFrameLocks/>
            </xdr:cNvGraphicFramePr>
          </xdr:nvGraphicFramePr>
          <xdr:xfrm>
            <a:off x="828675" y="1962150"/>
            <a:ext cx="4676775" cy="4057650"/>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21" name="TextBox 20">
            <a:extLst>
              <a:ext uri="{FF2B5EF4-FFF2-40B4-BE49-F238E27FC236}">
                <a16:creationId xmlns:a16="http://schemas.microsoft.com/office/drawing/2014/main" id="{20F39D4B-1AE5-BE1F-F175-32FC4F789D10}"/>
              </a:ext>
            </a:extLst>
          </xdr:cNvPr>
          <xdr:cNvSpPr txBox="1"/>
        </xdr:nvSpPr>
        <xdr:spPr>
          <a:xfrm>
            <a:off x="4667250" y="6191250"/>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kern="1200">
                <a:solidFill>
                  <a:schemeClr val="bg1">
                    <a:lumMod val="50000"/>
                  </a:schemeClr>
                </a:solidFill>
                <a:latin typeface="Aptos Light" panose="020B0004020202020204" pitchFamily="34" charset="0"/>
              </a:rPr>
              <a:t>No Arbitrage © 2024</a:t>
            </a:r>
          </a:p>
        </xdr:txBody>
      </xdr:sp>
      <xdr:cxnSp macro="">
        <xdr:nvCxnSpPr>
          <xdr:cNvPr id="23" name="Straight Connector 22">
            <a:extLst>
              <a:ext uri="{FF2B5EF4-FFF2-40B4-BE49-F238E27FC236}">
                <a16:creationId xmlns:a16="http://schemas.microsoft.com/office/drawing/2014/main" id="{FEDD6B88-9DE1-A3F4-8896-302AFA4E7697}"/>
              </a:ext>
            </a:extLst>
          </xdr:cNvPr>
          <xdr:cNvCxnSpPr/>
        </xdr:nvCxnSpPr>
        <xdr:spPr>
          <a:xfrm>
            <a:off x="5848350" y="1000125"/>
            <a:ext cx="0" cy="5067300"/>
          </a:xfrm>
          <a:prstGeom prst="line">
            <a:avLst/>
          </a:prstGeom>
          <a:ln w="31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17</xdr:col>
      <xdr:colOff>400050</xdr:colOff>
      <xdr:row>4</xdr:row>
      <xdr:rowOff>76200</xdr:rowOff>
    </xdr:from>
    <xdr:to>
      <xdr:col>19</xdr:col>
      <xdr:colOff>292311</xdr:colOff>
      <xdr:row>7</xdr:row>
      <xdr:rowOff>138316</xdr:rowOff>
    </xdr:to>
    <xdr:pic>
      <xdr:nvPicPr>
        <xdr:cNvPr id="26" name="Picture 25">
          <a:extLst>
            <a:ext uri="{FF2B5EF4-FFF2-40B4-BE49-F238E27FC236}">
              <a16:creationId xmlns:a16="http://schemas.microsoft.com/office/drawing/2014/main" id="{EB61606F-E86F-47FC-917D-F54D82F206A6}"/>
            </a:ext>
          </a:extLst>
        </xdr:cNvPr>
        <xdr:cNvPicPr>
          <a:picLocks noChangeAspect="1"/>
        </xdr:cNvPicPr>
      </xdr:nvPicPr>
      <xdr:blipFill rotWithShape="1">
        <a:blip xmlns:r="http://schemas.openxmlformats.org/officeDocument/2006/relationships" r:embed="rId4"/>
        <a:srcRect l="12604" t="16495" r="12791" b="9278"/>
        <a:stretch/>
      </xdr:blipFill>
      <xdr:spPr>
        <a:xfrm>
          <a:off x="9515475" y="762000"/>
          <a:ext cx="768561" cy="576466"/>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656C4D0-8DB7-485C-B287-121905431153}" autoFormatId="16" applyNumberFormats="0" applyBorderFormats="0" applyFontFormats="0" applyPatternFormats="0" applyAlignmentFormats="0" applyWidthHeightFormats="0">
  <queryTableRefresh nextId="12">
    <queryTableFields count="8">
      <queryTableField id="9" name="Date.1" tableColumnId="9"/>
      <queryTableField id="2" name="^GSPC" tableColumnId="2"/>
      <queryTableField id="3" name="^NDX" tableColumnId="3"/>
      <queryTableField id="4" name="AAPL" tableColumnId="4"/>
      <queryTableField id="5" name="MSFT" tableColumnId="5"/>
      <queryTableField id="6" name="VT" tableColumnId="6"/>
      <queryTableField id="7" name="GLD" tableColumnId="7"/>
      <queryTableField id="11" name="TSLA" tableColumnId="1"/>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
  <rv s="0">
    <v>0</v>
    <v>5</v>
  </rv>
  <rv s="1">
    <v>https://www.bing.com/financeapi/forcetrigger?t=a33k6h&amp;q=S%26P+500+INDEX&amp;form=skydnc</v>
    <v>Learn more on Bing</v>
  </rv>
  <rv s="2">
    <v>en-GB</v>
    <v>a33k6h</v>
    <v>268435456</v>
    <v>1</v>
    <v>Powered by Refinitiv</v>
    <v>0</v>
    <v>S&amp;P 500 INDEX</v>
    <v>2</v>
    <v>3</v>
    <v>Finance</v>
    <v>4</v>
    <v>6017.31</v>
    <v>4510.3599999999997</v>
    <v>-78.55</v>
    <v>-1.3204E-2</v>
    <v>US</v>
    <v>5915.32</v>
    <v>Index</v>
    <v>1</v>
    <v>5853.01</v>
    <v>S&amp;P 500 INDEX</v>
    <v>5912.79</v>
    <v>5949.17</v>
    <v>5870.62</v>
    <v>INX</v>
    <v>S&amp;P 500 INDEX</v>
  </rv>
  <rv s="3">
    <v>2</v>
  </rv>
  <rv s="1">
    <v>https://www.bing.com/financeapi/forcetrigger?t=a3yy77&amp;q=NASDAQ+100+Index&amp;form=skydnc</v>
    <v>Learn more on Bing</v>
  </rv>
  <rv s="2">
    <v>en-GB</v>
    <v>a3yy77</v>
    <v>268435456</v>
    <v>1</v>
    <v>Powered by Refinitiv</v>
    <v>0</v>
    <v>NASDAQ 100 Index</v>
    <v>2</v>
    <v>3</v>
    <v>Finance</v>
    <v>4</v>
    <v>21182.025000000001</v>
    <v>15695.584000000001</v>
    <v>-502.54</v>
    <v>-2.4049000000000001E-2</v>
    <v>US</v>
    <v>20684.564999999999</v>
    <v>Index</v>
    <v>4</v>
    <v>20315.078000000001</v>
    <v>NASDAQ 100 Index</v>
    <v>20679.982</v>
    <v>20896.672999999999</v>
    <v>20394.133000000002</v>
    <v>NDX</v>
    <v>NASDAQ 100 Index</v>
  </rv>
  <rv s="3">
    <v>5</v>
  </rv>
  <rv s="1">
    <v>https://www.bing.com/financeapi/forcetrigger?t=a1mou2&amp;q=XNAS%3aAAPL&amp;form=skydnc</v>
    <v>Learn more on Bing</v>
  </rv>
  <rv s="4">
    <v>en-GB</v>
    <v>a1mou2</v>
    <v>268435456</v>
    <v>1</v>
    <v>Powered by Refinitiv</v>
    <v>5</v>
    <v>APPLE INC. (XNAS:AAPL)</v>
    <v>6</v>
    <v>7</v>
    <v>Finance</v>
    <v>8</v>
    <v>237.49</v>
    <v>164.07499999999999</v>
    <v>1.2310000000000001</v>
    <v>-3.22</v>
    <v>-1.4109E-2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226.92</v>
    <v>Computers, Phones &amp; Household Electronics</v>
    <v>Stock</v>
    <v>45612.041664698438</v>
    <v>7</v>
    <v>224.27</v>
    <v>3401060000000</v>
    <v>APPLE INC.</v>
    <v>APPLE INC.</v>
    <v>226.4</v>
    <v>37.068199999999997</v>
    <v>228.22</v>
    <v>225</v>
    <v>15115820000</v>
    <v>AAPL</v>
    <v>APPLE INC. (XNAS:AAPL)</v>
    <v>157273</v>
    <v>43822565</v>
    <v>1977</v>
  </rv>
  <rv s="3">
    <v>8</v>
  </rv>
  <rv s="1">
    <v>http://en.wikipedia.org/wiki/Public_domain</v>
    <v>Public domain</v>
  </rv>
  <rv s="1">
    <v>https://en.wikipedia.org/wiki/Microsoft</v>
    <v>Wikipedia</v>
  </rv>
  <rv s="5">
    <v>10</v>
    <v>11</v>
  </rv>
  <rv s="6">
    <v>14</v>
    <v>https://www.bing.com/th?id=AMMS_e6e837c7bf3a77408619758b7447855a&amp;qlt=95</v>
    <v>12</v>
    <v>0</v>
    <v>https://www.bing.com/images/search?form=xlimg&amp;q=microsoft</v>
    <v>Image of MICROSOFT CORPORATION</v>
  </rv>
  <rv s="1">
    <v>https://www.bing.com/financeapi/forcetrigger?t=ah4v3m&amp;q=XHKG%3a4338&amp;form=skydnc</v>
    <v>Learn more on Bing</v>
  </rv>
  <rv s="7">
    <v>en-GB</v>
    <v>ah4v3m</v>
    <v>268435456</v>
    <v>1</v>
    <v>Powered by Refinitiv</v>
    <v>9</v>
    <v>MICROSOFT CORPORATION (XHKG:4338)</v>
    <v>11</v>
    <v>12</v>
    <v>Finance</v>
    <v>13</v>
    <v>1600</v>
    <v>1600</v>
    <v>0.89970000000000006</v>
    <v>HKD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Hong Kong Stock Exchange</v>
    <v>XHKG</v>
    <v>XHKG</v>
    <v>One Microsoft Way, REDMOND, WA, 98052-6399 US</v>
    <v>13</v>
    <v>Software &amp; IT Services</v>
    <v>Stock</v>
    <v>45614</v>
    <v>14</v>
    <v>MICROSOFT CORPORATION</v>
    <v>MICROSOFT CORPORATION</v>
    <v>1600</v>
    <v>7434881000</v>
    <v>4338</v>
    <v>MICROSOFT CORPORATION (XHKG:4338)</v>
    <v>22467460</v>
    <v>1993</v>
  </rv>
  <rv s="3">
    <v>15</v>
  </rv>
  <rv s="1">
    <v>https://www.bing.com/financeapi/forcetrigger?t=aw4lmw&amp;q=OTCM%3aESQF&amp;form=skydnc</v>
    <v>Learn more on Bing</v>
  </rv>
  <rv s="8">
    <v>en-GB</v>
    <v>aw4lmw</v>
    <v>268435456</v>
    <v>1</v>
    <v>Powered by Refinitiv</v>
    <v>15</v>
    <v>VANGUARD ENERGY GROUP, INC. (OTCM:ESQF)</v>
    <v>6</v>
    <v>16</v>
    <v>Finance</v>
    <v>17</v>
    <v>9.9999999999999995E-7</v>
    <v>9.9999999999999995E-7</v>
    <v>0</v>
    <v>USD</v>
    <v>Vanguard Energy Group Inc, formerly eSecureSoft Company, is a development-stage company. The Company was a wholly owned subsidiary of eCom eCom.com, Inc. It was previously engaged in the distribution of digital encryption software products.</v>
    <v>0</v>
    <v>OTC Markets</v>
    <v>OTCM</v>
    <v>OTCM</v>
    <v>601 Seafarer Cir Apt 402, JUPITER, FL, 33477 US</v>
    <v>9.9999999999999995E-7</v>
    <v>Software &amp; IT Services</v>
    <v>Stock</v>
    <v>45541.805448193751</v>
    <v>17</v>
    <v>9.9999999999999995E-7</v>
    <v>30</v>
    <v>VANGUARD ENERGY GROUP, INC.</v>
    <v>VANGUARD ENERGY GROUP, INC.</v>
    <v>9.9999999999999995E-7</v>
    <v>9.9999999999999995E-7</v>
    <v>9.9999999999999995E-7</v>
    <v>29627540</v>
    <v>ESQF</v>
    <v>VANGUARD ENERGY GROUP, INC. (OTCM:ESQF)</v>
    <v>297</v>
    <v>2003</v>
  </rv>
  <rv s="3">
    <v>18</v>
  </rv>
  <rv s="1">
    <v>https://www.bing.com/financeapi/forcetrigger?t=a1twnm&amp;q=ARCX%3aGLD&amp;form=skydnc</v>
    <v>Learn more on Bing</v>
  </rv>
  <rv s="9">
    <v>en-GB</v>
    <v>a1twnm</v>
    <v>268435456</v>
    <v>1</v>
    <v>Powered by Refinitiv</v>
    <v>18</v>
    <v>SPDR Gold (ARCX:GLD)</v>
    <v>2</v>
    <v>19</v>
    <v>Finance</v>
    <v>20</v>
    <v>257.70999999999998</v>
    <v>182.22499999999999</v>
    <v>0.79259999999999997</v>
    <v>-0.41</v>
    <v>-1.7299999999999998E-3</v>
    <v>USD</v>
    <v>NYSE Arca</v>
    <v>ARCX</v>
    <v>4.0000000000000001E-3</v>
    <v>237.88</v>
    <v>ETF</v>
    <v>45612.041372881249</v>
    <v>20</v>
    <v>236.33</v>
    <v>78367356067.350006</v>
    <v>SPDR Gold</v>
    <v>237.57</v>
    <v>237.01</v>
    <v>236.6</v>
    <v>GLD</v>
    <v>SPDR Gold (ARCX:GLD)</v>
    <v>218286</v>
    <v>7331058</v>
  </rv>
  <rv s="3">
    <v>21</v>
  </rv>
  <rv s="1">
    <v>https://www.bing.com/financeapi/forcetrigger?t=a24kar&amp;q=XNAS%3aTSLA&amp;form=skydnc</v>
    <v>Learn more on Bing</v>
  </rv>
  <rv s="4">
    <v>en-GB</v>
    <v>a24kar</v>
    <v>268435456</v>
    <v>1</v>
    <v>Powered by Refinitiv</v>
    <v>5</v>
    <v>TESLA, INC. (XNAS:TSLA)</v>
    <v>6</v>
    <v>7</v>
    <v>Finance</v>
    <v>8</v>
    <v>358.64</v>
    <v>138.80250000000001</v>
    <v>2.3222</v>
    <v>9.5399999999999991</v>
    <v>3.0657E-2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324.67989999999998</v>
    <v>Automobiles &amp; Auto Parts</v>
    <v>Stock</v>
    <v>45612.041647661717</v>
    <v>23</v>
    <v>309.22000000000003</v>
    <v>1029530000000</v>
    <v>TESLA, INC.</v>
    <v>TESLA, INC.</v>
    <v>310.57</v>
    <v>87.936000000000007</v>
    <v>311.18</v>
    <v>320.72000000000003</v>
    <v>3210060000</v>
    <v>TSLA</v>
    <v>TESLA, INC. (XNAS:TSLA)</v>
    <v>8359766</v>
    <v>102218873</v>
    <v>2024</v>
  </rv>
  <rv s="3">
    <v>24</v>
  </rv>
</rvData>
</file>

<file path=xl/richData/rdrichvaluestructure.xml><?xml version="1.0" encoding="utf-8"?>
<rvStructures xmlns="http://schemas.microsoft.com/office/spreadsheetml/2017/richdata" count="10">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mage" t="r"/>
    <k n="Industry" t="s"/>
    <k n="Instrument type" t="s"/>
    <k n="Last trade time"/>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5">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Shares outstanding</v>
      <v t="s">Description</v>
      <v t="s">Employees</v>
      <v t="s">Headquarters</v>
      <v t="s">Industry</v>
      <v t="s">Instrument type</v>
      <v t="s">Year incorporated</v>
      <v t="s">_Flags</v>
      <v t="s">UniqueName</v>
      <v t="s">_DisplayString</v>
      <v t="s">LearnMoreOnLink</v>
      <v t="s">Image</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21">
    <spb s="0">
      <v>0</v>
      <v>Name</v>
      <v>LearnMoreOnLink</v>
    </spb>
    <spb s="1">
      <v>0</v>
      <v>0</v>
      <v>0</v>
    </spb>
    <spb s="2">
      <v>1</v>
      <v>1</v>
      <v>1</v>
    </spb>
    <spb s="3">
      <v>1</v>
      <v>1</v>
      <v>2</v>
      <v>1</v>
      <v>1</v>
      <v>1</v>
      <v>3</v>
      <v>1</v>
      <v>1</v>
      <v>1</v>
      <v>4</v>
    </spb>
    <spb s="4">
      <v>from previous close</v>
      <v>from previous close</v>
    </spb>
    <spb s="0">
      <v>1</v>
      <v>Name</v>
      <v>LearnMoreOnLink</v>
    </spb>
    <spb s="5">
      <v>1</v>
      <v>1</v>
      <v>1</v>
      <v>1</v>
    </spb>
    <spb s="6">
      <v>1</v>
      <v>5</v>
      <v>5</v>
      <v>1</v>
      <v>2</v>
      <v>1</v>
      <v>1</v>
      <v>1</v>
      <v>6</v>
      <v>6</v>
      <v>3</v>
      <v>7</v>
      <v>1</v>
      <v>1</v>
      <v>1</v>
      <v>6</v>
      <v>8</v>
      <v>9</v>
      <v>4</v>
      <v>6</v>
    </spb>
    <spb s="7">
      <v>Real-Time Nasdaq Last Sale</v>
      <v>from previous close</v>
      <v>from previous close</v>
      <v>Source: Nasdaq Last Sale</v>
      <v>GMT</v>
    </spb>
    <spb s="0">
      <v>2</v>
      <v>Name</v>
      <v>LearnMoreOnLink</v>
    </spb>
    <spb s="8">
      <v>0</v>
      <v>0</v>
    </spb>
    <spb s="9">
      <v>10</v>
      <v>1</v>
      <v>1</v>
      <v>1</v>
      <v>1</v>
    </spb>
    <spb s="10">
      <v>5</v>
      <v>2</v>
      <v>10</v>
      <v>6</v>
      <v>11</v>
      <v>11</v>
      <v>11</v>
      <v>6</v>
      <v>12</v>
      <v>9</v>
      <v>4</v>
      <v>6</v>
    </spb>
    <spb s="11">
      <v>GMT</v>
    </spb>
    <spb s="12">
      <v>Powered by Refinitiv</v>
    </spb>
    <spb s="0">
      <v>3</v>
      <v>Name</v>
      <v>LearnMoreOnLink</v>
    </spb>
    <spb s="13">
      <v>1</v>
      <v>1</v>
      <v>2</v>
      <v>1</v>
      <v>1</v>
      <v>1</v>
      <v>6</v>
      <v>6</v>
      <v>7</v>
      <v>1</v>
      <v>1</v>
      <v>1</v>
      <v>8</v>
      <v>9</v>
      <v>4</v>
      <v>6</v>
    </spb>
    <spb s="14">
      <v>Delayed 15 minutes</v>
      <v>from previous close</v>
      <v>GMT</v>
    </spb>
    <spb s="0">
      <v>4</v>
      <v>Name</v>
      <v>LearnMoreOnLink</v>
    </spb>
    <spb s="15">
      <v>1</v>
      <v>5</v>
      <v>1</v>
      <v>2</v>
      <v>1</v>
      <v>1</v>
      <v>1</v>
      <v>6</v>
      <v>3</v>
      <v>7</v>
      <v>1</v>
      <v>1</v>
      <v>3</v>
      <v>1</v>
      <v>6</v>
      <v>8</v>
      <v>4</v>
    </spb>
    <spb s="16">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UniqueName" t="spb"/>
    <k n="`%ProviderInfo" t="spb"/>
    <k n="LearnMoreOnLink" t="spb"/>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Beta" t="i"/>
    <k n="Name" t="i"/>
    <k n="Image" t="i"/>
    <k n="Employees" t="i"/>
    <k n="52 week low" t="i"/>
    <k n="52 week high" t="i"/>
    <k n="Previous close" t="i"/>
    <k n="Volume average" t="i"/>
    <k n="Last trade time" t="i"/>
    <k n="Year incorporated" t="i"/>
    <k n="`%EntityServiceId" t="i"/>
    <k n="Shares outstanding" t="i"/>
  </s>
  <s>
    <k n="Last trade time" t="s"/>
  </s>
  <s>
    <k n="name" t="s"/>
  </s>
  <s>
    <k n="Low" t="i"/>
    <k n="High" t="i"/>
    <k n="Name" t="i"/>
    <k n="Open" t="i"/>
    <k n="Price" t="i"/>
    <k n="Change" t="i"/>
    <k n="Volume" t="i"/>
    <k n="Employees" t="i"/>
    <k n="Market cap" t="i"/>
    <k n="52 week low" t="i"/>
    <k n="52 week high" t="i"/>
    <k n="Previous close" t="i"/>
    <k n="Last trade time" t="i"/>
    <k n="Year incorporated" t="i"/>
    <k n="`%EntityServiceId" t="i"/>
    <k n="Shares outstanding" t="i"/>
  </s>
  <s>
    <k n="Price" t="s"/>
    <k n="Change" t="s"/>
    <k n="Last trade time" t="s"/>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14" formatCode="0.00%"/>
    </x:dxf>
    <x:dxf>
      <x:numFmt numFmtId="3" formatCode="#,##0"/>
    </x:dxf>
    <x:dxf>
      <x:numFmt numFmtId="27" formatCode="dd/mm/yyyy\ hh:mm"/>
    </x:dxf>
    <x:dxf>
      <x:numFmt numFmtId="19" formatCode="dd/mm/yyyy"/>
    </x:dxf>
    <x:dxf>
      <x:numFmt numFmtId="4" formatCode="#,##0.00"/>
    </x:dxf>
    <x:dxf>
      <x:numFmt numFmtId="1" formatCode="0"/>
    </x:dxf>
  </dxfs>
  <richProperties>
    <rPr n="NumberFormat" t="s"/>
    <rPr n="IsTitleField" t="b"/>
    <rPr n="IsHeroField" t="b"/>
  </richProperties>
  <richStyles>
    <rSty dxfid="1">
      <rpv i="0">_([$$-en-US]* #,##0.00_);_([$$-en-US]* (#,##0.00);_([$$-en-US]* "-"??_);_(@_)</rpv>
    </rSty>
    <rSty>
      <rpv i="1">1</rpv>
    </rSty>
    <rSty dxfid="2"/>
    <rSty dxfid="0">
      <rpv i="0">0.00</rpv>
    </rSty>
    <rSty dxfid="6">
      <rpv i="0">#,##0.00</rpv>
    </rSty>
    <rSty dxfid="3">
      <rpv i="0">#,##0</rpv>
    </rSty>
    <rSty dxfid="1">
      <rpv i="0">_([$$-en-US]* #,##0_);_([$$-en-US]* (#,##0);_([$$-en-US]* "-"_);_(@_)</rpv>
    </rSty>
    <rSty dxfid="4"/>
    <rSty dxfid="7">
      <rpv i="0">0</rpv>
    </rSty>
    <rSty>
      <rpv i="2">1</rpv>
    </rSty>
    <rSty dxfid="1">
      <rpv i="0">_-[$$-en-HK]* #,##0.00_-;-[$$-en-HK]* #,##0.00_-;_-[$$-en-HK]* "-"??_-;_-@_-</rpv>
    </rSty>
    <rSty dxfid="5"/>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CC46FB-16E0-4737-98A7-9E69B62AE757}" name="price_clean" displayName="price_clean" ref="P16:W990" tableType="queryTable" totalsRowShown="0" headerRowDxfId="22" dataDxfId="21">
  <autoFilter ref="P16:W990" xr:uid="{71CC46FB-16E0-4737-98A7-9E69B62AE75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9" xr3:uid="{4DF94C6F-5964-4409-B2D1-F39972869180}" uniqueName="9" name="Date.1" queryTableFieldId="9" dataDxfId="20"/>
    <tableColumn id="2" xr3:uid="{73B4878D-6DF6-4E9C-8A05-2ED22671E56D}" uniqueName="2" name="^GSPC" queryTableFieldId="2" dataDxfId="19" dataCellStyle="Comma"/>
    <tableColumn id="3" xr3:uid="{9C08AF86-F488-4394-B3D8-D7423906F3B5}" uniqueName="3" name="^NDX" queryTableFieldId="3" dataDxfId="18" dataCellStyle="Comma"/>
    <tableColumn id="4" xr3:uid="{36E6DA38-5413-447C-B80E-10FD7786DB39}" uniqueName="4" name="AAPL" queryTableFieldId="4" dataDxfId="17" dataCellStyle="Comma"/>
    <tableColumn id="5" xr3:uid="{E6E706FF-6A71-4097-9883-72B38000187E}" uniqueName="5" name="MSFT" queryTableFieldId="5" dataDxfId="16" dataCellStyle="Comma"/>
    <tableColumn id="6" xr3:uid="{0D21BC7E-BD37-41C8-8633-EA41E161DBD9}" uniqueName="6" name="VT" queryTableFieldId="6" dataDxfId="15" dataCellStyle="Comma"/>
    <tableColumn id="7" xr3:uid="{C2269D7B-6A5E-453E-B5F2-310719948CB8}" uniqueName="7" name="GLD" queryTableFieldId="7" dataDxfId="14" dataCellStyle="Comma"/>
    <tableColumn id="1" xr3:uid="{3D112189-A20A-4623-867B-34A953C3267D}" uniqueName="1" name="TSLA" queryTableFieldId="11" dataCellStyle="Comma"/>
  </tableColumns>
  <tableStyleInfo name="TableStyleMedium2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B98CD-6466-4F8D-8ACB-2C38A6F4173D}" name="Table1" displayName="Table1" ref="I16:L23" totalsRowShown="0" headerRowDxfId="13" dataDxfId="12">
  <autoFilter ref="I16:L23" xr:uid="{1C2B98CD-6466-4F8D-8ACB-2C38A6F4173D}">
    <filterColumn colId="0" hiddenButton="1"/>
    <filterColumn colId="1" hiddenButton="1"/>
    <filterColumn colId="2" hiddenButton="1"/>
    <filterColumn colId="3" hiddenButton="1"/>
  </autoFilter>
  <tableColumns count="4">
    <tableColumn id="1" xr3:uid="{13139E04-32CA-4D90-9A88-181B41923C70}" name="No." dataDxfId="11"/>
    <tableColumn id="2" xr3:uid="{12130D0B-F3FC-48D8-9D4D-5C21FAE34732}" name="Asset Name" dataDxfId="10"/>
    <tableColumn id="3" xr3:uid="{61A1C6E8-19BF-489F-9DD8-B1ED4FFEEC2D}" name="Ticker" dataDxfId="9"/>
    <tableColumn id="4" xr3:uid="{2A16D744-A7D3-460A-B301-C1595EE37E1D}" name="Description" dataDxfId="8"/>
  </tableColumns>
  <tableStyleInfo name="TableStyleMedium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0F34D9-4B97-47BD-B021-3C0E691A00EC}" name="Table2" displayName="Table2" ref="A1:H975" totalsRowShown="0" dataCellStyle="Comma">
  <autoFilter ref="A1:H975" xr:uid="{0C0F34D9-4B97-47BD-B021-3C0E691A00EC}"/>
  <tableColumns count="8">
    <tableColumn id="1" xr3:uid="{2D61CE62-DCF6-4D5F-904B-595A2C16FC9E}" name="Date" dataDxfId="7"/>
    <tableColumn id="2" xr3:uid="{DD91D226-B4B1-4ABA-8A9A-14553B231943}" name="^GSPC" dataDxfId="6" dataCellStyle="Comma"/>
    <tableColumn id="3" xr3:uid="{CAA5A6B0-48F0-47B7-BA76-221C9515CBAB}" name="^NDX" dataDxfId="5" dataCellStyle="Comma"/>
    <tableColumn id="4" xr3:uid="{ECFBDC44-59BC-4E1D-AAB4-1726CC3F580C}" name="AAPL" dataDxfId="4" dataCellStyle="Comma"/>
    <tableColumn id="5" xr3:uid="{81D39E4F-32B6-4AE9-ADC8-C0744AA52835}" name="MSFT" dataDxfId="3" dataCellStyle="Comma"/>
    <tableColumn id="6" xr3:uid="{4EAEE43C-7C00-48B6-AF9A-FD708FE0078C}" name="VT" dataDxfId="2" dataCellStyle="Comma"/>
    <tableColumn id="7" xr3:uid="{A3427B0F-03A4-416D-8D9C-25FBAF5E47A4}" name="GLD" dataDxfId="1" dataCellStyle="Comma"/>
    <tableColumn id="8" xr3:uid="{3322DDEE-6693-4CC3-8FAC-9932B1F530B9}" name="TSLA" dataDxfId="0" dataCellStyle="Comma"/>
  </tableColumns>
  <tableStyleInfo name="TableStyleMedium2 2" showFirstColumn="0" showLastColumn="0" showRowStripes="1" showColumnStripes="0"/>
</table>
</file>

<file path=xl/theme/theme1.xml><?xml version="1.0" encoding="utf-8"?>
<a:theme xmlns:a="http://schemas.openxmlformats.org/drawingml/2006/main" name="Office Theme">
  <a:themeElements>
    <a:clrScheme name="Custom 10">
      <a:dk1>
        <a:sysClr val="windowText" lastClr="000000"/>
      </a:dk1>
      <a:lt1>
        <a:sysClr val="window" lastClr="FFFFFF"/>
      </a:lt1>
      <a:dk2>
        <a:srgbClr val="0E2841"/>
      </a:dk2>
      <a:lt2>
        <a:srgbClr val="E8E8E8"/>
      </a:lt2>
      <a:accent1>
        <a:srgbClr val="1349D4"/>
      </a:accent1>
      <a:accent2>
        <a:srgbClr val="60CBF3"/>
      </a:accent2>
      <a:accent3>
        <a:srgbClr val="FFDC7F"/>
      </a:accent3>
      <a:accent4>
        <a:srgbClr val="16325B"/>
      </a:accent4>
      <a:accent5>
        <a:srgbClr val="0B2F9F"/>
      </a:accent5>
      <a:accent6>
        <a:srgbClr val="00CC99"/>
      </a:accent6>
      <a:hlink>
        <a:srgbClr val="00666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6">
    <wetp:webextensionref xmlns:r="http://schemas.openxmlformats.org/officeDocument/2006/relationships" r:id="rId1"/>
  </wetp:taskpane>
  <wetp:taskpane dockstate="right" visibility="0" width="617" row="1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D4E1853-9DFA-43A0-BBBD-4DFED7A5C80F}">
  <we:reference id="wa104379220" version="8.0.0.0" store="en-US" storeType="OMEX"/>
  <we:alternateReferences>
    <we:reference id="wa104379220" version="8.0.0.0" store="" storeType="OMEX"/>
  </we:alternateReferences>
  <we:properties>
    <we:property name="Office.AutoShowTaskpaneWithDocument" value="true"/>
    <we:property name="lastCryptoCompare" value="0"/>
    <we:property name="lastIexCall" value="1731935861480"/>
    <we:property name="lastInfo" value="{&quot;AAPL&quot;:{&quot;time&quot;:1731767986368,&quot;updateTime&quot;:1731704400000,&quot;price&quot;:&quot;225.00&quot;,&quot;name&quot;:&quot;Apple Inc&quot;,&quot;prevClose&quot;:228.21787199513136}}"/>
    <we:property name="lastMutualFundsCall" value="0"/>
    <we:property name="stocks" value="{&quot;AAPL&quot;:[&quot;AAPL&quot;,225,-0.014100000000000001,1731704400000]}"/>
    <we:property name="stocksChange" value="{&quot;AAPLchange&quot;:[&quot;AAPL&quot;,-0.014100000000000001,225]}"/>
    <we:property name="stocksOrder" value="[&quot;AAPL&quot;]"/>
    <we:property name="stocksSources" value="{&quot;AAPL&quot;:0}"/>
    <we:property name="updateIntervalIndex" value="2"/>
  </we:properties>
  <we:bindings>
    <we:binding id="AAPL" type="text" appref="{0492E818-169F-4F3E-88C4-F919A1EE11C3}"/>
    <we:binding id="AAPLchange" type="text" appref="{895DBC7B-6067-45E8-97EC-64F23CE892D5}"/>
  </we:bindings>
  <we:snapshot xmlns:r="http://schemas.openxmlformats.org/officeDocument/2006/relationships"/>
</we:webextension>
</file>

<file path=xl/webextensions/webextension2.xml><?xml version="1.0" encoding="utf-8"?>
<we:webextension xmlns:we="http://schemas.microsoft.com/office/webextensions/webextension/2010/11" id="{D0E109DB-2D5A-42DB-B1D0-D277290AC946}">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D06F9EAD-6924-4125-A3D9-BCA7C2D64EB8}&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ranaroussi/yfinance" TargetMode="External"/><Relationship Id="rId2" Type="http://schemas.openxmlformats.org/officeDocument/2006/relationships/hyperlink" Target="https://www.youtube.com/watch?v=XQS17YrZvEs" TargetMode="External"/><Relationship Id="rId1" Type="http://schemas.openxmlformats.org/officeDocument/2006/relationships/hyperlink" Target="https://www.columbia.edu/~mh2078/FoundationsFE/MeanVariance-CAPM.pdf" TargetMode="External"/><Relationship Id="rId4"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F816-DB1B-4B66-A16B-4EAFA5F79AD3}">
  <sheetPr>
    <pageSetUpPr autoPageBreaks="0"/>
  </sheetPr>
  <dimension ref="H1:AZ1000"/>
  <sheetViews>
    <sheetView showGridLines="0" topLeftCell="AF63" zoomScale="84" zoomScaleNormal="85" zoomScaleSheetLayoutView="25" workbookViewId="0">
      <selection activeCell="AT84" sqref="AT84"/>
    </sheetView>
  </sheetViews>
  <sheetFormatPr defaultRowHeight="13.5" zeroHeight="1" x14ac:dyDescent="0.25"/>
  <cols>
    <col min="2" max="2" width="24.42578125" customWidth="1"/>
    <col min="3" max="3" width="27.28515625" customWidth="1"/>
    <col min="6" max="6" width="38.28515625" customWidth="1"/>
    <col min="9" max="9" width="6" customWidth="1"/>
    <col min="10" max="10" width="28.140625" customWidth="1"/>
    <col min="11" max="11" width="14.7109375" customWidth="1"/>
    <col min="12" max="12" width="76.28515625" customWidth="1"/>
    <col min="13" max="13" width="10.5703125" customWidth="1"/>
    <col min="14" max="14" width="39" customWidth="1"/>
    <col min="15" max="15" width="12.28515625" customWidth="1"/>
    <col min="16" max="16" width="10.7109375" bestFit="1" customWidth="1"/>
    <col min="17" max="17" width="11.7109375" bestFit="1" customWidth="1"/>
    <col min="18" max="18" width="12.7109375" bestFit="1" customWidth="1"/>
    <col min="19" max="22" width="10.140625" bestFit="1" customWidth="1"/>
    <col min="23" max="23" width="12.42578125" bestFit="1" customWidth="1"/>
    <col min="24" max="24" width="11.7109375" customWidth="1"/>
    <col min="25" max="25" width="12" customWidth="1"/>
    <col min="26" max="26" width="35.42578125" customWidth="1"/>
    <col min="27" max="27" width="12.28515625" bestFit="1" customWidth="1"/>
    <col min="28" max="28" width="22.7109375" customWidth="1"/>
    <col min="29" max="35" width="9.42578125" bestFit="1" customWidth="1"/>
    <col min="39" max="39" width="4.7109375" customWidth="1"/>
    <col min="40" max="40" width="7.42578125" customWidth="1"/>
    <col min="41" max="41" width="20.28515625" customWidth="1"/>
    <col min="42" max="48" width="12" customWidth="1"/>
    <col min="49" max="49" width="13.140625" customWidth="1"/>
    <col min="50" max="50" width="10.7109375" customWidth="1"/>
    <col min="51" max="51" width="11.85546875" bestFit="1" customWidth="1"/>
    <col min="52" max="52" width="5.5703125" customWidth="1"/>
  </cols>
  <sheetData>
    <row r="1" spans="8:52" s="1" customFormat="1" x14ac:dyDescent="0.25">
      <c r="Q1" s="4"/>
      <c r="R1" s="4"/>
      <c r="S1" s="4"/>
      <c r="T1" s="4"/>
      <c r="U1" s="4"/>
      <c r="V1" s="4"/>
      <c r="W1" s="4"/>
      <c r="X1" s="4"/>
      <c r="Y1" s="4"/>
    </row>
    <row r="2" spans="8:52" s="1" customFormat="1" ht="57" customHeight="1" x14ac:dyDescent="0.25">
      <c r="Q2" s="4"/>
      <c r="R2" s="4"/>
      <c r="S2" s="4"/>
      <c r="T2" s="4"/>
      <c r="U2" s="4"/>
      <c r="V2" s="4"/>
      <c r="W2" s="4"/>
      <c r="X2" s="4"/>
      <c r="Y2" s="4"/>
    </row>
    <row r="3" spans="8:52" s="1" customFormat="1" ht="31.5" customHeight="1" x14ac:dyDescent="0.25">
      <c r="H3" s="6"/>
      <c r="I3" s="6"/>
      <c r="J3" s="6"/>
      <c r="K3" s="6"/>
      <c r="L3" s="6"/>
      <c r="M3" s="6"/>
      <c r="O3" s="6"/>
      <c r="P3" s="6"/>
      <c r="Q3" s="9"/>
      <c r="R3" s="9"/>
      <c r="S3" s="9"/>
      <c r="T3" s="9"/>
      <c r="U3" s="9"/>
      <c r="V3" s="9"/>
      <c r="W3" s="9"/>
      <c r="X3" s="9"/>
      <c r="Y3" s="9"/>
      <c r="AA3" s="6"/>
      <c r="AB3" s="6"/>
      <c r="AC3" s="6"/>
      <c r="AD3" s="6"/>
      <c r="AE3" s="6"/>
      <c r="AF3" s="6"/>
      <c r="AG3" s="6"/>
      <c r="AH3" s="6"/>
      <c r="AI3" s="6"/>
      <c r="AJ3" s="6"/>
      <c r="AN3" s="6"/>
      <c r="AO3" s="6"/>
      <c r="AP3" s="6"/>
      <c r="AQ3" s="6"/>
      <c r="AR3" s="6"/>
      <c r="AS3" s="6"/>
      <c r="AT3" s="6"/>
      <c r="AU3" s="6"/>
      <c r="AV3" s="6"/>
      <c r="AW3" s="6"/>
      <c r="AX3" s="6"/>
      <c r="AY3" s="6"/>
      <c r="AZ3" s="6"/>
    </row>
    <row r="4" spans="8:52" s="1" customFormat="1" x14ac:dyDescent="0.25">
      <c r="H4" s="6"/>
      <c r="I4" s="6"/>
      <c r="J4" s="6"/>
      <c r="K4" s="6"/>
      <c r="L4" s="6"/>
      <c r="M4" s="6"/>
      <c r="O4" s="6"/>
      <c r="P4" s="6"/>
      <c r="Q4" s="9"/>
      <c r="R4" s="9"/>
      <c r="S4" s="9"/>
      <c r="T4" s="9"/>
      <c r="U4" s="9"/>
      <c r="V4" s="9"/>
      <c r="W4" s="9"/>
      <c r="X4" s="9"/>
      <c r="Y4" s="9"/>
      <c r="AA4" s="6"/>
      <c r="AB4" s="6"/>
      <c r="AC4" s="6"/>
      <c r="AD4" s="6"/>
      <c r="AE4" s="6"/>
      <c r="AF4" s="6"/>
      <c r="AG4" s="6"/>
      <c r="AH4" s="6"/>
      <c r="AI4" s="6"/>
      <c r="AJ4" s="6"/>
      <c r="AN4" s="6"/>
      <c r="AO4" s="6"/>
      <c r="AP4" s="6"/>
      <c r="AQ4" s="6"/>
      <c r="AR4" s="6"/>
      <c r="AS4" s="6"/>
      <c r="AT4" s="6"/>
      <c r="AU4" s="6"/>
      <c r="AV4" s="6"/>
      <c r="AW4" s="6"/>
      <c r="AX4" s="6"/>
      <c r="AY4" s="6"/>
      <c r="AZ4" s="6"/>
    </row>
    <row r="5" spans="8:52" s="1" customFormat="1" x14ac:dyDescent="0.25">
      <c r="H5" s="6"/>
      <c r="I5" s="6"/>
      <c r="J5" s="6"/>
      <c r="K5" s="6"/>
      <c r="L5" s="6"/>
      <c r="M5" s="6"/>
      <c r="O5" s="6"/>
      <c r="P5" s="6"/>
      <c r="Q5" s="9"/>
      <c r="R5" s="9"/>
      <c r="S5" s="9"/>
      <c r="T5" s="9"/>
      <c r="U5" s="9"/>
      <c r="V5" s="9"/>
      <c r="W5" s="9"/>
      <c r="X5" s="9"/>
      <c r="Y5" s="9"/>
      <c r="AA5" s="6"/>
      <c r="AB5" s="6"/>
      <c r="AC5" s="6"/>
      <c r="AD5" s="6"/>
      <c r="AE5" s="6"/>
      <c r="AF5" s="6"/>
      <c r="AG5" s="6"/>
      <c r="AH5" s="6"/>
      <c r="AI5" s="6"/>
      <c r="AJ5" s="6"/>
      <c r="AN5" s="6"/>
      <c r="AO5" s="6"/>
      <c r="AP5" s="6"/>
      <c r="AQ5" s="6"/>
      <c r="AR5" s="6"/>
      <c r="AS5" s="6"/>
      <c r="AT5" s="6"/>
      <c r="AU5" s="6"/>
      <c r="AV5" s="6"/>
      <c r="AW5" s="6"/>
      <c r="AX5" s="6"/>
      <c r="AY5" s="6"/>
      <c r="AZ5" s="6"/>
    </row>
    <row r="6" spans="8:52" s="1" customFormat="1" x14ac:dyDescent="0.25">
      <c r="H6" s="6"/>
      <c r="I6" s="6"/>
      <c r="J6" s="6"/>
      <c r="K6" s="6"/>
      <c r="L6" s="6"/>
      <c r="M6" s="6"/>
      <c r="O6" s="6"/>
      <c r="P6" s="6"/>
      <c r="Q6" s="9"/>
      <c r="R6" s="9"/>
      <c r="S6" s="9"/>
      <c r="T6" s="9"/>
      <c r="U6" s="9"/>
      <c r="V6" s="9"/>
      <c r="W6" s="9"/>
      <c r="X6" s="9"/>
      <c r="Y6" s="9"/>
      <c r="AA6" s="6"/>
      <c r="AB6" s="34"/>
      <c r="AC6" s="6"/>
      <c r="AD6" s="6"/>
      <c r="AE6" s="6"/>
      <c r="AF6" s="6"/>
      <c r="AG6" s="6"/>
      <c r="AH6" s="6"/>
      <c r="AI6" s="6"/>
      <c r="AJ6" s="6"/>
      <c r="AN6" s="6"/>
      <c r="AO6" s="6"/>
      <c r="AP6" s="6"/>
      <c r="AQ6" s="6"/>
      <c r="AR6" s="6"/>
      <c r="AS6" s="6"/>
      <c r="AT6" s="6"/>
      <c r="AU6" s="6"/>
      <c r="AV6" s="6"/>
      <c r="AW6" s="6"/>
      <c r="AX6" s="6"/>
      <c r="AY6" s="6"/>
      <c r="AZ6" s="6"/>
    </row>
    <row r="7" spans="8:52" s="1" customFormat="1" x14ac:dyDescent="0.25">
      <c r="H7" s="6"/>
      <c r="I7" s="6"/>
      <c r="J7" s="6"/>
      <c r="K7" s="6"/>
      <c r="L7" s="6"/>
      <c r="M7" s="6"/>
      <c r="O7" s="6"/>
      <c r="P7" s="6"/>
      <c r="Q7" s="6"/>
      <c r="R7" s="9"/>
      <c r="S7" s="9"/>
      <c r="T7" s="9"/>
      <c r="U7" s="9"/>
      <c r="V7" s="9"/>
      <c r="W7" s="9"/>
      <c r="X7" s="9"/>
      <c r="Y7" s="9"/>
      <c r="AA7" s="6"/>
      <c r="AB7" s="6"/>
      <c r="AC7" s="6"/>
      <c r="AD7" s="6"/>
      <c r="AE7" s="6"/>
      <c r="AF7" s="6"/>
      <c r="AG7" s="6"/>
      <c r="AH7" s="6"/>
      <c r="AI7" s="6"/>
      <c r="AJ7" s="6"/>
      <c r="AN7" s="6"/>
      <c r="AO7" s="6"/>
      <c r="AP7" s="6"/>
      <c r="AQ7" s="6"/>
      <c r="AR7" s="6"/>
      <c r="AS7" s="6"/>
      <c r="AT7" s="6"/>
      <c r="AU7" s="6"/>
      <c r="AV7" s="6"/>
      <c r="AW7" s="6"/>
      <c r="AX7" s="6"/>
      <c r="AY7" s="6"/>
      <c r="AZ7" s="6"/>
    </row>
    <row r="8" spans="8:52" s="1" customFormat="1" x14ac:dyDescent="0.25">
      <c r="H8" s="6"/>
      <c r="I8" s="52"/>
      <c r="J8" s="6"/>
      <c r="K8" s="6"/>
      <c r="L8" s="6"/>
      <c r="M8" s="6"/>
      <c r="O8" s="6"/>
      <c r="P8" s="6" t="s">
        <v>2888</v>
      </c>
      <c r="Q8" s="9" t="s">
        <v>2887</v>
      </c>
      <c r="R8" s="9"/>
      <c r="S8" s="9"/>
      <c r="T8" s="9"/>
      <c r="U8" s="9"/>
      <c r="V8" s="9"/>
      <c r="W8" s="9"/>
      <c r="X8" s="9"/>
      <c r="Y8" s="9"/>
      <c r="AA8" s="6"/>
      <c r="AB8" s="6" t="s">
        <v>2891</v>
      </c>
      <c r="AC8" s="6"/>
      <c r="AD8" s="6" t="s">
        <v>2892</v>
      </c>
      <c r="AE8" s="6"/>
      <c r="AF8" s="6"/>
      <c r="AG8" s="6"/>
      <c r="AH8" s="6"/>
      <c r="AI8" s="6"/>
      <c r="AJ8" s="6"/>
      <c r="AN8" s="6"/>
      <c r="AO8" s="6"/>
      <c r="AP8" s="6"/>
      <c r="AQ8" s="6"/>
      <c r="AR8" s="6"/>
      <c r="AS8" s="6"/>
      <c r="AT8" s="6"/>
      <c r="AU8" s="6"/>
      <c r="AV8" s="6"/>
      <c r="AW8" s="6"/>
      <c r="AX8" s="6"/>
      <c r="AY8" s="6"/>
      <c r="AZ8" s="6"/>
    </row>
    <row r="9" spans="8:52" s="1" customFormat="1" x14ac:dyDescent="0.25">
      <c r="H9" s="6"/>
      <c r="I9" s="6" t="s">
        <v>2909</v>
      </c>
      <c r="J9" s="6"/>
      <c r="K9" s="6"/>
      <c r="L9" s="6"/>
      <c r="M9" s="6"/>
      <c r="O9" s="6"/>
      <c r="P9" s="6" t="s">
        <v>2883</v>
      </c>
      <c r="Q9" s="9" t="s">
        <v>2884</v>
      </c>
      <c r="R9" s="9"/>
      <c r="S9" s="36" t="e" vm="1">
        <v>#VALUE!</v>
      </c>
      <c r="T9" s="9"/>
      <c r="U9" s="9"/>
      <c r="V9" s="9"/>
      <c r="W9" s="9"/>
      <c r="X9" s="9"/>
      <c r="Y9" s="9"/>
      <c r="AA9" s="6"/>
      <c r="AB9" s="6"/>
      <c r="AC9" s="6"/>
      <c r="AD9" s="6" t="s">
        <v>2893</v>
      </c>
      <c r="AE9" s="6"/>
      <c r="AF9" s="6"/>
      <c r="AG9" s="6"/>
      <c r="AH9" s="6"/>
      <c r="AI9" s="6"/>
      <c r="AJ9" s="6"/>
      <c r="AN9" s="6"/>
      <c r="AO9" s="6"/>
      <c r="AP9" s="6"/>
      <c r="AQ9" s="6"/>
      <c r="AR9" s="6"/>
      <c r="AS9" s="6"/>
      <c r="AT9" s="6"/>
      <c r="AU9" s="6"/>
      <c r="AV9" s="6"/>
      <c r="AW9" s="6"/>
      <c r="AX9" s="6"/>
      <c r="AY9" s="6"/>
      <c r="AZ9" s="6"/>
    </row>
    <row r="10" spans="8:52" s="1" customFormat="1" x14ac:dyDescent="0.25">
      <c r="H10" s="6"/>
      <c r="I10" s="6"/>
      <c r="J10" s="6"/>
      <c r="K10" s="6"/>
      <c r="L10" s="6"/>
      <c r="M10" s="6"/>
      <c r="O10" s="6"/>
      <c r="P10" s="6" t="s">
        <v>2885</v>
      </c>
      <c r="Q10" s="9" t="s">
        <v>2886</v>
      </c>
      <c r="R10" s="9"/>
      <c r="S10" s="36" t="e" vm="1">
        <v>#VALUE!</v>
      </c>
      <c r="T10" s="9"/>
      <c r="U10" s="9"/>
      <c r="V10" s="9"/>
      <c r="W10" s="9"/>
      <c r="X10" s="9"/>
      <c r="Y10" s="9"/>
      <c r="AA10" s="6"/>
      <c r="AB10" s="6"/>
      <c r="AC10" s="6"/>
      <c r="AD10" s="6"/>
      <c r="AE10" s="6"/>
      <c r="AF10" s="6"/>
      <c r="AG10" s="6"/>
      <c r="AH10" s="6"/>
      <c r="AI10" s="6"/>
      <c r="AJ10" s="6"/>
      <c r="AN10" s="6"/>
      <c r="AO10" s="6"/>
      <c r="AP10" s="6"/>
      <c r="AQ10" s="6"/>
      <c r="AR10" s="6"/>
      <c r="AS10" s="6"/>
      <c r="AT10" s="6"/>
      <c r="AU10" s="6"/>
      <c r="AV10" s="6"/>
      <c r="AW10" s="6"/>
      <c r="AX10" s="6"/>
      <c r="AY10" s="6"/>
      <c r="AZ10" s="6"/>
    </row>
    <row r="11" spans="8:52" s="1" customFormat="1" x14ac:dyDescent="0.25">
      <c r="H11" s="6"/>
      <c r="I11" s="6"/>
      <c r="J11" s="6"/>
      <c r="K11" s="6"/>
      <c r="L11" s="6"/>
      <c r="M11" s="6"/>
      <c r="O11" s="6"/>
      <c r="P11" s="6" t="s">
        <v>2889</v>
      </c>
      <c r="Q11" s="9" t="s">
        <v>2890</v>
      </c>
      <c r="R11" s="9"/>
      <c r="S11" s="9"/>
      <c r="T11" s="9"/>
      <c r="U11" s="9"/>
      <c r="V11" s="9"/>
      <c r="W11" s="9"/>
      <c r="X11" s="9"/>
      <c r="Y11" s="9"/>
      <c r="AA11" s="6"/>
      <c r="AB11" s="6" t="s">
        <v>2894</v>
      </c>
      <c r="AC11" s="6"/>
      <c r="AD11" s="6" t="s">
        <v>2895</v>
      </c>
      <c r="AE11" s="6"/>
      <c r="AF11" s="6"/>
      <c r="AG11" s="6"/>
      <c r="AH11" s="6"/>
      <c r="AI11" s="6"/>
      <c r="AJ11" s="6"/>
      <c r="AN11" s="6"/>
      <c r="AO11" s="6"/>
      <c r="AP11" s="6"/>
      <c r="AQ11" s="6"/>
      <c r="AR11" s="6"/>
      <c r="AS11" s="6"/>
      <c r="AT11" s="6"/>
      <c r="AU11" s="6"/>
      <c r="AV11" s="6"/>
      <c r="AW11" s="6"/>
      <c r="AX11" s="6"/>
      <c r="AY11" s="6"/>
      <c r="AZ11" s="6"/>
    </row>
    <row r="12" spans="8:52" s="1" customFormat="1" ht="15" x14ac:dyDescent="0.25">
      <c r="H12" s="6"/>
      <c r="I12" s="6"/>
      <c r="J12" s="6"/>
      <c r="K12" s="6"/>
      <c r="L12" s="6"/>
      <c r="M12" s="6"/>
      <c r="O12" s="6"/>
      <c r="P12" s="6"/>
      <c r="Q12" s="9"/>
      <c r="R12" s="9"/>
      <c r="S12" s="9"/>
      <c r="T12" s="9"/>
      <c r="U12" s="9"/>
      <c r="V12" s="9"/>
      <c r="W12" s="9"/>
      <c r="X12" s="9"/>
      <c r="Y12" s="9"/>
      <c r="AA12" s="6"/>
      <c r="AB12" s="6"/>
      <c r="AC12" s="6"/>
      <c r="AD12" s="6" t="s">
        <v>2896</v>
      </c>
      <c r="AE12" s="6"/>
      <c r="AF12" s="6"/>
      <c r="AG12" s="6"/>
      <c r="AH12" s="6"/>
      <c r="AI12" s="6"/>
      <c r="AJ12" s="6"/>
      <c r="AN12" s="6"/>
      <c r="AO12" s="6"/>
      <c r="AP12" s="12" t="s">
        <v>2878</v>
      </c>
      <c r="AQ12" s="6"/>
      <c r="AR12" s="6"/>
      <c r="AS12" s="6"/>
      <c r="AT12" s="6"/>
      <c r="AU12" s="6"/>
      <c r="AV12" s="6"/>
      <c r="AW12" s="6"/>
      <c r="AX12" s="6"/>
      <c r="AY12" s="6"/>
      <c r="AZ12" s="6"/>
    </row>
    <row r="13" spans="8:52" s="1" customFormat="1" x14ac:dyDescent="0.25">
      <c r="H13" s="6"/>
      <c r="I13" s="6"/>
      <c r="J13" s="6"/>
      <c r="K13" s="6"/>
      <c r="L13" s="6"/>
      <c r="M13" s="6"/>
      <c r="O13" s="6"/>
      <c r="P13" s="6"/>
      <c r="Q13" s="9"/>
      <c r="R13" s="9"/>
      <c r="S13" s="9"/>
      <c r="T13" s="9"/>
      <c r="U13" s="9"/>
      <c r="V13" s="9"/>
      <c r="W13" s="9"/>
      <c r="X13" s="9"/>
      <c r="Y13" s="9"/>
      <c r="AA13" s="6"/>
      <c r="AB13" s="6"/>
      <c r="AC13" s="6"/>
      <c r="AD13" s="6"/>
      <c r="AE13" s="6"/>
      <c r="AF13" s="6"/>
      <c r="AG13" s="6"/>
      <c r="AH13" s="6"/>
      <c r="AI13" s="6"/>
      <c r="AJ13" s="6"/>
      <c r="AN13" s="6"/>
      <c r="AO13" s="6"/>
      <c r="AP13" s="6"/>
      <c r="AQ13" s="6"/>
      <c r="AR13" s="6"/>
      <c r="AS13" s="6"/>
      <c r="AT13" s="6"/>
      <c r="AU13" s="6"/>
      <c r="AV13" s="6"/>
      <c r="AW13" s="6"/>
      <c r="AX13" s="6"/>
      <c r="AY13" s="6"/>
      <c r="AZ13" s="6"/>
    </row>
    <row r="14" spans="8:52" s="1" customFormat="1" x14ac:dyDescent="0.25">
      <c r="H14" s="6"/>
      <c r="I14" s="6"/>
      <c r="J14" s="6"/>
      <c r="K14" s="6"/>
      <c r="L14" s="6"/>
      <c r="M14" s="6"/>
      <c r="O14" s="6"/>
      <c r="P14" s="6"/>
      <c r="Q14" s="9"/>
      <c r="R14" s="9"/>
      <c r="S14" s="9"/>
      <c r="T14" s="9"/>
      <c r="U14" s="9"/>
      <c r="V14" s="9"/>
      <c r="W14" s="9"/>
      <c r="X14" s="9"/>
      <c r="Y14" s="9"/>
      <c r="AA14" s="6"/>
      <c r="AB14" s="6"/>
      <c r="AC14" s="6"/>
      <c r="AD14" s="6"/>
      <c r="AE14" s="6"/>
      <c r="AF14" s="6"/>
      <c r="AG14" s="6"/>
      <c r="AH14" s="6"/>
      <c r="AI14" s="6"/>
      <c r="AJ14" s="6"/>
      <c r="AN14" s="6"/>
      <c r="AO14" s="6"/>
      <c r="AP14" s="6"/>
      <c r="AQ14" s="6"/>
      <c r="AR14" s="6"/>
      <c r="AS14" s="6"/>
      <c r="AT14" s="6"/>
      <c r="AU14" s="6"/>
      <c r="AV14" s="6"/>
      <c r="AW14" s="6"/>
      <c r="AX14" s="6"/>
      <c r="AY14" s="6"/>
      <c r="AZ14" s="6"/>
    </row>
    <row r="15" spans="8:52" s="1" customFormat="1" x14ac:dyDescent="0.25">
      <c r="H15" s="6"/>
      <c r="I15" s="6"/>
      <c r="J15" s="6"/>
      <c r="K15" s="6"/>
      <c r="L15" s="6"/>
      <c r="M15" s="6"/>
      <c r="O15" s="6"/>
      <c r="P15" s="6"/>
      <c r="Q15" s="9"/>
      <c r="R15" s="9"/>
      <c r="S15" s="9"/>
      <c r="T15" s="9"/>
      <c r="U15" s="9"/>
      <c r="V15" s="9"/>
      <c r="W15" s="9"/>
      <c r="X15" s="9"/>
      <c r="Y15" s="9"/>
      <c r="AA15" s="6"/>
      <c r="AB15" s="6"/>
      <c r="AC15" s="6"/>
      <c r="AD15" s="6"/>
      <c r="AE15" s="6"/>
      <c r="AF15" s="6"/>
      <c r="AG15" s="6"/>
      <c r="AH15" s="6"/>
      <c r="AI15" s="6"/>
      <c r="AJ15" s="6"/>
      <c r="AN15" s="6"/>
      <c r="AO15" s="6"/>
      <c r="AP15" s="33" t="str" cm="1">
        <f t="array" ref="AP15:AV15">_xlfn.DROP(main!$AB$17:$AI$17,,1)</f>
        <v>^GSPC</v>
      </c>
      <c r="AQ15" s="33" t="str">
        <v>^NDX</v>
      </c>
      <c r="AR15" s="33" t="str">
        <v>AAPL</v>
      </c>
      <c r="AS15" s="33" t="str">
        <v>MSFT</v>
      </c>
      <c r="AT15" s="33" t="str">
        <v>VT</v>
      </c>
      <c r="AU15" s="33" t="str">
        <v>GLD</v>
      </c>
      <c r="AV15" s="33" t="str">
        <v>TSLA</v>
      </c>
      <c r="AW15" s="33"/>
      <c r="AX15" s="6"/>
      <c r="AY15" s="6"/>
      <c r="AZ15" s="6"/>
    </row>
    <row r="16" spans="8:52" s="1" customFormat="1" x14ac:dyDescent="0.25">
      <c r="H16" s="6"/>
      <c r="I16" s="39" t="s">
        <v>17</v>
      </c>
      <c r="J16" s="39" t="s">
        <v>1</v>
      </c>
      <c r="K16" s="39" t="s">
        <v>3</v>
      </c>
      <c r="L16" s="39" t="s">
        <v>4</v>
      </c>
      <c r="M16" s="6"/>
      <c r="O16" s="6"/>
      <c r="P16" s="13" t="s">
        <v>2858</v>
      </c>
      <c r="Q16" s="34" t="s">
        <v>6</v>
      </c>
      <c r="R16" s="34" t="s">
        <v>19</v>
      </c>
      <c r="S16" s="34" t="s">
        <v>0</v>
      </c>
      <c r="T16" s="34" t="s">
        <v>5</v>
      </c>
      <c r="U16" s="34" t="s">
        <v>7</v>
      </c>
      <c r="V16" s="34" t="s">
        <v>8</v>
      </c>
      <c r="W16" t="s">
        <v>2915</v>
      </c>
      <c r="X16" s="9"/>
      <c r="Y16" s="9"/>
      <c r="AA16" s="6"/>
      <c r="AB16" s="9"/>
      <c r="AC16" s="9"/>
      <c r="AD16" s="9"/>
      <c r="AE16" s="9"/>
      <c r="AF16" s="9"/>
      <c r="AG16" s="9"/>
      <c r="AH16" s="6"/>
      <c r="AI16" s="6"/>
      <c r="AJ16" s="6"/>
      <c r="AN16" s="6"/>
      <c r="AO16" s="6" t="s">
        <v>2859</v>
      </c>
      <c r="AP16" s="23">
        <f>EXP(AVERAGE(main!$AC$18:$AC$990)*252) - 1</f>
        <v>8.1680538306671657E-2</v>
      </c>
      <c r="AQ16" s="23">
        <f>EXP(AVERAGE(main!$AD$18:$AD$990)*252) - 1</f>
        <v>0.15512463656277142</v>
      </c>
      <c r="AR16" s="23">
        <f>EXP(AVERAGE(main!$AE$18:$AE$990)*252) - 1</f>
        <v>0.27126863674072355</v>
      </c>
      <c r="AS16" s="23">
        <f>EXP(AVERAGE(main!$AF$18:$AF$990)*252) - 1</f>
        <v>0.24963682641837681</v>
      </c>
      <c r="AT16" s="23">
        <f>EXP(AVERAGE(main!$AG$18:$AG$990)*252) - 1</f>
        <v>5.8924632264269361E-2</v>
      </c>
      <c r="AU16" s="23">
        <f>EXP(AVERAGE(main!$AH$18:$AH$990)*252) - 1</f>
        <v>6.0367229514523224E-2</v>
      </c>
      <c r="AV16" s="23">
        <f>EXP(AVERAGE(main!$AE$18:$AE$990)*252) - 1</f>
        <v>0.27126863674072355</v>
      </c>
      <c r="AW16" s="6"/>
      <c r="AX16" s="6"/>
      <c r="AY16" s="6"/>
    </row>
    <row r="17" spans="8:51" s="1" customFormat="1" x14ac:dyDescent="0.25">
      <c r="H17" s="6"/>
      <c r="I17" s="40">
        <v>1</v>
      </c>
      <c r="J17" s="37" t="e" vm="2">
        <v>#VALUE!</v>
      </c>
      <c r="K17" s="37" t="s">
        <v>6</v>
      </c>
      <c r="L17" s="38" t="s">
        <v>10</v>
      </c>
      <c r="M17" s="6"/>
      <c r="O17" s="6"/>
      <c r="P17" s="35">
        <v>43832</v>
      </c>
      <c r="Q17" s="9">
        <v>3257.85009765625</v>
      </c>
      <c r="R17" s="9">
        <v>8872.2197265625</v>
      </c>
      <c r="S17" s="9">
        <v>72.796012878417969</v>
      </c>
      <c r="T17" s="9">
        <v>153.93821716308594</v>
      </c>
      <c r="U17" s="9">
        <v>74.392654418945313</v>
      </c>
      <c r="V17" s="9">
        <v>143.94999694824219</v>
      </c>
      <c r="W17">
        <v>28.684000015258789</v>
      </c>
      <c r="X17" s="9"/>
      <c r="Y17" s="9"/>
      <c r="AA17" s="6"/>
      <c r="AB17" s="80" t="str" cm="1">
        <f t="array" ref="AB17:AI17">price_clean[#Headers]</f>
        <v>Date.1</v>
      </c>
      <c r="AC17" s="87" t="str">
        <v>^GSPC</v>
      </c>
      <c r="AD17" s="82" t="str">
        <v>^NDX</v>
      </c>
      <c r="AE17" s="82" t="str">
        <v>AAPL</v>
      </c>
      <c r="AF17" s="82" t="str">
        <v>MSFT</v>
      </c>
      <c r="AG17" s="82" t="str">
        <v>VT</v>
      </c>
      <c r="AH17" s="81" t="str">
        <v>GLD</v>
      </c>
      <c r="AI17" s="83" t="str">
        <v>TSLA</v>
      </c>
      <c r="AJ17" s="6"/>
      <c r="AK17" s="5"/>
      <c r="AN17" s="6"/>
      <c r="AO17" s="6" t="s">
        <v>2860</v>
      </c>
      <c r="AP17" s="9">
        <f>SQRT(_xlfn.VAR.S(main!$AC$18:$AC$990) * 252)</f>
        <v>0.23425956797685327</v>
      </c>
      <c r="AQ17" s="9">
        <f>SQRT(_xlfn.VAR.S(main!$AD$18:$AD$990) * 252)</f>
        <v>0.2813182078067003</v>
      </c>
      <c r="AR17" s="9">
        <f>SQRT(_xlfn.VAR.S(main!$AE$18:$AE$990) * 252)</f>
        <v>0.34024263199871857</v>
      </c>
      <c r="AS17" s="9">
        <f>SQRT(_xlfn.VAR.S(main!$AF$18:$AF$990) * 252)</f>
        <v>0.33037013378772284</v>
      </c>
      <c r="AT17" s="9">
        <f>SQRT(_xlfn.VAR.S(main!$AG$18:$AG$990) * 252)</f>
        <v>0.22280435065612481</v>
      </c>
      <c r="AU17" s="9">
        <f>SQRT(_xlfn.VAR.S(main!$AH$18:$AH$990) * 252)</f>
        <v>0.15711737681150081</v>
      </c>
      <c r="AV17" s="9">
        <f>SQRT(_xlfn.VAR.S(main!$AI$18:$AI$990) * 252)</f>
        <v>0.68893705820621465</v>
      </c>
      <c r="AW17" s="6"/>
      <c r="AX17" s="6"/>
      <c r="AY17" s="6"/>
    </row>
    <row r="18" spans="8:51" s="1" customFormat="1" x14ac:dyDescent="0.25">
      <c r="H18" s="6"/>
      <c r="I18" s="40">
        <v>2</v>
      </c>
      <c r="J18" s="37" t="e" vm="3">
        <v>#VALUE!</v>
      </c>
      <c r="K18" s="37" t="s">
        <v>6</v>
      </c>
      <c r="L18" s="38" t="s">
        <v>11</v>
      </c>
      <c r="M18" s="6"/>
      <c r="O18" s="6"/>
      <c r="P18" s="35">
        <v>43833</v>
      </c>
      <c r="Q18" s="9">
        <v>3234.85009765625</v>
      </c>
      <c r="R18" s="9">
        <v>8793.900390625</v>
      </c>
      <c r="S18" s="9">
        <v>72.088302612304688</v>
      </c>
      <c r="T18" s="9">
        <v>152.02142333984375</v>
      </c>
      <c r="U18" s="9">
        <v>73.719741821289063</v>
      </c>
      <c r="V18" s="9">
        <v>145.86000061035156</v>
      </c>
      <c r="W18">
        <v>29.534000396728516</v>
      </c>
      <c r="X18" s="9"/>
      <c r="Y18" s="9"/>
      <c r="AA18" s="6"/>
      <c r="AB18" s="84">
        <f>price_clean[[#This Row],[Date.1]]</f>
        <v>43833</v>
      </c>
      <c r="AC18" s="85">
        <f>LN(Q18/Q17)</f>
        <v>-7.084909364954553E-3</v>
      </c>
      <c r="AD18" s="85">
        <f t="shared" ref="AD18:AI33" si="0">LN(R18/R17)</f>
        <v>-8.8666723112520596E-3</v>
      </c>
      <c r="AE18" s="85">
        <f t="shared" si="0"/>
        <v>-9.7693928072756717E-3</v>
      </c>
      <c r="AF18" s="85">
        <f t="shared" si="0"/>
        <v>-1.2529880723775038E-2</v>
      </c>
      <c r="AG18" s="85">
        <f t="shared" si="0"/>
        <v>-9.0865753940713462E-3</v>
      </c>
      <c r="AH18" s="85">
        <f t="shared" si="0"/>
        <v>1.3181265882528811E-2</v>
      </c>
      <c r="AI18" s="85">
        <f t="shared" si="0"/>
        <v>2.9202678932234289E-2</v>
      </c>
      <c r="AJ18" s="6"/>
      <c r="AK18" s="4"/>
      <c r="AN18" s="6"/>
      <c r="AO18" s="6" t="s">
        <v>2867</v>
      </c>
      <c r="AP18" s="11">
        <v>0.03</v>
      </c>
      <c r="AQ18" s="11">
        <v>0.03</v>
      </c>
      <c r="AR18" s="11">
        <v>0.03</v>
      </c>
      <c r="AS18" s="11">
        <v>0.03</v>
      </c>
      <c r="AT18" s="11">
        <v>0.03</v>
      </c>
      <c r="AU18" s="11">
        <v>0.03</v>
      </c>
      <c r="AV18" s="11">
        <v>0.03</v>
      </c>
      <c r="AW18" s="6"/>
      <c r="AX18" s="36" t="e" vm="1">
        <v>#VALUE!</v>
      </c>
      <c r="AY18" s="6"/>
    </row>
    <row r="19" spans="8:51" s="1" customFormat="1" x14ac:dyDescent="0.25">
      <c r="H19" s="6"/>
      <c r="I19" s="40">
        <v>3</v>
      </c>
      <c r="J19" s="37" t="e" vm="4">
        <v>#VALUE!</v>
      </c>
      <c r="K19" s="37" t="s">
        <v>0</v>
      </c>
      <c r="L19" s="38" t="s">
        <v>12</v>
      </c>
      <c r="M19" s="6"/>
      <c r="O19" s="6"/>
      <c r="P19" s="35">
        <v>43836</v>
      </c>
      <c r="Q19" s="9">
        <v>3246.280029296875</v>
      </c>
      <c r="R19" s="9">
        <v>8848.51953125</v>
      </c>
      <c r="S19" s="9">
        <v>72.662727355957031</v>
      </c>
      <c r="T19" s="9">
        <v>152.41438293457031</v>
      </c>
      <c r="U19" s="9">
        <v>73.992546081542969</v>
      </c>
      <c r="V19" s="9">
        <v>147.38999938964844</v>
      </c>
      <c r="W19">
        <v>30.102666854858398</v>
      </c>
      <c r="X19" s="9"/>
      <c r="Y19" s="9"/>
      <c r="AA19" s="6"/>
      <c r="AB19" s="84">
        <f>price_clean[[#This Row],[Date.1]]</f>
        <v>43836</v>
      </c>
      <c r="AC19" s="85">
        <f t="shared" ref="AC19:AC82" si="1">LN(Q19/Q18)</f>
        <v>3.5271451942725639E-3</v>
      </c>
      <c r="AD19" s="85">
        <f t="shared" si="0"/>
        <v>6.1918166973138197E-3</v>
      </c>
      <c r="AE19" s="85">
        <f t="shared" si="0"/>
        <v>7.936769211752067E-3</v>
      </c>
      <c r="AF19" s="85">
        <f t="shared" si="0"/>
        <v>2.581561070453446E-3</v>
      </c>
      <c r="AG19" s="85">
        <f t="shared" si="0"/>
        <v>3.6937288603016457E-3</v>
      </c>
      <c r="AH19" s="85">
        <f t="shared" si="0"/>
        <v>1.0434868967011986E-2</v>
      </c>
      <c r="AI19" s="85">
        <f t="shared" si="0"/>
        <v>1.9071612174755247E-2</v>
      </c>
      <c r="AJ19" s="6"/>
      <c r="AK19" s="4"/>
      <c r="AN19" s="6"/>
      <c r="AO19" s="6" t="s">
        <v>2865</v>
      </c>
      <c r="AP19" s="10">
        <f t="shared" ref="AP19:AV19" si="2">(AP16-AP18)/AP17</f>
        <v>0.2206122838567606</v>
      </c>
      <c r="AQ19" s="10">
        <f t="shared" si="2"/>
        <v>0.44477973017923961</v>
      </c>
      <c r="AR19" s="10">
        <f t="shared" si="2"/>
        <v>0.70910760160599806</v>
      </c>
      <c r="AS19" s="10">
        <f t="shared" si="2"/>
        <v>0.66482046636668135</v>
      </c>
      <c r="AT19" s="10">
        <f t="shared" si="2"/>
        <v>0.12982076956347904</v>
      </c>
      <c r="AU19" s="10">
        <f t="shared" si="2"/>
        <v>0.19327734545209374</v>
      </c>
      <c r="AV19" s="10">
        <f t="shared" si="2"/>
        <v>0.35020417883879651</v>
      </c>
      <c r="AW19" s="6"/>
      <c r="AX19" s="36" t="e" vm="1">
        <v>#VALUE!</v>
      </c>
      <c r="AY19" s="6"/>
    </row>
    <row r="20" spans="8:51" s="1" customFormat="1" ht="27" x14ac:dyDescent="0.25">
      <c r="H20" s="6"/>
      <c r="I20" s="40">
        <v>4</v>
      </c>
      <c r="J20" s="37" t="e" vm="5">
        <v>#VALUE!</v>
      </c>
      <c r="K20" s="37" t="s">
        <v>5</v>
      </c>
      <c r="L20" s="38" t="s">
        <v>13</v>
      </c>
      <c r="M20" s="6"/>
      <c r="O20" s="6"/>
      <c r="P20" s="35">
        <v>43837</v>
      </c>
      <c r="Q20" s="9">
        <v>3237.179931640625</v>
      </c>
      <c r="R20" s="9">
        <v>8846.4501953125</v>
      </c>
      <c r="S20" s="9">
        <v>72.320968627929688</v>
      </c>
      <c r="T20" s="9">
        <v>151.02467346191406</v>
      </c>
      <c r="U20" s="9">
        <v>73.765205383300781</v>
      </c>
      <c r="V20" s="9">
        <v>147.97000122070313</v>
      </c>
      <c r="W20">
        <v>31.270666122436523</v>
      </c>
      <c r="X20" s="9"/>
      <c r="Y20" s="9"/>
      <c r="AA20" s="6"/>
      <c r="AB20" s="84">
        <f>price_clean[[#This Row],[Date.1]]</f>
        <v>43837</v>
      </c>
      <c r="AC20" s="85">
        <f t="shared" si="1"/>
        <v>-2.8071750845948405E-3</v>
      </c>
      <c r="AD20" s="85">
        <f t="shared" si="0"/>
        <v>-2.3388974142493223E-4</v>
      </c>
      <c r="AE20" s="85">
        <f t="shared" si="0"/>
        <v>-4.714452321051962E-3</v>
      </c>
      <c r="AF20" s="85">
        <f t="shared" si="0"/>
        <v>-9.1597911339244328E-3</v>
      </c>
      <c r="AG20" s="85">
        <f t="shared" si="0"/>
        <v>-3.0772108452299576E-3</v>
      </c>
      <c r="AH20" s="85">
        <f t="shared" si="0"/>
        <v>3.927428056507489E-3</v>
      </c>
      <c r="AI20" s="85">
        <f t="shared" si="0"/>
        <v>3.806670586808656E-2</v>
      </c>
      <c r="AJ20" s="6"/>
      <c r="AK20" s="4"/>
      <c r="AN20" s="6"/>
      <c r="AO20" s="6"/>
      <c r="AP20" s="6"/>
      <c r="AQ20" s="6"/>
      <c r="AR20" s="6"/>
      <c r="AS20" s="6"/>
      <c r="AT20" s="6"/>
      <c r="AU20" s="6"/>
      <c r="AV20" s="6"/>
      <c r="AW20" s="6"/>
      <c r="AX20" s="6"/>
      <c r="AY20" s="6"/>
    </row>
    <row r="21" spans="8:51" s="1" customFormat="1" ht="27" x14ac:dyDescent="0.25">
      <c r="H21" s="6"/>
      <c r="I21" s="40">
        <v>5</v>
      </c>
      <c r="J21" s="37" t="e" vm="6">
        <v>#VALUE!</v>
      </c>
      <c r="K21" s="37" t="s">
        <v>7</v>
      </c>
      <c r="L21" s="38" t="s">
        <v>14</v>
      </c>
      <c r="M21" s="6"/>
      <c r="O21" s="6"/>
      <c r="P21" s="35">
        <v>43838</v>
      </c>
      <c r="Q21" s="9">
        <v>3253.050048828125</v>
      </c>
      <c r="R21" s="9">
        <v>8912.3701171875</v>
      </c>
      <c r="S21" s="9">
        <v>73.484344482421875</v>
      </c>
      <c r="T21" s="9">
        <v>153.43025207519531</v>
      </c>
      <c r="U21" s="9">
        <v>74.065277099609375</v>
      </c>
      <c r="V21" s="9">
        <v>146.86000061035156</v>
      </c>
      <c r="W21">
        <v>32.809333801269531</v>
      </c>
      <c r="X21" s="9"/>
      <c r="Y21" s="9"/>
      <c r="AA21" s="6"/>
      <c r="AB21" s="84">
        <f>price_clean[[#This Row],[Date.1]]</f>
        <v>43838</v>
      </c>
      <c r="AC21" s="85">
        <f t="shared" si="1"/>
        <v>4.8904734856411291E-3</v>
      </c>
      <c r="AD21" s="85">
        <f t="shared" si="0"/>
        <v>7.4239418473702086E-3</v>
      </c>
      <c r="AE21" s="85">
        <f t="shared" si="0"/>
        <v>1.5958273659224777E-2</v>
      </c>
      <c r="AF21" s="85">
        <f t="shared" si="0"/>
        <v>1.580285601210939E-2</v>
      </c>
      <c r="AG21" s="85">
        <f t="shared" si="0"/>
        <v>4.0596786723798729E-3</v>
      </c>
      <c r="AH21" s="85">
        <f t="shared" si="0"/>
        <v>-7.5298025846351636E-3</v>
      </c>
      <c r="AI21" s="85">
        <f t="shared" si="0"/>
        <v>4.8032568493066904E-2</v>
      </c>
      <c r="AJ21" s="6"/>
      <c r="AK21" s="4"/>
      <c r="AN21" s="6"/>
      <c r="AO21" s="6"/>
      <c r="AP21" s="6"/>
      <c r="AQ21" s="6"/>
      <c r="AR21" s="6"/>
      <c r="AS21" s="6"/>
      <c r="AT21" s="6"/>
      <c r="AU21" s="6"/>
      <c r="AV21" s="6"/>
      <c r="AW21" s="6"/>
      <c r="AX21" s="6"/>
      <c r="AY21" s="6"/>
    </row>
    <row r="22" spans="8:51" s="1" customFormat="1" x14ac:dyDescent="0.25">
      <c r="H22" s="6"/>
      <c r="I22" s="40">
        <v>6</v>
      </c>
      <c r="J22" s="37" t="e" vm="7">
        <v>#VALUE!</v>
      </c>
      <c r="K22" s="37" t="s">
        <v>8</v>
      </c>
      <c r="L22" s="38" t="s">
        <v>15</v>
      </c>
      <c r="M22" s="6"/>
      <c r="O22" s="6"/>
      <c r="P22" s="35">
        <v>43839</v>
      </c>
      <c r="Q22" s="9">
        <v>3274.699951171875</v>
      </c>
      <c r="R22" s="9">
        <v>8989.6298828125</v>
      </c>
      <c r="S22" s="9">
        <v>75.045219421386719</v>
      </c>
      <c r="T22" s="9">
        <v>155.3470458984375</v>
      </c>
      <c r="U22" s="9">
        <v>74.429031372070313</v>
      </c>
      <c r="V22" s="9">
        <v>146.02999877929688</v>
      </c>
      <c r="W22">
        <v>32.089332580566406</v>
      </c>
      <c r="X22" s="9"/>
      <c r="Y22" s="9"/>
      <c r="AA22" s="6"/>
      <c r="AB22" s="84">
        <f>price_clean[[#This Row],[Date.1]]</f>
        <v>43839</v>
      </c>
      <c r="AC22" s="85">
        <f t="shared" si="1"/>
        <v>6.6332141169064907E-3</v>
      </c>
      <c r="AD22" s="85">
        <f t="shared" si="0"/>
        <v>8.6314652321412954E-3</v>
      </c>
      <c r="AE22" s="85">
        <f t="shared" si="0"/>
        <v>2.1018474176314549E-2</v>
      </c>
      <c r="AF22" s="85">
        <f t="shared" si="0"/>
        <v>1.2415539988688358E-2</v>
      </c>
      <c r="AG22" s="85">
        <f t="shared" si="0"/>
        <v>4.899245012039477E-3</v>
      </c>
      <c r="AH22" s="85">
        <f t="shared" si="0"/>
        <v>-5.6676844863565315E-3</v>
      </c>
      <c r="AI22" s="85">
        <f t="shared" si="0"/>
        <v>-2.2189385476863444E-2</v>
      </c>
      <c r="AJ22" s="6"/>
      <c r="AK22" s="4"/>
      <c r="AN22" s="6"/>
      <c r="AO22" s="6"/>
      <c r="AP22" s="6"/>
      <c r="AQ22" s="6"/>
      <c r="AR22" s="6"/>
      <c r="AS22" s="6"/>
      <c r="AT22" s="6"/>
      <c r="AU22" s="6"/>
      <c r="AV22" s="6"/>
      <c r="AW22" s="6"/>
      <c r="AX22" s="6"/>
      <c r="AY22" s="6"/>
    </row>
    <row r="23" spans="8:51" s="1" customFormat="1" x14ac:dyDescent="0.25">
      <c r="H23" s="6"/>
      <c r="I23" s="40">
        <v>7</v>
      </c>
      <c r="J23" s="37" t="e" vm="8">
        <v>#VALUE!</v>
      </c>
      <c r="K23" s="37" t="s">
        <v>9</v>
      </c>
      <c r="L23" s="38" t="s">
        <v>16</v>
      </c>
      <c r="M23" s="6"/>
      <c r="O23" s="6"/>
      <c r="P23" s="35">
        <v>43840</v>
      </c>
      <c r="Q23" s="9">
        <v>3265.35009765625</v>
      </c>
      <c r="R23" s="9">
        <v>8966.6396484375</v>
      </c>
      <c r="S23" s="9">
        <v>75.214866638183594</v>
      </c>
      <c r="T23" s="9">
        <v>154.62821960449219</v>
      </c>
      <c r="U23" s="9">
        <v>74.274444580078125</v>
      </c>
      <c r="V23" s="9">
        <v>146.91000366210938</v>
      </c>
      <c r="W23">
        <v>31.876667022705078</v>
      </c>
      <c r="X23" s="9"/>
      <c r="Y23" s="9"/>
      <c r="AA23" s="6"/>
      <c r="AB23" s="84">
        <f>price_clean[[#This Row],[Date.1]]</f>
        <v>43840</v>
      </c>
      <c r="AC23" s="85">
        <f t="shared" si="1"/>
        <v>-2.8592624875049015E-3</v>
      </c>
      <c r="AD23" s="85">
        <f t="shared" si="0"/>
        <v>-2.5606930100397444E-3</v>
      </c>
      <c r="AE23" s="85">
        <f t="shared" si="0"/>
        <v>2.2580486053025927E-3</v>
      </c>
      <c r="AF23" s="85">
        <f t="shared" si="0"/>
        <v>-4.6379673637450217E-3</v>
      </c>
      <c r="AG23" s="85">
        <f t="shared" si="0"/>
        <v>-2.0791289065622575E-3</v>
      </c>
      <c r="AH23" s="85">
        <f t="shared" si="0"/>
        <v>6.0081076167883976E-3</v>
      </c>
      <c r="AI23" s="85">
        <f t="shared" si="0"/>
        <v>-6.649355680979626E-3</v>
      </c>
      <c r="AJ23" s="6"/>
      <c r="AK23" s="4"/>
      <c r="AN23" s="6"/>
      <c r="AO23" s="33" t="s">
        <v>2877</v>
      </c>
      <c r="AP23" s="33" t="str" cm="1">
        <f t="array" ref="AP23:AV23">_xlfn.ANCHORARRAY(AP15)</f>
        <v>^GSPC</v>
      </c>
      <c r="AQ23" s="33" t="str">
        <v>^NDX</v>
      </c>
      <c r="AR23" s="33" t="str">
        <v>AAPL</v>
      </c>
      <c r="AS23" s="33" t="str">
        <v>MSFT</v>
      </c>
      <c r="AT23" s="33" t="str">
        <v>VT</v>
      </c>
      <c r="AU23" s="33" t="str">
        <v>GLD</v>
      </c>
      <c r="AV23" s="33" t="str">
        <v>TSLA</v>
      </c>
      <c r="AW23" s="6"/>
      <c r="AX23" s="6"/>
      <c r="AY23" s="6"/>
    </row>
    <row r="24" spans="8:51" s="1" customFormat="1" x14ac:dyDescent="0.25">
      <c r="H24" s="6"/>
      <c r="I24" s="6"/>
      <c r="J24" s="6"/>
      <c r="K24" s="6"/>
      <c r="L24" s="6"/>
      <c r="M24" s="6"/>
      <c r="O24" s="6"/>
      <c r="P24" s="35">
        <v>43843</v>
      </c>
      <c r="Q24" s="9">
        <v>3288.1298828125</v>
      </c>
      <c r="R24" s="9">
        <v>9070.650390625</v>
      </c>
      <c r="S24" s="9">
        <v>76.821792602539063</v>
      </c>
      <c r="T24" s="9">
        <v>156.48751831054688</v>
      </c>
      <c r="U24" s="9">
        <v>74.801856994628906</v>
      </c>
      <c r="V24" s="9">
        <v>145.82000732421875</v>
      </c>
      <c r="W24">
        <v>34.990665435791016</v>
      </c>
      <c r="X24" s="9"/>
      <c r="Y24" s="9"/>
      <c r="AA24" s="6"/>
      <c r="AB24" s="84">
        <f>price_clean[[#This Row],[Date.1]]</f>
        <v>43843</v>
      </c>
      <c r="AC24" s="85">
        <f t="shared" si="1"/>
        <v>6.9519940459332559E-3</v>
      </c>
      <c r="AD24" s="85">
        <f t="shared" si="0"/>
        <v>1.1532984703334631E-2</v>
      </c>
      <c r="AE24" s="85">
        <f t="shared" si="0"/>
        <v>2.1139451674066712E-2</v>
      </c>
      <c r="AF24" s="85">
        <f t="shared" si="0"/>
        <v>1.1952599081807997E-2</v>
      </c>
      <c r="AG24" s="85">
        <f t="shared" si="0"/>
        <v>7.0757673681406492E-3</v>
      </c>
      <c r="AH24" s="85">
        <f t="shared" si="0"/>
        <v>-7.4471447038162971E-3</v>
      </c>
      <c r="AI24" s="85">
        <f t="shared" si="0"/>
        <v>9.3207023221022242E-2</v>
      </c>
      <c r="AJ24" s="6"/>
      <c r="AK24" s="4"/>
      <c r="AN24" s="6"/>
      <c r="AO24" s="26" t="str" cm="1">
        <f t="array" ref="AO24:AO30">_xlfn.TOCOL(_xlfn.ANCHORARRAY(AP23))</f>
        <v>^GSPC</v>
      </c>
      <c r="AP24" s="54">
        <f>_xlfn.LET(_xlpm.Asset1Array, _xlfn.CHOOSECOLS(main!$AB$18:$AI$990, MATCH(AP$23, main!$AB$17:$AI$17, 0)), _xlpm.Asset2Array, _xlfn.CHOOSECOLS(main!$AB$18:$AI$990, MATCH($AO24, main!$AB$17:$AI$17,0)), _xlpm.Covar, _xlfn.COVARIANCE.S(_xlpm.Asset1Array, _xlpm.Asset2Array), _xlpm.Covar)</f>
        <v>2.177680364631026E-4</v>
      </c>
      <c r="AQ24" s="54">
        <f>_xlfn.LET(_xlpm.Asset1Array, _xlfn.CHOOSECOLS(main!$AB$18:$AI$990, MATCH(AQ$23, main!$AB$17:$AI$17, 0)), _xlpm.Asset2Array, _xlfn.CHOOSECOLS(main!$AB$18:$AI$990, MATCH($AO24, main!$AB$17:$AI$17,0)), _xlpm.Covar, _xlfn.COVARIANCE.S(_xlpm.Asset1Array, _xlpm.Asset2Array), _xlpm.Covar)</f>
        <v>2.4363451123573555E-4</v>
      </c>
      <c r="AR24" s="54">
        <f>_xlfn.LET(_xlpm.Asset1Array, _xlfn.CHOOSECOLS(main!$AB$18:$AI$990, MATCH(AR$23, main!$AB$17:$AI$17, 0)), _xlpm.Asset2Array, _xlfn.CHOOSECOLS(main!$AB$18:$AI$990, MATCH($AO24, main!$AB$17:$AI$17,0)), _xlpm.Covar, _xlfn.COVARIANCE.S(_xlpm.Asset1Array, _xlpm.Asset2Array), _xlpm.Covar)</f>
        <v>2.5888790296024999E-4</v>
      </c>
      <c r="AS24" s="54">
        <f>_xlfn.LET(_xlpm.Asset1Array, _xlfn.CHOOSECOLS(main!$AB$18:$AI$990, MATCH(AS$23, main!$AB$17:$AI$17, 0)), _xlpm.Asset2Array, _xlfn.CHOOSECOLS(main!$AB$18:$AI$990, MATCH($AO24, main!$AB$17:$AI$17,0)), _xlpm.Covar, _xlfn.COVARIANCE.S(_xlpm.Asset1Array, _xlpm.Asset2Array), _xlpm.Covar)</f>
        <v>2.5574400656423122E-4</v>
      </c>
      <c r="AT24" s="54">
        <f>_xlfn.LET(_xlpm.Asset1Array, _xlfn.CHOOSECOLS(main!$AB$18:$AI$990, MATCH(AT$23, main!$AB$17:$AI$17, 0)), _xlpm.Asset2Array, _xlfn.CHOOSECOLS(main!$AB$18:$AI$990, MATCH($AO24, main!$AB$17:$AI$17,0)), _xlpm.Covar, _xlfn.COVARIANCE.S(_xlpm.Asset1Array, _xlpm.Asset2Array), _xlpm.Covar)</f>
        <v>2.0271120921224007E-4</v>
      </c>
      <c r="AU24" s="54">
        <f>_xlfn.LET(_xlpm.Asset1Array, _xlfn.CHOOSECOLS(main!$AB$18:$AI$990, MATCH(AU$23, main!$AB$17:$AI$17, 0)), _xlpm.Asset2Array, _xlfn.CHOOSECOLS(main!$AB$18:$AI$990, MATCH($AO24, main!$AB$17:$AI$17,0)), _xlpm.Covar, _xlfn.COVARIANCE.S(_xlpm.Asset1Array, _xlpm.Asset2Array), _xlpm.Covar)</f>
        <v>2.0985596334523089E-5</v>
      </c>
      <c r="AV24" s="54">
        <f>_xlfn.LET(_xlpm.Asset1Array, _xlfn.CHOOSECOLS(main!$AB$18:$AI$990, MATCH(AV$23, main!$AB$17:$AI$17, 0)), _xlpm.Asset2Array, _xlfn.CHOOSECOLS(main!$AB$18:$AI$990, MATCH($AO24, main!$AB$17:$AI$17,0)), _xlpm.Covar, _xlfn.COVARIANCE.S(_xlpm.Asset1Array, _xlpm.Asset2Array), _xlpm.Covar)</f>
        <v>3.34199180605025E-4</v>
      </c>
      <c r="AW24" s="6"/>
      <c r="AX24" s="6"/>
      <c r="AY24" s="6"/>
    </row>
    <row r="25" spans="8:51" s="1" customFormat="1" x14ac:dyDescent="0.25">
      <c r="H25" s="6"/>
      <c r="I25" s="6"/>
      <c r="J25" s="6"/>
      <c r="K25" s="6"/>
      <c r="L25" s="6"/>
      <c r="M25" s="6"/>
      <c r="O25" s="6"/>
      <c r="P25" s="35">
        <v>43844</v>
      </c>
      <c r="Q25" s="9">
        <v>3283.14990234375</v>
      </c>
      <c r="R25" s="9">
        <v>9033.419921875</v>
      </c>
      <c r="S25" s="9">
        <v>75.784461975097656</v>
      </c>
      <c r="T25" s="9">
        <v>155.38540649414063</v>
      </c>
      <c r="U25" s="9">
        <v>74.774574279785156</v>
      </c>
      <c r="V25" s="9">
        <v>145.69000244140625</v>
      </c>
      <c r="W25">
        <v>35.861331939697266</v>
      </c>
      <c r="X25" s="9"/>
      <c r="Y25" s="9"/>
      <c r="AA25" s="6"/>
      <c r="AB25" s="84">
        <f>price_clean[[#This Row],[Date.1]]</f>
        <v>43844</v>
      </c>
      <c r="AC25" s="85">
        <f t="shared" si="1"/>
        <v>-1.5156808368957204E-3</v>
      </c>
      <c r="AD25" s="85">
        <f t="shared" si="0"/>
        <v>-4.1129448340474261E-3</v>
      </c>
      <c r="AE25" s="85">
        <f t="shared" si="0"/>
        <v>-1.3595073247867396E-2</v>
      </c>
      <c r="AF25" s="85">
        <f t="shared" si="0"/>
        <v>-7.0677273757412621E-3</v>
      </c>
      <c r="AG25" s="85">
        <f t="shared" si="0"/>
        <v>-3.6479965344615641E-4</v>
      </c>
      <c r="AH25" s="85">
        <f t="shared" si="0"/>
        <v>-8.9194118264349217E-4</v>
      </c>
      <c r="AI25" s="85">
        <f t="shared" si="0"/>
        <v>2.4578286172624794E-2</v>
      </c>
      <c r="AJ25" s="6"/>
      <c r="AK25" s="4"/>
      <c r="AN25" s="6"/>
      <c r="AO25" s="26" t="str">
        <v>^NDX</v>
      </c>
      <c r="AP25" s="54">
        <f>_xlfn.LET(_xlpm.Asset1Array, _xlfn.CHOOSECOLS(main!$AB$18:$AI$990, MATCH(AP$23, main!$AB$17:$AI$17, 0)), _xlpm.Asset2Array, _xlfn.CHOOSECOLS(main!$AB$18:$AI$990, MATCH($AO25, main!$AB$17:$AI$17,0)), _xlpm.Covar, _xlfn.COVARIANCE.S(_xlpm.Asset1Array, _xlpm.Asset2Array), _xlpm.Covar)</f>
        <v>2.4363451123573555E-4</v>
      </c>
      <c r="AQ25" s="54">
        <f>_xlfn.LET(_xlpm.Asset1Array, _xlfn.CHOOSECOLS(main!$AB$18:$AI$990, MATCH(AQ$23, main!$AB$17:$AI$17, 0)), _xlpm.Asset2Array, _xlfn.CHOOSECOLS(main!$AB$18:$AI$990, MATCH($AO25, main!$AB$17:$AI$17,0)), _xlpm.Covar, _xlfn.COVARIANCE.S(_xlpm.Asset1Array, _xlpm.Asset2Array), _xlpm.Covar)</f>
        <v>3.1404735731576961E-4</v>
      </c>
      <c r="AR25" s="54">
        <f>_xlfn.LET(_xlpm.Asset1Array, _xlfn.CHOOSECOLS(main!$AB$18:$AI$990, MATCH(AR$23, main!$AB$17:$AI$17, 0)), _xlpm.Asset2Array, _xlfn.CHOOSECOLS(main!$AB$18:$AI$990, MATCH($AO25, main!$AB$17:$AI$17,0)), _xlpm.Covar, _xlfn.COVARIANCE.S(_xlpm.Asset1Array, _xlpm.Asset2Array), _xlpm.Covar)</f>
        <v>3.3261607747798154E-4</v>
      </c>
      <c r="AS25" s="54">
        <f>_xlfn.LET(_xlpm.Asset1Array, _xlfn.CHOOSECOLS(main!$AB$18:$AI$990, MATCH(AS$23, main!$AB$17:$AI$17, 0)), _xlpm.Asset2Array, _xlfn.CHOOSECOLS(main!$AB$18:$AI$990, MATCH($AO25, main!$AB$17:$AI$17,0)), _xlpm.Covar, _xlfn.COVARIANCE.S(_xlpm.Asset1Array, _xlpm.Asset2Array), _xlpm.Covar)</f>
        <v>3.3140347493416011E-4</v>
      </c>
      <c r="AT25" s="54">
        <f>_xlfn.LET(_xlpm.Asset1Array, _xlfn.CHOOSECOLS(main!$AB$18:$AI$990, MATCH(AT$23, main!$AB$17:$AI$17, 0)), _xlpm.Asset2Array, _xlfn.CHOOSECOLS(main!$AB$18:$AI$990, MATCH($AO25, main!$AB$17:$AI$17,0)), _xlpm.Covar, _xlfn.COVARIANCE.S(_xlpm.Asset1Array, _xlpm.Asset2Array), _xlpm.Covar)</f>
        <v>2.2404397658825782E-4</v>
      </c>
      <c r="AU25" s="54">
        <f>_xlfn.LET(_xlpm.Asset1Array, _xlfn.CHOOSECOLS(main!$AB$18:$AI$990, MATCH(AU$23, main!$AB$17:$AI$17, 0)), _xlpm.Asset2Array, _xlfn.CHOOSECOLS(main!$AB$18:$AI$990, MATCH($AO25, main!$AB$17:$AI$17,0)), _xlpm.Covar, _xlfn.COVARIANCE.S(_xlpm.Asset1Array, _xlpm.Asset2Array), _xlpm.Covar)</f>
        <v>2.7718071591099519E-5</v>
      </c>
      <c r="AV25" s="54">
        <f>_xlfn.LET(_xlpm.Asset1Array, _xlfn.CHOOSECOLS(main!$AB$18:$AI$990, MATCH(AV$23, main!$AB$17:$AI$17, 0)), _xlpm.Asset2Array, _xlfn.CHOOSECOLS(main!$AB$18:$AI$990, MATCH($AO25, main!$AB$17:$AI$17,0)), _xlpm.Covar, _xlfn.COVARIANCE.S(_xlpm.Asset1Array, _xlpm.Asset2Array), _xlpm.Covar)</f>
        <v>4.7826450151672436E-4</v>
      </c>
      <c r="AW25" s="6"/>
      <c r="AX25" s="6"/>
      <c r="AY25" s="6"/>
    </row>
    <row r="26" spans="8:51" s="1" customFormat="1" x14ac:dyDescent="0.25">
      <c r="H26" s="6"/>
      <c r="I26" s="6"/>
      <c r="J26" s="6"/>
      <c r="K26" s="6"/>
      <c r="L26" s="6"/>
      <c r="M26" s="6"/>
      <c r="O26" s="6"/>
      <c r="P26" s="35">
        <v>43845</v>
      </c>
      <c r="Q26" s="9">
        <v>3289.2900390625</v>
      </c>
      <c r="R26" s="9">
        <v>9035.669921875</v>
      </c>
      <c r="S26" s="9">
        <v>75.459678649902344</v>
      </c>
      <c r="T26" s="9">
        <v>156.39169311523438</v>
      </c>
      <c r="U26" s="9">
        <v>74.783660888671875</v>
      </c>
      <c r="V26" s="9">
        <v>146.53999328613281</v>
      </c>
      <c r="W26">
        <v>34.566665649414063</v>
      </c>
      <c r="X26" s="9"/>
      <c r="Y26" s="9"/>
      <c r="AA26" s="6"/>
      <c r="AB26" s="84">
        <f>price_clean[[#This Row],[Date.1]]</f>
        <v>43845</v>
      </c>
      <c r="AC26" s="85">
        <f t="shared" si="1"/>
        <v>1.8684502436879626E-3</v>
      </c>
      <c r="AD26" s="85">
        <f t="shared" si="0"/>
        <v>2.4904408922489312E-4</v>
      </c>
      <c r="AE26" s="85">
        <f t="shared" si="0"/>
        <v>-4.2948285214488647E-3</v>
      </c>
      <c r="AF26" s="85">
        <f t="shared" si="0"/>
        <v>6.4551894070346335E-3</v>
      </c>
      <c r="AG26" s="85">
        <f t="shared" si="0"/>
        <v>1.2151265208060953E-4</v>
      </c>
      <c r="AH26" s="85">
        <f t="shared" si="0"/>
        <v>5.8172894924352781E-3</v>
      </c>
      <c r="AI26" s="85">
        <f t="shared" si="0"/>
        <v>-3.6769813117581221E-2</v>
      </c>
      <c r="AJ26" s="6"/>
      <c r="AK26" s="4"/>
      <c r="AN26" s="6"/>
      <c r="AO26" s="26" t="str">
        <v>AAPL</v>
      </c>
      <c r="AP26" s="54">
        <f>_xlfn.LET(_xlpm.Asset1Array, _xlfn.CHOOSECOLS(main!$AB$18:$AI$990, MATCH(AP$23, main!$AB$17:$AI$17, 0)), _xlpm.Asset2Array, _xlfn.CHOOSECOLS(main!$AB$18:$AI$990, MATCH($AO26, main!$AB$17:$AI$17,0)), _xlpm.Covar, _xlfn.COVARIANCE.S(_xlpm.Asset1Array, _xlpm.Asset2Array), _xlpm.Covar)</f>
        <v>2.5888790296024999E-4</v>
      </c>
      <c r="AQ26" s="54">
        <f>_xlfn.LET(_xlpm.Asset1Array, _xlfn.CHOOSECOLS(main!$AB$18:$AI$990, MATCH(AQ$23, main!$AB$17:$AI$17, 0)), _xlpm.Asset2Array, _xlfn.CHOOSECOLS(main!$AB$18:$AI$990, MATCH($AO26, main!$AB$17:$AI$17,0)), _xlpm.Covar, _xlfn.COVARIANCE.S(_xlpm.Asset1Array, _xlpm.Asset2Array), _xlpm.Covar)</f>
        <v>3.3261607747798154E-4</v>
      </c>
      <c r="AR26" s="54">
        <f>_xlfn.LET(_xlpm.Asset1Array, _xlfn.CHOOSECOLS(main!$AB$18:$AI$990, MATCH(AR$23, main!$AB$17:$AI$17, 0)), _xlpm.Asset2Array, _xlfn.CHOOSECOLS(main!$AB$18:$AI$990, MATCH($AO26, main!$AB$17:$AI$17,0)), _xlpm.Covar, _xlfn.COVARIANCE.S(_xlpm.Asset1Array, _xlpm.Asset2Array), _xlpm.Covar)</f>
        <v>4.59385113608792E-4</v>
      </c>
      <c r="AS26" s="54">
        <f>_xlfn.LET(_xlpm.Asset1Array, _xlfn.CHOOSECOLS(main!$AB$18:$AI$990, MATCH(AS$23, main!$AB$17:$AI$17, 0)), _xlpm.Asset2Array, _xlfn.CHOOSECOLS(main!$AB$18:$AI$990, MATCH($AO26, main!$AB$17:$AI$17,0)), _xlpm.Covar, _xlfn.COVARIANCE.S(_xlpm.Asset1Array, _xlpm.Asset2Array), _xlpm.Covar)</f>
        <v>3.48650231844548E-4</v>
      </c>
      <c r="AT26" s="54">
        <f>_xlfn.LET(_xlpm.Asset1Array, _xlfn.CHOOSECOLS(main!$AB$18:$AI$990, MATCH(AT$23, main!$AB$17:$AI$17, 0)), _xlpm.Asset2Array, _xlfn.CHOOSECOLS(main!$AB$18:$AI$990, MATCH($AO26, main!$AB$17:$AI$17,0)), _xlpm.Covar, _xlfn.COVARIANCE.S(_xlpm.Asset1Array, _xlpm.Asset2Array), _xlpm.Covar)</f>
        <v>2.3187226661456204E-4</v>
      </c>
      <c r="AU26" s="54">
        <f>_xlfn.LET(_xlpm.Asset1Array, _xlfn.CHOOSECOLS(main!$AB$18:$AI$990, MATCH(AU$23, main!$AB$17:$AI$17, 0)), _xlpm.Asset2Array, _xlfn.CHOOSECOLS(main!$AB$18:$AI$990, MATCH($AO26, main!$AB$17:$AI$17,0)), _xlpm.Covar, _xlfn.COVARIANCE.S(_xlpm.Asset1Array, _xlpm.Asset2Array), _xlpm.Covar)</f>
        <v>2.7609101873138569E-5</v>
      </c>
      <c r="AV26" s="54">
        <f>_xlfn.LET(_xlpm.Asset1Array, _xlfn.CHOOSECOLS(main!$AB$18:$AI$990, MATCH(AV$23, main!$AB$17:$AI$17, 0)), _xlpm.Asset2Array, _xlfn.CHOOSECOLS(main!$AB$18:$AI$990, MATCH($AO26, main!$AB$17:$AI$17,0)), _xlpm.Covar, _xlfn.COVARIANCE.S(_xlpm.Asset1Array, _xlpm.Asset2Array), _xlpm.Covar)</f>
        <v>4.8518772357529559E-4</v>
      </c>
      <c r="AW26" s="6"/>
      <c r="AX26" s="6"/>
      <c r="AY26" s="6"/>
    </row>
    <row r="27" spans="8:51" s="1" customFormat="1" x14ac:dyDescent="0.25">
      <c r="H27" s="6"/>
      <c r="I27" s="6"/>
      <c r="J27" s="6"/>
      <c r="K27" s="6"/>
      <c r="L27" s="6"/>
      <c r="M27" s="6"/>
      <c r="O27" s="6"/>
      <c r="P27" s="35">
        <v>43846</v>
      </c>
      <c r="Q27" s="9">
        <v>3316.81005859375</v>
      </c>
      <c r="R27" s="9">
        <v>9125</v>
      </c>
      <c r="S27" s="9">
        <v>76.404914855957031</v>
      </c>
      <c r="T27" s="9">
        <v>159.25730895996094</v>
      </c>
      <c r="U27" s="9">
        <v>75.320182800292969</v>
      </c>
      <c r="V27" s="9">
        <v>146.30999755859375</v>
      </c>
      <c r="W27">
        <v>34.232666015625</v>
      </c>
      <c r="X27" s="9"/>
      <c r="Y27" s="9"/>
      <c r="AA27" s="6"/>
      <c r="AB27" s="84">
        <f>price_clean[[#This Row],[Date.1]]</f>
        <v>43846</v>
      </c>
      <c r="AC27" s="85">
        <f t="shared" si="1"/>
        <v>8.3317474222320189E-3</v>
      </c>
      <c r="AD27" s="85">
        <f t="shared" si="0"/>
        <v>9.8378307603079456E-3</v>
      </c>
      <c r="AE27" s="85">
        <f t="shared" si="0"/>
        <v>1.2448568700478242E-2</v>
      </c>
      <c r="AF27" s="85">
        <f t="shared" si="0"/>
        <v>1.8157475910267055E-2</v>
      </c>
      <c r="AG27" s="85">
        <f t="shared" si="0"/>
        <v>7.1487069658174151E-3</v>
      </c>
      <c r="AH27" s="85">
        <f t="shared" si="0"/>
        <v>-1.5707412123407796E-3</v>
      </c>
      <c r="AI27" s="85">
        <f t="shared" si="0"/>
        <v>-9.7094622767078392E-3</v>
      </c>
      <c r="AJ27" s="6"/>
      <c r="AK27" s="4"/>
      <c r="AN27" s="6"/>
      <c r="AO27" s="26" t="str">
        <v>MSFT</v>
      </c>
      <c r="AP27" s="54">
        <f>_xlfn.LET(_xlpm.Asset1Array, _xlfn.CHOOSECOLS(main!$AB$18:$AI$990, MATCH(AP$23, main!$AB$17:$AI$17, 0)), _xlpm.Asset2Array, _xlfn.CHOOSECOLS(main!$AB$18:$AI$990, MATCH($AO27, main!$AB$17:$AI$17,0)), _xlpm.Covar, _xlfn.COVARIANCE.S(_xlpm.Asset1Array, _xlpm.Asset2Array), _xlpm.Covar)</f>
        <v>2.5574400656423122E-4</v>
      </c>
      <c r="AQ27" s="54">
        <f>_xlfn.LET(_xlpm.Asset1Array, _xlfn.CHOOSECOLS(main!$AB$18:$AI$990, MATCH(AQ$23, main!$AB$17:$AI$17, 0)), _xlpm.Asset2Array, _xlfn.CHOOSECOLS(main!$AB$18:$AI$990, MATCH($AO27, main!$AB$17:$AI$17,0)), _xlpm.Covar, _xlfn.COVARIANCE.S(_xlpm.Asset1Array, _xlpm.Asset2Array), _xlpm.Covar)</f>
        <v>3.3140347493416011E-4</v>
      </c>
      <c r="AR27" s="54">
        <f>_xlfn.LET(_xlpm.Asset1Array, _xlfn.CHOOSECOLS(main!$AB$18:$AI$990, MATCH(AR$23, main!$AB$17:$AI$17, 0)), _xlpm.Asset2Array, _xlfn.CHOOSECOLS(main!$AB$18:$AI$990, MATCH($AO27, main!$AB$17:$AI$17,0)), _xlpm.Covar, _xlfn.COVARIANCE.S(_xlpm.Asset1Array, _xlpm.Asset2Array), _xlpm.Covar)</f>
        <v>3.48650231844548E-4</v>
      </c>
      <c r="AS27" s="54">
        <f>_xlfn.LET(_xlpm.Asset1Array, _xlfn.CHOOSECOLS(main!$AB$18:$AI$990, MATCH(AS$23, main!$AB$17:$AI$17, 0)), _xlpm.Asset2Array, _xlfn.CHOOSECOLS(main!$AB$18:$AI$990, MATCH($AO27, main!$AB$17:$AI$17,0)), _xlpm.Covar, _xlfn.COVARIANCE.S(_xlpm.Asset1Array, _xlpm.Asset2Array), _xlpm.Covar)</f>
        <v>4.3311279880522925E-4</v>
      </c>
      <c r="AT27" s="54">
        <f>_xlfn.LET(_xlpm.Asset1Array, _xlfn.CHOOSECOLS(main!$AB$18:$AI$990, MATCH(AT$23, main!$AB$17:$AI$17, 0)), _xlpm.Asset2Array, _xlfn.CHOOSECOLS(main!$AB$18:$AI$990, MATCH($AO27, main!$AB$17:$AI$17,0)), _xlpm.Covar, _xlfn.COVARIANCE.S(_xlpm.Asset1Array, _xlpm.Asset2Array), _xlpm.Covar)</f>
        <v>2.3004826292650625E-4</v>
      </c>
      <c r="AU27" s="54">
        <f>_xlfn.LET(_xlpm.Asset1Array, _xlfn.CHOOSECOLS(main!$AB$18:$AI$990, MATCH(AU$23, main!$AB$17:$AI$17, 0)), _xlpm.Asset2Array, _xlfn.CHOOSECOLS(main!$AB$18:$AI$990, MATCH($AO27, main!$AB$17:$AI$17,0)), _xlpm.Covar, _xlfn.COVARIANCE.S(_xlpm.Asset1Array, _xlpm.Asset2Array), _xlpm.Covar)</f>
        <v>2.5470754814784703E-5</v>
      </c>
      <c r="AV27" s="54">
        <f>_xlfn.LET(_xlpm.Asset1Array, _xlfn.CHOOSECOLS(main!$AB$18:$AI$990, MATCH(AV$23, main!$AB$17:$AI$17, 0)), _xlpm.Asset2Array, _xlfn.CHOOSECOLS(main!$AB$18:$AI$990, MATCH($AO27, main!$AB$17:$AI$17,0)), _xlpm.Covar, _xlfn.COVARIANCE.S(_xlpm.Asset1Array, _xlpm.Asset2Array), _xlpm.Covar)</f>
        <v>4.3860910632337053E-4</v>
      </c>
      <c r="AW27" s="6"/>
      <c r="AX27" s="6"/>
      <c r="AY27" s="6"/>
    </row>
    <row r="28" spans="8:51" s="1" customFormat="1" x14ac:dyDescent="0.25">
      <c r="H28" s="6"/>
      <c r="I28" s="6"/>
      <c r="J28" s="6"/>
      <c r="K28" s="6"/>
      <c r="L28" s="6"/>
      <c r="M28" s="6"/>
      <c r="O28" s="6"/>
      <c r="P28" s="35">
        <v>43847</v>
      </c>
      <c r="Q28" s="9">
        <v>3329.6201171875</v>
      </c>
      <c r="R28" s="9">
        <v>9173.73046875</v>
      </c>
      <c r="S28" s="9">
        <v>77.25079345703125</v>
      </c>
      <c r="T28" s="9">
        <v>160.14865112304688</v>
      </c>
      <c r="U28" s="9">
        <v>75.547500610351563</v>
      </c>
      <c r="V28" s="9">
        <v>146.58000183105469</v>
      </c>
      <c r="W28">
        <v>34.033332824707031</v>
      </c>
      <c r="X28" s="9"/>
      <c r="Y28" s="9"/>
      <c r="AA28" s="6"/>
      <c r="AB28" s="84">
        <f>price_clean[[#This Row],[Date.1]]</f>
        <v>43847</v>
      </c>
      <c r="AC28" s="85">
        <f t="shared" si="1"/>
        <v>3.8547232474851439E-3</v>
      </c>
      <c r="AD28" s="85">
        <f t="shared" si="0"/>
        <v>5.3261163696604096E-3</v>
      </c>
      <c r="AE28" s="85">
        <f t="shared" si="0"/>
        <v>1.1010162334830088E-2</v>
      </c>
      <c r="AF28" s="85">
        <f t="shared" si="0"/>
        <v>5.5812638979336688E-3</v>
      </c>
      <c r="AG28" s="85">
        <f t="shared" si="0"/>
        <v>3.0134748137302654E-3</v>
      </c>
      <c r="AH28" s="85">
        <f t="shared" si="0"/>
        <v>1.8437252860089575E-3</v>
      </c>
      <c r="AI28" s="85">
        <f t="shared" si="0"/>
        <v>-5.8399133043832568E-3</v>
      </c>
      <c r="AJ28" s="6"/>
      <c r="AK28" s="4"/>
      <c r="AN28" s="6"/>
      <c r="AO28" s="26" t="str">
        <v>VT</v>
      </c>
      <c r="AP28" s="54">
        <f>_xlfn.LET(_xlpm.Asset1Array, _xlfn.CHOOSECOLS(main!$AB$18:$AI$990, MATCH(AP$23, main!$AB$17:$AI$17, 0)), _xlpm.Asset2Array, _xlfn.CHOOSECOLS(main!$AB$18:$AI$990, MATCH($AO28, main!$AB$17:$AI$17,0)), _xlpm.Covar, _xlfn.COVARIANCE.S(_xlpm.Asset1Array, _xlpm.Asset2Array), _xlpm.Covar)</f>
        <v>2.0271120921224007E-4</v>
      </c>
      <c r="AQ28" s="54">
        <f>_xlfn.LET(_xlpm.Asset1Array, _xlfn.CHOOSECOLS(main!$AB$18:$AI$990, MATCH(AQ$23, main!$AB$17:$AI$17, 0)), _xlpm.Asset2Array, _xlfn.CHOOSECOLS(main!$AB$18:$AI$990, MATCH($AO28, main!$AB$17:$AI$17,0)), _xlpm.Covar, _xlfn.COVARIANCE.S(_xlpm.Asset1Array, _xlpm.Asset2Array), _xlpm.Covar)</f>
        <v>2.2404397658825782E-4</v>
      </c>
      <c r="AR28" s="54">
        <f>_xlfn.LET(_xlpm.Asset1Array, _xlfn.CHOOSECOLS(main!$AB$18:$AI$990, MATCH(AR$23, main!$AB$17:$AI$17, 0)), _xlpm.Asset2Array, _xlfn.CHOOSECOLS(main!$AB$18:$AI$990, MATCH($AO28, main!$AB$17:$AI$17,0)), _xlpm.Covar, _xlfn.COVARIANCE.S(_xlpm.Asset1Array, _xlpm.Asset2Array), _xlpm.Covar)</f>
        <v>2.3187226661456204E-4</v>
      </c>
      <c r="AS28" s="54">
        <f>_xlfn.LET(_xlpm.Asset1Array, _xlfn.CHOOSECOLS(main!$AB$18:$AI$990, MATCH(AS$23, main!$AB$17:$AI$17, 0)), _xlpm.Asset2Array, _xlfn.CHOOSECOLS(main!$AB$18:$AI$990, MATCH($AO28, main!$AB$17:$AI$17,0)), _xlpm.Covar, _xlfn.COVARIANCE.S(_xlpm.Asset1Array, _xlpm.Asset2Array), _xlpm.Covar)</f>
        <v>2.3004826292650625E-4</v>
      </c>
      <c r="AT28" s="54">
        <f>_xlfn.LET(_xlpm.Asset1Array, _xlfn.CHOOSECOLS(main!$AB$18:$AI$990, MATCH(AT$23, main!$AB$17:$AI$17, 0)), _xlpm.Asset2Array, _xlfn.CHOOSECOLS(main!$AB$18:$AI$990, MATCH($AO28, main!$AB$17:$AI$17,0)), _xlpm.Covar, _xlfn.COVARIANCE.S(_xlpm.Asset1Array, _xlpm.Asset2Array), _xlpm.Covar)</f>
        <v>1.9699118520356089E-4</v>
      </c>
      <c r="AU28" s="54">
        <f>_xlfn.LET(_xlpm.Asset1Array, _xlfn.CHOOSECOLS(main!$AB$18:$AI$990, MATCH(AU$23, main!$AB$17:$AI$17, 0)), _xlpm.Asset2Array, _xlfn.CHOOSECOLS(main!$AB$18:$AI$990, MATCH($AO28, main!$AB$17:$AI$17,0)), _xlpm.Covar, _xlfn.COVARIANCE.S(_xlpm.Asset1Array, _xlpm.Asset2Array), _xlpm.Covar)</f>
        <v>2.541995347880072E-5</v>
      </c>
      <c r="AV28" s="54">
        <f>_xlfn.LET(_xlpm.Asset1Array, _xlfn.CHOOSECOLS(main!$AB$18:$AI$990, MATCH(AV$23, main!$AB$17:$AI$17, 0)), _xlpm.Asset2Array, _xlfn.CHOOSECOLS(main!$AB$18:$AI$990, MATCH($AO28, main!$AB$17:$AI$17,0)), _xlpm.Covar, _xlfn.COVARIANCE.S(_xlpm.Asset1Array, _xlpm.Asset2Array), _xlpm.Covar)</f>
        <v>3.2186362438983067E-4</v>
      </c>
      <c r="AW28" s="6"/>
      <c r="AX28" s="6"/>
      <c r="AY28" s="6"/>
    </row>
    <row r="29" spans="8:51" s="1" customFormat="1" x14ac:dyDescent="0.25">
      <c r="H29" s="6"/>
      <c r="I29" s="6"/>
      <c r="J29" s="6"/>
      <c r="K29" s="6"/>
      <c r="L29" s="6"/>
      <c r="M29" s="6"/>
      <c r="O29" s="6"/>
      <c r="P29" s="35">
        <v>43851</v>
      </c>
      <c r="Q29" s="9">
        <v>3320.7900390625</v>
      </c>
      <c r="R29" s="9">
        <v>9166.6298828125</v>
      </c>
      <c r="S29" s="9">
        <v>76.727279663085938</v>
      </c>
      <c r="T29" s="9">
        <v>159.57359313964844</v>
      </c>
      <c r="U29" s="9">
        <v>75.065574645996094</v>
      </c>
      <c r="V29" s="9">
        <v>146.74000549316406</v>
      </c>
      <c r="W29">
        <v>36.479999542236328</v>
      </c>
      <c r="X29" s="9"/>
      <c r="Y29" s="9"/>
      <c r="AA29" s="6"/>
      <c r="AB29" s="84">
        <f>price_clean[[#This Row],[Date.1]]</f>
        <v>43851</v>
      </c>
      <c r="AC29" s="85">
        <f t="shared" si="1"/>
        <v>-2.6555003695853839E-3</v>
      </c>
      <c r="AD29" s="85">
        <f t="shared" si="0"/>
        <v>-7.7431262594189118E-4</v>
      </c>
      <c r="AE29" s="85">
        <f t="shared" si="0"/>
        <v>-6.7998748202836232E-3</v>
      </c>
      <c r="AF29" s="85">
        <f t="shared" si="0"/>
        <v>-3.5972386271381305E-3</v>
      </c>
      <c r="AG29" s="85">
        <f t="shared" si="0"/>
        <v>-6.399545434875282E-3</v>
      </c>
      <c r="AH29" s="85">
        <f t="shared" si="0"/>
        <v>1.0909837309721073E-3</v>
      </c>
      <c r="AI29" s="85">
        <f t="shared" si="0"/>
        <v>6.9423731100219446E-2</v>
      </c>
      <c r="AJ29" s="6"/>
      <c r="AK29" s="4"/>
      <c r="AN29" s="6"/>
      <c r="AO29" s="26" t="str">
        <v>GLD</v>
      </c>
      <c r="AP29" s="54">
        <f>_xlfn.LET(_xlpm.Asset1Array, _xlfn.CHOOSECOLS(main!$AB$18:$AI$990, MATCH(AP$23, main!$AB$17:$AI$17, 0)), _xlpm.Asset2Array, _xlfn.CHOOSECOLS(main!$AB$18:$AI$990, MATCH($AO29, main!$AB$17:$AI$17,0)), _xlpm.Covar, _xlfn.COVARIANCE.S(_xlpm.Asset1Array, _xlpm.Asset2Array), _xlpm.Covar)</f>
        <v>2.0985596334523089E-5</v>
      </c>
      <c r="AQ29" s="54">
        <f>_xlfn.LET(_xlpm.Asset1Array, _xlfn.CHOOSECOLS(main!$AB$18:$AI$990, MATCH(AQ$23, main!$AB$17:$AI$17, 0)), _xlpm.Asset2Array, _xlfn.CHOOSECOLS(main!$AB$18:$AI$990, MATCH($AO29, main!$AB$17:$AI$17,0)), _xlpm.Covar, _xlfn.COVARIANCE.S(_xlpm.Asset1Array, _xlpm.Asset2Array), _xlpm.Covar)</f>
        <v>2.7718071591099519E-5</v>
      </c>
      <c r="AR29" s="54">
        <f>_xlfn.LET(_xlpm.Asset1Array, _xlfn.CHOOSECOLS(main!$AB$18:$AI$990, MATCH(AR$23, main!$AB$17:$AI$17, 0)), _xlpm.Asset2Array, _xlfn.CHOOSECOLS(main!$AB$18:$AI$990, MATCH($AO29, main!$AB$17:$AI$17,0)), _xlpm.Covar, _xlfn.COVARIANCE.S(_xlpm.Asset1Array, _xlpm.Asset2Array), _xlpm.Covar)</f>
        <v>2.7609101873138569E-5</v>
      </c>
      <c r="AS29" s="54">
        <f>_xlfn.LET(_xlpm.Asset1Array, _xlfn.CHOOSECOLS(main!$AB$18:$AI$990, MATCH(AS$23, main!$AB$17:$AI$17, 0)), _xlpm.Asset2Array, _xlfn.CHOOSECOLS(main!$AB$18:$AI$990, MATCH($AO29, main!$AB$17:$AI$17,0)), _xlpm.Covar, _xlfn.COVARIANCE.S(_xlpm.Asset1Array, _xlpm.Asset2Array), _xlpm.Covar)</f>
        <v>2.5470754814784703E-5</v>
      </c>
      <c r="AT29" s="54">
        <f>_xlfn.LET(_xlpm.Asset1Array, _xlfn.CHOOSECOLS(main!$AB$18:$AI$990, MATCH(AT$23, main!$AB$17:$AI$17, 0)), _xlpm.Asset2Array, _xlfn.CHOOSECOLS(main!$AB$18:$AI$990, MATCH($AO29, main!$AB$17:$AI$17,0)), _xlpm.Covar, _xlfn.COVARIANCE.S(_xlpm.Asset1Array, _xlpm.Asset2Array), _xlpm.Covar)</f>
        <v>2.541995347880072E-5</v>
      </c>
      <c r="AU29" s="54">
        <f>_xlfn.LET(_xlpm.Asset1Array, _xlfn.CHOOSECOLS(main!$AB$18:$AI$990, MATCH(AU$23, main!$AB$17:$AI$17, 0)), _xlpm.Asset2Array, _xlfn.CHOOSECOLS(main!$AB$18:$AI$990, MATCH($AO29, main!$AB$17:$AI$17,0)), _xlpm.Covar, _xlfn.COVARIANCE.S(_xlpm.Asset1Array, _xlpm.Asset2Array), _xlpm.Covar)</f>
        <v>9.7959801968758629E-5</v>
      </c>
      <c r="AV29" s="54">
        <f>_xlfn.LET(_xlpm.Asset1Array, _xlfn.CHOOSECOLS(main!$AB$18:$AI$990, MATCH(AV$23, main!$AB$17:$AI$17, 0)), _xlpm.Asset2Array, _xlfn.CHOOSECOLS(main!$AB$18:$AI$990, MATCH($AO29, main!$AB$17:$AI$17,0)), _xlpm.Covar, _xlfn.COVARIANCE.S(_xlpm.Asset1Array, _xlpm.Asset2Array), _xlpm.Covar)</f>
        <v>3.9184352473658404E-5</v>
      </c>
      <c r="AW29" s="6"/>
      <c r="AX29" s="6"/>
      <c r="AY29" s="6"/>
    </row>
    <row r="30" spans="8:51" s="1" customFormat="1" x14ac:dyDescent="0.25">
      <c r="H30" s="6"/>
      <c r="I30" s="6"/>
      <c r="J30" s="6"/>
      <c r="K30" s="6"/>
      <c r="L30" s="6"/>
      <c r="M30" s="6"/>
      <c r="O30" s="6"/>
      <c r="P30" s="35">
        <v>43852</v>
      </c>
      <c r="Q30" s="9">
        <v>3321.75</v>
      </c>
      <c r="R30" s="9">
        <v>9188.580078125</v>
      </c>
      <c r="S30" s="9">
        <v>77.001152038574219</v>
      </c>
      <c r="T30" s="9">
        <v>158.80685424804688</v>
      </c>
      <c r="U30" s="9">
        <v>75.16558837890625</v>
      </c>
      <c r="V30" s="9">
        <v>146.78999328613281</v>
      </c>
      <c r="W30">
        <v>37.970668792724609</v>
      </c>
      <c r="X30" s="9"/>
      <c r="Y30" s="9"/>
      <c r="AA30" s="6"/>
      <c r="AB30" s="84">
        <f>price_clean[[#This Row],[Date.1]]</f>
        <v>43852</v>
      </c>
      <c r="AC30" s="85">
        <f t="shared" si="1"/>
        <v>2.8903429668107475E-4</v>
      </c>
      <c r="AD30" s="85">
        <f t="shared" si="0"/>
        <v>2.3917139409114288E-3</v>
      </c>
      <c r="AE30" s="85">
        <f t="shared" si="0"/>
        <v>3.5630710884337548E-3</v>
      </c>
      <c r="AF30" s="85">
        <f t="shared" si="0"/>
        <v>-4.8165041551492919E-3</v>
      </c>
      <c r="AG30" s="85">
        <f t="shared" si="0"/>
        <v>1.3314647330384579E-3</v>
      </c>
      <c r="AH30" s="85">
        <f t="shared" si="0"/>
        <v>3.4059751071358448E-4</v>
      </c>
      <c r="AI30" s="85">
        <f t="shared" si="0"/>
        <v>4.0049835144913212E-2</v>
      </c>
      <c r="AJ30" s="6"/>
      <c r="AK30" s="4"/>
      <c r="AN30" s="6"/>
      <c r="AO30" s="26" t="str">
        <v>TSLA</v>
      </c>
      <c r="AP30" s="54">
        <f>_xlfn.LET(_xlpm.Asset1Array, _xlfn.CHOOSECOLS(main!$AB$18:$AI$990, MATCH(AP$23, main!$AB$17:$AI$17, 0)), _xlpm.Asset2Array, _xlfn.CHOOSECOLS(main!$AB$18:$AI$990, MATCH($AO30, main!$AB$17:$AI$17,0)), _xlpm.Covar, _xlfn.COVARIANCE.S(_xlpm.Asset1Array, _xlpm.Asset2Array), _xlpm.Covar)</f>
        <v>3.34199180605025E-4</v>
      </c>
      <c r="AQ30" s="54">
        <f>_xlfn.LET(_xlpm.Asset1Array, _xlfn.CHOOSECOLS(main!$AB$18:$AI$990, MATCH(AQ$23, main!$AB$17:$AI$17, 0)), _xlpm.Asset2Array, _xlfn.CHOOSECOLS(main!$AB$18:$AI$990, MATCH($AO30, main!$AB$17:$AI$17,0)), _xlpm.Covar, _xlfn.COVARIANCE.S(_xlpm.Asset1Array, _xlpm.Asset2Array), _xlpm.Covar)</f>
        <v>4.7826450151672436E-4</v>
      </c>
      <c r="AR30" s="54">
        <f>_xlfn.LET(_xlpm.Asset1Array, _xlfn.CHOOSECOLS(main!$AB$18:$AI$990, MATCH(AR$23, main!$AB$17:$AI$17, 0)), _xlpm.Asset2Array, _xlfn.CHOOSECOLS(main!$AB$18:$AI$990, MATCH($AO30, main!$AB$17:$AI$17,0)), _xlpm.Covar, _xlfn.COVARIANCE.S(_xlpm.Asset1Array, _xlpm.Asset2Array), _xlpm.Covar)</f>
        <v>4.8518772357529559E-4</v>
      </c>
      <c r="AS30" s="54">
        <f>_xlfn.LET(_xlpm.Asset1Array, _xlfn.CHOOSECOLS(main!$AB$18:$AI$990, MATCH(AS$23, main!$AB$17:$AI$17, 0)), _xlpm.Asset2Array, _xlfn.CHOOSECOLS(main!$AB$18:$AI$990, MATCH($AO30, main!$AB$17:$AI$17,0)), _xlpm.Covar, _xlfn.COVARIANCE.S(_xlpm.Asset1Array, _xlpm.Asset2Array), _xlpm.Covar)</f>
        <v>4.3860910632337053E-4</v>
      </c>
      <c r="AT30" s="54">
        <f>_xlfn.LET(_xlpm.Asset1Array, _xlfn.CHOOSECOLS(main!$AB$18:$AI$990, MATCH(AT$23, main!$AB$17:$AI$17, 0)), _xlpm.Asset2Array, _xlfn.CHOOSECOLS(main!$AB$18:$AI$990, MATCH($AO30, main!$AB$17:$AI$17,0)), _xlpm.Covar, _xlfn.COVARIANCE.S(_xlpm.Asset1Array, _xlpm.Asset2Array), _xlpm.Covar)</f>
        <v>3.2186362438983067E-4</v>
      </c>
      <c r="AU30" s="54">
        <f>_xlfn.LET(_xlpm.Asset1Array, _xlfn.CHOOSECOLS(main!$AB$18:$AI$990, MATCH(AU$23, main!$AB$17:$AI$17, 0)), _xlpm.Asset2Array, _xlfn.CHOOSECOLS(main!$AB$18:$AI$990, MATCH($AO30, main!$AB$17:$AI$17,0)), _xlpm.Covar, _xlfn.COVARIANCE.S(_xlpm.Asset1Array, _xlpm.Asset2Array), _xlpm.Covar)</f>
        <v>3.9184352473658404E-5</v>
      </c>
      <c r="AV30" s="54">
        <f>_xlfn.LET(_xlpm.Asset1Array, _xlfn.CHOOSECOLS(main!$AB$18:$AI$990, MATCH(AV$23, main!$AB$17:$AI$17, 0)), _xlpm.Asset2Array, _xlfn.CHOOSECOLS(main!$AB$18:$AI$990, MATCH($AO30, main!$AB$17:$AI$17,0)), _xlpm.Covar, _xlfn.COVARIANCE.S(_xlpm.Asset1Array, _xlpm.Asset2Array), _xlpm.Covar)</f>
        <v>1.8834693260707637E-3</v>
      </c>
      <c r="AW30" s="6"/>
      <c r="AX30" s="6"/>
      <c r="AY30" s="6"/>
    </row>
    <row r="31" spans="8:51" s="1" customFormat="1" x14ac:dyDescent="0.25">
      <c r="H31" s="6"/>
      <c r="I31" s="6"/>
      <c r="J31" s="6"/>
      <c r="K31" s="6"/>
      <c r="L31" s="6"/>
      <c r="M31" s="6"/>
      <c r="O31" s="6"/>
      <c r="P31" s="35">
        <v>43853</v>
      </c>
      <c r="Q31" s="9">
        <v>3325.5400390625</v>
      </c>
      <c r="R31" s="9">
        <v>9216.98046875</v>
      </c>
      <c r="S31" s="9">
        <v>77.371955871582031</v>
      </c>
      <c r="T31" s="9">
        <v>159.78445434570313</v>
      </c>
      <c r="U31" s="9">
        <v>75.083732604980469</v>
      </c>
      <c r="V31" s="9">
        <v>147.1199951171875</v>
      </c>
      <c r="W31">
        <v>38.14666748046875</v>
      </c>
      <c r="X31" s="9"/>
      <c r="Y31" s="9"/>
      <c r="AA31" s="6"/>
      <c r="AB31" s="84">
        <f>price_clean[[#This Row],[Date.1]]</f>
        <v>43853</v>
      </c>
      <c r="AC31" s="85">
        <f t="shared" si="1"/>
        <v>1.140326193358241E-3</v>
      </c>
      <c r="AD31" s="85">
        <f t="shared" si="0"/>
        <v>3.086068809769341E-3</v>
      </c>
      <c r="AE31" s="85">
        <f t="shared" si="0"/>
        <v>4.8040044170787628E-3</v>
      </c>
      <c r="AF31" s="85">
        <f t="shared" si="0"/>
        <v>6.1370360055707654E-3</v>
      </c>
      <c r="AG31" s="85">
        <f t="shared" si="0"/>
        <v>-1.0895993604257935E-3</v>
      </c>
      <c r="AH31" s="85">
        <f t="shared" si="0"/>
        <v>2.2455988755117292E-3</v>
      </c>
      <c r="AI31" s="85">
        <f t="shared" si="0"/>
        <v>4.6244130446066976E-3</v>
      </c>
      <c r="AJ31" s="6"/>
      <c r="AK31" s="4"/>
      <c r="AN31" s="6"/>
      <c r="AO31" s="6"/>
      <c r="AP31" s="6"/>
      <c r="AQ31" s="6"/>
      <c r="AR31" s="6"/>
      <c r="AS31" s="6"/>
      <c r="AT31" s="6"/>
      <c r="AU31" s="6"/>
      <c r="AV31" s="6"/>
      <c r="AW31" s="6"/>
      <c r="AX31" s="6"/>
      <c r="AY31" s="6"/>
    </row>
    <row r="32" spans="8:51" s="1" customFormat="1" x14ac:dyDescent="0.25">
      <c r="H32" s="6"/>
      <c r="I32" s="6"/>
      <c r="J32" s="6"/>
      <c r="K32" s="6"/>
      <c r="L32" s="6"/>
      <c r="M32" s="6"/>
      <c r="O32" s="6"/>
      <c r="P32" s="35">
        <v>43854</v>
      </c>
      <c r="Q32" s="9">
        <v>3295.469970703125</v>
      </c>
      <c r="R32" s="9">
        <v>9141.4697265625</v>
      </c>
      <c r="S32" s="9">
        <v>77.149002075195313</v>
      </c>
      <c r="T32" s="9">
        <v>158.17431640625</v>
      </c>
      <c r="U32" s="9">
        <v>74.492683410644531</v>
      </c>
      <c r="V32" s="9">
        <v>147.97999572753906</v>
      </c>
      <c r="W32">
        <v>37.654666900634766</v>
      </c>
      <c r="X32" s="9"/>
      <c r="Y32" s="9"/>
      <c r="AA32" s="6"/>
      <c r="AB32" s="84">
        <f>price_clean[[#This Row],[Date.1]]</f>
        <v>43854</v>
      </c>
      <c r="AC32" s="85">
        <f t="shared" si="1"/>
        <v>-9.0832894261937882E-3</v>
      </c>
      <c r="AD32" s="85">
        <f t="shared" si="0"/>
        <v>-8.2263118308149585E-3</v>
      </c>
      <c r="AE32" s="85">
        <f t="shared" si="0"/>
        <v>-2.8857438378612384E-3</v>
      </c>
      <c r="AF32" s="85">
        <f t="shared" si="0"/>
        <v>-1.0128053390553919E-2</v>
      </c>
      <c r="AG32" s="85">
        <f t="shared" si="0"/>
        <v>-7.9030142100141431E-3</v>
      </c>
      <c r="AH32" s="85">
        <f t="shared" si="0"/>
        <v>5.8285535187767275E-3</v>
      </c>
      <c r="AI32" s="85">
        <f t="shared" si="0"/>
        <v>-1.2981499419033645E-2</v>
      </c>
      <c r="AJ32" s="6"/>
      <c r="AK32" s="4"/>
      <c r="AN32" s="6"/>
      <c r="AO32" s="6"/>
      <c r="AP32" s="6"/>
      <c r="AQ32" s="6"/>
      <c r="AR32" s="6"/>
      <c r="AS32" s="6"/>
      <c r="AT32" s="6"/>
      <c r="AU32" s="6"/>
      <c r="AV32" s="6"/>
      <c r="AW32" s="6"/>
      <c r="AX32" s="6"/>
      <c r="AY32" s="6"/>
    </row>
    <row r="33" spans="8:51" s="1" customFormat="1" x14ac:dyDescent="0.25">
      <c r="H33" s="6"/>
      <c r="I33" s="6"/>
      <c r="J33" s="6"/>
      <c r="K33" s="6"/>
      <c r="L33" s="6"/>
      <c r="M33" s="6"/>
      <c r="O33" s="6"/>
      <c r="P33" s="35">
        <v>43857</v>
      </c>
      <c r="Q33" s="9">
        <v>3243.6298828125</v>
      </c>
      <c r="R33" s="9">
        <v>8952.1796875</v>
      </c>
      <c r="S33" s="9">
        <v>74.880409240722656</v>
      </c>
      <c r="T33" s="9">
        <v>155.52915954589844</v>
      </c>
      <c r="U33" s="9">
        <v>73.110496520996094</v>
      </c>
      <c r="V33" s="9">
        <v>148.99000549316406</v>
      </c>
      <c r="W33">
        <v>37.201332092285156</v>
      </c>
      <c r="X33" s="9"/>
      <c r="Y33" s="9"/>
      <c r="AA33" s="6"/>
      <c r="AB33" s="84">
        <f>price_clean[[#This Row],[Date.1]]</f>
        <v>43857</v>
      </c>
      <c r="AC33" s="85">
        <f t="shared" si="1"/>
        <v>-1.5855752356844034E-2</v>
      </c>
      <c r="AD33" s="85">
        <f t="shared" si="0"/>
        <v>-2.0924130993756476E-2</v>
      </c>
      <c r="AE33" s="85">
        <f t="shared" si="0"/>
        <v>-2.9846346419072842E-2</v>
      </c>
      <c r="AF33" s="85">
        <f t="shared" si="0"/>
        <v>-1.6864458032767139E-2</v>
      </c>
      <c r="AG33" s="85">
        <f t="shared" si="0"/>
        <v>-1.8728963603584458E-2</v>
      </c>
      <c r="AH33" s="85">
        <f t="shared" si="0"/>
        <v>6.8021258430709438E-3</v>
      </c>
      <c r="AI33" s="85">
        <f t="shared" si="0"/>
        <v>-1.2112331857897394E-2</v>
      </c>
      <c r="AJ33" s="6"/>
      <c r="AK33" s="4"/>
      <c r="AN33" s="6"/>
      <c r="AO33" s="6"/>
      <c r="AP33" s="6"/>
      <c r="AQ33" s="6"/>
      <c r="AR33" s="6"/>
      <c r="AS33" s="6"/>
      <c r="AT33" s="6"/>
      <c r="AU33" s="6"/>
      <c r="AV33" s="6"/>
      <c r="AW33" s="6"/>
      <c r="AX33" s="6"/>
      <c r="AY33" s="6"/>
    </row>
    <row r="34" spans="8:51" s="1" customFormat="1" ht="15" x14ac:dyDescent="0.25">
      <c r="H34" s="6"/>
      <c r="I34" s="6"/>
      <c r="J34" s="6"/>
      <c r="K34" s="6"/>
      <c r="L34" s="6"/>
      <c r="M34" s="6"/>
      <c r="O34" s="6"/>
      <c r="P34" s="35">
        <v>43858</v>
      </c>
      <c r="Q34" s="9">
        <v>3276.239990234375</v>
      </c>
      <c r="R34" s="9">
        <v>9090.9296875</v>
      </c>
      <c r="S34" s="9">
        <v>76.998733520507813</v>
      </c>
      <c r="T34" s="9">
        <v>158.576904296875</v>
      </c>
      <c r="U34" s="9">
        <v>73.828857421875</v>
      </c>
      <c r="V34" s="9">
        <v>147.66000366210938</v>
      </c>
      <c r="W34">
        <v>37.793331146240234</v>
      </c>
      <c r="X34" s="9"/>
      <c r="Y34" s="9"/>
      <c r="AA34" s="6"/>
      <c r="AB34" s="84">
        <f>price_clean[[#This Row],[Date.1]]</f>
        <v>43858</v>
      </c>
      <c r="AC34" s="85">
        <f t="shared" si="1"/>
        <v>1.0003383500352516E-2</v>
      </c>
      <c r="AD34" s="85">
        <f t="shared" ref="AD34:AD97" si="3">LN(R34/R33)</f>
        <v>1.5380135673771141E-2</v>
      </c>
      <c r="AE34" s="85">
        <f t="shared" ref="AE34:AE97" si="4">LN(S34/S33)</f>
        <v>2.7896676490974076E-2</v>
      </c>
      <c r="AF34" s="85">
        <f t="shared" ref="AF34:AF97" si="5">LN(T34/T33)</f>
        <v>1.9406441021903392E-2</v>
      </c>
      <c r="AG34" s="85">
        <f t="shared" ref="AG34:AG97" si="6">LN(U34/U33)</f>
        <v>9.7777294478914555E-3</v>
      </c>
      <c r="AH34" s="85">
        <f t="shared" ref="AH34:AH97" si="7">LN(V34/V33)</f>
        <v>-8.9668680366179303E-3</v>
      </c>
      <c r="AI34" s="85">
        <f t="shared" ref="AI34:AI97" si="8">LN(W34/W33)</f>
        <v>1.578809278786119E-2</v>
      </c>
      <c r="AJ34" s="6"/>
      <c r="AK34" s="4"/>
      <c r="AN34" s="6"/>
      <c r="AO34" s="12" t="s">
        <v>2897</v>
      </c>
      <c r="AP34" s="6"/>
      <c r="AQ34" s="6"/>
      <c r="AR34" s="6"/>
      <c r="AS34" s="6"/>
      <c r="AT34" s="6"/>
      <c r="AU34" s="6"/>
      <c r="AV34" s="6"/>
      <c r="AW34" s="6"/>
      <c r="AX34" s="36" t="e" vm="1">
        <v>#VALUE!</v>
      </c>
      <c r="AY34" s="6"/>
    </row>
    <row r="35" spans="8:51" s="1" customFormat="1" x14ac:dyDescent="0.25">
      <c r="H35" s="6"/>
      <c r="I35" s="6"/>
      <c r="J35" s="6"/>
      <c r="K35" s="6"/>
      <c r="L35" s="6"/>
      <c r="M35" s="6"/>
      <c r="O35" s="6"/>
      <c r="P35" s="35">
        <v>43859</v>
      </c>
      <c r="Q35" s="9">
        <v>3273.39990234375</v>
      </c>
      <c r="R35" s="9">
        <v>9101.6103515625</v>
      </c>
      <c r="S35" s="9">
        <v>78.610481262207031</v>
      </c>
      <c r="T35" s="9">
        <v>161.04951477050781</v>
      </c>
      <c r="U35" s="9">
        <v>73.756111145019531</v>
      </c>
      <c r="V35" s="9">
        <v>148.46000671386719</v>
      </c>
      <c r="W35">
        <v>38.732666015625</v>
      </c>
      <c r="X35" s="9"/>
      <c r="Y35" s="9"/>
      <c r="AA35" s="6"/>
      <c r="AB35" s="84">
        <f>price_clean[[#This Row],[Date.1]]</f>
        <v>43859</v>
      </c>
      <c r="AC35" s="85">
        <f t="shared" si="1"/>
        <v>-8.6725014358463145E-4</v>
      </c>
      <c r="AD35" s="85">
        <f t="shared" si="3"/>
        <v>1.1741807649385109E-3</v>
      </c>
      <c r="AE35" s="85">
        <f t="shared" si="4"/>
        <v>2.0716066004063172E-2</v>
      </c>
      <c r="AF35" s="85">
        <f t="shared" si="5"/>
        <v>1.5472186603799488E-2</v>
      </c>
      <c r="AG35" s="85">
        <f t="shared" si="6"/>
        <v>-9.8582238358517764E-4</v>
      </c>
      <c r="AH35" s="85">
        <f t="shared" si="7"/>
        <v>5.4032484808315111E-3</v>
      </c>
      <c r="AI35" s="85">
        <f t="shared" si="8"/>
        <v>2.4550664730791129E-2</v>
      </c>
      <c r="AJ35" s="6"/>
      <c r="AK35" s="4"/>
      <c r="AN35" s="6"/>
      <c r="AO35" s="6"/>
      <c r="AP35" s="6"/>
      <c r="AQ35" s="6"/>
      <c r="AR35" s="6"/>
      <c r="AS35" s="6"/>
      <c r="AT35" s="6"/>
      <c r="AU35" s="6"/>
      <c r="AV35" s="6"/>
      <c r="AW35" s="6"/>
      <c r="AX35" s="6"/>
      <c r="AY35" s="6"/>
    </row>
    <row r="36" spans="8:51" s="1" customFormat="1" x14ac:dyDescent="0.25">
      <c r="H36" s="6"/>
      <c r="I36" s="6"/>
      <c r="J36" s="6"/>
      <c r="K36" s="6"/>
      <c r="L36" s="6"/>
      <c r="M36" s="6"/>
      <c r="O36" s="6"/>
      <c r="P36" s="35">
        <v>43860</v>
      </c>
      <c r="Q36" s="9">
        <v>3283.659912109375</v>
      </c>
      <c r="R36" s="9">
        <v>9136.08984375</v>
      </c>
      <c r="S36" s="9">
        <v>78.496566772460938</v>
      </c>
      <c r="T36" s="9">
        <v>165.59237670898438</v>
      </c>
      <c r="U36" s="9">
        <v>73.756111145019531</v>
      </c>
      <c r="V36" s="9">
        <v>148.47000122070313</v>
      </c>
      <c r="W36">
        <v>42.720668792724609</v>
      </c>
      <c r="X36" s="9"/>
      <c r="Y36" s="9"/>
      <c r="AA36" s="6"/>
      <c r="AB36" s="84">
        <f>price_clean[[#This Row],[Date.1]]</f>
        <v>43860</v>
      </c>
      <c r="AC36" s="85">
        <f t="shared" si="1"/>
        <v>3.1294569302110597E-3</v>
      </c>
      <c r="AD36" s="85">
        <f t="shared" si="3"/>
        <v>3.781127323890836E-3</v>
      </c>
      <c r="AE36" s="85">
        <f t="shared" si="4"/>
        <v>-1.4501514875881459E-3</v>
      </c>
      <c r="AF36" s="85">
        <f t="shared" si="5"/>
        <v>2.7817343664930508E-2</v>
      </c>
      <c r="AG36" s="85">
        <f t="shared" si="6"/>
        <v>0</v>
      </c>
      <c r="AH36" s="85">
        <f t="shared" si="7"/>
        <v>6.7318940980321814E-5</v>
      </c>
      <c r="AI36" s="85">
        <f t="shared" si="8"/>
        <v>9.7999522700779287E-2</v>
      </c>
      <c r="AJ36" s="6"/>
      <c r="AK36" s="4"/>
      <c r="AN36" s="6"/>
      <c r="AO36" s="6"/>
      <c r="AP36" s="91" t="str" cm="1">
        <f t="array" ref="AP36:AV36">_xlfn.ANCHORARRAY(AP15)</f>
        <v>^GSPC</v>
      </c>
      <c r="AQ36" s="91" t="str">
        <v>^NDX</v>
      </c>
      <c r="AR36" s="91" t="str">
        <v>AAPL</v>
      </c>
      <c r="AS36" s="91" t="str">
        <v>MSFT</v>
      </c>
      <c r="AT36" s="91" t="str">
        <v>VT</v>
      </c>
      <c r="AU36" s="91" t="str">
        <v>GLD</v>
      </c>
      <c r="AV36" s="91" t="str">
        <v>TSLA</v>
      </c>
      <c r="AW36" s="91" t="s">
        <v>2868</v>
      </c>
      <c r="AX36" s="6"/>
      <c r="AY36" s="6"/>
    </row>
    <row r="37" spans="8:51" s="1" customFormat="1" x14ac:dyDescent="0.25">
      <c r="H37" s="6"/>
      <c r="I37" s="6"/>
      <c r="J37" s="6"/>
      <c r="K37" s="6"/>
      <c r="L37" s="6"/>
      <c r="M37" s="6"/>
      <c r="O37" s="6"/>
      <c r="P37" s="35">
        <v>43861</v>
      </c>
      <c r="Q37" s="9">
        <v>3225.52001953125</v>
      </c>
      <c r="R37" s="9">
        <v>8991.509765625</v>
      </c>
      <c r="S37" s="9">
        <v>75.016136169433594</v>
      </c>
      <c r="T37" s="9">
        <v>163.14840698242188</v>
      </c>
      <c r="U37" s="9">
        <v>72.501251220703125</v>
      </c>
      <c r="V37" s="9">
        <v>149.33000183105469</v>
      </c>
      <c r="W37">
        <v>43.371334075927734</v>
      </c>
      <c r="X37" s="9"/>
      <c r="Y37" s="9"/>
      <c r="AA37" s="6"/>
      <c r="AB37" s="84">
        <f>price_clean[[#This Row],[Date.1]]</f>
        <v>43861</v>
      </c>
      <c r="AC37" s="85">
        <f t="shared" si="1"/>
        <v>-1.7864443571362951E-2</v>
      </c>
      <c r="AD37" s="85">
        <f t="shared" si="3"/>
        <v>-1.5951714183257911E-2</v>
      </c>
      <c r="AE37" s="85">
        <f t="shared" si="4"/>
        <v>-4.5351649128399132E-2</v>
      </c>
      <c r="AF37" s="85">
        <f t="shared" si="5"/>
        <v>-1.4868947662430574E-2</v>
      </c>
      <c r="AG37" s="85">
        <f t="shared" si="6"/>
        <v>-1.7160034841994926E-2</v>
      </c>
      <c r="AH37" s="85">
        <f t="shared" si="7"/>
        <v>5.7757084771893636E-3</v>
      </c>
      <c r="AI37" s="85">
        <f t="shared" si="8"/>
        <v>1.5115867923964223E-2</v>
      </c>
      <c r="AJ37" s="6"/>
      <c r="AK37" s="4"/>
      <c r="AN37" s="6"/>
      <c r="AO37" s="28" t="s">
        <v>2862</v>
      </c>
      <c r="AP37" s="27">
        <v>0.5</v>
      </c>
      <c r="AQ37" s="27">
        <v>0.5</v>
      </c>
      <c r="AR37" s="27">
        <v>0.5</v>
      </c>
      <c r="AS37" s="27">
        <v>0.5</v>
      </c>
      <c r="AT37" s="27">
        <v>0.5</v>
      </c>
      <c r="AU37" s="27">
        <v>0.5</v>
      </c>
      <c r="AV37" s="27">
        <v>0.5</v>
      </c>
      <c r="AW37" s="47"/>
      <c r="AX37" s="6"/>
      <c r="AY37" s="6"/>
    </row>
    <row r="38" spans="8:51" s="1" customFormat="1" x14ac:dyDescent="0.25">
      <c r="H38" s="6"/>
      <c r="I38" s="6"/>
      <c r="J38" s="6"/>
      <c r="K38" s="6"/>
      <c r="L38" s="6"/>
      <c r="M38" s="6"/>
      <c r="O38" s="6"/>
      <c r="P38" s="35">
        <v>43864</v>
      </c>
      <c r="Q38" s="9">
        <v>3248.919921875</v>
      </c>
      <c r="R38" s="9">
        <v>9126.23046875</v>
      </c>
      <c r="S38" s="9">
        <v>74.81011962890625</v>
      </c>
      <c r="T38" s="9">
        <v>167.12580871582031</v>
      </c>
      <c r="U38" s="9">
        <v>72.901329040527344</v>
      </c>
      <c r="V38" s="9">
        <v>148.36000061035156</v>
      </c>
      <c r="W38">
        <v>52</v>
      </c>
      <c r="X38" s="9"/>
      <c r="Y38" s="9"/>
      <c r="AA38" s="6"/>
      <c r="AB38" s="84">
        <f>price_clean[[#This Row],[Date.1]]</f>
        <v>43864</v>
      </c>
      <c r="AC38" s="85">
        <f t="shared" si="1"/>
        <v>7.228425761232584E-3</v>
      </c>
      <c r="AD38" s="85">
        <f t="shared" si="3"/>
        <v>1.4871963550350635E-2</v>
      </c>
      <c r="AE38" s="85">
        <f t="shared" si="4"/>
        <v>-2.7500743347010793E-3</v>
      </c>
      <c r="AF38" s="85">
        <f t="shared" si="5"/>
        <v>2.4086615535026706E-2</v>
      </c>
      <c r="AG38" s="85">
        <f t="shared" si="6"/>
        <v>5.5030499287325625E-3</v>
      </c>
      <c r="AH38" s="85">
        <f t="shared" si="7"/>
        <v>-6.5168775955977021E-3</v>
      </c>
      <c r="AI38" s="85">
        <f t="shared" si="8"/>
        <v>0.18144500086765858</v>
      </c>
      <c r="AJ38" s="6"/>
      <c r="AK38" s="4"/>
      <c r="AN38" s="6"/>
      <c r="AO38" s="6" t="s">
        <v>2862</v>
      </c>
      <c r="AP38" s="11">
        <v>0.05</v>
      </c>
      <c r="AQ38" s="11">
        <v>0.05</v>
      </c>
      <c r="AR38" s="11">
        <v>0.05</v>
      </c>
      <c r="AS38" s="11">
        <v>0.05</v>
      </c>
      <c r="AT38" s="11">
        <v>0.05</v>
      </c>
      <c r="AU38" s="11">
        <v>0.05</v>
      </c>
      <c r="AV38" s="11">
        <v>0.05</v>
      </c>
      <c r="AW38" s="13"/>
      <c r="AX38" s="6"/>
      <c r="AY38" s="6"/>
    </row>
    <row r="39" spans="8:51" s="1" customFormat="1" x14ac:dyDescent="0.25">
      <c r="H39" s="6"/>
      <c r="I39" s="6"/>
      <c r="J39" s="6"/>
      <c r="K39" s="6"/>
      <c r="L39" s="6"/>
      <c r="M39" s="6"/>
      <c r="O39" s="6"/>
      <c r="P39" s="35">
        <v>43865</v>
      </c>
      <c r="Q39" s="9">
        <v>3297.590087890625</v>
      </c>
      <c r="R39" s="9">
        <v>9334.0595703125</v>
      </c>
      <c r="S39" s="9">
        <v>77.279876708984375</v>
      </c>
      <c r="T39" s="9">
        <v>172.62699890136719</v>
      </c>
      <c r="U39" s="9">
        <v>74.101661682128906</v>
      </c>
      <c r="V39" s="9">
        <v>146.42999267578125</v>
      </c>
      <c r="W39">
        <v>59.137332916259766</v>
      </c>
      <c r="X39" s="9"/>
      <c r="Y39" s="9"/>
      <c r="AA39" s="6"/>
      <c r="AB39" s="84">
        <f>price_clean[[#This Row],[Date.1]]</f>
        <v>43865</v>
      </c>
      <c r="AC39" s="85">
        <f t="shared" si="1"/>
        <v>1.4869315917506062E-2</v>
      </c>
      <c r="AD39" s="85">
        <f t="shared" si="3"/>
        <v>2.2517293316801652E-2</v>
      </c>
      <c r="AE39" s="85">
        <f t="shared" si="4"/>
        <v>3.2480429536173305E-2</v>
      </c>
      <c r="AF39" s="85">
        <f t="shared" si="5"/>
        <v>3.2386316707421849E-2</v>
      </c>
      <c r="AG39" s="85">
        <f t="shared" si="6"/>
        <v>1.6331087053611758E-2</v>
      </c>
      <c r="AH39" s="85">
        <f t="shared" si="7"/>
        <v>-1.3094308186782415E-2</v>
      </c>
      <c r="AI39" s="85">
        <f t="shared" si="8"/>
        <v>0.12861869702853379</v>
      </c>
      <c r="AJ39" s="6"/>
      <c r="AK39" s="4"/>
      <c r="AN39" s="6"/>
      <c r="AO39" s="24" t="s">
        <v>2864</v>
      </c>
      <c r="AP39" s="25">
        <f>1/7</f>
        <v>0.14285714285714285</v>
      </c>
      <c r="AQ39" s="25">
        <f t="shared" ref="AQ39:AV39" si="9">1/7</f>
        <v>0.14285714285714285</v>
      </c>
      <c r="AR39" s="25">
        <f t="shared" si="9"/>
        <v>0.14285714285714285</v>
      </c>
      <c r="AS39" s="25">
        <f t="shared" si="9"/>
        <v>0.14285714285714285</v>
      </c>
      <c r="AT39" s="25">
        <f t="shared" si="9"/>
        <v>0.14285714285714285</v>
      </c>
      <c r="AU39" s="25">
        <f t="shared" si="9"/>
        <v>0.14285714285714285</v>
      </c>
      <c r="AV39" s="25">
        <f t="shared" si="9"/>
        <v>0.14285714285714285</v>
      </c>
      <c r="AW39" s="48">
        <f>SUM(Equal_weight)</f>
        <v>0.99999999999999978</v>
      </c>
      <c r="AX39" s="6"/>
      <c r="AY39" s="6"/>
    </row>
    <row r="40" spans="8:51" s="1" customFormat="1" x14ac:dyDescent="0.25">
      <c r="H40" s="6"/>
      <c r="I40" s="6"/>
      <c r="J40" s="6"/>
      <c r="K40" s="6"/>
      <c r="L40" s="6"/>
      <c r="M40" s="6"/>
      <c r="O40" s="6"/>
      <c r="P40" s="35">
        <v>43866</v>
      </c>
      <c r="Q40" s="9">
        <v>3334.68994140625</v>
      </c>
      <c r="R40" s="9">
        <v>9367.48046875</v>
      </c>
      <c r="S40" s="9">
        <v>77.9100341796875</v>
      </c>
      <c r="T40" s="9">
        <v>172.41616821289063</v>
      </c>
      <c r="U40" s="9">
        <v>74.774574279785156</v>
      </c>
      <c r="V40" s="9">
        <v>146.61000061035156</v>
      </c>
      <c r="W40">
        <v>48.979999542236328</v>
      </c>
      <c r="X40" s="9"/>
      <c r="Y40" s="9"/>
      <c r="AA40" s="6"/>
      <c r="AB40" s="84">
        <f>price_clean[[#This Row],[Date.1]]</f>
        <v>43866</v>
      </c>
      <c r="AC40" s="85">
        <f t="shared" si="1"/>
        <v>1.1187778658972936E-2</v>
      </c>
      <c r="AD40" s="85">
        <f t="shared" si="3"/>
        <v>3.5741370973193234E-3</v>
      </c>
      <c r="AE40" s="85">
        <f t="shared" si="4"/>
        <v>8.1211585276400981E-3</v>
      </c>
      <c r="AF40" s="85">
        <f t="shared" si="5"/>
        <v>-1.2220541358809983E-3</v>
      </c>
      <c r="AG40" s="85">
        <f t="shared" si="6"/>
        <v>9.0399542395775637E-3</v>
      </c>
      <c r="AH40" s="85">
        <f t="shared" si="7"/>
        <v>1.2285555646719122E-3</v>
      </c>
      <c r="AI40" s="85">
        <f t="shared" si="8"/>
        <v>-0.18845037343186985</v>
      </c>
      <c r="AJ40" s="6"/>
      <c r="AK40" s="4"/>
      <c r="AN40" s="6"/>
      <c r="AO40" s="50" t="s">
        <v>2</v>
      </c>
      <c r="AP40" s="51">
        <v>5.0000000000863028E-2</v>
      </c>
      <c r="AQ40" s="51">
        <v>0.05</v>
      </c>
      <c r="AR40" s="51">
        <v>0.49999999999999994</v>
      </c>
      <c r="AS40" s="51">
        <v>0.25163658745663087</v>
      </c>
      <c r="AT40" s="51">
        <v>5.0000000000043329E-2</v>
      </c>
      <c r="AU40" s="51">
        <v>5.0000000002969905E-2</v>
      </c>
      <c r="AV40" s="51">
        <v>0.05</v>
      </c>
      <c r="AW40" s="49">
        <f>SUM(Optimal_Weight)</f>
        <v>1.0016365874605071</v>
      </c>
      <c r="AX40" s="6"/>
      <c r="AY40" s="6"/>
    </row>
    <row r="41" spans="8:51" s="1" customFormat="1" x14ac:dyDescent="0.25">
      <c r="H41" s="6"/>
      <c r="I41" s="6"/>
      <c r="J41" s="6"/>
      <c r="K41" s="6"/>
      <c r="L41" s="6"/>
      <c r="M41" s="6"/>
      <c r="O41" s="6"/>
      <c r="P41" s="35">
        <v>43867</v>
      </c>
      <c r="Q41" s="9">
        <v>3345.780029296875</v>
      </c>
      <c r="R41" s="9">
        <v>9445.919921875</v>
      </c>
      <c r="S41" s="9">
        <v>78.82135009765625</v>
      </c>
      <c r="T41" s="9">
        <v>175.99098205566406</v>
      </c>
      <c r="U41" s="9">
        <v>75.010993957519531</v>
      </c>
      <c r="V41" s="9">
        <v>147.39999389648438</v>
      </c>
      <c r="W41">
        <v>49.930667877197266</v>
      </c>
      <c r="X41" s="9"/>
      <c r="Y41" s="9"/>
      <c r="AA41" s="6"/>
      <c r="AB41" s="84">
        <f>price_clean[[#This Row],[Date.1]]</f>
        <v>43867</v>
      </c>
      <c r="AC41" s="85">
        <f t="shared" si="1"/>
        <v>3.320155057001924E-3</v>
      </c>
      <c r="AD41" s="85">
        <f t="shared" si="3"/>
        <v>8.3387272917881169E-3</v>
      </c>
      <c r="AE41" s="85">
        <f t="shared" si="4"/>
        <v>1.1629147441725695E-2</v>
      </c>
      <c r="AF41" s="85">
        <f t="shared" si="5"/>
        <v>2.0521618435687835E-2</v>
      </c>
      <c r="AG41" s="85">
        <f t="shared" si="6"/>
        <v>3.1567777436536668E-3</v>
      </c>
      <c r="AH41" s="85">
        <f t="shared" si="7"/>
        <v>5.3739342341258788E-3</v>
      </c>
      <c r="AI41" s="85">
        <f t="shared" si="8"/>
        <v>1.9223358515689473E-2</v>
      </c>
      <c r="AJ41" s="6"/>
      <c r="AK41" s="4"/>
      <c r="AN41" s="6"/>
      <c r="AO41" s="6"/>
      <c r="AP41" s="6"/>
      <c r="AQ41" s="6"/>
      <c r="AR41" s="6"/>
      <c r="AS41" s="6"/>
      <c r="AT41" s="6"/>
      <c r="AU41" s="6"/>
      <c r="AV41" s="6"/>
      <c r="AW41" s="6"/>
      <c r="AX41" s="6"/>
      <c r="AY41" s="6"/>
    </row>
    <row r="42" spans="8:51" s="1" customFormat="1" x14ac:dyDescent="0.25">
      <c r="H42" s="6"/>
      <c r="I42" s="6"/>
      <c r="J42" s="6"/>
      <c r="K42" s="6"/>
      <c r="L42" s="6"/>
      <c r="M42" s="6"/>
      <c r="O42" s="6"/>
      <c r="P42" s="35">
        <v>43868</v>
      </c>
      <c r="Q42" s="9">
        <v>3327.7099609375</v>
      </c>
      <c r="R42" s="9">
        <v>9401.099609375</v>
      </c>
      <c r="S42" s="9">
        <v>77.749977111816406</v>
      </c>
      <c r="T42" s="9">
        <v>176.24018859863281</v>
      </c>
      <c r="U42" s="9">
        <v>74.401748657226563</v>
      </c>
      <c r="V42" s="9">
        <v>147.78999328613281</v>
      </c>
      <c r="W42">
        <v>49.871334075927734</v>
      </c>
      <c r="X42" s="9"/>
      <c r="Y42" s="9"/>
      <c r="AA42" s="6"/>
      <c r="AB42" s="84">
        <f>price_clean[[#This Row],[Date.1]]</f>
        <v>43868</v>
      </c>
      <c r="AC42" s="85">
        <f t="shared" si="1"/>
        <v>-5.4154910094583522E-3</v>
      </c>
      <c r="AD42" s="85">
        <f t="shared" si="3"/>
        <v>-4.7562318188766432E-3</v>
      </c>
      <c r="AE42" s="85">
        <f t="shared" si="4"/>
        <v>-1.3685643814201147E-2</v>
      </c>
      <c r="AF42" s="85">
        <f t="shared" si="5"/>
        <v>1.4150172120625595E-3</v>
      </c>
      <c r="AG42" s="85">
        <f t="shared" si="6"/>
        <v>-8.1552438736877536E-3</v>
      </c>
      <c r="AH42" s="85">
        <f t="shared" si="7"/>
        <v>2.6423634506581692E-3</v>
      </c>
      <c r="AI42" s="85">
        <f t="shared" si="8"/>
        <v>-1.1890304222129079E-3</v>
      </c>
      <c r="AJ42" s="6"/>
      <c r="AK42" s="4"/>
      <c r="AN42" s="6"/>
      <c r="AO42" s="6"/>
      <c r="AP42" s="6"/>
      <c r="AQ42" s="6"/>
      <c r="AR42" s="6"/>
      <c r="AS42" s="6"/>
      <c r="AT42" s="6"/>
      <c r="AU42" s="6"/>
      <c r="AV42" s="6"/>
      <c r="AW42" s="6"/>
      <c r="AX42" s="6"/>
      <c r="AY42" s="6"/>
    </row>
    <row r="43" spans="8:51" s="1" customFormat="1" x14ac:dyDescent="0.25">
      <c r="O43" s="6"/>
      <c r="P43" s="35">
        <v>43871</v>
      </c>
      <c r="Q43" s="9">
        <v>3352.090087890625</v>
      </c>
      <c r="R43" s="9">
        <v>9516.83984375</v>
      </c>
      <c r="S43" s="9">
        <v>78.119239807128906</v>
      </c>
      <c r="T43" s="9">
        <v>180.85009765625</v>
      </c>
      <c r="U43" s="9">
        <v>74.792747497558594</v>
      </c>
      <c r="V43" s="9">
        <v>148.16999816894531</v>
      </c>
      <c r="W43">
        <v>51.418666839599609</v>
      </c>
      <c r="X43" s="9"/>
      <c r="Y43" s="9"/>
      <c r="AA43" s="6"/>
      <c r="AB43" s="84">
        <f>price_clean[[#This Row],[Date.1]]</f>
        <v>43871</v>
      </c>
      <c r="AC43" s="85">
        <f t="shared" si="1"/>
        <v>7.299690120573207E-3</v>
      </c>
      <c r="AD43" s="85">
        <f t="shared" si="3"/>
        <v>1.2236182354914147E-2</v>
      </c>
      <c r="AE43" s="85">
        <f t="shared" si="4"/>
        <v>4.7381181920732674E-3</v>
      </c>
      <c r="AF43" s="85">
        <f t="shared" si="5"/>
        <v>2.5820725765358987E-2</v>
      </c>
      <c r="AG43" s="85">
        <f t="shared" si="6"/>
        <v>5.2414766706644382E-3</v>
      </c>
      <c r="AH43" s="85">
        <f t="shared" si="7"/>
        <v>2.5679490647931946E-3</v>
      </c>
      <c r="AI43" s="85">
        <f t="shared" si="8"/>
        <v>3.0554904345579816E-2</v>
      </c>
      <c r="AJ43" s="6"/>
      <c r="AK43" s="4"/>
      <c r="AN43" s="6"/>
      <c r="AO43" s="6"/>
      <c r="AP43" s="6"/>
      <c r="AQ43" s="6"/>
      <c r="AR43" s="6"/>
      <c r="AS43" s="6"/>
      <c r="AT43" s="6"/>
      <c r="AU43" s="6"/>
      <c r="AV43" s="6"/>
      <c r="AW43" s="6"/>
      <c r="AX43" s="6"/>
      <c r="AY43" s="6"/>
    </row>
    <row r="44" spans="8:51" s="1" customFormat="1" x14ac:dyDescent="0.25">
      <c r="O44" s="6"/>
      <c r="P44" s="35">
        <v>43872</v>
      </c>
      <c r="Q44" s="9">
        <v>3357.75</v>
      </c>
      <c r="R44" s="9">
        <v>9517.8603515625</v>
      </c>
      <c r="S44" s="9">
        <v>77.647918701171875</v>
      </c>
      <c r="T44" s="9">
        <v>176.76728820800781</v>
      </c>
      <c r="U44" s="9">
        <v>75.16558837890625</v>
      </c>
      <c r="V44" s="9">
        <v>147.66000366210938</v>
      </c>
      <c r="W44">
        <v>51.625331878662109</v>
      </c>
      <c r="X44" s="9"/>
      <c r="Y44" s="9"/>
      <c r="AA44" s="6"/>
      <c r="AB44" s="84">
        <f>price_clean[[#This Row],[Date.1]]</f>
        <v>43872</v>
      </c>
      <c r="AC44" s="85">
        <f t="shared" si="1"/>
        <v>1.6870486860021178E-3</v>
      </c>
      <c r="AD44" s="85">
        <f t="shared" si="3"/>
        <v>1.0722604538106526E-4</v>
      </c>
      <c r="AE44" s="85">
        <f t="shared" si="4"/>
        <v>-6.05162922494975E-3</v>
      </c>
      <c r="AF44" s="85">
        <f t="shared" si="5"/>
        <v>-2.2834386745711397E-2</v>
      </c>
      <c r="AG44" s="85">
        <f t="shared" si="6"/>
        <v>4.9726031891608848E-3</v>
      </c>
      <c r="AH44" s="85">
        <f t="shared" si="7"/>
        <v>-3.4478924308700464E-3</v>
      </c>
      <c r="AI44" s="85">
        <f t="shared" si="8"/>
        <v>4.0112052857509935E-3</v>
      </c>
      <c r="AJ44" s="6"/>
      <c r="AK44" s="4"/>
      <c r="AN44" s="6"/>
      <c r="AO44" s="13" t="s">
        <v>2881</v>
      </c>
      <c r="AP44" s="6"/>
      <c r="AQ44" s="13" t="s">
        <v>2879</v>
      </c>
      <c r="AR44" s="13" t="s">
        <v>2880</v>
      </c>
      <c r="AS44" s="6"/>
      <c r="AT44" s="13" t="s">
        <v>2869</v>
      </c>
      <c r="AU44" s="6"/>
      <c r="AV44" s="6"/>
      <c r="AW44" s="6"/>
      <c r="AX44" s="6"/>
      <c r="AY44" s="6"/>
    </row>
    <row r="45" spans="8:51" s="1" customFormat="1" x14ac:dyDescent="0.25">
      <c r="O45" s="6"/>
      <c r="P45" s="35">
        <v>43873</v>
      </c>
      <c r="Q45" s="9">
        <v>3379.449951171875</v>
      </c>
      <c r="R45" s="9">
        <v>9613.2001953125</v>
      </c>
      <c r="S45" s="9">
        <v>79.491889953613281</v>
      </c>
      <c r="T45" s="9">
        <v>177.02609252929688</v>
      </c>
      <c r="U45" s="9">
        <v>75.629348754882813</v>
      </c>
      <c r="V45" s="9">
        <v>147.53999328613281</v>
      </c>
      <c r="W45">
        <v>51.152667999267578</v>
      </c>
      <c r="X45" s="9"/>
      <c r="Y45" s="9"/>
      <c r="AA45" s="6"/>
      <c r="AB45" s="84">
        <f>price_clean[[#This Row],[Date.1]]</f>
        <v>43873</v>
      </c>
      <c r="AC45" s="85">
        <f t="shared" si="1"/>
        <v>6.4418531052030667E-3</v>
      </c>
      <c r="AD45" s="85">
        <f t="shared" si="3"/>
        <v>9.9671037886463493E-3</v>
      </c>
      <c r="AE45" s="85">
        <f t="shared" si="4"/>
        <v>2.3470257649851476E-2</v>
      </c>
      <c r="AF45" s="85">
        <f t="shared" si="5"/>
        <v>1.463025491956368E-3</v>
      </c>
      <c r="AG45" s="85">
        <f t="shared" si="6"/>
        <v>6.1508940144842988E-3</v>
      </c>
      <c r="AH45" s="85">
        <f t="shared" si="7"/>
        <v>-8.1307848122460504E-4</v>
      </c>
      <c r="AI45" s="85">
        <f t="shared" si="8"/>
        <v>-9.1978285670777423E-3</v>
      </c>
      <c r="AJ45" s="6"/>
      <c r="AK45" s="4"/>
      <c r="AN45" s="6"/>
      <c r="AO45" s="29" t="s">
        <v>2863</v>
      </c>
      <c r="AP45" s="29"/>
      <c r="AQ45" s="30" cm="1">
        <f t="array" ref="AQ45">MMULT(Equal_weight, TRANSPOSE(avg_return))</f>
        <v>0.16403873379257994</v>
      </c>
      <c r="AR45" s="30" cm="1">
        <f t="array" ref="AR45">MMULT(Optimal_Weight, TRANSPOSE(avg_return))</f>
        <v>0.2298203611434857</v>
      </c>
      <c r="AS45" s="6"/>
      <c r="AT45" s="6" t="str">
        <f ca="1">_xlfn.FORMULATEXT(AQ45)</f>
        <v>=MMULT(Equal_weight, TRANSPOSE(avg_return))</v>
      </c>
      <c r="AU45" s="6"/>
      <c r="AV45" s="6"/>
      <c r="AW45" s="6"/>
      <c r="AX45" s="6"/>
      <c r="AY45" s="6"/>
    </row>
    <row r="46" spans="8:51" s="1" customFormat="1" x14ac:dyDescent="0.25">
      <c r="O46" s="6"/>
      <c r="P46" s="35">
        <v>43874</v>
      </c>
      <c r="Q46" s="9">
        <v>3373.93994140625</v>
      </c>
      <c r="R46" s="9">
        <v>9595.7001953125</v>
      </c>
      <c r="S46" s="9">
        <v>78.925811767578125</v>
      </c>
      <c r="T46" s="9">
        <v>176.06770324707031</v>
      </c>
      <c r="U46" s="9">
        <v>75.356552124023438</v>
      </c>
      <c r="V46" s="9">
        <v>148.3800048828125</v>
      </c>
      <c r="W46">
        <v>53.599998474121094</v>
      </c>
      <c r="X46" s="9"/>
      <c r="Y46" s="9"/>
      <c r="AA46" s="6"/>
      <c r="AB46" s="84">
        <f>price_clean[[#This Row],[Date.1]]</f>
        <v>43874</v>
      </c>
      <c r="AC46" s="85">
        <f t="shared" si="1"/>
        <v>-1.6317763599886593E-3</v>
      </c>
      <c r="AD46" s="85">
        <f t="shared" si="3"/>
        <v>-1.8220725273928081E-3</v>
      </c>
      <c r="AE46" s="85">
        <f t="shared" si="4"/>
        <v>-7.1466835998384055E-3</v>
      </c>
      <c r="AF46" s="85">
        <f t="shared" si="5"/>
        <v>-5.4285385201121436E-3</v>
      </c>
      <c r="AG46" s="85">
        <f t="shared" si="6"/>
        <v>-3.6135417428030435E-3</v>
      </c>
      <c r="AH46" s="85">
        <f t="shared" si="7"/>
        <v>5.6773037181113862E-3</v>
      </c>
      <c r="AI46" s="85">
        <f t="shared" si="8"/>
        <v>4.673438827304504E-2</v>
      </c>
      <c r="AJ46" s="6"/>
      <c r="AK46" s="4"/>
      <c r="AN46" s="6"/>
      <c r="AO46" s="6" t="s">
        <v>2861</v>
      </c>
      <c r="AP46" s="6"/>
      <c r="AQ46" s="8" cm="1">
        <f t="array" ref="AQ46">SQRT(MMULT(MMULT(Equal_weight, Covar_matrix), TRANSPOSE(Equal_weight)) * 252)</f>
        <v>0.26223090429940754</v>
      </c>
      <c r="AR46" s="9" cm="1">
        <f t="array" ref="AR46">SQRT(MMULT(MMULT(Optimal_Weight, Covar_matrix), TRANSPOSE(Optimal_Weight)) * 252)</f>
        <v>0.29503553614668926</v>
      </c>
      <c r="AS46" s="6"/>
      <c r="AT46" s="6" t="str">
        <f ca="1">_xlfn.FORMULATEXT(AQ46)</f>
        <v>=SQRT(MMULT(MMULT(Equal_weight, Covar_matrix), TRANSPOSE(Equal_weight)) * 252)</v>
      </c>
      <c r="AU46" s="6"/>
      <c r="AV46" s="6"/>
      <c r="AW46" s="6"/>
      <c r="AX46" s="6"/>
      <c r="AY46" s="6"/>
    </row>
    <row r="47" spans="8:51" s="1" customFormat="1" x14ac:dyDescent="0.25">
      <c r="O47" s="6"/>
      <c r="P47" s="35">
        <v>43875</v>
      </c>
      <c r="Q47" s="9">
        <v>3380.159912109375</v>
      </c>
      <c r="R47" s="9">
        <v>9623.580078125</v>
      </c>
      <c r="S47" s="9">
        <v>78.94525146484375</v>
      </c>
      <c r="T47" s="9">
        <v>177.63943481445313</v>
      </c>
      <c r="U47" s="9">
        <v>75.411087036132813</v>
      </c>
      <c r="V47" s="9">
        <v>149</v>
      </c>
      <c r="W47">
        <v>53.335334777832031</v>
      </c>
      <c r="X47" s="9"/>
      <c r="Y47" s="9"/>
      <c r="AA47" s="6"/>
      <c r="AB47" s="84">
        <f>price_clean[[#This Row],[Date.1]]</f>
        <v>43875</v>
      </c>
      <c r="AC47" s="85">
        <f t="shared" si="1"/>
        <v>1.8418360984854144E-3</v>
      </c>
      <c r="AD47" s="85">
        <f t="shared" si="3"/>
        <v>2.9012431237537932E-3</v>
      </c>
      <c r="AE47" s="85">
        <f t="shared" si="4"/>
        <v>2.4627309103838612E-4</v>
      </c>
      <c r="AF47" s="85">
        <f t="shared" si="5"/>
        <v>8.8872501754842809E-3</v>
      </c>
      <c r="AG47" s="85">
        <f t="shared" si="6"/>
        <v>7.2342997199617673E-4</v>
      </c>
      <c r="AH47" s="85">
        <f t="shared" si="7"/>
        <v>4.1697222765956264E-3</v>
      </c>
      <c r="AI47" s="85">
        <f t="shared" si="8"/>
        <v>-4.9499866629214842E-3</v>
      </c>
      <c r="AJ47" s="6"/>
      <c r="AK47" s="4"/>
      <c r="AN47" s="6"/>
      <c r="AO47" s="6" t="s">
        <v>2867</v>
      </c>
      <c r="AP47" s="6"/>
      <c r="AQ47" s="11">
        <v>0.03</v>
      </c>
      <c r="AR47" s="11">
        <v>0.03</v>
      </c>
      <c r="AS47" s="6"/>
      <c r="AT47" s="6"/>
      <c r="AU47" s="6"/>
      <c r="AV47" s="6"/>
      <c r="AW47" s="6"/>
      <c r="AX47" s="6"/>
      <c r="AY47" s="6"/>
    </row>
    <row r="48" spans="8:51" s="1" customFormat="1" x14ac:dyDescent="0.25">
      <c r="O48" s="6"/>
      <c r="P48" s="35">
        <v>43879</v>
      </c>
      <c r="Q48" s="9">
        <v>3370.2900390625</v>
      </c>
      <c r="R48" s="9">
        <v>9629.7998046875</v>
      </c>
      <c r="S48" s="9">
        <v>77.499725341796875</v>
      </c>
      <c r="T48" s="9">
        <v>179.44122314453125</v>
      </c>
      <c r="U48" s="9">
        <v>75.083732604980469</v>
      </c>
      <c r="V48" s="9">
        <v>150.91000366210938</v>
      </c>
      <c r="W48">
        <v>57.226665496826172</v>
      </c>
      <c r="X48" s="9"/>
      <c r="Y48" s="9"/>
      <c r="AA48" s="6"/>
      <c r="AB48" s="84">
        <f>price_clean[[#This Row],[Date.1]]</f>
        <v>43879</v>
      </c>
      <c r="AC48" s="85">
        <f t="shared" si="1"/>
        <v>-2.9242139861477136E-3</v>
      </c>
      <c r="AD48" s="85">
        <f t="shared" si="3"/>
        <v>6.4609193987951081E-4</v>
      </c>
      <c r="AE48" s="85">
        <f t="shared" si="4"/>
        <v>-1.848020040948568E-2</v>
      </c>
      <c r="AF48" s="85">
        <f t="shared" si="5"/>
        <v>1.0091857858490878E-2</v>
      </c>
      <c r="AG48" s="85">
        <f t="shared" si="6"/>
        <v>-4.3503816041032721E-3</v>
      </c>
      <c r="AH48" s="85">
        <f t="shared" si="7"/>
        <v>1.2737350951843347E-2</v>
      </c>
      <c r="AI48" s="85">
        <f t="shared" si="8"/>
        <v>7.0420916826107405E-2</v>
      </c>
      <c r="AJ48" s="6"/>
      <c r="AK48" s="4"/>
      <c r="AN48" s="6"/>
      <c r="AO48" s="31" t="s">
        <v>2865</v>
      </c>
      <c r="AP48" s="31"/>
      <c r="AQ48" s="32">
        <f>(AQ45-AQ47)/AQ46</f>
        <v>0.51114773886276366</v>
      </c>
      <c r="AR48" s="32">
        <f>(AR45-AR47)/AR46</f>
        <v>0.67727557077780842</v>
      </c>
      <c r="AS48" s="10"/>
      <c r="AT48" s="13" t="s">
        <v>2901</v>
      </c>
      <c r="AU48" s="6"/>
      <c r="AV48" s="6"/>
      <c r="AW48" s="6"/>
      <c r="AX48" s="6"/>
      <c r="AY48" s="6"/>
    </row>
    <row r="49" spans="15:51" s="1" customFormat="1" x14ac:dyDescent="0.25">
      <c r="O49" s="6"/>
      <c r="P49" s="35">
        <v>43880</v>
      </c>
      <c r="Q49" s="9">
        <v>3386.14990234375</v>
      </c>
      <c r="R49" s="9">
        <v>9718.73046875</v>
      </c>
      <c r="S49" s="9">
        <v>78.62213134765625</v>
      </c>
      <c r="T49" s="9">
        <v>179.97941589355469</v>
      </c>
      <c r="U49" s="9">
        <v>75.483848571777344</v>
      </c>
      <c r="V49" s="9">
        <v>151.78999328613281</v>
      </c>
      <c r="W49">
        <v>61.161331176757813</v>
      </c>
      <c r="X49" s="9"/>
      <c r="Y49" s="9"/>
      <c r="AA49" s="6"/>
      <c r="AB49" s="84">
        <f>price_clean[[#This Row],[Date.1]]</f>
        <v>43880</v>
      </c>
      <c r="AC49" s="85">
        <f t="shared" si="1"/>
        <v>4.6947482842849249E-3</v>
      </c>
      <c r="AD49" s="85">
        <f t="shared" si="3"/>
        <v>9.1925628508954076E-3</v>
      </c>
      <c r="AE49" s="85">
        <f t="shared" si="4"/>
        <v>1.4378836734359269E-2</v>
      </c>
      <c r="AF49" s="85">
        <f t="shared" si="5"/>
        <v>2.9947815612661626E-3</v>
      </c>
      <c r="AG49" s="85">
        <f t="shared" si="6"/>
        <v>5.3147816482905881E-3</v>
      </c>
      <c r="AH49" s="85">
        <f t="shared" si="7"/>
        <v>5.8142855101764408E-3</v>
      </c>
      <c r="AI49" s="85">
        <f t="shared" si="8"/>
        <v>6.6495176531961839E-2</v>
      </c>
      <c r="AJ49" s="6"/>
      <c r="AK49" s="4"/>
      <c r="AN49" s="6"/>
      <c r="AO49" s="6"/>
      <c r="AP49" s="6"/>
      <c r="AQ49" s="6"/>
      <c r="AR49" s="6"/>
      <c r="AS49" s="6"/>
      <c r="AT49" s="6" t="s">
        <v>2902</v>
      </c>
      <c r="AU49" s="6"/>
      <c r="AV49" s="6"/>
      <c r="AW49" s="6"/>
      <c r="AX49" s="6"/>
      <c r="AY49" s="6"/>
    </row>
    <row r="50" spans="15:51" s="1" customFormat="1" x14ac:dyDescent="0.25">
      <c r="O50" s="6"/>
      <c r="P50" s="35">
        <v>43881</v>
      </c>
      <c r="Q50" s="9">
        <v>3373.22998046875</v>
      </c>
      <c r="R50" s="9">
        <v>9627.830078125</v>
      </c>
      <c r="S50" s="9">
        <v>77.815559387207031</v>
      </c>
      <c r="T50" s="9">
        <v>177.23088073730469</v>
      </c>
      <c r="U50" s="9">
        <v>75.065574645996094</v>
      </c>
      <c r="V50" s="9">
        <v>152.41000366210938</v>
      </c>
      <c r="W50">
        <v>59.960666656494141</v>
      </c>
      <c r="X50" s="9"/>
      <c r="Y50" s="9"/>
      <c r="AA50" s="6"/>
      <c r="AB50" s="84">
        <f>price_clean[[#This Row],[Date.1]]</f>
        <v>43881</v>
      </c>
      <c r="AC50" s="85">
        <f t="shared" si="1"/>
        <v>-3.8228174279975285E-3</v>
      </c>
      <c r="AD50" s="85">
        <f t="shared" si="3"/>
        <v>-9.3971286859804819E-3</v>
      </c>
      <c r="AE50" s="85">
        <f t="shared" si="4"/>
        <v>-1.0311825798495463E-2</v>
      </c>
      <c r="AF50" s="85">
        <f t="shared" si="5"/>
        <v>-1.5389194689942804E-2</v>
      </c>
      <c r="AG50" s="85">
        <f t="shared" si="6"/>
        <v>-5.5566470209033204E-3</v>
      </c>
      <c r="AH50" s="85">
        <f t="shared" si="7"/>
        <v>4.0763395182913265E-3</v>
      </c>
      <c r="AI50" s="85">
        <f t="shared" si="8"/>
        <v>-1.9826354777620053E-2</v>
      </c>
      <c r="AJ50" s="6"/>
      <c r="AK50" s="4"/>
      <c r="AN50" s="6"/>
      <c r="AO50" s="81" t="s">
        <v>5541</v>
      </c>
      <c r="AP50" s="81"/>
      <c r="AQ50" s="81"/>
      <c r="AR50" s="88">
        <f>AR48-AQ48</f>
        <v>0.16612783191504477</v>
      </c>
      <c r="AS50" s="6"/>
      <c r="AT50" s="6" t="s">
        <v>2903</v>
      </c>
      <c r="AU50" s="6"/>
      <c r="AV50" s="6"/>
      <c r="AW50" s="6"/>
      <c r="AX50" s="6"/>
      <c r="AY50" s="6"/>
    </row>
    <row r="51" spans="15:51" s="1" customFormat="1" x14ac:dyDescent="0.25">
      <c r="O51" s="6"/>
      <c r="P51" s="35">
        <v>43882</v>
      </c>
      <c r="Q51" s="9">
        <v>3337.75</v>
      </c>
      <c r="R51" s="9">
        <v>9446.6904296875</v>
      </c>
      <c r="S51" s="9">
        <v>76.05419921875</v>
      </c>
      <c r="T51" s="9">
        <v>171.62814331054688</v>
      </c>
      <c r="U51" s="9">
        <v>74.456298828125</v>
      </c>
      <c r="V51" s="9">
        <v>154.69999694824219</v>
      </c>
      <c r="W51">
        <v>60.066665649414063</v>
      </c>
      <c r="X51" s="9"/>
      <c r="Y51" s="9"/>
      <c r="AA51" s="6"/>
      <c r="AB51" s="84">
        <f>price_clean[[#This Row],[Date.1]]</f>
        <v>43882</v>
      </c>
      <c r="AC51" s="85">
        <f t="shared" si="1"/>
        <v>-1.0573809232819777E-2</v>
      </c>
      <c r="AD51" s="85">
        <f t="shared" si="3"/>
        <v>-1.8993409961266493E-2</v>
      </c>
      <c r="AE51" s="85">
        <f t="shared" si="4"/>
        <v>-2.2895169579535819E-2</v>
      </c>
      <c r="AF51" s="85">
        <f t="shared" si="5"/>
        <v>-3.2123114601507297E-2</v>
      </c>
      <c r="AG51" s="85">
        <f t="shared" si="6"/>
        <v>-8.1496997854691271E-3</v>
      </c>
      <c r="AH51" s="85">
        <f t="shared" si="7"/>
        <v>1.4913455926308593E-2</v>
      </c>
      <c r="AI51" s="85">
        <f t="shared" si="8"/>
        <v>1.7662480443414094E-3</v>
      </c>
      <c r="AJ51" s="6"/>
      <c r="AK51" s="4"/>
      <c r="AN51" s="6"/>
      <c r="AO51" s="101" t="s">
        <v>5542</v>
      </c>
      <c r="AP51" s="101"/>
      <c r="AQ51" s="101"/>
      <c r="AR51" s="102">
        <f>AR46-AQ46</f>
        <v>3.2804631847281718E-2</v>
      </c>
      <c r="AS51" s="6"/>
      <c r="AT51" s="6"/>
      <c r="AU51" s="6"/>
      <c r="AV51" s="6"/>
      <c r="AW51" s="6"/>
      <c r="AX51" s="6"/>
      <c r="AY51" s="6"/>
    </row>
    <row r="52" spans="15:51" s="1" customFormat="1" x14ac:dyDescent="0.25">
      <c r="O52" s="6"/>
      <c r="P52" s="35">
        <v>43885</v>
      </c>
      <c r="Q52" s="9">
        <v>3225.889892578125</v>
      </c>
      <c r="R52" s="9">
        <v>9079.6298828125</v>
      </c>
      <c r="S52" s="9">
        <v>72.441604614257813</v>
      </c>
      <c r="T52" s="9">
        <v>164.22833251953125</v>
      </c>
      <c r="U52" s="9">
        <v>71.901077270507813</v>
      </c>
      <c r="V52" s="9">
        <v>156.08999633789063</v>
      </c>
      <c r="W52">
        <v>55.58599853515625</v>
      </c>
      <c r="X52" s="9"/>
      <c r="Y52" s="9"/>
      <c r="AA52" s="6"/>
      <c r="AB52" s="84">
        <f>price_clean[[#This Row],[Date.1]]</f>
        <v>43885</v>
      </c>
      <c r="AC52" s="85">
        <f t="shared" si="1"/>
        <v>-3.4088079420440738E-2</v>
      </c>
      <c r="AD52" s="85">
        <f t="shared" si="3"/>
        <v>-3.9631031106312754E-2</v>
      </c>
      <c r="AE52" s="85">
        <f t="shared" si="4"/>
        <v>-4.866545002038393E-2</v>
      </c>
      <c r="AF52" s="85">
        <f t="shared" si="5"/>
        <v>-4.4072447939170388E-2</v>
      </c>
      <c r="AG52" s="85">
        <f t="shared" si="6"/>
        <v>-3.4921112846780136E-2</v>
      </c>
      <c r="AH52" s="85">
        <f t="shared" si="7"/>
        <v>8.9450026567179514E-3</v>
      </c>
      <c r="AI52" s="85">
        <f t="shared" si="8"/>
        <v>-7.752369493467591E-2</v>
      </c>
      <c r="AJ52" s="6"/>
      <c r="AK52" s="4"/>
      <c r="AN52" s="6"/>
      <c r="AO52" s="89" t="s">
        <v>5543</v>
      </c>
      <c r="AP52" s="89"/>
      <c r="AQ52" s="89"/>
      <c r="AR52" s="90">
        <f>AR45-AQ45</f>
        <v>6.5781627350905758E-2</v>
      </c>
      <c r="AS52" s="6"/>
      <c r="AT52" s="6"/>
      <c r="AU52" s="6"/>
      <c r="AV52" s="6"/>
      <c r="AW52" s="6"/>
      <c r="AX52" s="6"/>
      <c r="AY52" s="6"/>
    </row>
    <row r="53" spans="15:51" s="1" customFormat="1" x14ac:dyDescent="0.25">
      <c r="O53" s="6"/>
      <c r="P53" s="35">
        <v>43886</v>
      </c>
      <c r="Q53" s="9">
        <v>3128.2099609375</v>
      </c>
      <c r="R53" s="9">
        <v>8834.8701171875</v>
      </c>
      <c r="S53" s="9">
        <v>69.987823486328125</v>
      </c>
      <c r="T53" s="9">
        <v>161.51823425292969</v>
      </c>
      <c r="U53" s="9">
        <v>70.1915283203125</v>
      </c>
      <c r="V53" s="9">
        <v>153.30000305175781</v>
      </c>
      <c r="W53">
        <v>53.32733154296875</v>
      </c>
      <c r="X53" s="9"/>
      <c r="Y53" s="9"/>
      <c r="AA53" s="6"/>
      <c r="AB53" s="84">
        <f>price_clean[[#This Row],[Date.1]]</f>
        <v>43886</v>
      </c>
      <c r="AC53" s="85">
        <f t="shared" si="1"/>
        <v>-3.0747904375353224E-2</v>
      </c>
      <c r="AD53" s="85">
        <f t="shared" si="3"/>
        <v>-2.7327025254886676E-2</v>
      </c>
      <c r="AE53" s="85">
        <f t="shared" si="4"/>
        <v>-3.4459506989194533E-2</v>
      </c>
      <c r="AF53" s="85">
        <f t="shared" si="5"/>
        <v>-1.6639689093258168E-2</v>
      </c>
      <c r="AG53" s="85">
        <f t="shared" si="6"/>
        <v>-2.4063622963110487E-2</v>
      </c>
      <c r="AH53" s="85">
        <f t="shared" si="7"/>
        <v>-1.8035934723932692E-2</v>
      </c>
      <c r="AI53" s="85">
        <f t="shared" si="8"/>
        <v>-4.1482357972054684E-2</v>
      </c>
      <c r="AJ53" s="6"/>
      <c r="AK53" s="4"/>
      <c r="AN53" s="6"/>
      <c r="AO53" s="6"/>
      <c r="AP53" s="6"/>
      <c r="AQ53" s="6"/>
      <c r="AR53" s="6"/>
      <c r="AS53" s="6"/>
      <c r="AT53" s="6"/>
      <c r="AU53" s="6"/>
      <c r="AV53" s="6"/>
      <c r="AW53" s="6"/>
      <c r="AX53" s="6"/>
      <c r="AY53" s="6"/>
    </row>
    <row r="54" spans="15:51" s="1" customFormat="1" x14ac:dyDescent="0.25">
      <c r="O54" s="6"/>
      <c r="P54" s="35">
        <v>43887</v>
      </c>
      <c r="Q54" s="9">
        <v>3116.389892578125</v>
      </c>
      <c r="R54" s="9">
        <v>8873.759765625</v>
      </c>
      <c r="S54" s="9">
        <v>71.098091125488281</v>
      </c>
      <c r="T54" s="9">
        <v>163.53640747070313</v>
      </c>
      <c r="U54" s="9">
        <v>70.073287963867188</v>
      </c>
      <c r="V54" s="9">
        <v>153.97000122070313</v>
      </c>
      <c r="W54">
        <v>51.919998168945313</v>
      </c>
      <c r="X54" s="9"/>
      <c r="Y54" s="9"/>
      <c r="AA54" s="6"/>
      <c r="AB54" s="84">
        <f>price_clean[[#This Row],[Date.1]]</f>
        <v>43887</v>
      </c>
      <c r="AC54" s="85">
        <f t="shared" si="1"/>
        <v>-3.7856973235300298E-3</v>
      </c>
      <c r="AD54" s="85">
        <f t="shared" si="3"/>
        <v>4.3921761552271552E-3</v>
      </c>
      <c r="AE54" s="85">
        <f t="shared" si="4"/>
        <v>1.5739211983050751E-2</v>
      </c>
      <c r="AF54" s="85">
        <f t="shared" si="5"/>
        <v>1.2417599330304941E-2</v>
      </c>
      <c r="AG54" s="85">
        <f t="shared" si="6"/>
        <v>-1.6859592816709614E-3</v>
      </c>
      <c r="AH54" s="85">
        <f t="shared" si="7"/>
        <v>4.3609803851512663E-3</v>
      </c>
      <c r="AI54" s="85">
        <f t="shared" si="8"/>
        <v>-2.6744949535016983E-2</v>
      </c>
      <c r="AJ54" s="6"/>
      <c r="AK54" s="4"/>
      <c r="AN54" s="6"/>
      <c r="AO54" s="6"/>
      <c r="AP54" s="6"/>
      <c r="AQ54" s="6"/>
      <c r="AR54" s="6"/>
      <c r="AS54" s="6"/>
      <c r="AT54" s="6"/>
      <c r="AU54" s="6"/>
      <c r="AV54" s="6"/>
      <c r="AW54" s="6"/>
      <c r="AX54" s="6"/>
      <c r="AY54" s="6"/>
    </row>
    <row r="55" spans="15:51" s="1" customFormat="1" ht="15" x14ac:dyDescent="0.25">
      <c r="O55" s="6"/>
      <c r="P55" s="35">
        <v>43888</v>
      </c>
      <c r="Q55" s="9">
        <v>2978.760009765625</v>
      </c>
      <c r="R55" s="9">
        <v>8436.669921875</v>
      </c>
      <c r="S55" s="9">
        <v>66.450538635253906</v>
      </c>
      <c r="T55" s="9">
        <v>152.01380920410156</v>
      </c>
      <c r="U55" s="9">
        <v>67.481704711914063</v>
      </c>
      <c r="V55" s="9">
        <v>154</v>
      </c>
      <c r="W55">
        <v>45.266666412353516</v>
      </c>
      <c r="X55" s="9"/>
      <c r="Y55" s="9"/>
      <c r="AA55" s="6"/>
      <c r="AB55" s="84">
        <f>price_clean[[#This Row],[Date.1]]</f>
        <v>43888</v>
      </c>
      <c r="AC55" s="85">
        <f t="shared" si="1"/>
        <v>-4.5168136352261155E-2</v>
      </c>
      <c r="AD55" s="85">
        <f t="shared" si="3"/>
        <v>-5.051090914854129E-2</v>
      </c>
      <c r="AE55" s="85">
        <f t="shared" si="4"/>
        <v>-6.7602597706709858E-2</v>
      </c>
      <c r="AF55" s="85">
        <f t="shared" si="5"/>
        <v>-7.3064274463908993E-2</v>
      </c>
      <c r="AG55" s="85">
        <f t="shared" si="6"/>
        <v>-3.7685145434772402E-2</v>
      </c>
      <c r="AH55" s="85">
        <f t="shared" si="7"/>
        <v>1.9481624361363943E-4</v>
      </c>
      <c r="AI55" s="85">
        <f t="shared" si="8"/>
        <v>-0.13713311629061195</v>
      </c>
      <c r="AJ55" s="6"/>
      <c r="AK55" s="4"/>
      <c r="AN55" s="6"/>
      <c r="AO55" s="12" t="s">
        <v>2882</v>
      </c>
      <c r="AP55" s="6"/>
      <c r="AQ55" s="6"/>
      <c r="AR55" s="6"/>
      <c r="AS55" s="6"/>
      <c r="AT55" s="6"/>
      <c r="AU55" s="6"/>
      <c r="AV55" s="6"/>
      <c r="AW55" s="6"/>
      <c r="AX55" s="6"/>
      <c r="AY55" s="6"/>
    </row>
    <row r="56" spans="15:51" s="1" customFormat="1" x14ac:dyDescent="0.25">
      <c r="O56" s="6"/>
      <c r="P56" s="35">
        <v>43889</v>
      </c>
      <c r="Q56" s="9">
        <v>2954.219970703125</v>
      </c>
      <c r="R56" s="9">
        <v>8461.830078125</v>
      </c>
      <c r="S56" s="9">
        <v>66.411666870117188</v>
      </c>
      <c r="T56" s="9">
        <v>155.69447326660156</v>
      </c>
      <c r="U56" s="9">
        <v>67.263458251953125</v>
      </c>
      <c r="V56" s="9">
        <v>148.3800048828125</v>
      </c>
      <c r="W56">
        <v>44.532665252685547</v>
      </c>
      <c r="X56" s="9"/>
      <c r="Y56" s="9"/>
      <c r="AA56" s="6"/>
      <c r="AB56" s="84">
        <f>price_clean[[#This Row],[Date.1]]</f>
        <v>43889</v>
      </c>
      <c r="AC56" s="85">
        <f t="shared" si="1"/>
        <v>-8.2724631096530773E-3</v>
      </c>
      <c r="AD56" s="85">
        <f t="shared" si="3"/>
        <v>2.9777997860007317E-3</v>
      </c>
      <c r="AE56" s="85">
        <f t="shared" si="4"/>
        <v>-5.8514407611984188E-4</v>
      </c>
      <c r="AF56" s="85">
        <f t="shared" si="5"/>
        <v>2.3924215423496535E-2</v>
      </c>
      <c r="AG56" s="85">
        <f t="shared" si="6"/>
        <v>-3.2393986694805614E-3</v>
      </c>
      <c r="AH56" s="85">
        <f t="shared" si="7"/>
        <v>-3.717601874476565E-2</v>
      </c>
      <c r="AI56" s="85">
        <f t="shared" si="8"/>
        <v>-1.6347950327421108E-2</v>
      </c>
      <c r="AJ56" s="6"/>
      <c r="AK56" s="4"/>
      <c r="AN56" s="6"/>
      <c r="AO56" s="6"/>
      <c r="AP56" s="6"/>
      <c r="AQ56" s="6"/>
      <c r="AR56" s="6"/>
      <c r="AS56" s="6"/>
      <c r="AT56" s="6"/>
      <c r="AU56" s="6"/>
      <c r="AV56" s="6"/>
      <c r="AW56" s="6"/>
      <c r="AX56" s="6"/>
      <c r="AY56" s="6"/>
    </row>
    <row r="57" spans="15:51" s="1" customFormat="1" x14ac:dyDescent="0.25">
      <c r="O57" s="6"/>
      <c r="P57" s="35">
        <v>43892</v>
      </c>
      <c r="Q57" s="9">
        <v>3090.22998046875</v>
      </c>
      <c r="R57" s="9">
        <v>8877.98046875</v>
      </c>
      <c r="S57" s="9">
        <v>72.594642639160156</v>
      </c>
      <c r="T57" s="9">
        <v>166.05424499511719</v>
      </c>
      <c r="U57" s="9">
        <v>69.109397888183594</v>
      </c>
      <c r="V57" s="9">
        <v>149.19999694824219</v>
      </c>
      <c r="W57">
        <v>49.574668884277344</v>
      </c>
      <c r="X57" s="9"/>
      <c r="Y57" s="9"/>
      <c r="AA57" s="6"/>
      <c r="AB57" s="84">
        <f>price_clean[[#This Row],[Date.1]]</f>
        <v>43892</v>
      </c>
      <c r="AC57" s="85">
        <f t="shared" si="1"/>
        <v>4.5010868769413202E-2</v>
      </c>
      <c r="AD57" s="85">
        <f t="shared" si="3"/>
        <v>4.8008634933420738E-2</v>
      </c>
      <c r="AE57" s="85">
        <f t="shared" si="4"/>
        <v>8.9018379335712966E-2</v>
      </c>
      <c r="AF57" s="85">
        <f t="shared" si="5"/>
        <v>6.4418929885418072E-2</v>
      </c>
      <c r="AG57" s="85">
        <f t="shared" si="6"/>
        <v>2.7073604530731293E-2</v>
      </c>
      <c r="AH57" s="85">
        <f t="shared" si="7"/>
        <v>5.511083646655957E-3</v>
      </c>
      <c r="AI57" s="85">
        <f t="shared" si="8"/>
        <v>0.1072570247859105</v>
      </c>
      <c r="AJ57" s="6"/>
      <c r="AK57" s="4"/>
      <c r="AN57" s="6"/>
      <c r="AO57" s="6"/>
      <c r="AP57" s="6"/>
      <c r="AQ57" s="6"/>
      <c r="AR57" s="6"/>
      <c r="AS57" s="6"/>
      <c r="AT57" s="6"/>
      <c r="AU57" s="6"/>
      <c r="AV57" s="6"/>
      <c r="AW57" s="6"/>
      <c r="AX57" s="6"/>
      <c r="AY57" s="6"/>
    </row>
    <row r="58" spans="15:51" s="1" customFormat="1" x14ac:dyDescent="0.25">
      <c r="O58" s="6"/>
      <c r="P58" s="35">
        <v>43893</v>
      </c>
      <c r="Q58" s="9">
        <v>3003.3701171875</v>
      </c>
      <c r="R58" s="9">
        <v>8594.490234375</v>
      </c>
      <c r="S58" s="9">
        <v>70.289093017578125</v>
      </c>
      <c r="T58" s="9">
        <v>158.09701538085938</v>
      </c>
      <c r="U58" s="9">
        <v>67.772689819335938</v>
      </c>
      <c r="V58" s="9">
        <v>153.88999938964844</v>
      </c>
      <c r="W58">
        <v>49.700668334960938</v>
      </c>
      <c r="X58" s="9"/>
      <c r="Y58" s="9"/>
      <c r="AA58" s="6"/>
      <c r="AB58" s="84">
        <f>price_clean[[#This Row],[Date.1]]</f>
        <v>43893</v>
      </c>
      <c r="AC58" s="85">
        <f t="shared" si="1"/>
        <v>-2.8510484922914581E-2</v>
      </c>
      <c r="AD58" s="85">
        <f t="shared" si="3"/>
        <v>-3.2452778927889295E-2</v>
      </c>
      <c r="AE58" s="85">
        <f t="shared" si="4"/>
        <v>-3.2274488588981194E-2</v>
      </c>
      <c r="AF58" s="85">
        <f t="shared" si="5"/>
        <v>-4.9105646064757834E-2</v>
      </c>
      <c r="AG58" s="85">
        <f t="shared" si="6"/>
        <v>-1.9531416922354668E-2</v>
      </c>
      <c r="AH58" s="85">
        <f t="shared" si="7"/>
        <v>3.0950390194086085E-2</v>
      </c>
      <c r="AI58" s="85">
        <f t="shared" si="8"/>
        <v>2.5383850988232293E-3</v>
      </c>
      <c r="AJ58" s="6"/>
      <c r="AK58" s="4"/>
      <c r="AN58" s="6"/>
      <c r="AO58" s="6"/>
      <c r="AP58" s="6"/>
      <c r="AQ58" s="6"/>
      <c r="AR58" s="6"/>
      <c r="AS58" s="6"/>
      <c r="AT58" s="6"/>
      <c r="AU58" s="6"/>
      <c r="AV58" s="6"/>
      <c r="AW58" s="6"/>
      <c r="AX58" s="6"/>
      <c r="AY58" s="6"/>
    </row>
    <row r="59" spans="15:51" s="1" customFormat="1" x14ac:dyDescent="0.25">
      <c r="O59" s="6"/>
      <c r="P59" s="35">
        <v>43894</v>
      </c>
      <c r="Q59" s="9">
        <v>3130.1201171875</v>
      </c>
      <c r="R59" s="9">
        <v>8949.2802734375</v>
      </c>
      <c r="S59" s="9">
        <v>73.549423217773438</v>
      </c>
      <c r="T59" s="9">
        <v>163.90156555175781</v>
      </c>
      <c r="U59" s="9">
        <v>70.036933898925781</v>
      </c>
      <c r="V59" s="9">
        <v>154.16000366210938</v>
      </c>
      <c r="W59">
        <v>49.966667175292969</v>
      </c>
      <c r="X59" s="9"/>
      <c r="Y59" s="9"/>
      <c r="AA59" s="6"/>
      <c r="AB59" s="84">
        <f>price_clean[[#This Row],[Date.1]]</f>
        <v>43894</v>
      </c>
      <c r="AC59" s="85">
        <f t="shared" si="1"/>
        <v>4.1336349360633136E-2</v>
      </c>
      <c r="AD59" s="85">
        <f t="shared" si="3"/>
        <v>4.0451785156537988E-2</v>
      </c>
      <c r="AE59" s="85">
        <f t="shared" si="4"/>
        <v>4.5340967304278855E-2</v>
      </c>
      <c r="AF59" s="85">
        <f t="shared" si="5"/>
        <v>3.6057171584977329E-2</v>
      </c>
      <c r="AG59" s="85">
        <f t="shared" si="6"/>
        <v>3.2863421256549695E-2</v>
      </c>
      <c r="AH59" s="85">
        <f t="shared" si="7"/>
        <v>1.752990351755443E-3</v>
      </c>
      <c r="AI59" s="85">
        <f t="shared" si="8"/>
        <v>5.3377462240669646E-3</v>
      </c>
      <c r="AJ59" s="6"/>
      <c r="AK59" s="4"/>
      <c r="AN59" s="6"/>
      <c r="AO59" s="6"/>
      <c r="AP59" s="6"/>
      <c r="AQ59" s="6"/>
      <c r="AR59" s="6"/>
      <c r="AS59" s="6"/>
      <c r="AT59" s="6"/>
      <c r="AU59" s="6"/>
      <c r="AV59" s="6"/>
      <c r="AW59" s="6"/>
      <c r="AX59" s="6"/>
      <c r="AY59" s="6"/>
    </row>
    <row r="60" spans="15:51" s="1" customFormat="1" x14ac:dyDescent="0.25">
      <c r="O60" s="6"/>
      <c r="P60" s="35">
        <v>43895</v>
      </c>
      <c r="Q60" s="9">
        <v>3023.93994140625</v>
      </c>
      <c r="R60" s="9">
        <v>8671.66015625</v>
      </c>
      <c r="S60" s="9">
        <v>71.163711547851563</v>
      </c>
      <c r="T60" s="9">
        <v>159.78840637207031</v>
      </c>
      <c r="U60" s="9">
        <v>68.036392211914063</v>
      </c>
      <c r="V60" s="9">
        <v>157.49000549316406</v>
      </c>
      <c r="W60">
        <v>48.302665710449219</v>
      </c>
      <c r="X60" s="9"/>
      <c r="Y60" s="9"/>
      <c r="AA60" s="6"/>
      <c r="AB60" s="84">
        <f>price_clean[[#This Row],[Date.1]]</f>
        <v>43895</v>
      </c>
      <c r="AC60" s="85">
        <f t="shared" si="1"/>
        <v>-3.4510782439981125E-2</v>
      </c>
      <c r="AD60" s="85">
        <f t="shared" si="3"/>
        <v>-3.1512857372407464E-2</v>
      </c>
      <c r="AE60" s="85">
        <f t="shared" si="4"/>
        <v>-3.2974585753537046E-2</v>
      </c>
      <c r="AF60" s="85">
        <f t="shared" si="5"/>
        <v>-2.5415557738687214E-2</v>
      </c>
      <c r="AG60" s="85">
        <f t="shared" si="6"/>
        <v>-2.8979988425062615E-2</v>
      </c>
      <c r="AH60" s="85">
        <f t="shared" si="7"/>
        <v>2.1370951204574475E-2</v>
      </c>
      <c r="AI60" s="85">
        <f t="shared" si="8"/>
        <v>-3.3869376791647296E-2</v>
      </c>
      <c r="AJ60" s="6"/>
      <c r="AK60" s="4"/>
      <c r="AN60" s="6"/>
      <c r="AO60" s="6"/>
      <c r="AP60" s="6"/>
      <c r="AQ60" s="6"/>
      <c r="AR60" s="6"/>
      <c r="AS60" s="6"/>
      <c r="AT60" s="6"/>
      <c r="AU60" s="6"/>
      <c r="AV60" s="6"/>
      <c r="AW60" s="6"/>
      <c r="AX60" s="6"/>
      <c r="AY60" s="6"/>
    </row>
    <row r="61" spans="15:51" s="1" customFormat="1" x14ac:dyDescent="0.25">
      <c r="O61" s="6"/>
      <c r="P61" s="35">
        <v>43896</v>
      </c>
      <c r="Q61" s="9">
        <v>2972.3701171875</v>
      </c>
      <c r="R61" s="9">
        <v>8530.33984375</v>
      </c>
      <c r="S61" s="9">
        <v>70.218650817871094</v>
      </c>
      <c r="T61" s="9">
        <v>155.27165222167969</v>
      </c>
      <c r="U61" s="9">
        <v>66.836082458496094</v>
      </c>
      <c r="V61" s="9">
        <v>157.55000305175781</v>
      </c>
      <c r="W61">
        <v>46.898666381835938</v>
      </c>
      <c r="X61" s="9"/>
      <c r="Y61" s="9"/>
      <c r="AA61" s="6"/>
      <c r="AB61" s="84">
        <f>price_clean[[#This Row],[Date.1]]</f>
        <v>43896</v>
      </c>
      <c r="AC61" s="85">
        <f t="shared" si="1"/>
        <v>-1.7200943652386169E-2</v>
      </c>
      <c r="AD61" s="85">
        <f t="shared" si="3"/>
        <v>-1.6431053592787341E-2</v>
      </c>
      <c r="AE61" s="85">
        <f t="shared" si="4"/>
        <v>-1.336906230962201E-2</v>
      </c>
      <c r="AF61" s="85">
        <f t="shared" si="5"/>
        <v>-2.8674301941785958E-2</v>
      </c>
      <c r="AG61" s="85">
        <f t="shared" si="6"/>
        <v>-1.779965033068915E-2</v>
      </c>
      <c r="AH61" s="85">
        <f t="shared" si="7"/>
        <v>3.8088850743893789E-4</v>
      </c>
      <c r="AI61" s="85">
        <f t="shared" si="8"/>
        <v>-2.9497510135476336E-2</v>
      </c>
      <c r="AJ61" s="6"/>
      <c r="AK61" s="4"/>
      <c r="AN61" s="6"/>
      <c r="AO61" s="6"/>
      <c r="AP61" s="6"/>
      <c r="AQ61" s="6"/>
      <c r="AR61" s="6"/>
      <c r="AS61" s="6"/>
      <c r="AT61" s="6"/>
      <c r="AU61" s="6"/>
      <c r="AV61" s="6"/>
      <c r="AW61" s="6"/>
      <c r="AX61" s="6"/>
      <c r="AY61" s="6"/>
    </row>
    <row r="62" spans="15:51" s="1" customFormat="1" x14ac:dyDescent="0.25">
      <c r="O62" s="6"/>
      <c r="P62" s="35">
        <v>43899</v>
      </c>
      <c r="Q62" s="9">
        <v>2746.56005859375</v>
      </c>
      <c r="R62" s="9">
        <v>7948.02978515625</v>
      </c>
      <c r="S62" s="9">
        <v>64.664886474609375</v>
      </c>
      <c r="T62" s="9">
        <v>144.74847412109375</v>
      </c>
      <c r="U62" s="9">
        <v>61.561935424804688</v>
      </c>
      <c r="V62" s="9">
        <v>157.80999755859375</v>
      </c>
      <c r="W62">
        <v>40.533332824707031</v>
      </c>
      <c r="X62" s="9"/>
      <c r="Y62" s="9"/>
      <c r="AA62" s="6"/>
      <c r="AB62" s="84">
        <f>price_clean[[#This Row],[Date.1]]</f>
        <v>43899</v>
      </c>
      <c r="AC62" s="85">
        <f t="shared" si="1"/>
        <v>-7.9010412940371477E-2</v>
      </c>
      <c r="AD62" s="85">
        <f t="shared" si="3"/>
        <v>-7.0705129526449556E-2</v>
      </c>
      <c r="AE62" s="85">
        <f t="shared" si="4"/>
        <v>-8.2395615637887595E-2</v>
      </c>
      <c r="AF62" s="85">
        <f t="shared" si="5"/>
        <v>-7.0178602975528179E-2</v>
      </c>
      <c r="AG62" s="85">
        <f t="shared" si="6"/>
        <v>-8.2199343149206267E-2</v>
      </c>
      <c r="AH62" s="85">
        <f t="shared" si="7"/>
        <v>1.6488747161249012E-3</v>
      </c>
      <c r="AI62" s="85">
        <f t="shared" si="8"/>
        <v>-0.14586457137702016</v>
      </c>
      <c r="AJ62" s="6"/>
      <c r="AK62" s="4"/>
      <c r="AN62" s="6"/>
      <c r="AO62" s="6"/>
      <c r="AP62" s="6"/>
      <c r="AQ62" s="6"/>
      <c r="AR62" s="6"/>
      <c r="AS62" s="6"/>
      <c r="AT62" s="6"/>
      <c r="AU62" s="6"/>
      <c r="AV62" s="6"/>
      <c r="AW62" s="6"/>
      <c r="AX62" s="6"/>
      <c r="AY62" s="6"/>
    </row>
    <row r="63" spans="15:51" s="1" customFormat="1" x14ac:dyDescent="0.25">
      <c r="O63" s="6"/>
      <c r="P63" s="35">
        <v>43900</v>
      </c>
      <c r="Q63" s="9">
        <v>2882.22998046875</v>
      </c>
      <c r="R63" s="9">
        <v>8372.26953125</v>
      </c>
      <c r="S63" s="9">
        <v>69.322158813476563</v>
      </c>
      <c r="T63" s="9">
        <v>154.64697265625</v>
      </c>
      <c r="U63" s="9">
        <v>64.353591918945313</v>
      </c>
      <c r="V63" s="9">
        <v>154.47999572753906</v>
      </c>
      <c r="W63">
        <v>43.021999359130859</v>
      </c>
      <c r="X63" s="9"/>
      <c r="Y63" s="9"/>
      <c r="AA63" s="6"/>
      <c r="AB63" s="84">
        <f>price_clean[[#This Row],[Date.1]]</f>
        <v>43900</v>
      </c>
      <c r="AC63" s="85">
        <f t="shared" si="1"/>
        <v>4.8215052425859106E-2</v>
      </c>
      <c r="AD63" s="85">
        <f t="shared" si="3"/>
        <v>5.2000926247806334E-2</v>
      </c>
      <c r="AE63" s="85">
        <f t="shared" si="4"/>
        <v>6.9546265811159136E-2</v>
      </c>
      <c r="AF63" s="85">
        <f t="shared" si="5"/>
        <v>6.6147348567062447E-2</v>
      </c>
      <c r="AG63" s="85">
        <f t="shared" si="6"/>
        <v>4.4349002834909182E-2</v>
      </c>
      <c r="AH63" s="85">
        <f t="shared" si="7"/>
        <v>-2.1327151826289539E-2</v>
      </c>
      <c r="AI63" s="85">
        <f t="shared" si="8"/>
        <v>5.9586929551683376E-2</v>
      </c>
      <c r="AJ63" s="6"/>
      <c r="AK63" s="4"/>
      <c r="AN63" s="6"/>
      <c r="AO63" s="6"/>
      <c r="AP63" s="6"/>
      <c r="AQ63" s="6"/>
      <c r="AR63" s="6"/>
      <c r="AS63" s="6"/>
      <c r="AT63" s="6"/>
      <c r="AU63" s="6"/>
      <c r="AV63" s="6"/>
      <c r="AW63" s="6"/>
      <c r="AX63" s="6"/>
      <c r="AY63" s="6"/>
    </row>
    <row r="64" spans="15:51" s="1" customFormat="1" x14ac:dyDescent="0.25">
      <c r="O64" s="6"/>
      <c r="P64" s="35">
        <v>43901</v>
      </c>
      <c r="Q64" s="9">
        <v>2741.3798828125</v>
      </c>
      <c r="R64" s="9">
        <v>8006.1201171875</v>
      </c>
      <c r="S64" s="9">
        <v>66.914573669433594</v>
      </c>
      <c r="T64" s="9">
        <v>147.64118957519531</v>
      </c>
      <c r="U64" s="9">
        <v>61.170928955078125</v>
      </c>
      <c r="V64" s="9">
        <v>153.92999267578125</v>
      </c>
      <c r="W64">
        <v>42.282001495361328</v>
      </c>
      <c r="X64" s="9"/>
      <c r="Y64" s="9"/>
      <c r="AA64" s="6"/>
      <c r="AB64" s="84">
        <f>price_clean[[#This Row],[Date.1]]</f>
        <v>43901</v>
      </c>
      <c r="AC64" s="85">
        <f t="shared" si="1"/>
        <v>-5.0102892808605408E-2</v>
      </c>
      <c r="AD64" s="85">
        <f t="shared" si="3"/>
        <v>-4.4718734579934971E-2</v>
      </c>
      <c r="AE64" s="85">
        <f t="shared" si="4"/>
        <v>-3.534782108193988E-2</v>
      </c>
      <c r="AF64" s="85">
        <f t="shared" si="5"/>
        <v>-4.6359988088502745E-2</v>
      </c>
      <c r="AG64" s="85">
        <f t="shared" si="6"/>
        <v>-5.0720691372528354E-2</v>
      </c>
      <c r="AH64" s="85">
        <f t="shared" si="7"/>
        <v>-3.5667044227174947E-3</v>
      </c>
      <c r="AI64" s="85">
        <f t="shared" si="8"/>
        <v>-1.735009892797303E-2</v>
      </c>
      <c r="AJ64" s="6"/>
      <c r="AK64" s="4"/>
      <c r="AN64" s="6"/>
      <c r="AO64" s="6"/>
      <c r="AP64" s="6"/>
      <c r="AQ64" s="6"/>
      <c r="AR64" s="6"/>
      <c r="AS64" s="6"/>
      <c r="AT64" s="6"/>
      <c r="AU64" s="6"/>
      <c r="AV64" s="6"/>
      <c r="AW64" s="6"/>
      <c r="AX64" s="6"/>
      <c r="AY64" s="6"/>
    </row>
    <row r="65" spans="15:51" s="1" customFormat="1" x14ac:dyDescent="0.25">
      <c r="O65" s="6"/>
      <c r="P65" s="35">
        <v>43902</v>
      </c>
      <c r="Q65" s="9">
        <v>2480.639892578125</v>
      </c>
      <c r="R65" s="9">
        <v>7263.64990234375</v>
      </c>
      <c r="S65" s="9">
        <v>60.306446075439453</v>
      </c>
      <c r="T65" s="9">
        <v>133.63911437988281</v>
      </c>
      <c r="U65" s="9">
        <v>54.914703369140625</v>
      </c>
      <c r="V65" s="9">
        <v>147.78999328613281</v>
      </c>
      <c r="W65">
        <v>37.369998931884766</v>
      </c>
      <c r="X65" s="9"/>
      <c r="Y65" s="9"/>
      <c r="AA65" s="6"/>
      <c r="AB65" s="84">
        <f>price_clean[[#This Row],[Date.1]]</f>
        <v>43902</v>
      </c>
      <c r="AC65" s="85">
        <f t="shared" si="1"/>
        <v>-9.9944852402473514E-2</v>
      </c>
      <c r="AD65" s="85">
        <f t="shared" si="3"/>
        <v>-9.7323819979458007E-2</v>
      </c>
      <c r="AE65" s="85">
        <f t="shared" si="4"/>
        <v>-0.10397778789242224</v>
      </c>
      <c r="AF65" s="85">
        <f t="shared" si="5"/>
        <v>-9.9641944840729801E-2</v>
      </c>
      <c r="AG65" s="85">
        <f t="shared" si="6"/>
        <v>-0.10789092599865809</v>
      </c>
      <c r="AH65" s="85">
        <f t="shared" si="7"/>
        <v>-4.0705604242438492E-2</v>
      </c>
      <c r="AI65" s="85">
        <f t="shared" si="8"/>
        <v>-0.12349328402408655</v>
      </c>
      <c r="AJ65" s="6"/>
      <c r="AK65" s="4"/>
      <c r="AN65" s="6"/>
      <c r="AO65" s="6"/>
      <c r="AP65" s="6"/>
      <c r="AQ65" s="6"/>
      <c r="AR65" s="6"/>
      <c r="AS65" s="6"/>
      <c r="AT65" s="6"/>
      <c r="AU65" s="6"/>
      <c r="AV65" s="6"/>
      <c r="AW65" s="6"/>
      <c r="AX65" s="6"/>
      <c r="AY65" s="6"/>
    </row>
    <row r="66" spans="15:51" s="1" customFormat="1" x14ac:dyDescent="0.25">
      <c r="O66" s="6"/>
      <c r="P66" s="35">
        <v>43903</v>
      </c>
      <c r="Q66" s="9">
        <v>2711.02001953125</v>
      </c>
      <c r="R66" s="9">
        <v>7995.259765625</v>
      </c>
      <c r="S66" s="9">
        <v>67.531661987304688</v>
      </c>
      <c r="T66" s="9">
        <v>152.63844299316406</v>
      </c>
      <c r="U66" s="9">
        <v>59.288597106933594</v>
      </c>
      <c r="V66" s="9">
        <v>143.27999877929688</v>
      </c>
      <c r="W66">
        <v>36.441333770751953</v>
      </c>
      <c r="X66" s="9"/>
      <c r="Y66" s="9"/>
      <c r="AA66" s="6"/>
      <c r="AB66" s="84">
        <f>price_clean[[#This Row],[Date.1]]</f>
        <v>43903</v>
      </c>
      <c r="AC66" s="85">
        <f t="shared" si="1"/>
        <v>8.8808406949235946E-2</v>
      </c>
      <c r="AD66" s="85">
        <f t="shared" si="3"/>
        <v>9.5966392893837738E-2</v>
      </c>
      <c r="AE66" s="85">
        <f t="shared" si="4"/>
        <v>0.11315755626984231</v>
      </c>
      <c r="AF66" s="85">
        <f t="shared" si="5"/>
        <v>0.13292901657385839</v>
      </c>
      <c r="AG66" s="85">
        <f t="shared" si="6"/>
        <v>7.6635862303884264E-2</v>
      </c>
      <c r="AH66" s="85">
        <f t="shared" si="7"/>
        <v>-3.099155256530076E-2</v>
      </c>
      <c r="AI66" s="85">
        <f t="shared" si="8"/>
        <v>-2.5164541361475709E-2</v>
      </c>
      <c r="AJ66" s="6"/>
      <c r="AK66" s="4"/>
      <c r="AN66" s="6"/>
      <c r="AO66" s="6"/>
      <c r="AP66" s="6"/>
      <c r="AQ66" s="6"/>
      <c r="AR66" s="6"/>
      <c r="AS66" s="6"/>
      <c r="AT66" s="6"/>
      <c r="AU66" s="6"/>
      <c r="AV66" s="6"/>
      <c r="AW66" s="6"/>
      <c r="AX66" s="6"/>
      <c r="AY66" s="6"/>
    </row>
    <row r="67" spans="15:51" s="1" customFormat="1" x14ac:dyDescent="0.25">
      <c r="O67" s="6"/>
      <c r="P67" s="35">
        <v>43906</v>
      </c>
      <c r="Q67" s="9">
        <v>2386.1298828125</v>
      </c>
      <c r="R67" s="9">
        <v>7020.3798828125</v>
      </c>
      <c r="S67" s="9">
        <v>58.843914031982422</v>
      </c>
      <c r="T67" s="9">
        <v>130.14102172851563</v>
      </c>
      <c r="U67" s="9">
        <v>52.386749267578125</v>
      </c>
      <c r="V67" s="9">
        <v>141.63999938964844</v>
      </c>
      <c r="W67">
        <v>29.671333312988281</v>
      </c>
      <c r="X67" s="9"/>
      <c r="Y67" s="9"/>
      <c r="AA67" s="6"/>
      <c r="AB67" s="84">
        <f>price_clean[[#This Row],[Date.1]]</f>
        <v>43906</v>
      </c>
      <c r="AC67" s="85">
        <f t="shared" si="1"/>
        <v>-0.12765219747281742</v>
      </c>
      <c r="AD67" s="85">
        <f t="shared" si="3"/>
        <v>-0.13003150583375683</v>
      </c>
      <c r="AE67" s="85">
        <f t="shared" si="4"/>
        <v>-0.13770814094077202</v>
      </c>
      <c r="AF67" s="85">
        <f t="shared" si="5"/>
        <v>-0.15945336210024655</v>
      </c>
      <c r="AG67" s="85">
        <f t="shared" si="6"/>
        <v>-0.12376331311788086</v>
      </c>
      <c r="AH67" s="85">
        <f t="shared" si="7"/>
        <v>-1.1512126298224866E-2</v>
      </c>
      <c r="AI67" s="85">
        <f t="shared" si="8"/>
        <v>-0.20552230217550044</v>
      </c>
      <c r="AJ67" s="6"/>
      <c r="AK67" s="4"/>
      <c r="AN67" s="6"/>
      <c r="AO67" s="6"/>
      <c r="AP67" s="6"/>
      <c r="AQ67" s="6"/>
      <c r="AR67" s="6"/>
      <c r="AS67" s="6"/>
      <c r="AT67" s="6"/>
      <c r="AU67" s="6"/>
      <c r="AV67" s="6"/>
      <c r="AW67" s="6"/>
      <c r="AX67" s="6"/>
      <c r="AY67" s="6"/>
    </row>
    <row r="68" spans="15:51" s="1" customFormat="1" x14ac:dyDescent="0.25">
      <c r="O68" s="6"/>
      <c r="P68" s="35">
        <v>43907</v>
      </c>
      <c r="Q68" s="9">
        <v>2529.18994140625</v>
      </c>
      <c r="R68" s="9">
        <v>7473.9501953125</v>
      </c>
      <c r="S68" s="9">
        <v>61.431285858154297</v>
      </c>
      <c r="T68" s="9">
        <v>140.85638427734375</v>
      </c>
      <c r="U68" s="9">
        <v>55.396648406982422</v>
      </c>
      <c r="V68" s="9">
        <v>143.55999755859375</v>
      </c>
      <c r="W68">
        <v>28.680000305175781</v>
      </c>
      <c r="X68" s="9"/>
      <c r="Y68" s="9"/>
      <c r="AA68" s="6"/>
      <c r="AB68" s="84">
        <f>price_clean[[#This Row],[Date.1]]</f>
        <v>43907</v>
      </c>
      <c r="AC68" s="85">
        <f t="shared" si="1"/>
        <v>5.822631263569171E-2</v>
      </c>
      <c r="AD68" s="85">
        <f t="shared" si="3"/>
        <v>6.260633638082741E-2</v>
      </c>
      <c r="AE68" s="85">
        <f t="shared" si="4"/>
        <v>4.303083360556588E-2</v>
      </c>
      <c r="AF68" s="85">
        <f t="shared" si="5"/>
        <v>7.9122175046635906E-2</v>
      </c>
      <c r="AG68" s="85">
        <f t="shared" si="6"/>
        <v>5.5865411078858673E-2</v>
      </c>
      <c r="AH68" s="85">
        <f t="shared" si="7"/>
        <v>1.346442633870517E-2</v>
      </c>
      <c r="AI68" s="85">
        <f t="shared" si="8"/>
        <v>-3.3981345006121107E-2</v>
      </c>
      <c r="AJ68" s="6"/>
      <c r="AK68" s="4"/>
      <c r="AN68" s="6"/>
      <c r="AO68" s="98" t="s">
        <v>2914</v>
      </c>
      <c r="AP68" s="99"/>
      <c r="AQ68" s="6"/>
      <c r="AR68" s="6"/>
      <c r="AS68" s="6"/>
      <c r="AT68" s="6"/>
      <c r="AU68" s="6"/>
      <c r="AV68" s="6"/>
      <c r="AW68" s="6"/>
      <c r="AX68" s="6"/>
      <c r="AY68" s="6"/>
    </row>
    <row r="69" spans="15:51" s="1" customFormat="1" x14ac:dyDescent="0.25">
      <c r="O69" s="6"/>
      <c r="P69" s="35">
        <v>43908</v>
      </c>
      <c r="Q69" s="9">
        <v>2398.10009765625</v>
      </c>
      <c r="R69" s="9">
        <v>7175.18017578125</v>
      </c>
      <c r="S69" s="9">
        <v>59.927452087402344</v>
      </c>
      <c r="T69" s="9">
        <v>134.92689514160156</v>
      </c>
      <c r="U69" s="9">
        <v>51.868431091308594</v>
      </c>
      <c r="V69" s="9">
        <v>140.69999694824219</v>
      </c>
      <c r="W69">
        <v>24.081333160400391</v>
      </c>
      <c r="X69" s="9"/>
      <c r="Y69" s="9"/>
      <c r="AA69" s="6"/>
      <c r="AB69" s="84">
        <f>price_clean[[#This Row],[Date.1]]</f>
        <v>43908</v>
      </c>
      <c r="AC69" s="85">
        <f t="shared" si="1"/>
        <v>-5.3222272332080246E-2</v>
      </c>
      <c r="AD69" s="85">
        <f t="shared" si="3"/>
        <v>-4.0795794377636418E-2</v>
      </c>
      <c r="AE69" s="85">
        <f t="shared" si="4"/>
        <v>-2.4784548288834654E-2</v>
      </c>
      <c r="AF69" s="85">
        <f t="shared" si="5"/>
        <v>-4.3007705782584116E-2</v>
      </c>
      <c r="AG69" s="85">
        <f t="shared" si="6"/>
        <v>-6.5808752886720195E-2</v>
      </c>
      <c r="AH69" s="85">
        <f t="shared" si="7"/>
        <v>-2.0123106842710809E-2</v>
      </c>
      <c r="AI69" s="85">
        <f t="shared" si="8"/>
        <v>-0.17476304366003273</v>
      </c>
      <c r="AJ69" s="6"/>
      <c r="AK69" s="4"/>
      <c r="AN69" s="6"/>
      <c r="AO69" s="6">
        <v>0</v>
      </c>
      <c r="AP69" s="11">
        <f>AQ95</f>
        <v>0.03</v>
      </c>
      <c r="AQ69" s="6"/>
      <c r="AR69" s="6"/>
      <c r="AS69" s="6"/>
      <c r="AT69" s="6"/>
      <c r="AU69" s="6"/>
      <c r="AV69" s="6"/>
      <c r="AW69" s="6"/>
      <c r="AX69" s="6"/>
      <c r="AY69" s="6"/>
    </row>
    <row r="70" spans="15:51" s="1" customFormat="1" x14ac:dyDescent="0.25">
      <c r="O70" s="6"/>
      <c r="P70" s="35">
        <v>43909</v>
      </c>
      <c r="Q70" s="9">
        <v>2409.389892578125</v>
      </c>
      <c r="R70" s="9">
        <v>7288.52001953125</v>
      </c>
      <c r="S70" s="9">
        <v>59.468280792236328</v>
      </c>
      <c r="T70" s="9">
        <v>137.1468505859375</v>
      </c>
      <c r="U70" s="9">
        <v>52.377658843994141</v>
      </c>
      <c r="V70" s="9">
        <v>138.03999328613281</v>
      </c>
      <c r="W70">
        <v>28.509332656860352</v>
      </c>
      <c r="X70" s="9"/>
      <c r="Y70" s="9"/>
      <c r="AA70" s="6"/>
      <c r="AB70" s="84">
        <f>price_clean[[#This Row],[Date.1]]</f>
        <v>43909</v>
      </c>
      <c r="AC70" s="85">
        <f t="shared" si="1"/>
        <v>4.6967609704010533E-3</v>
      </c>
      <c r="AD70" s="85">
        <f t="shared" si="3"/>
        <v>1.5672637319200763E-2</v>
      </c>
      <c r="AE70" s="85">
        <f t="shared" si="4"/>
        <v>-7.6916242791128095E-3</v>
      </c>
      <c r="AF70" s="85">
        <f t="shared" si="5"/>
        <v>1.6319139543144144E-2</v>
      </c>
      <c r="AG70" s="85">
        <f t="shared" si="6"/>
        <v>9.769801504037846E-3</v>
      </c>
      <c r="AH70" s="85">
        <f t="shared" si="7"/>
        <v>-1.9086492837834465E-2</v>
      </c>
      <c r="AI70" s="85">
        <f t="shared" si="8"/>
        <v>0.16879451260286096</v>
      </c>
      <c r="AJ70" s="6"/>
      <c r="AK70" s="4"/>
      <c r="AN70" s="6"/>
      <c r="AO70" s="23">
        <f>AP93</f>
        <v>0.29503553614668926</v>
      </c>
      <c r="AP70" s="23">
        <f>AQ93</f>
        <v>0.2298203611434857</v>
      </c>
      <c r="AQ70" s="6"/>
      <c r="AR70" s="6"/>
      <c r="AS70" s="6"/>
      <c r="AT70" s="6"/>
      <c r="AU70" s="6"/>
      <c r="AV70" s="6"/>
      <c r="AW70" s="6"/>
      <c r="AX70" s="6"/>
      <c r="AY70" s="6"/>
    </row>
    <row r="71" spans="15:51" s="1" customFormat="1" x14ac:dyDescent="0.25">
      <c r="O71" s="6"/>
      <c r="P71" s="35">
        <v>43910</v>
      </c>
      <c r="Q71" s="9">
        <v>2304.919921875</v>
      </c>
      <c r="R71" s="9">
        <v>6994.2900390625</v>
      </c>
      <c r="S71" s="9">
        <v>55.692905426025391</v>
      </c>
      <c r="T71" s="9">
        <v>131.99581909179688</v>
      </c>
      <c r="U71" s="9">
        <v>50.95001220703125</v>
      </c>
      <c r="V71" s="9">
        <v>140.11000061035156</v>
      </c>
      <c r="W71">
        <v>28.50200080871582</v>
      </c>
      <c r="X71" s="9"/>
      <c r="Y71" s="9"/>
      <c r="AA71" s="6"/>
      <c r="AB71" s="84">
        <f>price_clean[[#This Row],[Date.1]]</f>
        <v>43910</v>
      </c>
      <c r="AC71" s="85">
        <f t="shared" si="1"/>
        <v>-4.4327624053366807E-2</v>
      </c>
      <c r="AD71" s="85">
        <f t="shared" si="3"/>
        <v>-4.1206402778156855E-2</v>
      </c>
      <c r="AE71" s="85">
        <f t="shared" si="4"/>
        <v>-6.5590306822295261E-2</v>
      </c>
      <c r="AF71" s="85">
        <f t="shared" si="5"/>
        <v>-3.8282005300657097E-2</v>
      </c>
      <c r="AG71" s="85">
        <f t="shared" si="6"/>
        <v>-2.7635143214414782E-2</v>
      </c>
      <c r="AH71" s="85">
        <f t="shared" si="7"/>
        <v>1.4884383146683595E-2</v>
      </c>
      <c r="AI71" s="85">
        <f t="shared" si="8"/>
        <v>-2.5720668994270134E-4</v>
      </c>
      <c r="AJ71" s="6"/>
      <c r="AK71" s="4"/>
      <c r="AN71" s="6"/>
      <c r="AO71" s="23">
        <f>AP87</f>
        <v>0.34024263199871857</v>
      </c>
      <c r="AP71" s="10">
        <f>AR93*AO71+$AP$69</f>
        <v>0.26043802278987593</v>
      </c>
      <c r="AQ71" s="6"/>
      <c r="AR71" s="6"/>
      <c r="AS71" s="6"/>
      <c r="AT71" s="6"/>
      <c r="AU71" s="6"/>
      <c r="AV71" s="6"/>
      <c r="AW71" s="6"/>
      <c r="AX71" s="6"/>
      <c r="AY71" s="6"/>
    </row>
    <row r="72" spans="15:51" s="1" customFormat="1" x14ac:dyDescent="0.25">
      <c r="O72" s="6"/>
      <c r="P72" s="35">
        <v>43913</v>
      </c>
      <c r="Q72" s="9">
        <v>2237.39990234375</v>
      </c>
      <c r="R72" s="9">
        <v>7006.919921875</v>
      </c>
      <c r="S72" s="9">
        <v>54.509754180908203</v>
      </c>
      <c r="T72" s="9">
        <v>130.67922973632813</v>
      </c>
      <c r="U72" s="9">
        <v>49.736721038818359</v>
      </c>
      <c r="V72" s="9">
        <v>146.30000305175781</v>
      </c>
      <c r="W72">
        <v>28.952667236328125</v>
      </c>
      <c r="X72" s="9"/>
      <c r="Y72" s="9"/>
      <c r="AA72" s="6"/>
      <c r="AB72" s="84">
        <f>price_clean[[#This Row],[Date.1]]</f>
        <v>43913</v>
      </c>
      <c r="AC72" s="85">
        <f t="shared" si="1"/>
        <v>-2.9731501009576791E-2</v>
      </c>
      <c r="AD72" s="85">
        <f t="shared" si="3"/>
        <v>1.8041135406737106E-3</v>
      </c>
      <c r="AE72" s="85">
        <f t="shared" si="4"/>
        <v>-2.147310620291033E-2</v>
      </c>
      <c r="AF72" s="85">
        <f t="shared" si="5"/>
        <v>-1.0024556095845412E-2</v>
      </c>
      <c r="AG72" s="85">
        <f t="shared" si="6"/>
        <v>-2.4101485072969862E-2</v>
      </c>
      <c r="AH72" s="85">
        <f t="shared" si="7"/>
        <v>4.3231496146295734E-2</v>
      </c>
      <c r="AI72" s="85">
        <f t="shared" si="8"/>
        <v>1.5688043665694176E-2</v>
      </c>
      <c r="AJ72" s="6"/>
      <c r="AK72" s="4"/>
      <c r="AN72" s="6"/>
      <c r="AO72" s="6"/>
      <c r="AP72" s="6"/>
      <c r="AQ72" s="6"/>
      <c r="AR72" s="6"/>
      <c r="AS72" s="6"/>
      <c r="AT72" s="6"/>
      <c r="AU72" s="6"/>
      <c r="AV72" s="6"/>
      <c r="AW72" s="6"/>
      <c r="AX72" s="6"/>
      <c r="AY72" s="6"/>
    </row>
    <row r="73" spans="15:51" s="1" customFormat="1" x14ac:dyDescent="0.25">
      <c r="O73" s="6"/>
      <c r="P73" s="35">
        <v>43914</v>
      </c>
      <c r="Q73" s="9">
        <v>2447.330078125</v>
      </c>
      <c r="R73" s="9">
        <v>7553.830078125</v>
      </c>
      <c r="S73" s="9">
        <v>59.978477478027344</v>
      </c>
      <c r="T73" s="9">
        <v>142.55738830566406</v>
      </c>
      <c r="U73" s="9">
        <v>54.283134460449219</v>
      </c>
      <c r="V73" s="9">
        <v>153.39999389648438</v>
      </c>
      <c r="W73">
        <v>33.666667938232422</v>
      </c>
      <c r="X73" s="9"/>
      <c r="Y73" s="9"/>
      <c r="AA73" s="6"/>
      <c r="AB73" s="84">
        <f>price_clean[[#This Row],[Date.1]]</f>
        <v>43914</v>
      </c>
      <c r="AC73" s="85">
        <f t="shared" si="1"/>
        <v>8.9683232517963257E-2</v>
      </c>
      <c r="AD73" s="85">
        <f t="shared" si="3"/>
        <v>7.5156508726906351E-2</v>
      </c>
      <c r="AE73" s="85">
        <f t="shared" si="4"/>
        <v>9.5606127719779332E-2</v>
      </c>
      <c r="AF73" s="85">
        <f t="shared" si="5"/>
        <v>8.699895114689124E-2</v>
      </c>
      <c r="AG73" s="85">
        <f t="shared" si="6"/>
        <v>8.7470065254692184E-2</v>
      </c>
      <c r="AH73" s="85">
        <f t="shared" si="7"/>
        <v>4.7389520259250466E-2</v>
      </c>
      <c r="AI73" s="85">
        <f t="shared" si="8"/>
        <v>0.15084593365171223</v>
      </c>
      <c r="AJ73" s="6"/>
      <c r="AK73" s="4"/>
      <c r="AN73" s="6"/>
      <c r="AO73" s="6"/>
      <c r="AP73" s="6"/>
      <c r="AQ73" s="6"/>
      <c r="AR73" s="6"/>
      <c r="AS73" s="6"/>
      <c r="AT73" s="6"/>
      <c r="AU73" s="6"/>
      <c r="AV73" s="6"/>
      <c r="AW73" s="6"/>
      <c r="AX73" s="6"/>
      <c r="AY73" s="6"/>
    </row>
    <row r="74" spans="15:51" s="1" customFormat="1" x14ac:dyDescent="0.25">
      <c r="O74" s="6"/>
      <c r="P74" s="35">
        <v>43915</v>
      </c>
      <c r="Q74" s="9">
        <v>2475.56005859375</v>
      </c>
      <c r="R74" s="9">
        <v>7469.6201171875</v>
      </c>
      <c r="S74" s="9">
        <v>59.648067474365234</v>
      </c>
      <c r="T74" s="9">
        <v>141.19270324707031</v>
      </c>
      <c r="U74" s="9">
        <v>55.524726867675781</v>
      </c>
      <c r="V74" s="9">
        <v>151.30000305175781</v>
      </c>
      <c r="W74">
        <v>35.950000762939453</v>
      </c>
      <c r="X74" s="9"/>
      <c r="Y74" s="9"/>
      <c r="AA74" s="6"/>
      <c r="AB74" s="84">
        <f>price_clean[[#This Row],[Date.1]]</f>
        <v>43915</v>
      </c>
      <c r="AC74" s="85">
        <f t="shared" si="1"/>
        <v>1.1468990420822226E-2</v>
      </c>
      <c r="AD74" s="85">
        <f t="shared" si="3"/>
        <v>-1.1210586354071369E-2</v>
      </c>
      <c r="AE74" s="85">
        <f t="shared" si="4"/>
        <v>-5.5240388995342381E-3</v>
      </c>
      <c r="AF74" s="85">
        <f t="shared" si="5"/>
        <v>-9.6189965854172176E-3</v>
      </c>
      <c r="AG74" s="85">
        <f t="shared" si="6"/>
        <v>2.2614871242186394E-2</v>
      </c>
      <c r="AH74" s="85">
        <f t="shared" si="7"/>
        <v>-1.3784208180364264E-2</v>
      </c>
      <c r="AI74" s="85">
        <f t="shared" si="8"/>
        <v>6.5620839446864546E-2</v>
      </c>
      <c r="AJ74" s="6"/>
      <c r="AK74" s="4"/>
      <c r="AN74" s="6"/>
      <c r="AO74" s="6"/>
      <c r="AP74" s="6"/>
      <c r="AQ74" s="6"/>
      <c r="AR74" s="6"/>
      <c r="AS74" s="6"/>
      <c r="AT74" s="6"/>
      <c r="AU74" s="6"/>
      <c r="AV74" s="6"/>
      <c r="AW74" s="6"/>
      <c r="AX74" s="6"/>
      <c r="AY74" s="6"/>
    </row>
    <row r="75" spans="15:51" s="1" customFormat="1" x14ac:dyDescent="0.25">
      <c r="O75" s="6"/>
      <c r="P75" s="35">
        <v>43916</v>
      </c>
      <c r="Q75" s="9">
        <v>2630.070068359375</v>
      </c>
      <c r="R75" s="9">
        <v>7897.1298828125</v>
      </c>
      <c r="S75" s="9">
        <v>62.786907196044922</v>
      </c>
      <c r="T75" s="9">
        <v>150.02449035644531</v>
      </c>
      <c r="U75" s="9">
        <v>58.336570739746094</v>
      </c>
      <c r="V75" s="9">
        <v>153.24000549316406</v>
      </c>
      <c r="W75">
        <v>35.210666656494141</v>
      </c>
      <c r="X75" s="9"/>
      <c r="Y75" s="9"/>
      <c r="AA75" s="6"/>
      <c r="AB75" s="84">
        <f>price_clean[[#This Row],[Date.1]]</f>
        <v>43916</v>
      </c>
      <c r="AC75" s="85">
        <f t="shared" si="1"/>
        <v>6.054383107424656E-2</v>
      </c>
      <c r="AD75" s="85">
        <f t="shared" si="3"/>
        <v>5.5655244096181396E-2</v>
      </c>
      <c r="AE75" s="85">
        <f t="shared" si="4"/>
        <v>5.128481732723425E-2</v>
      </c>
      <c r="AF75" s="85">
        <f t="shared" si="5"/>
        <v>6.0672902808896069E-2</v>
      </c>
      <c r="AG75" s="85">
        <f t="shared" si="6"/>
        <v>4.9400731430014271E-2</v>
      </c>
      <c r="AH75" s="85">
        <f t="shared" si="7"/>
        <v>1.2740714714697083E-2</v>
      </c>
      <c r="AI75" s="85">
        <f t="shared" si="8"/>
        <v>-2.0780038675525199E-2</v>
      </c>
      <c r="AJ75" s="6"/>
      <c r="AK75" s="4"/>
      <c r="AN75" s="6"/>
      <c r="AO75" s="6"/>
      <c r="AP75" s="6"/>
      <c r="AQ75" s="6"/>
      <c r="AR75" s="6"/>
      <c r="AS75" s="6"/>
      <c r="AT75" s="6"/>
      <c r="AU75" s="6"/>
      <c r="AV75" s="6"/>
      <c r="AW75" s="6"/>
      <c r="AX75" s="6"/>
      <c r="AY75" s="6"/>
    </row>
    <row r="76" spans="15:51" s="1" customFormat="1" x14ac:dyDescent="0.25">
      <c r="O76" s="6"/>
      <c r="P76" s="35">
        <v>43917</v>
      </c>
      <c r="Q76" s="9">
        <v>2541.469970703125</v>
      </c>
      <c r="R76" s="9">
        <v>7588.3701171875</v>
      </c>
      <c r="S76" s="9">
        <v>60.187400817871094</v>
      </c>
      <c r="T76" s="9">
        <v>143.86434936523438</v>
      </c>
      <c r="U76" s="9">
        <v>56.392021179199219</v>
      </c>
      <c r="V76" s="9">
        <v>152.25</v>
      </c>
      <c r="W76">
        <v>34.290668487548828</v>
      </c>
      <c r="X76" s="9"/>
      <c r="Y76" s="9"/>
      <c r="AA76" s="6"/>
      <c r="AB76" s="84">
        <f>price_clean[[#This Row],[Date.1]]</f>
        <v>43917</v>
      </c>
      <c r="AC76" s="85">
        <f t="shared" si="1"/>
        <v>-3.4267845541626298E-2</v>
      </c>
      <c r="AD76" s="85">
        <f t="shared" si="3"/>
        <v>-3.9882559959354302E-2</v>
      </c>
      <c r="AE76" s="85">
        <f t="shared" si="4"/>
        <v>-4.2283525927753619E-2</v>
      </c>
      <c r="AF76" s="85">
        <f t="shared" si="5"/>
        <v>-4.192771251134924E-2</v>
      </c>
      <c r="AG76" s="85">
        <f t="shared" si="6"/>
        <v>-3.3901502068579663E-2</v>
      </c>
      <c r="AH76" s="85">
        <f t="shared" si="7"/>
        <v>-6.4814490892440152E-3</v>
      </c>
      <c r="AI76" s="85">
        <f t="shared" si="8"/>
        <v>-2.6475805312348537E-2</v>
      </c>
      <c r="AJ76" s="6"/>
      <c r="AK76" s="4"/>
      <c r="AN76" s="6"/>
      <c r="AO76" s="6"/>
      <c r="AP76" s="6"/>
      <c r="AQ76" s="6"/>
      <c r="AR76" s="6"/>
      <c r="AS76" s="6"/>
      <c r="AT76" s="6"/>
      <c r="AU76" s="6"/>
      <c r="AV76" s="6"/>
      <c r="AW76" s="6"/>
      <c r="AX76" s="6"/>
      <c r="AY76" s="6"/>
    </row>
    <row r="77" spans="15:51" s="1" customFormat="1" x14ac:dyDescent="0.25">
      <c r="O77" s="6"/>
      <c r="P77" s="35">
        <v>43920</v>
      </c>
      <c r="Q77" s="9">
        <v>2626.64990234375</v>
      </c>
      <c r="R77" s="9">
        <v>7889.009765625</v>
      </c>
      <c r="S77" s="9">
        <v>61.905014038085938</v>
      </c>
      <c r="T77" s="9">
        <v>153.98387145996094</v>
      </c>
      <c r="U77" s="9">
        <v>57.889228820800781</v>
      </c>
      <c r="V77" s="9">
        <v>152.91999816894531</v>
      </c>
      <c r="W77">
        <v>33.475334167480469</v>
      </c>
      <c r="X77" s="9"/>
      <c r="Y77" s="9"/>
      <c r="AA77" s="6"/>
      <c r="AB77" s="84">
        <f>price_clean[[#This Row],[Date.1]]</f>
        <v>43920</v>
      </c>
      <c r="AC77" s="85">
        <f t="shared" si="1"/>
        <v>3.2966590569974794E-2</v>
      </c>
      <c r="AD77" s="85">
        <f t="shared" si="3"/>
        <v>3.8853794461961751E-2</v>
      </c>
      <c r="AE77" s="85">
        <f t="shared" si="4"/>
        <v>2.8138136969689479E-2</v>
      </c>
      <c r="AF77" s="85">
        <f t="shared" si="5"/>
        <v>6.7977028848568058E-2</v>
      </c>
      <c r="AG77" s="85">
        <f t="shared" si="6"/>
        <v>2.6203656501764795E-2</v>
      </c>
      <c r="AH77" s="85">
        <f t="shared" si="7"/>
        <v>4.3909902642670518E-3</v>
      </c>
      <c r="AI77" s="85">
        <f t="shared" si="8"/>
        <v>-2.4064387275638185E-2</v>
      </c>
      <c r="AJ77" s="6"/>
      <c r="AK77" s="4"/>
      <c r="AN77" s="6"/>
      <c r="AO77" s="6"/>
      <c r="AP77" s="6"/>
      <c r="AQ77" s="6"/>
      <c r="AR77" s="6"/>
      <c r="AS77" s="6"/>
      <c r="AT77" s="6"/>
      <c r="AU77" s="6"/>
      <c r="AV77" s="6"/>
      <c r="AW77" s="6"/>
      <c r="AX77" s="6"/>
      <c r="AY77" s="6"/>
    </row>
    <row r="78" spans="15:51" s="1" customFormat="1" x14ac:dyDescent="0.25">
      <c r="O78" s="6"/>
      <c r="P78" s="35">
        <v>43921</v>
      </c>
      <c r="Q78" s="9">
        <v>2584.590087890625</v>
      </c>
      <c r="R78" s="9">
        <v>7813.5</v>
      </c>
      <c r="S78" s="9">
        <v>61.7786865234375</v>
      </c>
      <c r="T78" s="9">
        <v>151.56211853027344</v>
      </c>
      <c r="U78" s="9">
        <v>57.332332611083984</v>
      </c>
      <c r="V78" s="9">
        <v>148.05000305175781</v>
      </c>
      <c r="W78">
        <v>34.933334350585938</v>
      </c>
      <c r="X78" s="9"/>
      <c r="Y78" s="9"/>
      <c r="AA78" s="6"/>
      <c r="AB78" s="84">
        <f>price_clean[[#This Row],[Date.1]]</f>
        <v>43921</v>
      </c>
      <c r="AC78" s="85">
        <f t="shared" si="1"/>
        <v>-1.6142310788415843E-2</v>
      </c>
      <c r="AD78" s="85">
        <f t="shared" si="3"/>
        <v>-9.617615119659308E-3</v>
      </c>
      <c r="AE78" s="85">
        <f t="shared" si="4"/>
        <v>-2.0427519229060474E-3</v>
      </c>
      <c r="AF78" s="85">
        <f t="shared" si="5"/>
        <v>-1.5852301934528575E-2</v>
      </c>
      <c r="AG78" s="85">
        <f t="shared" si="6"/>
        <v>-9.6666030090827755E-3</v>
      </c>
      <c r="AH78" s="85">
        <f t="shared" si="7"/>
        <v>-3.2364821693651916E-2</v>
      </c>
      <c r="AI78" s="85">
        <f t="shared" si="8"/>
        <v>4.2632638212876828E-2</v>
      </c>
      <c r="AJ78" s="6"/>
      <c r="AK78" s="4"/>
      <c r="AN78" s="6"/>
      <c r="AO78" s="6"/>
      <c r="AP78" s="6"/>
      <c r="AQ78" s="6"/>
      <c r="AR78" s="6"/>
      <c r="AS78" s="6"/>
      <c r="AT78" s="6"/>
      <c r="AU78" s="6"/>
      <c r="AV78" s="6"/>
      <c r="AW78" s="6"/>
      <c r="AX78" s="6"/>
      <c r="AY78" s="6"/>
    </row>
    <row r="79" spans="15:51" s="1" customFormat="1" x14ac:dyDescent="0.25">
      <c r="O79" s="6"/>
      <c r="P79" s="35">
        <v>43922</v>
      </c>
      <c r="Q79" s="9">
        <v>2470.5</v>
      </c>
      <c r="R79" s="9">
        <v>7486.2900390625</v>
      </c>
      <c r="S79" s="9">
        <v>58.528083801269531</v>
      </c>
      <c r="T79" s="9">
        <v>146.18040466308594</v>
      </c>
      <c r="U79" s="9">
        <v>54.803512573242188</v>
      </c>
      <c r="V79" s="9">
        <v>149.44999694824219</v>
      </c>
      <c r="W79">
        <v>32.104000091552734</v>
      </c>
      <c r="X79" s="9"/>
      <c r="Y79" s="9"/>
      <c r="AA79" s="6"/>
      <c r="AB79" s="84">
        <f>price_clean[[#This Row],[Date.1]]</f>
        <v>43922</v>
      </c>
      <c r="AC79" s="85">
        <f t="shared" si="1"/>
        <v>-4.514636273278691E-2</v>
      </c>
      <c r="AD79" s="85">
        <f t="shared" si="3"/>
        <v>-4.2779653942016646E-2</v>
      </c>
      <c r="AE79" s="85">
        <f t="shared" si="4"/>
        <v>-5.4051722695480538E-2</v>
      </c>
      <c r="AF79" s="85">
        <f t="shared" si="5"/>
        <v>-3.6154056914502401E-2</v>
      </c>
      <c r="AG79" s="85">
        <f t="shared" si="6"/>
        <v>-4.5110443583532778E-2</v>
      </c>
      <c r="AH79" s="85">
        <f t="shared" si="7"/>
        <v>9.4117931494001623E-3</v>
      </c>
      <c r="AI79" s="85">
        <f t="shared" si="8"/>
        <v>-8.4460876522287731E-2</v>
      </c>
      <c r="AJ79" s="6"/>
      <c r="AK79" s="4"/>
      <c r="AN79" s="6"/>
      <c r="AO79" s="92" t="s">
        <v>2872</v>
      </c>
      <c r="AP79" s="93"/>
      <c r="AQ79" s="93"/>
      <c r="AR79" s="94"/>
      <c r="AS79" s="6"/>
      <c r="AT79" s="6"/>
      <c r="AU79" s="6"/>
      <c r="AV79" s="6"/>
      <c r="AW79" s="6"/>
      <c r="AX79" s="6"/>
      <c r="AY79" s="6"/>
    </row>
    <row r="80" spans="15:51" s="1" customFormat="1" x14ac:dyDescent="0.25">
      <c r="O80" s="6"/>
      <c r="P80" s="35">
        <v>43923</v>
      </c>
      <c r="Q80" s="9">
        <v>2526.89990234375</v>
      </c>
      <c r="R80" s="9">
        <v>7635.66015625</v>
      </c>
      <c r="S80" s="9">
        <v>59.504726409912109</v>
      </c>
      <c r="T80" s="9">
        <v>149.20761108398438</v>
      </c>
      <c r="U80" s="9">
        <v>55.926414489746094</v>
      </c>
      <c r="V80" s="9">
        <v>151.89999389648438</v>
      </c>
      <c r="W80">
        <v>30.298000335693359</v>
      </c>
      <c r="X80" s="9"/>
      <c r="Y80" s="9"/>
      <c r="AA80" s="6"/>
      <c r="AB80" s="84">
        <f>price_clean[[#This Row],[Date.1]]</f>
        <v>43923</v>
      </c>
      <c r="AC80" s="85">
        <f t="shared" si="1"/>
        <v>2.2572657056960366E-2</v>
      </c>
      <c r="AD80" s="85">
        <f t="shared" si="3"/>
        <v>1.9756046476378936E-2</v>
      </c>
      <c r="AE80" s="85">
        <f t="shared" si="4"/>
        <v>1.6549040835011714E-2</v>
      </c>
      <c r="AF80" s="85">
        <f t="shared" si="5"/>
        <v>2.0497191795329026E-2</v>
      </c>
      <c r="AG80" s="85">
        <f t="shared" si="6"/>
        <v>2.0282509724208031E-2</v>
      </c>
      <c r="AH80" s="85">
        <f t="shared" si="7"/>
        <v>1.626050111056189E-2</v>
      </c>
      <c r="AI80" s="85">
        <f t="shared" si="8"/>
        <v>-5.7898921000518445E-2</v>
      </c>
      <c r="AJ80" s="6"/>
      <c r="AK80" s="4"/>
      <c r="AN80" s="6"/>
      <c r="AO80" s="95"/>
      <c r="AP80" s="96"/>
      <c r="AQ80" s="96"/>
      <c r="AR80" s="97"/>
      <c r="AS80" s="6"/>
      <c r="AT80" s="6"/>
      <c r="AU80" s="6"/>
      <c r="AV80" s="6"/>
      <c r="AW80" s="6"/>
      <c r="AX80" s="6"/>
      <c r="AY80" s="6"/>
    </row>
    <row r="81" spans="15:51" s="1" customFormat="1" x14ac:dyDescent="0.25">
      <c r="O81" s="6"/>
      <c r="P81" s="35">
        <v>43924</v>
      </c>
      <c r="Q81" s="9">
        <v>2488.64990234375</v>
      </c>
      <c r="R81" s="9">
        <v>7528.10986328125</v>
      </c>
      <c r="S81" s="9">
        <v>58.649551391601563</v>
      </c>
      <c r="T81" s="9">
        <v>147.83335876464844</v>
      </c>
      <c r="U81" s="9">
        <v>54.9495849609375</v>
      </c>
      <c r="V81" s="9">
        <v>152.64999389648438</v>
      </c>
      <c r="W81">
        <v>32.000667572021484</v>
      </c>
      <c r="X81" s="9"/>
      <c r="Y81" s="9"/>
      <c r="AA81" s="6"/>
      <c r="AB81" s="84">
        <f>price_clean[[#This Row],[Date.1]]</f>
        <v>43924</v>
      </c>
      <c r="AC81" s="85">
        <f t="shared" si="1"/>
        <v>-1.5252860825944299E-2</v>
      </c>
      <c r="AD81" s="85">
        <f t="shared" si="3"/>
        <v>-1.4185403275586126E-2</v>
      </c>
      <c r="AE81" s="85">
        <f t="shared" si="4"/>
        <v>-1.4475818694280444E-2</v>
      </c>
      <c r="AF81" s="85">
        <f t="shared" si="5"/>
        <v>-9.2530139873578787E-3</v>
      </c>
      <c r="AG81" s="85">
        <f t="shared" si="6"/>
        <v>-1.7620671885908969E-2</v>
      </c>
      <c r="AH81" s="85">
        <f t="shared" si="7"/>
        <v>4.9253097765777163E-3</v>
      </c>
      <c r="AI81" s="85">
        <f t="shared" si="8"/>
        <v>5.4675049391945257E-2</v>
      </c>
      <c r="AJ81" s="6"/>
      <c r="AK81" s="4"/>
      <c r="AN81" s="6"/>
      <c r="AO81" s="14"/>
      <c r="AP81" s="6"/>
      <c r="AQ81" s="6"/>
      <c r="AR81" s="15"/>
      <c r="AS81" s="6"/>
      <c r="AT81" s="6"/>
      <c r="AU81" s="6"/>
      <c r="AV81" s="6"/>
      <c r="AW81" s="6"/>
      <c r="AX81" s="6"/>
      <c r="AY81" s="6"/>
    </row>
    <row r="82" spans="15:51" s="1" customFormat="1" x14ac:dyDescent="0.25">
      <c r="O82" s="6"/>
      <c r="P82" s="35">
        <v>43927</v>
      </c>
      <c r="Q82" s="9">
        <v>2663.679931640625</v>
      </c>
      <c r="R82" s="9">
        <v>8081.66015625</v>
      </c>
      <c r="S82" s="9">
        <v>63.766017913818359</v>
      </c>
      <c r="T82" s="9">
        <v>158.82743835449219</v>
      </c>
      <c r="U82" s="9">
        <v>58.318302154541016</v>
      </c>
      <c r="V82" s="9">
        <v>156.8800048828125</v>
      </c>
      <c r="W82">
        <v>34.416000366210938</v>
      </c>
      <c r="X82" s="9"/>
      <c r="Y82" s="9"/>
      <c r="AA82" s="6"/>
      <c r="AB82" s="84">
        <f>price_clean[[#This Row],[Date.1]]</f>
        <v>43927</v>
      </c>
      <c r="AC82" s="85">
        <f t="shared" si="1"/>
        <v>6.7968244144830353E-2</v>
      </c>
      <c r="AD82" s="85">
        <f t="shared" si="3"/>
        <v>7.0953320180416612E-2</v>
      </c>
      <c r="AE82" s="85">
        <f t="shared" si="4"/>
        <v>8.3640487707725225E-2</v>
      </c>
      <c r="AF82" s="85">
        <f t="shared" si="5"/>
        <v>7.1732634386511077E-2</v>
      </c>
      <c r="AG82" s="85">
        <f t="shared" si="6"/>
        <v>5.9499846910224877E-2</v>
      </c>
      <c r="AH82" s="85">
        <f t="shared" si="7"/>
        <v>2.7333533815435219E-2</v>
      </c>
      <c r="AI82" s="85">
        <f t="shared" si="8"/>
        <v>7.2764818958294536E-2</v>
      </c>
      <c r="AJ82" s="6"/>
      <c r="AK82" s="4"/>
      <c r="AN82" s="6"/>
      <c r="AO82" s="16"/>
      <c r="AP82" s="6"/>
      <c r="AQ82" s="6"/>
      <c r="AR82" s="15"/>
      <c r="AS82" s="6"/>
      <c r="AT82" s="6"/>
      <c r="AU82" s="6"/>
      <c r="AV82" s="6"/>
      <c r="AW82" s="6"/>
      <c r="AX82" s="6"/>
      <c r="AY82" s="6"/>
    </row>
    <row r="83" spans="15:51" s="1" customFormat="1" x14ac:dyDescent="0.25">
      <c r="O83" s="6"/>
      <c r="P83" s="35">
        <v>43928</v>
      </c>
      <c r="Q83" s="9">
        <v>2659.409912109375</v>
      </c>
      <c r="R83" s="9">
        <v>8049.31005859375</v>
      </c>
      <c r="S83" s="9">
        <v>63.027439117431641</v>
      </c>
      <c r="T83" s="9">
        <v>157.11679077148438</v>
      </c>
      <c r="U83" s="9">
        <v>58.537425994873047</v>
      </c>
      <c r="V83" s="9">
        <v>156.03999328613281</v>
      </c>
      <c r="W83">
        <v>36.363334655761719</v>
      </c>
      <c r="X83" s="9"/>
      <c r="Y83" s="9"/>
      <c r="AA83" s="6"/>
      <c r="AB83" s="84">
        <f>price_clean[[#This Row],[Date.1]]</f>
        <v>43928</v>
      </c>
      <c r="AC83" s="85">
        <f t="shared" ref="AC83:AC146" si="10">LN(Q83/Q82)</f>
        <v>-1.604339048362459E-3</v>
      </c>
      <c r="AD83" s="85">
        <f t="shared" si="3"/>
        <v>-4.0109355599826516E-3</v>
      </c>
      <c r="AE83" s="85">
        <f t="shared" si="4"/>
        <v>-1.1650240753528881E-2</v>
      </c>
      <c r="AF83" s="85">
        <f t="shared" si="5"/>
        <v>-1.0828900431638104E-2</v>
      </c>
      <c r="AG83" s="85">
        <f t="shared" si="6"/>
        <v>3.7503355741962722E-3</v>
      </c>
      <c r="AH83" s="85">
        <f t="shared" si="7"/>
        <v>-5.3688714007191982E-3</v>
      </c>
      <c r="AI83" s="85">
        <f t="shared" si="8"/>
        <v>5.5039394142546862E-2</v>
      </c>
      <c r="AJ83" s="6"/>
      <c r="AK83" s="4"/>
      <c r="AN83" s="6"/>
      <c r="AO83" s="17"/>
      <c r="AP83" s="7" t="s">
        <v>2871</v>
      </c>
      <c r="AQ83" s="7" t="s">
        <v>2870</v>
      </c>
      <c r="AR83" s="18" t="s">
        <v>2876</v>
      </c>
      <c r="AS83" s="6"/>
      <c r="AT83" s="6"/>
      <c r="AU83" s="6"/>
      <c r="AV83" s="6"/>
      <c r="AW83" s="6"/>
      <c r="AX83" s="6"/>
      <c r="AY83" s="6"/>
    </row>
    <row r="84" spans="15:51" s="1" customFormat="1" x14ac:dyDescent="0.25">
      <c r="O84" s="6"/>
      <c r="P84" s="35">
        <v>43929</v>
      </c>
      <c r="Q84" s="9">
        <v>2749.97998046875</v>
      </c>
      <c r="R84" s="9">
        <v>8229.5400390625</v>
      </c>
      <c r="S84" s="9">
        <v>64.640617370605469</v>
      </c>
      <c r="T84" s="9">
        <v>158.69287109375</v>
      </c>
      <c r="U84" s="9">
        <v>59.943332672119141</v>
      </c>
      <c r="V84" s="9">
        <v>154.64999389648438</v>
      </c>
      <c r="W84">
        <v>36.589332580566406</v>
      </c>
      <c r="X84" s="9"/>
      <c r="Y84" s="9"/>
      <c r="AA84" s="6"/>
      <c r="AB84" s="84">
        <f>price_clean[[#This Row],[Date.1]]</f>
        <v>43929</v>
      </c>
      <c r="AC84" s="85">
        <f t="shared" si="10"/>
        <v>3.3489371191284686E-2</v>
      </c>
      <c r="AD84" s="85">
        <f t="shared" si="3"/>
        <v>2.2143744048974259E-2</v>
      </c>
      <c r="AE84" s="85">
        <f t="shared" si="4"/>
        <v>2.527279195649591E-2</v>
      </c>
      <c r="AF84" s="85">
        <f t="shared" si="5"/>
        <v>9.9812868157867201E-3</v>
      </c>
      <c r="AG84" s="85">
        <f t="shared" si="6"/>
        <v>2.3733350203978838E-2</v>
      </c>
      <c r="AH84" s="85">
        <f t="shared" si="7"/>
        <v>-8.9478819474376366E-3</v>
      </c>
      <c r="AI84" s="85">
        <f t="shared" si="8"/>
        <v>6.195761068727163E-3</v>
      </c>
      <c r="AJ84" s="6"/>
      <c r="AK84" s="4"/>
      <c r="AN84" s="6"/>
      <c r="AO84" s="16"/>
      <c r="AP84" s="6" t="s">
        <v>2874</v>
      </c>
      <c r="AQ84" s="6" t="s">
        <v>2873</v>
      </c>
      <c r="AR84" s="15" t="s">
        <v>2875</v>
      </c>
      <c r="AS84" s="6"/>
      <c r="AT84" s="6"/>
      <c r="AU84" s="6"/>
      <c r="AV84" s="6"/>
      <c r="AW84" s="6"/>
      <c r="AX84" s="6"/>
      <c r="AY84" s="6"/>
    </row>
    <row r="85" spans="15:51" s="1" customFormat="1" x14ac:dyDescent="0.25">
      <c r="O85" s="6"/>
      <c r="P85" s="35">
        <v>43930</v>
      </c>
      <c r="Q85" s="9">
        <v>2789.820068359375</v>
      </c>
      <c r="R85" s="9">
        <v>8238.5302734375</v>
      </c>
      <c r="S85" s="9">
        <v>65.107063293457031</v>
      </c>
      <c r="T85" s="9">
        <v>158.70245361328125</v>
      </c>
      <c r="U85" s="9">
        <v>61.057102203369141</v>
      </c>
      <c r="V85" s="9">
        <v>158.69000244140625</v>
      </c>
      <c r="W85">
        <v>38.200000762939453</v>
      </c>
      <c r="X85" s="9"/>
      <c r="Y85" s="9"/>
      <c r="AA85" s="6"/>
      <c r="AB85" s="84">
        <f>price_clean[[#This Row],[Date.1]]</f>
        <v>43930</v>
      </c>
      <c r="AC85" s="85">
        <f t="shared" si="10"/>
        <v>1.4383470303699339E-2</v>
      </c>
      <c r="AD85" s="85">
        <f t="shared" si="3"/>
        <v>1.0918383389812729E-3</v>
      </c>
      <c r="AE85" s="85">
        <f t="shared" si="4"/>
        <v>7.1900773864885976E-3</v>
      </c>
      <c r="AF85" s="85">
        <f t="shared" si="5"/>
        <v>6.0382234949515056E-5</v>
      </c>
      <c r="AG85" s="85">
        <f t="shared" si="6"/>
        <v>1.8409867519593837E-2</v>
      </c>
      <c r="AH85" s="85">
        <f t="shared" si="7"/>
        <v>2.5788169295063085E-2</v>
      </c>
      <c r="AI85" s="85">
        <f t="shared" si="8"/>
        <v>4.3078797207400474E-2</v>
      </c>
      <c r="AJ85" s="6"/>
      <c r="AK85" s="4"/>
      <c r="AN85" s="6"/>
      <c r="AO85" s="16" t="str" cm="1">
        <f t="array" ref="AO85:AO93">_xlfn.TOCOL(_xlfn.HSTACK(_xlfn.ANCHORARRAY(AP23),AQ44:AR44))</f>
        <v>^GSPC</v>
      </c>
      <c r="AP85" s="8" cm="1">
        <f t="array" ref="AP85:AP91">_xlfn.XLOOKUP(AO85:AO91,_xlfn.ANCHORARRAY(AP15),stdev)</f>
        <v>0.23425956797685327</v>
      </c>
      <c r="AQ85" s="8" cm="1">
        <f t="array" ref="AQ85:AQ91">_xlfn.XLOOKUP(AO85:AO91,_xlfn.ANCHORARRAY(AP15),avg_return)</f>
        <v>8.1680538306671657E-2</v>
      </c>
      <c r="AR85" s="19">
        <f t="shared" ref="AR85:AR93" si="11">(AQ85-AQ$95)/AP85</f>
        <v>0.2206122838567606</v>
      </c>
      <c r="AS85" s="6"/>
      <c r="AT85" s="6"/>
      <c r="AU85" s="6"/>
      <c r="AV85" s="6"/>
      <c r="AW85" s="6"/>
      <c r="AX85" s="6"/>
      <c r="AY85" s="6"/>
    </row>
    <row r="86" spans="15:51" s="1" customFormat="1" x14ac:dyDescent="0.25">
      <c r="O86" s="6"/>
      <c r="P86" s="35">
        <v>43934</v>
      </c>
      <c r="Q86" s="9">
        <v>2761.6298828125</v>
      </c>
      <c r="R86" s="9">
        <v>8332.740234375</v>
      </c>
      <c r="S86" s="9">
        <v>66.384941101074219</v>
      </c>
      <c r="T86" s="9">
        <v>159.05802917480469</v>
      </c>
      <c r="U86" s="9">
        <v>60.509353637695313</v>
      </c>
      <c r="V86" s="9">
        <v>161.41000366210938</v>
      </c>
      <c r="W86">
        <v>43.39666748046875</v>
      </c>
      <c r="X86" s="9"/>
      <c r="Y86" s="9"/>
      <c r="AA86" s="6"/>
      <c r="AB86" s="84">
        <f>price_clean[[#This Row],[Date.1]]</f>
        <v>43934</v>
      </c>
      <c r="AC86" s="85">
        <f t="shared" si="10"/>
        <v>-1.015605944467711E-2</v>
      </c>
      <c r="AD86" s="85">
        <f t="shared" si="3"/>
        <v>1.1370398653868354E-2</v>
      </c>
      <c r="AE86" s="85">
        <f t="shared" si="4"/>
        <v>1.9437197654665055E-2</v>
      </c>
      <c r="AF86" s="85">
        <f t="shared" si="5"/>
        <v>2.2380108868013562E-3</v>
      </c>
      <c r="AG86" s="85">
        <f t="shared" si="6"/>
        <v>-9.0115693296100186E-3</v>
      </c>
      <c r="AH86" s="85">
        <f t="shared" si="7"/>
        <v>1.6995105513929021E-2</v>
      </c>
      <c r="AI86" s="85">
        <f t="shared" si="8"/>
        <v>0.12754711640906993</v>
      </c>
      <c r="AJ86" s="6"/>
      <c r="AK86" s="4"/>
      <c r="AN86" s="6"/>
      <c r="AO86" s="16" t="str">
        <v>^NDX</v>
      </c>
      <c r="AP86" s="8">
        <v>0.2813182078067003</v>
      </c>
      <c r="AQ86" s="8">
        <v>0.15512463656277142</v>
      </c>
      <c r="AR86" s="19">
        <f t="shared" si="11"/>
        <v>0.44477973017923961</v>
      </c>
      <c r="AS86" s="6"/>
      <c r="AT86" s="6"/>
      <c r="AU86" s="6"/>
      <c r="AV86" s="6"/>
      <c r="AW86" s="6"/>
      <c r="AX86" s="6"/>
      <c r="AY86" s="6"/>
    </row>
    <row r="87" spans="15:51" s="1" customFormat="1" x14ac:dyDescent="0.25">
      <c r="O87" s="6"/>
      <c r="P87" s="35">
        <v>43935</v>
      </c>
      <c r="Q87" s="9">
        <v>2846.06005859375</v>
      </c>
      <c r="R87" s="9">
        <v>8692.16015625</v>
      </c>
      <c r="S87" s="9">
        <v>69.73760986328125</v>
      </c>
      <c r="T87" s="9">
        <v>166.92878723144531</v>
      </c>
      <c r="U87" s="9">
        <v>61.960914611816406</v>
      </c>
      <c r="V87" s="9">
        <v>162.67999267578125</v>
      </c>
      <c r="W87">
        <v>47.326000213623047</v>
      </c>
      <c r="X87" s="9"/>
      <c r="Y87" s="9"/>
      <c r="AA87" s="6"/>
      <c r="AB87" s="84">
        <f>price_clean[[#This Row],[Date.1]]</f>
        <v>43935</v>
      </c>
      <c r="AC87" s="85">
        <f t="shared" si="10"/>
        <v>3.0114559572307568E-2</v>
      </c>
      <c r="AD87" s="85">
        <f t="shared" si="3"/>
        <v>4.2229126139726229E-2</v>
      </c>
      <c r="AE87" s="85">
        <f t="shared" si="4"/>
        <v>4.9269528438511109E-2</v>
      </c>
      <c r="AF87" s="85">
        <f t="shared" si="5"/>
        <v>4.8298198707632231E-2</v>
      </c>
      <c r="AG87" s="85">
        <f t="shared" si="6"/>
        <v>2.3705818098322527E-2</v>
      </c>
      <c r="AH87" s="85">
        <f t="shared" si="7"/>
        <v>7.8373015433468238E-3</v>
      </c>
      <c r="AI87" s="85">
        <f t="shared" si="8"/>
        <v>8.6677179872885604E-2</v>
      </c>
      <c r="AJ87" s="6"/>
      <c r="AK87" s="4"/>
      <c r="AN87" s="6"/>
      <c r="AO87" s="16" t="str">
        <v>AAPL</v>
      </c>
      <c r="AP87" s="8">
        <v>0.34024263199871857</v>
      </c>
      <c r="AQ87" s="8">
        <v>0.27126863674072355</v>
      </c>
      <c r="AR87" s="19">
        <f t="shared" si="11"/>
        <v>0.70910760160599806</v>
      </c>
      <c r="AS87" s="6"/>
      <c r="AT87" s="6"/>
      <c r="AU87" s="6"/>
      <c r="AV87" s="6"/>
      <c r="AW87" s="6"/>
      <c r="AX87" s="6"/>
      <c r="AY87" s="6"/>
    </row>
    <row r="88" spans="15:51" s="1" customFormat="1" x14ac:dyDescent="0.25">
      <c r="O88" s="6"/>
      <c r="P88" s="35">
        <v>43936</v>
      </c>
      <c r="Q88" s="9">
        <v>2783.360107421875</v>
      </c>
      <c r="R88" s="9">
        <v>8591.9599609375</v>
      </c>
      <c r="S88" s="9">
        <v>69.101081848144531</v>
      </c>
      <c r="T88" s="9">
        <v>165.17976379394531</v>
      </c>
      <c r="U88" s="9">
        <v>60.345012664794922</v>
      </c>
      <c r="V88" s="9">
        <v>161.85000610351563</v>
      </c>
      <c r="W88">
        <v>48.65533447265625</v>
      </c>
      <c r="X88" s="9"/>
      <c r="Y88" s="9"/>
      <c r="AA88" s="6"/>
      <c r="AB88" s="84">
        <f>price_clean[[#This Row],[Date.1]]</f>
        <v>43936</v>
      </c>
      <c r="AC88" s="85">
        <f t="shared" si="10"/>
        <v>-2.2276732672369248E-2</v>
      </c>
      <c r="AD88" s="85">
        <f t="shared" si="3"/>
        <v>-1.1594610216190971E-2</v>
      </c>
      <c r="AE88" s="85">
        <f t="shared" si="4"/>
        <v>-9.169381634100509E-3</v>
      </c>
      <c r="AF88" s="85">
        <f t="shared" si="5"/>
        <v>-1.053293931879359E-2</v>
      </c>
      <c r="AG88" s="85">
        <f t="shared" si="6"/>
        <v>-2.6425472823663778E-2</v>
      </c>
      <c r="AH88" s="85">
        <f t="shared" si="7"/>
        <v>-5.1150179335856336E-3</v>
      </c>
      <c r="AI88" s="85">
        <f t="shared" si="8"/>
        <v>2.770162075738181E-2</v>
      </c>
      <c r="AJ88" s="6"/>
      <c r="AK88" s="4"/>
      <c r="AN88" s="6"/>
      <c r="AO88" s="16" t="str">
        <v>MSFT</v>
      </c>
      <c r="AP88" s="8">
        <v>0.33037013378772284</v>
      </c>
      <c r="AQ88" s="8">
        <v>0.24963682641837681</v>
      </c>
      <c r="AR88" s="19">
        <f t="shared" si="11"/>
        <v>0.66482046636668135</v>
      </c>
      <c r="AS88" s="6"/>
      <c r="AT88" s="6"/>
      <c r="AU88" s="6"/>
      <c r="AV88" s="6"/>
      <c r="AW88" s="6"/>
      <c r="AX88" s="6"/>
      <c r="AY88" s="6"/>
    </row>
    <row r="89" spans="15:51" s="1" customFormat="1" x14ac:dyDescent="0.25">
      <c r="O89" s="6"/>
      <c r="P89" s="35">
        <v>43937</v>
      </c>
      <c r="Q89" s="9">
        <v>2799.550048828125</v>
      </c>
      <c r="R89" s="9">
        <v>8757.830078125</v>
      </c>
      <c r="S89" s="9">
        <v>69.650138854980469</v>
      </c>
      <c r="T89" s="9">
        <v>170.13858032226563</v>
      </c>
      <c r="U89" s="9">
        <v>60.582382202148438</v>
      </c>
      <c r="V89" s="9">
        <v>161.71000671386719</v>
      </c>
      <c r="W89">
        <v>49.680667877197266</v>
      </c>
      <c r="X89" s="9"/>
      <c r="Y89" s="9"/>
      <c r="AA89" s="6"/>
      <c r="AB89" s="84">
        <f>price_clean[[#This Row],[Date.1]]</f>
        <v>43937</v>
      </c>
      <c r="AC89" s="85">
        <f t="shared" si="10"/>
        <v>5.7998378395412884E-3</v>
      </c>
      <c r="AD89" s="85">
        <f t="shared" si="3"/>
        <v>1.9121288571225491E-2</v>
      </c>
      <c r="AE89" s="85">
        <f t="shared" si="4"/>
        <v>7.9143069150203228E-3</v>
      </c>
      <c r="AF89" s="85">
        <f t="shared" si="5"/>
        <v>2.9578924949408645E-2</v>
      </c>
      <c r="AG89" s="85">
        <f t="shared" si="6"/>
        <v>3.9258241274130129E-3</v>
      </c>
      <c r="AH89" s="85">
        <f t="shared" si="7"/>
        <v>-8.6536897539408217E-4</v>
      </c>
      <c r="AI89" s="85">
        <f t="shared" si="8"/>
        <v>2.0854428493631318E-2</v>
      </c>
      <c r="AJ89" s="6"/>
      <c r="AK89" s="4"/>
      <c r="AN89" s="6"/>
      <c r="AO89" s="16" t="str">
        <v>VT</v>
      </c>
      <c r="AP89" s="8">
        <v>0.22280435065612481</v>
      </c>
      <c r="AQ89" s="8">
        <v>5.8924632264269361E-2</v>
      </c>
      <c r="AR89" s="19">
        <f t="shared" si="11"/>
        <v>0.12982076956347904</v>
      </c>
      <c r="AS89" s="6"/>
      <c r="AT89" s="6"/>
      <c r="AU89" s="6"/>
      <c r="AV89" s="6"/>
      <c r="AW89" s="6"/>
      <c r="AX89" s="6"/>
      <c r="AY89" s="6"/>
    </row>
    <row r="90" spans="15:51" s="1" customFormat="1" x14ac:dyDescent="0.25">
      <c r="O90" s="6"/>
      <c r="P90" s="35">
        <v>43938</v>
      </c>
      <c r="Q90" s="9">
        <v>2874.56005859375</v>
      </c>
      <c r="R90" s="9">
        <v>8832.41015625</v>
      </c>
      <c r="S90" s="9">
        <v>68.705093383789063</v>
      </c>
      <c r="T90" s="9">
        <v>171.63778686523438</v>
      </c>
      <c r="U90" s="9">
        <v>62.180019378662109</v>
      </c>
      <c r="V90" s="9">
        <v>158.57000732421875</v>
      </c>
      <c r="W90">
        <v>50.259334564208984</v>
      </c>
      <c r="X90" s="9"/>
      <c r="Y90" s="9"/>
      <c r="AA90" s="6"/>
      <c r="AB90" s="84">
        <f>price_clean[[#This Row],[Date.1]]</f>
        <v>43938</v>
      </c>
      <c r="AC90" s="85">
        <f t="shared" si="10"/>
        <v>2.6440932021320578E-2</v>
      </c>
      <c r="AD90" s="85">
        <f t="shared" si="3"/>
        <v>8.4797619622308928E-3</v>
      </c>
      <c r="AE90" s="85">
        <f t="shared" si="4"/>
        <v>-1.366135785232799E-2</v>
      </c>
      <c r="AF90" s="85">
        <f t="shared" si="5"/>
        <v>8.7730826509556086E-3</v>
      </c>
      <c r="AG90" s="85">
        <f t="shared" si="6"/>
        <v>2.6029588214425716E-2</v>
      </c>
      <c r="AH90" s="85">
        <f t="shared" si="7"/>
        <v>-1.9608466717140425E-2</v>
      </c>
      <c r="AI90" s="85">
        <f t="shared" si="8"/>
        <v>1.1580411041559343E-2</v>
      </c>
      <c r="AJ90" s="6"/>
      <c r="AK90" s="4"/>
      <c r="AN90" s="6"/>
      <c r="AO90" s="16" t="str">
        <v>GLD</v>
      </c>
      <c r="AP90" s="8">
        <v>0.15711737681150081</v>
      </c>
      <c r="AQ90" s="8">
        <v>6.0367229514523224E-2</v>
      </c>
      <c r="AR90" s="19">
        <f t="shared" si="11"/>
        <v>0.19327734545209374</v>
      </c>
      <c r="AS90" s="6"/>
      <c r="AT90" s="6"/>
      <c r="AU90" s="6"/>
      <c r="AV90" s="6"/>
      <c r="AW90" s="6"/>
      <c r="AX90" s="6"/>
      <c r="AY90" s="6"/>
    </row>
    <row r="91" spans="15:51" s="1" customFormat="1" x14ac:dyDescent="0.25">
      <c r="O91" s="6"/>
      <c r="P91" s="35">
        <v>43941</v>
      </c>
      <c r="Q91" s="9">
        <v>2823.159912109375</v>
      </c>
      <c r="R91" s="9">
        <v>8726.509765625</v>
      </c>
      <c r="S91" s="9">
        <v>67.279006958007813</v>
      </c>
      <c r="T91" s="9">
        <v>168.23573303222656</v>
      </c>
      <c r="U91" s="9">
        <v>61.248821258544922</v>
      </c>
      <c r="V91" s="9">
        <v>159.69999694824219</v>
      </c>
      <c r="W91">
        <v>49.757331848144531</v>
      </c>
      <c r="X91" s="9"/>
      <c r="Y91" s="9"/>
      <c r="AA91" s="6"/>
      <c r="AB91" s="84">
        <f>price_clean[[#This Row],[Date.1]]</f>
        <v>43941</v>
      </c>
      <c r="AC91" s="85">
        <f t="shared" si="10"/>
        <v>-1.8042845615347775E-2</v>
      </c>
      <c r="AD91" s="85">
        <f t="shared" si="3"/>
        <v>-1.2062436090166967E-2</v>
      </c>
      <c r="AE91" s="85">
        <f t="shared" si="4"/>
        <v>-2.0975080265726413E-2</v>
      </c>
      <c r="AF91" s="85">
        <f t="shared" si="5"/>
        <v>-2.0020197302963134E-2</v>
      </c>
      <c r="AG91" s="85">
        <f t="shared" si="6"/>
        <v>-1.5089111803619382E-2</v>
      </c>
      <c r="AH91" s="85">
        <f t="shared" si="7"/>
        <v>7.1008537209921929E-3</v>
      </c>
      <c r="AI91" s="85">
        <f t="shared" si="8"/>
        <v>-1.0038465581097953E-2</v>
      </c>
      <c r="AJ91" s="6"/>
      <c r="AK91" s="4"/>
      <c r="AN91" s="6"/>
      <c r="AO91" s="16" t="str">
        <v>TSLA</v>
      </c>
      <c r="AP91" s="8">
        <v>0.68893705820621465</v>
      </c>
      <c r="AQ91" s="8">
        <v>0.27126863674072355</v>
      </c>
      <c r="AR91" s="19">
        <f t="shared" si="11"/>
        <v>0.35020417883879651</v>
      </c>
      <c r="AS91" s="6"/>
      <c r="AT91" s="6"/>
      <c r="AU91" s="6"/>
      <c r="AV91" s="6"/>
      <c r="AW91" s="6"/>
      <c r="AX91" s="6"/>
      <c r="AY91" s="6"/>
    </row>
    <row r="92" spans="15:51" s="1" customFormat="1" x14ac:dyDescent="0.25">
      <c r="O92" s="6"/>
      <c r="P92" s="35">
        <v>43942</v>
      </c>
      <c r="Q92" s="9">
        <v>2736.56005859375</v>
      </c>
      <c r="R92" s="9">
        <v>8403</v>
      </c>
      <c r="S92" s="9">
        <v>65.199378967285156</v>
      </c>
      <c r="T92" s="9">
        <v>161.27799987792969</v>
      </c>
      <c r="U92" s="9">
        <v>59.514251708984375</v>
      </c>
      <c r="V92" s="9">
        <v>158.61000061035156</v>
      </c>
      <c r="W92">
        <v>45.781333923339844</v>
      </c>
      <c r="X92" s="9"/>
      <c r="Y92" s="9"/>
      <c r="AA92" s="6"/>
      <c r="AB92" s="84">
        <f>price_clean[[#This Row],[Date.1]]</f>
        <v>43942</v>
      </c>
      <c r="AC92" s="85">
        <f t="shared" si="10"/>
        <v>-3.1155115236330667E-2</v>
      </c>
      <c r="AD92" s="85">
        <f t="shared" si="3"/>
        <v>-3.7776707212996467E-2</v>
      </c>
      <c r="AE92" s="85">
        <f t="shared" si="4"/>
        <v>-3.1398311870799375E-2</v>
      </c>
      <c r="AF92" s="85">
        <f t="shared" si="5"/>
        <v>-4.2236585431525413E-2</v>
      </c>
      <c r="AG92" s="85">
        <f t="shared" si="6"/>
        <v>-2.8728796090291719E-2</v>
      </c>
      <c r="AH92" s="85">
        <f t="shared" si="7"/>
        <v>-6.8486733480538544E-3</v>
      </c>
      <c r="AI92" s="85">
        <f t="shared" si="8"/>
        <v>-8.3281374790636672E-2</v>
      </c>
      <c r="AJ92" s="6"/>
      <c r="AK92" s="4"/>
      <c r="AN92" s="6"/>
      <c r="AO92" s="41" t="str">
        <v xml:space="preserve">Equal </v>
      </c>
      <c r="AP92" s="42" cm="1">
        <f t="array" ref="AP92:AP93">_xlfn.XLOOKUP(AO92:AO93,AQ44:AR44,AQ46:AR46)</f>
        <v>0.26223090429940754</v>
      </c>
      <c r="AQ92" s="42" cm="1">
        <f t="array" ref="AQ92:AQ93">_xlfn.XLOOKUP(AO92:AO93,AQ44:AR44,AQ45:AR45)</f>
        <v>0.16403873379257994</v>
      </c>
      <c r="AR92" s="43">
        <f t="shared" si="11"/>
        <v>0.51114773886276366</v>
      </c>
      <c r="AS92" s="6"/>
      <c r="AT92" s="6"/>
      <c r="AU92" s="6"/>
      <c r="AV92" s="6"/>
      <c r="AW92" s="6"/>
      <c r="AX92" s="6"/>
      <c r="AY92" s="6"/>
    </row>
    <row r="93" spans="15:51" s="1" customFormat="1" x14ac:dyDescent="0.25">
      <c r="O93" s="6"/>
      <c r="P93" s="35">
        <v>43943</v>
      </c>
      <c r="Q93" s="9">
        <v>2799.31005859375</v>
      </c>
      <c r="R93" s="9">
        <v>8664.6396484375</v>
      </c>
      <c r="S93" s="9">
        <v>67.077346801757813</v>
      </c>
      <c r="T93" s="9">
        <v>166.75578308105469</v>
      </c>
      <c r="U93" s="9">
        <v>60.819747924804688</v>
      </c>
      <c r="V93" s="9">
        <v>161.72999572753906</v>
      </c>
      <c r="W93">
        <v>48.807334899902344</v>
      </c>
      <c r="X93" s="9"/>
      <c r="Y93" s="9"/>
      <c r="AA93" s="6"/>
      <c r="AB93" s="84">
        <f>price_clean[[#This Row],[Date.1]]</f>
        <v>43943</v>
      </c>
      <c r="AC93" s="85">
        <f t="shared" si="10"/>
        <v>2.267130058213675E-2</v>
      </c>
      <c r="AD93" s="85">
        <f t="shared" si="3"/>
        <v>3.0661550332777173E-2</v>
      </c>
      <c r="AE93" s="85">
        <f t="shared" si="4"/>
        <v>2.8396439580568682E-2</v>
      </c>
      <c r="AF93" s="85">
        <f t="shared" si="5"/>
        <v>3.3400782084542564E-2</v>
      </c>
      <c r="AG93" s="85">
        <f t="shared" si="6"/>
        <v>2.1698729239469475E-2</v>
      </c>
      <c r="AH93" s="85">
        <f t="shared" si="7"/>
        <v>1.9479888950845802E-2</v>
      </c>
      <c r="AI93" s="85">
        <f t="shared" si="8"/>
        <v>6.4004155102695859E-2</v>
      </c>
      <c r="AJ93" s="6"/>
      <c r="AK93" s="4"/>
      <c r="AN93" s="6"/>
      <c r="AO93" s="44" t="str">
        <v xml:space="preserve">Optimal </v>
      </c>
      <c r="AP93" s="45">
        <v>0.29503553614668926</v>
      </c>
      <c r="AQ93" s="45">
        <v>0.2298203611434857</v>
      </c>
      <c r="AR93" s="46">
        <f t="shared" si="11"/>
        <v>0.67727557077780842</v>
      </c>
      <c r="AS93" s="6"/>
      <c r="AT93" s="6"/>
      <c r="AU93" s="6"/>
      <c r="AV93" s="6"/>
      <c r="AW93" s="6"/>
      <c r="AX93" s="6"/>
      <c r="AY93" s="6"/>
    </row>
    <row r="94" spans="15:51" s="1" customFormat="1" x14ac:dyDescent="0.25">
      <c r="O94" s="6"/>
      <c r="P94" s="35">
        <v>43944</v>
      </c>
      <c r="Q94" s="9">
        <v>2797.800048828125</v>
      </c>
      <c r="R94" s="9">
        <v>8641.5</v>
      </c>
      <c r="S94" s="9">
        <v>66.817413330078125</v>
      </c>
      <c r="T94" s="9">
        <v>164.73764038085938</v>
      </c>
      <c r="U94" s="9">
        <v>60.774105072021484</v>
      </c>
      <c r="V94" s="9">
        <v>163.33999633789063</v>
      </c>
      <c r="W94">
        <v>47.041999816894531</v>
      </c>
      <c r="X94" s="9"/>
      <c r="Y94" s="9"/>
      <c r="AA94" s="6"/>
      <c r="AB94" s="84">
        <f>price_clean[[#This Row],[Date.1]]</f>
        <v>43944</v>
      </c>
      <c r="AC94" s="85">
        <f t="shared" si="10"/>
        <v>-5.3956766019559634E-4</v>
      </c>
      <c r="AD94" s="85">
        <f t="shared" si="3"/>
        <v>-2.6741564204478016E-3</v>
      </c>
      <c r="AE94" s="85">
        <f t="shared" si="4"/>
        <v>-3.8826582603508964E-3</v>
      </c>
      <c r="AF94" s="85">
        <f t="shared" si="5"/>
        <v>-1.2176215221688349E-2</v>
      </c>
      <c r="AG94" s="85">
        <f t="shared" si="6"/>
        <v>-7.5074280158133678E-4</v>
      </c>
      <c r="AH94" s="85">
        <f t="shared" si="7"/>
        <v>9.9056437955244055E-3</v>
      </c>
      <c r="AI94" s="85">
        <f t="shared" si="8"/>
        <v>-3.6839791089286374E-2</v>
      </c>
      <c r="AJ94" s="6"/>
      <c r="AK94" s="4"/>
      <c r="AN94" s="6"/>
      <c r="AO94" s="16"/>
      <c r="AP94" s="6"/>
      <c r="AQ94" s="6"/>
      <c r="AR94" s="15"/>
      <c r="AS94" s="6"/>
      <c r="AT94" s="6"/>
      <c r="AU94" s="6"/>
      <c r="AV94" s="6"/>
      <c r="AW94" s="6"/>
      <c r="AX94" s="6"/>
      <c r="AY94" s="6"/>
    </row>
    <row r="95" spans="15:51" s="1" customFormat="1" x14ac:dyDescent="0.25">
      <c r="O95" s="6"/>
      <c r="P95" s="35">
        <v>43945</v>
      </c>
      <c r="Q95" s="9">
        <v>2836.739990234375</v>
      </c>
      <c r="R95" s="9">
        <v>8786.599609375</v>
      </c>
      <c r="S95" s="9">
        <v>68.746383666992188</v>
      </c>
      <c r="T95" s="9">
        <v>167.74565124511719</v>
      </c>
      <c r="U95" s="9">
        <v>61.440547943115234</v>
      </c>
      <c r="V95" s="9">
        <v>162.63999938964844</v>
      </c>
      <c r="W95">
        <v>48.343334197998047</v>
      </c>
      <c r="X95" s="9"/>
      <c r="Y95" s="9"/>
      <c r="AA95" s="6"/>
      <c r="AB95" s="84">
        <f>price_clean[[#This Row],[Date.1]]</f>
        <v>43945</v>
      </c>
      <c r="AC95" s="85">
        <f t="shared" si="10"/>
        <v>1.3822090566839217E-2</v>
      </c>
      <c r="AD95" s="85">
        <f t="shared" si="3"/>
        <v>1.6651610368687557E-2</v>
      </c>
      <c r="AE95" s="85">
        <f t="shared" si="4"/>
        <v>2.8460408789979529E-2</v>
      </c>
      <c r="AF95" s="85">
        <f t="shared" si="5"/>
        <v>1.8094701374188477E-2</v>
      </c>
      <c r="AG95" s="85">
        <f t="shared" si="6"/>
        <v>1.0906212315823201E-2</v>
      </c>
      <c r="AH95" s="85">
        <f t="shared" si="7"/>
        <v>-4.294729942651925E-3</v>
      </c>
      <c r="AI95" s="85">
        <f t="shared" si="8"/>
        <v>2.7287530988993908E-2</v>
      </c>
      <c r="AJ95" s="6"/>
      <c r="AK95" s="4"/>
      <c r="AN95" s="6"/>
      <c r="AO95" s="16" t="s">
        <v>2866</v>
      </c>
      <c r="AP95" s="11">
        <v>0.03</v>
      </c>
      <c r="AQ95" s="11">
        <v>0.03</v>
      </c>
      <c r="AR95" s="15"/>
      <c r="AS95" s="6"/>
      <c r="AT95" s="6"/>
      <c r="AU95" s="6"/>
      <c r="AV95" s="6"/>
      <c r="AW95" s="6"/>
      <c r="AX95" s="6"/>
      <c r="AY95" s="6"/>
    </row>
    <row r="96" spans="15:51" s="1" customFormat="1" x14ac:dyDescent="0.25">
      <c r="O96" s="6"/>
      <c r="P96" s="35">
        <v>43948</v>
      </c>
      <c r="Q96" s="9">
        <v>2878.47998046875</v>
      </c>
      <c r="R96" s="9">
        <v>8837.66015625</v>
      </c>
      <c r="S96" s="9">
        <v>68.794975280761719</v>
      </c>
      <c r="T96" s="9">
        <v>167.26518249511719</v>
      </c>
      <c r="U96" s="9">
        <v>62.481288909912109</v>
      </c>
      <c r="V96" s="9">
        <v>161.55999755859375</v>
      </c>
      <c r="W96">
        <v>53.25</v>
      </c>
      <c r="X96" s="9"/>
      <c r="Y96" s="9"/>
      <c r="AA96" s="6"/>
      <c r="AB96" s="84">
        <f>price_clean[[#This Row],[Date.1]]</f>
        <v>43948</v>
      </c>
      <c r="AC96" s="85">
        <f t="shared" si="10"/>
        <v>1.4606868181735996E-2</v>
      </c>
      <c r="AD96" s="85">
        <f t="shared" si="3"/>
        <v>5.7943641793346528E-3</v>
      </c>
      <c r="AE96" s="85">
        <f t="shared" si="4"/>
        <v>7.0657460654579825E-4</v>
      </c>
      <c r="AF96" s="85">
        <f t="shared" si="5"/>
        <v>-2.868379353951872E-3</v>
      </c>
      <c r="AG96" s="85">
        <f t="shared" si="6"/>
        <v>1.6797127333954161E-2</v>
      </c>
      <c r="AH96" s="85">
        <f t="shared" si="7"/>
        <v>-6.6625899835551098E-3</v>
      </c>
      <c r="AI96" s="85">
        <f t="shared" si="8"/>
        <v>9.6669457799571493E-2</v>
      </c>
      <c r="AJ96" s="6"/>
      <c r="AK96" s="4"/>
      <c r="AN96" s="6"/>
      <c r="AO96" s="20"/>
      <c r="AP96" s="21"/>
      <c r="AQ96" s="21"/>
      <c r="AR96" s="22"/>
      <c r="AS96" s="6"/>
      <c r="AT96" s="6"/>
      <c r="AU96" s="6"/>
      <c r="AV96" s="6"/>
      <c r="AW96" s="6"/>
      <c r="AX96" s="6"/>
      <c r="AY96" s="6"/>
    </row>
    <row r="97" spans="15:51" s="1" customFormat="1" x14ac:dyDescent="0.25">
      <c r="O97" s="6"/>
      <c r="P97" s="35">
        <v>43949</v>
      </c>
      <c r="Q97" s="9">
        <v>2863.389892578125</v>
      </c>
      <c r="R97" s="9">
        <v>8677.599609375</v>
      </c>
      <c r="S97" s="9">
        <v>67.679847717285156</v>
      </c>
      <c r="T97" s="9">
        <v>163.19041442871094</v>
      </c>
      <c r="U97" s="9">
        <v>62.481288909912109</v>
      </c>
      <c r="V97" s="9">
        <v>160.83999633789063</v>
      </c>
      <c r="W97">
        <v>51.274665832519531</v>
      </c>
      <c r="X97" s="9"/>
      <c r="Y97" s="9"/>
      <c r="AA97" s="6"/>
      <c r="AB97" s="84">
        <f>price_clean[[#This Row],[Date.1]]</f>
        <v>43949</v>
      </c>
      <c r="AC97" s="85">
        <f t="shared" si="10"/>
        <v>-5.2561701904836429E-3</v>
      </c>
      <c r="AD97" s="85">
        <f t="shared" si="3"/>
        <v>-1.827720567788952E-2</v>
      </c>
      <c r="AE97" s="85">
        <f t="shared" si="4"/>
        <v>-1.6342243307024447E-2</v>
      </c>
      <c r="AF97" s="85">
        <f t="shared" si="5"/>
        <v>-2.4662766451820292E-2</v>
      </c>
      <c r="AG97" s="85">
        <f t="shared" si="6"/>
        <v>0</v>
      </c>
      <c r="AH97" s="85">
        <f t="shared" si="7"/>
        <v>-4.4665163233347568E-3</v>
      </c>
      <c r="AI97" s="85">
        <f t="shared" si="8"/>
        <v>-3.7801017814305886E-2</v>
      </c>
      <c r="AJ97" s="6"/>
      <c r="AK97" s="4"/>
      <c r="AN97" s="6"/>
      <c r="AO97" s="6"/>
      <c r="AP97" s="6"/>
      <c r="AQ97" s="6"/>
      <c r="AR97" s="6"/>
      <c r="AS97" s="6"/>
      <c r="AT97" s="6"/>
      <c r="AU97" s="6"/>
      <c r="AV97" s="6"/>
      <c r="AW97" s="6"/>
      <c r="AX97" s="6"/>
      <c r="AY97" s="6"/>
    </row>
    <row r="98" spans="15:51" s="1" customFormat="1" x14ac:dyDescent="0.25">
      <c r="O98" s="6"/>
      <c r="P98" s="35">
        <v>43950</v>
      </c>
      <c r="Q98" s="9">
        <v>2939.510009765625</v>
      </c>
      <c r="R98" s="9">
        <v>8982.759765625</v>
      </c>
      <c r="S98" s="9">
        <v>69.902824401855469</v>
      </c>
      <c r="T98" s="9">
        <v>170.51336669921875</v>
      </c>
      <c r="U98" s="9">
        <v>64.261520385742188</v>
      </c>
      <c r="V98" s="9">
        <v>161.72999572753906</v>
      </c>
      <c r="W98">
        <v>53.367332458496094</v>
      </c>
      <c r="X98" s="9"/>
      <c r="Y98" s="9"/>
      <c r="AA98" s="6"/>
      <c r="AB98" s="84">
        <f>price_clean[[#This Row],[Date.1]]</f>
        <v>43950</v>
      </c>
      <c r="AC98" s="85">
        <f t="shared" si="10"/>
        <v>2.623670404507307E-2</v>
      </c>
      <c r="AD98" s="85">
        <f t="shared" ref="AD98:AD161" si="12">LN(R98/R97)</f>
        <v>3.4562210937609576E-2</v>
      </c>
      <c r="AE98" s="85">
        <f t="shared" ref="AE98:AE161" si="13">LN(S98/S97)</f>
        <v>3.2317589489378934E-2</v>
      </c>
      <c r="AF98" s="85">
        <f t="shared" ref="AF98:AF161" si="14">LN(T98/T97)</f>
        <v>4.3895985026709688E-2</v>
      </c>
      <c r="AG98" s="85">
        <f t="shared" ref="AG98:AG161" si="15">LN(U98/U97)</f>
        <v>2.8093878838085926E-2</v>
      </c>
      <c r="AH98" s="85">
        <f t="shared" ref="AH98:AH161" si="16">LN(V98/V97)</f>
        <v>5.5181924540174346E-3</v>
      </c>
      <c r="AI98" s="85">
        <f t="shared" ref="AI98:AI161" si="17">LN(W98/W97)</f>
        <v>4.0002020280935593E-2</v>
      </c>
      <c r="AJ98" s="6"/>
      <c r="AK98" s="4"/>
      <c r="AN98" s="6"/>
      <c r="AO98" s="6"/>
      <c r="AP98" s="6"/>
      <c r="AQ98" s="6"/>
      <c r="AR98" s="6"/>
      <c r="AS98" s="6"/>
      <c r="AT98" s="6"/>
      <c r="AU98" s="6"/>
      <c r="AV98" s="6"/>
      <c r="AW98" s="6"/>
      <c r="AX98" s="6"/>
      <c r="AY98" s="6"/>
    </row>
    <row r="99" spans="15:51" s="1" customFormat="1" x14ac:dyDescent="0.25">
      <c r="O99" s="6"/>
      <c r="P99" s="35">
        <v>43951</v>
      </c>
      <c r="Q99" s="9">
        <v>2912.429931640625</v>
      </c>
      <c r="R99" s="9">
        <v>9000.509765625</v>
      </c>
      <c r="S99" s="9">
        <v>71.37750244140625</v>
      </c>
      <c r="T99" s="9">
        <v>172.22401428222656</v>
      </c>
      <c r="U99" s="9">
        <v>63.275543212890625</v>
      </c>
      <c r="V99" s="9">
        <v>158.80000305175781</v>
      </c>
      <c r="W99">
        <v>52.125331878662109</v>
      </c>
      <c r="X99" s="9"/>
      <c r="Y99" s="9"/>
      <c r="AA99" s="6"/>
      <c r="AB99" s="84">
        <f>price_clean[[#This Row],[Date.1]]</f>
        <v>43951</v>
      </c>
      <c r="AC99" s="85">
        <f t="shared" si="10"/>
        <v>-9.2551433190548385E-3</v>
      </c>
      <c r="AD99" s="85">
        <f t="shared" si="12"/>
        <v>1.9740576910473409E-3</v>
      </c>
      <c r="AE99" s="85">
        <f t="shared" si="13"/>
        <v>2.0876673091911435E-2</v>
      </c>
      <c r="AF99" s="85">
        <f t="shared" si="14"/>
        <v>9.9823473190897277E-3</v>
      </c>
      <c r="AG99" s="85">
        <f t="shared" si="15"/>
        <v>-1.5462121969491073E-2</v>
      </c>
      <c r="AH99" s="85">
        <f t="shared" si="16"/>
        <v>-1.8282683683788697E-2</v>
      </c>
      <c r="AI99" s="85">
        <f t="shared" si="17"/>
        <v>-2.3547759980736722E-2</v>
      </c>
      <c r="AJ99" s="6"/>
      <c r="AK99" s="4"/>
      <c r="AN99" s="6"/>
      <c r="AO99" s="6"/>
      <c r="AP99" s="6"/>
      <c r="AQ99" s="6"/>
      <c r="AR99" s="6"/>
      <c r="AS99" s="6"/>
      <c r="AT99" s="6"/>
      <c r="AU99" s="6"/>
      <c r="AV99" s="6"/>
      <c r="AW99" s="6"/>
      <c r="AX99" s="6"/>
      <c r="AY99" s="6"/>
    </row>
    <row r="100" spans="15:51" s="1" customFormat="1" x14ac:dyDescent="0.25">
      <c r="O100" s="6"/>
      <c r="P100" s="35">
        <v>43952</v>
      </c>
      <c r="Q100" s="9">
        <v>2830.7099609375</v>
      </c>
      <c r="R100" s="9">
        <v>8718.1796875</v>
      </c>
      <c r="S100" s="9">
        <v>70.228363037109375</v>
      </c>
      <c r="T100" s="9">
        <v>167.76487731933594</v>
      </c>
      <c r="U100" s="9">
        <v>61.632270812988281</v>
      </c>
      <c r="V100" s="9">
        <v>159.77999877929688</v>
      </c>
      <c r="W100">
        <v>46.754665374755859</v>
      </c>
      <c r="X100" s="9"/>
      <c r="Y100" s="9"/>
      <c r="AA100" s="6"/>
      <c r="AB100" s="84">
        <f>price_clean[[#This Row],[Date.1]]</f>
        <v>43952</v>
      </c>
      <c r="AC100" s="85">
        <f t="shared" si="10"/>
        <v>-2.8460211014775954E-2</v>
      </c>
      <c r="AD100" s="85">
        <f t="shared" si="12"/>
        <v>-3.1870751661410957E-2</v>
      </c>
      <c r="AE100" s="85">
        <f t="shared" si="13"/>
        <v>-1.6230466536090414E-2</v>
      </c>
      <c r="AF100" s="85">
        <f t="shared" si="14"/>
        <v>-2.6232578665740431E-2</v>
      </c>
      <c r="AG100" s="85">
        <f t="shared" si="15"/>
        <v>-2.6313281149034792E-2</v>
      </c>
      <c r="AH100" s="85">
        <f t="shared" si="16"/>
        <v>6.1522933833428935E-3</v>
      </c>
      <c r="AI100" s="85">
        <f t="shared" si="17"/>
        <v>-0.10873700220740792</v>
      </c>
      <c r="AJ100" s="6"/>
      <c r="AK100" s="4"/>
      <c r="AN100" s="6"/>
      <c r="AO100" s="6"/>
      <c r="AP100" s="6"/>
      <c r="AQ100" s="6"/>
      <c r="AR100" s="6"/>
      <c r="AS100" s="6"/>
      <c r="AT100" s="6"/>
      <c r="AU100" s="6"/>
      <c r="AV100" s="6"/>
      <c r="AW100" s="6"/>
      <c r="AX100" s="6"/>
      <c r="AY100" s="6"/>
    </row>
    <row r="101" spans="15:51" s="1" customFormat="1" x14ac:dyDescent="0.25">
      <c r="O101" s="6"/>
      <c r="P101" s="35">
        <v>43955</v>
      </c>
      <c r="Q101" s="9">
        <v>2842.739990234375</v>
      </c>
      <c r="R101" s="9">
        <v>8834.1103515625</v>
      </c>
      <c r="S101" s="9">
        <v>71.222023010253906</v>
      </c>
      <c r="T101" s="9">
        <v>171.868408203125</v>
      </c>
      <c r="U101" s="9">
        <v>61.814842224121094</v>
      </c>
      <c r="V101" s="9">
        <v>160.33999633789063</v>
      </c>
      <c r="W101">
        <v>50.745998382568359</v>
      </c>
      <c r="X101" s="9"/>
      <c r="Y101" s="9"/>
      <c r="AA101" s="6"/>
      <c r="AB101" s="84">
        <f>price_clean[[#This Row],[Date.1]]</f>
        <v>43955</v>
      </c>
      <c r="AC101" s="85">
        <f t="shared" si="10"/>
        <v>4.2408225788494016E-3</v>
      </c>
      <c r="AD101" s="85">
        <f t="shared" si="12"/>
        <v>1.3209940087473705E-2</v>
      </c>
      <c r="AE101" s="85">
        <f t="shared" si="13"/>
        <v>1.404982123209831E-2</v>
      </c>
      <c r="AF101" s="85">
        <f t="shared" si="14"/>
        <v>2.4165656045743087E-2</v>
      </c>
      <c r="AG101" s="85">
        <f t="shared" si="15"/>
        <v>2.9578908692580431E-3</v>
      </c>
      <c r="AH101" s="85">
        <f t="shared" si="16"/>
        <v>3.498676361159418E-3</v>
      </c>
      <c r="AI101" s="85">
        <f t="shared" si="17"/>
        <v>8.1918720340519294E-2</v>
      </c>
      <c r="AJ101" s="6"/>
      <c r="AK101" s="4"/>
      <c r="AN101" s="6"/>
      <c r="AO101" s="6"/>
      <c r="AP101" s="6"/>
      <c r="AQ101" s="6"/>
      <c r="AR101" s="6"/>
      <c r="AS101" s="6"/>
      <c r="AT101" s="6"/>
      <c r="AU101" s="6"/>
      <c r="AV101" s="6"/>
      <c r="AW101" s="6"/>
      <c r="AX101" s="6"/>
      <c r="AY101" s="6"/>
    </row>
    <row r="102" spans="15:51" s="1" customFormat="1" x14ac:dyDescent="0.25">
      <c r="O102" s="6"/>
      <c r="P102" s="35">
        <v>43956</v>
      </c>
      <c r="Q102" s="9">
        <v>2868.43994140625</v>
      </c>
      <c r="R102" s="9">
        <v>8930.6201171875</v>
      </c>
      <c r="S102" s="9">
        <v>72.290962219238281</v>
      </c>
      <c r="T102" s="9">
        <v>173.71357727050781</v>
      </c>
      <c r="U102" s="9">
        <v>62.253059387207031</v>
      </c>
      <c r="V102" s="9">
        <v>161.02000427246094</v>
      </c>
      <c r="W102">
        <v>51.214000701904297</v>
      </c>
      <c r="X102" s="9"/>
      <c r="Y102" s="9"/>
      <c r="AA102" s="6"/>
      <c r="AB102" s="84">
        <f>price_clean[[#This Row],[Date.1]]</f>
        <v>43956</v>
      </c>
      <c r="AC102" s="85">
        <f t="shared" si="10"/>
        <v>8.9999351977798018E-3</v>
      </c>
      <c r="AD102" s="85">
        <f t="shared" si="12"/>
        <v>1.0865429708437948E-2</v>
      </c>
      <c r="AE102" s="85">
        <f t="shared" si="13"/>
        <v>1.4897034935172554E-2</v>
      </c>
      <c r="AF102" s="85">
        <f t="shared" si="14"/>
        <v>1.0678719837304477E-2</v>
      </c>
      <c r="AG102" s="85">
        <f t="shared" si="15"/>
        <v>7.0641798522003999E-3</v>
      </c>
      <c r="AH102" s="85">
        <f t="shared" si="16"/>
        <v>4.2320696304066052E-3</v>
      </c>
      <c r="AI102" s="85">
        <f t="shared" si="17"/>
        <v>9.1801806650241013E-3</v>
      </c>
      <c r="AJ102" s="6"/>
      <c r="AK102" s="4"/>
      <c r="AN102" s="6"/>
      <c r="AO102" s="13" t="s">
        <v>2898</v>
      </c>
      <c r="AP102" s="6"/>
      <c r="AQ102" s="6"/>
      <c r="AR102" s="6"/>
      <c r="AS102" s="6"/>
      <c r="AT102" s="6"/>
      <c r="AU102" s="6"/>
      <c r="AV102" s="6"/>
      <c r="AW102" s="6"/>
      <c r="AX102" s="6"/>
      <c r="AY102" s="6"/>
    </row>
    <row r="103" spans="15:51" s="1" customFormat="1" x14ac:dyDescent="0.25">
      <c r="O103" s="6"/>
      <c r="P103" s="35">
        <v>43957</v>
      </c>
      <c r="Q103" s="9">
        <v>2848.419921875</v>
      </c>
      <c r="R103" s="9">
        <v>8984.8603515625</v>
      </c>
      <c r="S103" s="9">
        <v>73.036811828613281</v>
      </c>
      <c r="T103" s="9">
        <v>175.42416381835938</v>
      </c>
      <c r="U103" s="9">
        <v>61.887897491455078</v>
      </c>
      <c r="V103" s="9">
        <v>158.94999694824219</v>
      </c>
      <c r="W103">
        <v>52.172000885009766</v>
      </c>
      <c r="X103" s="9"/>
      <c r="Y103" s="9"/>
      <c r="AA103" s="6"/>
      <c r="AB103" s="84">
        <f>price_clean[[#This Row],[Date.1]]</f>
        <v>43957</v>
      </c>
      <c r="AC103" s="85">
        <f t="shared" si="10"/>
        <v>-7.0038803990425877E-3</v>
      </c>
      <c r="AD103" s="85">
        <f t="shared" si="12"/>
        <v>6.0551432259870735E-3</v>
      </c>
      <c r="AE103" s="85">
        <f t="shared" si="13"/>
        <v>1.0264468203227841E-2</v>
      </c>
      <c r="AF103" s="85">
        <f t="shared" si="14"/>
        <v>9.7989992722829471E-3</v>
      </c>
      <c r="AG103" s="85">
        <f t="shared" si="15"/>
        <v>-5.8830374458926958E-3</v>
      </c>
      <c r="AH103" s="85">
        <f t="shared" si="16"/>
        <v>-1.2938939248234135E-2</v>
      </c>
      <c r="AI103" s="85">
        <f t="shared" si="17"/>
        <v>1.8533023597782732E-2</v>
      </c>
      <c r="AJ103" s="6"/>
      <c r="AK103" s="4"/>
      <c r="AN103" s="6"/>
      <c r="AO103" s="6"/>
      <c r="AP103" s="6"/>
      <c r="AQ103" s="6"/>
      <c r="AR103" s="6"/>
      <c r="AS103" s="6"/>
      <c r="AT103" s="6"/>
      <c r="AU103" s="6"/>
      <c r="AV103" s="6"/>
      <c r="AW103" s="6"/>
      <c r="AX103" s="6"/>
      <c r="AY103" s="6"/>
    </row>
    <row r="104" spans="15:51" s="1" customFormat="1" x14ac:dyDescent="0.25">
      <c r="O104" s="6"/>
      <c r="P104" s="35">
        <v>43958</v>
      </c>
      <c r="Q104" s="9">
        <v>2881.18994140625</v>
      </c>
      <c r="R104" s="9">
        <v>9101.8798828125</v>
      </c>
      <c r="S104" s="9">
        <v>73.792366027832031</v>
      </c>
      <c r="T104" s="9">
        <v>176.44290161132813</v>
      </c>
      <c r="U104" s="9">
        <v>62.727787017822266</v>
      </c>
      <c r="V104" s="9">
        <v>161.38999938964844</v>
      </c>
      <c r="W104">
        <v>52.002666473388672</v>
      </c>
      <c r="X104" s="9"/>
      <c r="Y104" s="9"/>
      <c r="AA104" s="6"/>
      <c r="AB104" s="84">
        <f>price_clean[[#This Row],[Date.1]]</f>
        <v>43958</v>
      </c>
      <c r="AC104" s="85">
        <f t="shared" si="10"/>
        <v>1.1438955754890805E-2</v>
      </c>
      <c r="AD104" s="85">
        <f t="shared" si="12"/>
        <v>1.2939994999143929E-2</v>
      </c>
      <c r="AE104" s="85">
        <f t="shared" si="13"/>
        <v>1.0291699227688801E-2</v>
      </c>
      <c r="AF104" s="85">
        <f t="shared" si="14"/>
        <v>5.7904858940015921E-3</v>
      </c>
      <c r="AG104" s="85">
        <f t="shared" si="15"/>
        <v>1.3479880120468838E-2</v>
      </c>
      <c r="AH104" s="85">
        <f t="shared" si="16"/>
        <v>1.5234124108560072E-2</v>
      </c>
      <c r="AI104" s="85">
        <f t="shared" si="17"/>
        <v>-3.2509738702096642E-3</v>
      </c>
      <c r="AJ104" s="6"/>
      <c r="AK104" s="4"/>
      <c r="AN104" s="6"/>
      <c r="AO104" s="6" t="s">
        <v>2907</v>
      </c>
      <c r="AP104" s="6"/>
      <c r="AQ104" s="6"/>
      <c r="AR104" s="6"/>
      <c r="AS104" s="6"/>
      <c r="AT104" s="6"/>
      <c r="AU104" s="6"/>
      <c r="AV104" s="6"/>
      <c r="AW104" s="6"/>
      <c r="AX104" s="6"/>
      <c r="AY104" s="6"/>
    </row>
    <row r="105" spans="15:51" s="1" customFormat="1" x14ac:dyDescent="0.25">
      <c r="O105" s="6"/>
      <c r="P105" s="35">
        <v>43959</v>
      </c>
      <c r="Q105" s="9">
        <v>2929.800048828125</v>
      </c>
      <c r="R105" s="9">
        <v>9220.349609375</v>
      </c>
      <c r="S105" s="9">
        <v>75.548759460449219</v>
      </c>
      <c r="T105" s="9">
        <v>177.48072814941406</v>
      </c>
      <c r="U105" s="9">
        <v>63.832435607910156</v>
      </c>
      <c r="V105" s="9">
        <v>160.41999816894531</v>
      </c>
      <c r="W105">
        <v>54.627998352050781</v>
      </c>
      <c r="X105" s="9"/>
      <c r="Y105" s="9"/>
      <c r="AA105" s="6"/>
      <c r="AB105" s="84">
        <f>price_clean[[#This Row],[Date.1]]</f>
        <v>43959</v>
      </c>
      <c r="AC105" s="85">
        <f t="shared" si="10"/>
        <v>1.6730795065226244E-2</v>
      </c>
      <c r="AD105" s="85">
        <f t="shared" si="12"/>
        <v>1.2931982720089951E-2</v>
      </c>
      <c r="AE105" s="85">
        <f t="shared" si="13"/>
        <v>2.3522983572045415E-2</v>
      </c>
      <c r="AF105" s="85">
        <f t="shared" si="14"/>
        <v>5.8647087985600086E-3</v>
      </c>
      <c r="AG105" s="85">
        <f t="shared" si="15"/>
        <v>1.7456932675873078E-2</v>
      </c>
      <c r="AH105" s="85">
        <f t="shared" si="16"/>
        <v>-6.0284277412398371E-3</v>
      </c>
      <c r="AI105" s="85">
        <f t="shared" si="17"/>
        <v>4.925154604829151E-2</v>
      </c>
      <c r="AJ105" s="6"/>
      <c r="AK105" s="4"/>
      <c r="AN105" s="6"/>
      <c r="AO105" s="6" t="s">
        <v>2900</v>
      </c>
      <c r="AP105" s="6"/>
      <c r="AQ105" s="6"/>
      <c r="AR105" s="6"/>
      <c r="AS105" s="6"/>
      <c r="AT105" s="6"/>
      <c r="AU105" s="6"/>
      <c r="AV105" s="6"/>
      <c r="AW105" s="6"/>
      <c r="AX105" s="6"/>
      <c r="AY105" s="6"/>
    </row>
    <row r="106" spans="15:51" s="1" customFormat="1" x14ac:dyDescent="0.25">
      <c r="O106" s="6"/>
      <c r="P106" s="35">
        <v>43962</v>
      </c>
      <c r="Q106" s="9">
        <v>2930.18994140625</v>
      </c>
      <c r="R106" s="9">
        <v>9298.919921875</v>
      </c>
      <c r="S106" s="9">
        <v>76.737556457519531</v>
      </c>
      <c r="T106" s="9">
        <v>179.46046447753906</v>
      </c>
      <c r="U106" s="9">
        <v>63.823310852050781</v>
      </c>
      <c r="V106" s="9">
        <v>159.41999816894531</v>
      </c>
      <c r="W106">
        <v>54.08599853515625</v>
      </c>
      <c r="X106" s="9"/>
      <c r="Y106" s="9"/>
      <c r="AA106" s="6"/>
      <c r="AB106" s="84">
        <f>price_clean[[#This Row],[Date.1]]</f>
        <v>43962</v>
      </c>
      <c r="AC106" s="85">
        <f t="shared" si="10"/>
        <v>1.3306936679076441E-4</v>
      </c>
      <c r="AD106" s="85">
        <f t="shared" si="12"/>
        <v>8.4853005450195168E-3</v>
      </c>
      <c r="AE106" s="85">
        <f t="shared" si="13"/>
        <v>1.5612974005272461E-2</v>
      </c>
      <c r="AF106" s="85">
        <f t="shared" si="14"/>
        <v>1.1092900847130684E-2</v>
      </c>
      <c r="AG106" s="85">
        <f t="shared" si="15"/>
        <v>-1.4295879547853371E-4</v>
      </c>
      <c r="AH106" s="85">
        <f t="shared" si="16"/>
        <v>-6.2531470105992434E-3</v>
      </c>
      <c r="AI106" s="85">
        <f t="shared" si="17"/>
        <v>-9.9711964068952066E-3</v>
      </c>
      <c r="AJ106" s="6"/>
      <c r="AK106" s="4"/>
      <c r="AN106" s="6"/>
      <c r="AO106" s="6" t="s">
        <v>2899</v>
      </c>
      <c r="AP106" s="6"/>
      <c r="AQ106" s="6"/>
      <c r="AR106" s="6"/>
      <c r="AS106" s="6"/>
      <c r="AT106" s="6"/>
      <c r="AU106" s="6"/>
      <c r="AV106" s="6"/>
      <c r="AW106" s="6"/>
      <c r="AX106" s="6"/>
      <c r="AY106" s="6"/>
    </row>
    <row r="107" spans="15:51" s="1" customFormat="1" x14ac:dyDescent="0.25">
      <c r="O107" s="6"/>
      <c r="P107" s="35">
        <v>43963</v>
      </c>
      <c r="Q107" s="9">
        <v>2870.1201171875</v>
      </c>
      <c r="R107" s="9">
        <v>9112.4501953125</v>
      </c>
      <c r="S107" s="9">
        <v>75.860549926757813</v>
      </c>
      <c r="T107" s="9">
        <v>175.39533996582031</v>
      </c>
      <c r="U107" s="9">
        <v>62.727787017822266</v>
      </c>
      <c r="V107" s="9">
        <v>160.03999328613281</v>
      </c>
      <c r="W107">
        <v>53.960666656494141</v>
      </c>
      <c r="X107" s="9"/>
      <c r="Y107" s="9"/>
      <c r="AA107" s="6"/>
      <c r="AB107" s="84">
        <f>price_clean[[#This Row],[Date.1]]</f>
        <v>43963</v>
      </c>
      <c r="AC107" s="85">
        <f t="shared" si="10"/>
        <v>-2.0713365772047604E-2</v>
      </c>
      <c r="AD107" s="85">
        <f t="shared" si="12"/>
        <v>-2.0256624197079721E-2</v>
      </c>
      <c r="AE107" s="85">
        <f t="shared" si="13"/>
        <v>-1.1494457009310481E-2</v>
      </c>
      <c r="AF107" s="85">
        <f t="shared" si="14"/>
        <v>-2.2912418516567827E-2</v>
      </c>
      <c r="AG107" s="85">
        <f t="shared" si="15"/>
        <v>-1.7313973880394431E-2</v>
      </c>
      <c r="AH107" s="85">
        <f t="shared" si="16"/>
        <v>3.8815245238018456E-3</v>
      </c>
      <c r="AI107" s="85">
        <f t="shared" si="17"/>
        <v>-2.3199593370761967E-3</v>
      </c>
      <c r="AJ107" s="6"/>
      <c r="AK107" s="4"/>
      <c r="AN107" s="6"/>
      <c r="AO107" s="6" t="s">
        <v>2908</v>
      </c>
      <c r="AP107" s="6"/>
      <c r="AQ107" s="6"/>
      <c r="AR107" s="6"/>
      <c r="AS107" s="6"/>
      <c r="AT107" s="6"/>
      <c r="AU107" s="6"/>
      <c r="AV107" s="6"/>
      <c r="AW107" s="6"/>
      <c r="AX107" s="6"/>
      <c r="AY107" s="6"/>
    </row>
    <row r="108" spans="15:51" s="1" customFormat="1" x14ac:dyDescent="0.25">
      <c r="O108" s="6"/>
      <c r="P108" s="35">
        <v>43964</v>
      </c>
      <c r="Q108" s="9">
        <v>2820</v>
      </c>
      <c r="R108" s="9">
        <v>9000.080078125</v>
      </c>
      <c r="S108" s="9">
        <v>74.944610595703125</v>
      </c>
      <c r="T108" s="9">
        <v>172.742919921875</v>
      </c>
      <c r="U108" s="9">
        <v>61.851367950439453</v>
      </c>
      <c r="V108" s="9">
        <v>161.58000183105469</v>
      </c>
      <c r="W108">
        <v>52.730667114257813</v>
      </c>
      <c r="X108" s="9"/>
      <c r="Y108" s="9"/>
      <c r="AA108" s="6"/>
      <c r="AB108" s="84">
        <f>price_clean[[#This Row],[Date.1]]</f>
        <v>43964</v>
      </c>
      <c r="AC108" s="85">
        <f t="shared" si="10"/>
        <v>-1.7616996624280044E-2</v>
      </c>
      <c r="AD108" s="85">
        <f t="shared" si="12"/>
        <v>-1.2408156918780345E-2</v>
      </c>
      <c r="AE108" s="85">
        <f t="shared" si="13"/>
        <v>-1.2147470165252512E-2</v>
      </c>
      <c r="AF108" s="85">
        <f t="shared" si="14"/>
        <v>-1.5238034270747821E-2</v>
      </c>
      <c r="AG108" s="85">
        <f t="shared" si="15"/>
        <v>-1.4070307774073698E-2</v>
      </c>
      <c r="AH108" s="85">
        <f t="shared" si="16"/>
        <v>9.5766453458976733E-3</v>
      </c>
      <c r="AI108" s="85">
        <f t="shared" si="17"/>
        <v>-2.3058180930537589E-2</v>
      </c>
      <c r="AJ108" s="6"/>
      <c r="AK108" s="4"/>
      <c r="AN108" s="6"/>
      <c r="AO108" s="6"/>
      <c r="AP108" s="6"/>
      <c r="AQ108" s="6"/>
      <c r="AR108" s="6"/>
      <c r="AS108" s="6"/>
      <c r="AT108" s="6"/>
      <c r="AU108" s="6"/>
      <c r="AV108" s="6"/>
      <c r="AW108" s="6"/>
      <c r="AX108" s="6"/>
      <c r="AY108" s="6"/>
    </row>
    <row r="109" spans="15:51" s="1" customFormat="1" x14ac:dyDescent="0.25">
      <c r="O109" s="6"/>
      <c r="P109" s="35">
        <v>43965</v>
      </c>
      <c r="Q109" s="9">
        <v>2852.5</v>
      </c>
      <c r="R109" s="9">
        <v>9094.419921875</v>
      </c>
      <c r="S109" s="9">
        <v>75.405029296875</v>
      </c>
      <c r="T109" s="9">
        <v>173.49252319335938</v>
      </c>
      <c r="U109" s="9">
        <v>62.134372711181641</v>
      </c>
      <c r="V109" s="9">
        <v>163.00999450683594</v>
      </c>
      <c r="W109">
        <v>53.555332183837891</v>
      </c>
      <c r="X109" s="9"/>
      <c r="Y109" s="9"/>
      <c r="AA109" s="6"/>
      <c r="AB109" s="84">
        <f>price_clean[[#This Row],[Date.1]]</f>
        <v>43965</v>
      </c>
      <c r="AC109" s="85">
        <f t="shared" si="10"/>
        <v>1.1458917804071491E-2</v>
      </c>
      <c r="AD109" s="85">
        <f t="shared" si="12"/>
        <v>1.0427555177182904E-2</v>
      </c>
      <c r="AE109" s="85">
        <f t="shared" si="13"/>
        <v>6.1246590380612913E-3</v>
      </c>
      <c r="AF109" s="85">
        <f t="shared" si="14"/>
        <v>4.3300271973348127E-3</v>
      </c>
      <c r="AG109" s="85">
        <f t="shared" si="15"/>
        <v>4.5651258076221815E-3</v>
      </c>
      <c r="AH109" s="85">
        <f t="shared" si="16"/>
        <v>8.8111275361233456E-3</v>
      </c>
      <c r="AI109" s="85">
        <f t="shared" si="17"/>
        <v>1.5518160889563192E-2</v>
      </c>
      <c r="AJ109" s="6"/>
      <c r="AK109" s="4"/>
      <c r="AN109" s="6"/>
      <c r="AO109" s="6"/>
      <c r="AP109" s="6"/>
      <c r="AQ109" s="6"/>
      <c r="AR109" s="6"/>
      <c r="AS109" s="6"/>
      <c r="AT109" s="6"/>
      <c r="AU109" s="6"/>
      <c r="AV109" s="6"/>
      <c r="AW109" s="6"/>
      <c r="AX109" s="6"/>
      <c r="AY109" s="6"/>
    </row>
    <row r="110" spans="15:51" s="1" customFormat="1" x14ac:dyDescent="0.25">
      <c r="O110" s="6"/>
      <c r="P110" s="35">
        <v>43966</v>
      </c>
      <c r="Q110" s="9">
        <v>2863.699951171875</v>
      </c>
      <c r="R110" s="9">
        <v>9152.6396484375</v>
      </c>
      <c r="S110" s="9">
        <v>74.959236145019531</v>
      </c>
      <c r="T110" s="9">
        <v>176.01998901367188</v>
      </c>
      <c r="U110" s="9">
        <v>62.253059387207031</v>
      </c>
      <c r="V110" s="9">
        <v>163.92999267578125</v>
      </c>
      <c r="W110">
        <v>53.277999877929688</v>
      </c>
      <c r="X110" s="9"/>
      <c r="Y110" s="9"/>
      <c r="AA110" s="6"/>
      <c r="AB110" s="84">
        <f>price_clean[[#This Row],[Date.1]]</f>
        <v>43966</v>
      </c>
      <c r="AC110" s="85">
        <f t="shared" si="10"/>
        <v>3.9186752037230288E-3</v>
      </c>
      <c r="AD110" s="85">
        <f t="shared" si="12"/>
        <v>6.3812938080660651E-3</v>
      </c>
      <c r="AE110" s="85">
        <f t="shared" si="13"/>
        <v>-5.9295266291096551E-3</v>
      </c>
      <c r="AF110" s="85">
        <f t="shared" si="14"/>
        <v>1.4463058058497451E-2</v>
      </c>
      <c r="AG110" s="85">
        <f t="shared" si="15"/>
        <v>1.9083392918752497E-3</v>
      </c>
      <c r="AH110" s="85">
        <f t="shared" si="16"/>
        <v>5.627947839551041E-3</v>
      </c>
      <c r="AI110" s="85">
        <f t="shared" si="17"/>
        <v>-5.1918801656319971E-3</v>
      </c>
      <c r="AJ110" s="6"/>
      <c r="AK110" s="4"/>
      <c r="AN110" s="6"/>
      <c r="AO110" s="6"/>
      <c r="AP110" s="6"/>
      <c r="AQ110" s="6"/>
      <c r="AR110" s="6"/>
      <c r="AS110" s="6"/>
      <c r="AT110" s="6"/>
      <c r="AU110" s="6"/>
      <c r="AV110" s="6"/>
      <c r="AW110" s="6"/>
      <c r="AX110" s="6"/>
      <c r="AY110" s="6"/>
    </row>
    <row r="111" spans="15:51" s="1" customFormat="1" x14ac:dyDescent="0.25">
      <c r="O111" s="6"/>
      <c r="P111" s="35">
        <v>43969</v>
      </c>
      <c r="Q111" s="9">
        <v>2953.909912109375</v>
      </c>
      <c r="R111" s="9">
        <v>9331.9296875</v>
      </c>
      <c r="S111" s="9">
        <v>76.725357055664063</v>
      </c>
      <c r="T111" s="9">
        <v>177.70179748535156</v>
      </c>
      <c r="U111" s="9">
        <v>64.444091796875</v>
      </c>
      <c r="V111" s="9">
        <v>162.69000244140625</v>
      </c>
      <c r="W111">
        <v>54.242000579833984</v>
      </c>
      <c r="X111" s="9"/>
      <c r="Y111" s="9"/>
      <c r="AA111" s="6"/>
      <c r="AB111" s="84">
        <f>price_clean[[#This Row],[Date.1]]</f>
        <v>43969</v>
      </c>
      <c r="AC111" s="85">
        <f t="shared" si="10"/>
        <v>3.1015208770073424E-2</v>
      </c>
      <c r="AD111" s="85">
        <f t="shared" si="12"/>
        <v>1.9399495720960707E-2</v>
      </c>
      <c r="AE111" s="85">
        <f t="shared" si="13"/>
        <v>2.3287806491481992E-2</v>
      </c>
      <c r="AF111" s="85">
        <f t="shared" si="14"/>
        <v>9.5092878595469318E-3</v>
      </c>
      <c r="AG111" s="85">
        <f t="shared" si="15"/>
        <v>3.4590373152220945E-2</v>
      </c>
      <c r="AH111" s="85">
        <f t="shared" si="16"/>
        <v>-7.5928982318519828E-3</v>
      </c>
      <c r="AI111" s="85">
        <f t="shared" si="17"/>
        <v>1.793204109959487E-2</v>
      </c>
      <c r="AJ111" s="6"/>
      <c r="AK111" s="4"/>
      <c r="AN111" s="6"/>
      <c r="AO111" s="6"/>
      <c r="AP111" s="6"/>
      <c r="AQ111" s="6"/>
      <c r="AR111" s="6"/>
      <c r="AS111" s="6"/>
      <c r="AT111" s="6"/>
      <c r="AU111" s="6"/>
      <c r="AV111" s="6"/>
      <c r="AW111" s="6"/>
      <c r="AX111" s="6"/>
      <c r="AY111" s="6"/>
    </row>
    <row r="112" spans="15:51" s="1" customFormat="1" x14ac:dyDescent="0.25">
      <c r="O112" s="6"/>
      <c r="P112" s="35">
        <v>43970</v>
      </c>
      <c r="Q112" s="9">
        <v>2922.93994140625</v>
      </c>
      <c r="R112" s="9">
        <v>9298.5400390625</v>
      </c>
      <c r="S112" s="9">
        <v>76.281997680664063</v>
      </c>
      <c r="T112" s="9">
        <v>176.4716796875</v>
      </c>
      <c r="U112" s="9">
        <v>63.795928955078125</v>
      </c>
      <c r="V112" s="9">
        <v>164.25999450683594</v>
      </c>
      <c r="W112">
        <v>53.867332458496094</v>
      </c>
      <c r="X112" s="9"/>
      <c r="Y112" s="9"/>
      <c r="AA112" s="6"/>
      <c r="AB112" s="84">
        <f>price_clean[[#This Row],[Date.1]]</f>
        <v>43970</v>
      </c>
      <c r="AC112" s="85">
        <f t="shared" si="10"/>
        <v>-1.0539747711599283E-2</v>
      </c>
      <c r="AD112" s="85">
        <f t="shared" si="12"/>
        <v>-3.5844167835652027E-3</v>
      </c>
      <c r="AE112" s="85">
        <f t="shared" si="13"/>
        <v>-5.7952850257103504E-3</v>
      </c>
      <c r="AF112" s="85">
        <f t="shared" si="14"/>
        <v>-6.9464419192467415E-3</v>
      </c>
      <c r="AG112" s="85">
        <f t="shared" si="15"/>
        <v>-1.010867523851817E-2</v>
      </c>
      <c r="AH112" s="85">
        <f t="shared" si="16"/>
        <v>9.6039403425891533E-3</v>
      </c>
      <c r="AI112" s="85">
        <f t="shared" si="17"/>
        <v>-6.9313094591098995E-3</v>
      </c>
      <c r="AJ112" s="6"/>
      <c r="AK112" s="4"/>
    </row>
    <row r="113" spans="15:37" s="1" customFormat="1" x14ac:dyDescent="0.25">
      <c r="O113" s="6"/>
      <c r="P113" s="35">
        <v>43971</v>
      </c>
      <c r="Q113" s="9">
        <v>2971.610107421875</v>
      </c>
      <c r="R113" s="9">
        <v>9485.01953125</v>
      </c>
      <c r="S113" s="9">
        <v>77.765541076660156</v>
      </c>
      <c r="T113" s="9">
        <v>178.91946411132813</v>
      </c>
      <c r="U113" s="9">
        <v>64.900581359863281</v>
      </c>
      <c r="V113" s="9">
        <v>164.64999389648438</v>
      </c>
      <c r="W113">
        <v>54.37066650390625</v>
      </c>
      <c r="X113" s="9"/>
      <c r="Y113" s="9"/>
      <c r="AA113" s="6"/>
      <c r="AB113" s="84">
        <f>price_clean[[#This Row],[Date.1]]</f>
        <v>43971</v>
      </c>
      <c r="AC113" s="85">
        <f t="shared" si="10"/>
        <v>1.6513990613415699E-2</v>
      </c>
      <c r="AD113" s="85">
        <f t="shared" si="12"/>
        <v>1.9856259768509806E-2</v>
      </c>
      <c r="AE113" s="85">
        <f t="shared" si="13"/>
        <v>1.9261447139119071E-2</v>
      </c>
      <c r="AF113" s="85">
        <f t="shared" si="14"/>
        <v>1.377537495935572E-2</v>
      </c>
      <c r="AG113" s="85">
        <f t="shared" si="15"/>
        <v>1.7167202615720304E-2</v>
      </c>
      <c r="AH113" s="85">
        <f t="shared" si="16"/>
        <v>2.3714668825757603E-3</v>
      </c>
      <c r="AI113" s="85">
        <f t="shared" si="17"/>
        <v>9.3005724136953592E-3</v>
      </c>
      <c r="AJ113" s="6"/>
      <c r="AK113" s="4"/>
    </row>
    <row r="114" spans="15:37" s="1" customFormat="1" x14ac:dyDescent="0.25">
      <c r="O114" s="6"/>
      <c r="P114" s="35">
        <v>43972</v>
      </c>
      <c r="Q114" s="9">
        <v>2948.510009765625</v>
      </c>
      <c r="R114" s="9">
        <v>9377.990234375</v>
      </c>
      <c r="S114" s="9">
        <v>77.185760498046875</v>
      </c>
      <c r="T114" s="9">
        <v>176.77044677734375</v>
      </c>
      <c r="U114" s="9">
        <v>64.343696594238281</v>
      </c>
      <c r="V114" s="9">
        <v>162.25</v>
      </c>
      <c r="W114">
        <v>55.173332214355469</v>
      </c>
      <c r="X114" s="9"/>
      <c r="Y114" s="9"/>
      <c r="AA114" s="6"/>
      <c r="AB114" s="84">
        <f>price_clean[[#This Row],[Date.1]]</f>
        <v>43972</v>
      </c>
      <c r="AC114" s="85">
        <f t="shared" si="10"/>
        <v>-7.8039683099536857E-3</v>
      </c>
      <c r="AD114" s="85">
        <f t="shared" si="12"/>
        <v>-1.1348183223822418E-2</v>
      </c>
      <c r="AE114" s="85">
        <f t="shared" si="13"/>
        <v>-7.4834258046449671E-3</v>
      </c>
      <c r="AF114" s="85">
        <f t="shared" si="14"/>
        <v>-1.2083803435454581E-2</v>
      </c>
      <c r="AG114" s="85">
        <f t="shared" si="15"/>
        <v>-8.6176072282820385E-3</v>
      </c>
      <c r="AH114" s="85">
        <f t="shared" si="16"/>
        <v>-1.4683616168536867E-2</v>
      </c>
      <c r="AI114" s="85">
        <f t="shared" si="17"/>
        <v>1.4654934735012084E-2</v>
      </c>
      <c r="AJ114" s="6"/>
      <c r="AK114" s="4"/>
    </row>
    <row r="115" spans="15:37" s="1" customFormat="1" x14ac:dyDescent="0.25">
      <c r="O115" s="6"/>
      <c r="P115" s="35">
        <v>43973</v>
      </c>
      <c r="Q115" s="9">
        <v>2955.449951171875</v>
      </c>
      <c r="R115" s="9">
        <v>9413.990234375</v>
      </c>
      <c r="S115" s="9">
        <v>77.682723999023438</v>
      </c>
      <c r="T115" s="9">
        <v>176.8475341796875</v>
      </c>
      <c r="U115" s="9">
        <v>64.279777526855469</v>
      </c>
      <c r="V115" s="9">
        <v>163.21000671386719</v>
      </c>
      <c r="W115">
        <v>54.458667755126953</v>
      </c>
      <c r="X115" s="9"/>
      <c r="Y115" s="9"/>
      <c r="AA115" s="6"/>
      <c r="AB115" s="84">
        <f>price_clean[[#This Row],[Date.1]]</f>
        <v>43973</v>
      </c>
      <c r="AC115" s="85">
        <f t="shared" si="10"/>
        <v>2.3509456868123662E-3</v>
      </c>
      <c r="AD115" s="85">
        <f t="shared" si="12"/>
        <v>3.8314262937147472E-3</v>
      </c>
      <c r="AE115" s="85">
        <f t="shared" si="13"/>
        <v>6.4178997863019067E-3</v>
      </c>
      <c r="AF115" s="85">
        <f t="shared" si="14"/>
        <v>4.3599255533475204E-4</v>
      </c>
      <c r="AG115" s="85">
        <f t="shared" si="15"/>
        <v>-9.938943584182579E-4</v>
      </c>
      <c r="AH115" s="85">
        <f t="shared" si="16"/>
        <v>5.8994007147757759E-3</v>
      </c>
      <c r="AI115" s="85">
        <f t="shared" si="17"/>
        <v>-1.3037700356063059E-2</v>
      </c>
      <c r="AJ115" s="6"/>
      <c r="AK115" s="4"/>
    </row>
    <row r="116" spans="15:37" s="1" customFormat="1" x14ac:dyDescent="0.25">
      <c r="O116" s="6"/>
      <c r="P116" s="35">
        <v>43977</v>
      </c>
      <c r="Q116" s="9">
        <v>2991.77001953125</v>
      </c>
      <c r="R116" s="9">
        <v>9389.98046875</v>
      </c>
      <c r="S116" s="9">
        <v>77.156532287597656</v>
      </c>
      <c r="T116" s="9">
        <v>174.97799682617188</v>
      </c>
      <c r="U116" s="9">
        <v>65.503120422363281</v>
      </c>
      <c r="V116" s="9">
        <v>160.88999938964844</v>
      </c>
      <c r="W116">
        <v>54.591331481933594</v>
      </c>
      <c r="X116" s="9"/>
      <c r="Y116" s="9"/>
      <c r="AA116" s="6"/>
      <c r="AB116" s="84">
        <f>price_clean[[#This Row],[Date.1]]</f>
        <v>43977</v>
      </c>
      <c r="AC116" s="85">
        <f t="shared" si="10"/>
        <v>1.2214285021460519E-2</v>
      </c>
      <c r="AD116" s="85">
        <f t="shared" si="12"/>
        <v>-2.5536924144436606E-3</v>
      </c>
      <c r="AE116" s="85">
        <f t="shared" si="13"/>
        <v>-6.7966451097136874E-3</v>
      </c>
      <c r="AF116" s="85">
        <f t="shared" si="14"/>
        <v>-1.0627738953318026E-2</v>
      </c>
      <c r="AG116" s="85">
        <f t="shared" si="15"/>
        <v>1.8852701680217746E-2</v>
      </c>
      <c r="AH116" s="85">
        <f t="shared" si="16"/>
        <v>-1.4316858429627001E-2</v>
      </c>
      <c r="AI116" s="85">
        <f t="shared" si="17"/>
        <v>2.4330819473815171E-3</v>
      </c>
      <c r="AJ116" s="6"/>
      <c r="AK116" s="4"/>
    </row>
    <row r="117" spans="15:37" s="1" customFormat="1" x14ac:dyDescent="0.25">
      <c r="O117" s="6"/>
      <c r="P117" s="35">
        <v>43978</v>
      </c>
      <c r="Q117" s="9">
        <v>3036.1298828125</v>
      </c>
      <c r="R117" s="9">
        <v>9442.0498046875</v>
      </c>
      <c r="S117" s="9">
        <v>77.492706298828125</v>
      </c>
      <c r="T117" s="9">
        <v>175.20927429199219</v>
      </c>
      <c r="U117" s="9">
        <v>66.388671875</v>
      </c>
      <c r="V117" s="9">
        <v>161.17999267578125</v>
      </c>
      <c r="W117">
        <v>54.681999206542969</v>
      </c>
      <c r="X117" s="9"/>
      <c r="Y117" s="9"/>
      <c r="AA117" s="6"/>
      <c r="AB117" s="84">
        <f>price_clean[[#This Row],[Date.1]]</f>
        <v>43978</v>
      </c>
      <c r="AC117" s="85">
        <f t="shared" si="10"/>
        <v>1.4718447490314346E-2</v>
      </c>
      <c r="AD117" s="85">
        <f t="shared" si="12"/>
        <v>5.5298837002427399E-3</v>
      </c>
      <c r="AE117" s="85">
        <f t="shared" si="13"/>
        <v>4.3475744700264716E-3</v>
      </c>
      <c r="AF117" s="85">
        <f t="shared" si="14"/>
        <v>1.3208789611800535E-3</v>
      </c>
      <c r="AG117" s="85">
        <f t="shared" si="15"/>
        <v>1.3428656093115547E-2</v>
      </c>
      <c r="AH117" s="85">
        <f t="shared" si="16"/>
        <v>1.800809585778032E-3</v>
      </c>
      <c r="AI117" s="85">
        <f t="shared" si="17"/>
        <v>1.659467041868106E-3</v>
      </c>
      <c r="AJ117" s="6"/>
      <c r="AK117" s="4"/>
    </row>
    <row r="118" spans="15:37" s="1" customFormat="1" x14ac:dyDescent="0.25">
      <c r="O118" s="6"/>
      <c r="P118" s="35">
        <v>43979</v>
      </c>
      <c r="Q118" s="9">
        <v>3029.72998046875</v>
      </c>
      <c r="R118" s="9">
        <v>9416.7099609375</v>
      </c>
      <c r="S118" s="9">
        <v>77.526824951171875</v>
      </c>
      <c r="T118" s="9">
        <v>174.81414794921875</v>
      </c>
      <c r="U118" s="9">
        <v>66.4251708984375</v>
      </c>
      <c r="V118" s="9">
        <v>161.72000122070313</v>
      </c>
      <c r="W118">
        <v>53.720668792724609</v>
      </c>
      <c r="X118" s="9"/>
      <c r="Y118" s="9"/>
      <c r="AA118" s="6"/>
      <c r="AB118" s="84">
        <f>price_clean[[#This Row],[Date.1]]</f>
        <v>43979</v>
      </c>
      <c r="AC118" s="85">
        <f t="shared" si="10"/>
        <v>-2.1101393249195488E-3</v>
      </c>
      <c r="AD118" s="85">
        <f t="shared" si="12"/>
        <v>-2.6873303774737267E-3</v>
      </c>
      <c r="AE118" s="85">
        <f t="shared" si="13"/>
        <v>4.4018521562474554E-4</v>
      </c>
      <c r="AF118" s="85">
        <f t="shared" si="14"/>
        <v>-2.2577146871052031E-3</v>
      </c>
      <c r="AG118" s="85">
        <f t="shared" si="15"/>
        <v>5.4962680988900493E-4</v>
      </c>
      <c r="AH118" s="85">
        <f t="shared" si="16"/>
        <v>3.3447448656947374E-3</v>
      </c>
      <c r="AI118" s="85">
        <f t="shared" si="17"/>
        <v>-1.7736751939729612E-2</v>
      </c>
      <c r="AJ118" s="6"/>
      <c r="AK118" s="4"/>
    </row>
    <row r="119" spans="15:37" s="1" customFormat="1" x14ac:dyDescent="0.25">
      <c r="O119" s="6"/>
      <c r="P119" s="35">
        <v>43980</v>
      </c>
      <c r="Q119" s="9">
        <v>3044.31005859375</v>
      </c>
      <c r="R119" s="9">
        <v>9555.5302734375</v>
      </c>
      <c r="S119" s="9">
        <v>77.4512939453125</v>
      </c>
      <c r="T119" s="9">
        <v>176.59696960449219</v>
      </c>
      <c r="U119" s="9">
        <v>66.57122802734375</v>
      </c>
      <c r="V119" s="9">
        <v>162.91000366210938</v>
      </c>
      <c r="W119">
        <v>55.666667938232422</v>
      </c>
      <c r="X119" s="9"/>
      <c r="Y119" s="9"/>
      <c r="AA119" s="6"/>
      <c r="AB119" s="84">
        <f>price_clean[[#This Row],[Date.1]]</f>
        <v>43980</v>
      </c>
      <c r="AC119" s="85">
        <f t="shared" si="10"/>
        <v>4.8007935523079522E-3</v>
      </c>
      <c r="AD119" s="85">
        <f t="shared" si="12"/>
        <v>1.4634306575283269E-2</v>
      </c>
      <c r="AE119" s="85">
        <f t="shared" si="13"/>
        <v>-9.7473130242344854E-4</v>
      </c>
      <c r="AF119" s="85">
        <f t="shared" si="14"/>
        <v>1.0146730494438613E-2</v>
      </c>
      <c r="AG119" s="85">
        <f t="shared" si="15"/>
        <v>2.196408155460911E-3</v>
      </c>
      <c r="AH119" s="85">
        <f t="shared" si="16"/>
        <v>7.3314712365973832E-3</v>
      </c>
      <c r="AI119" s="85">
        <f t="shared" si="17"/>
        <v>3.5583725409644835E-2</v>
      </c>
      <c r="AJ119" s="6"/>
      <c r="AK119" s="4"/>
    </row>
    <row r="120" spans="15:37" s="1" customFormat="1" x14ac:dyDescent="0.25">
      <c r="O120" s="6"/>
      <c r="P120" s="35">
        <v>43983</v>
      </c>
      <c r="Q120" s="9">
        <v>3055.72998046875</v>
      </c>
      <c r="R120" s="9">
        <v>9598.8896484375</v>
      </c>
      <c r="S120" s="9">
        <v>78.403785705566406</v>
      </c>
      <c r="T120" s="9">
        <v>176.19223022460938</v>
      </c>
      <c r="U120" s="9">
        <v>67.429405212402344</v>
      </c>
      <c r="V120" s="9">
        <v>163.66000366210938</v>
      </c>
      <c r="W120">
        <v>59.873332977294922</v>
      </c>
      <c r="X120" s="9"/>
      <c r="Y120" s="9"/>
      <c r="AA120" s="6"/>
      <c r="AB120" s="84">
        <f>price_clean[[#This Row],[Date.1]]</f>
        <v>43983</v>
      </c>
      <c r="AC120" s="85">
        <f t="shared" si="10"/>
        <v>3.7442164783643909E-3</v>
      </c>
      <c r="AD120" s="85">
        <f t="shared" si="12"/>
        <v>4.5273570526397702E-3</v>
      </c>
      <c r="AE120" s="85">
        <f t="shared" si="13"/>
        <v>1.222293968089621E-2</v>
      </c>
      <c r="AF120" s="85">
        <f t="shared" si="14"/>
        <v>-2.2945121769660432E-3</v>
      </c>
      <c r="AG120" s="85">
        <f t="shared" si="15"/>
        <v>1.2808729290959456E-2</v>
      </c>
      <c r="AH120" s="85">
        <f t="shared" si="16"/>
        <v>4.5932039181421757E-3</v>
      </c>
      <c r="AI120" s="85">
        <f t="shared" si="17"/>
        <v>7.2849667037022933E-2</v>
      </c>
      <c r="AJ120" s="6"/>
      <c r="AK120" s="4"/>
    </row>
    <row r="121" spans="15:37" s="1" customFormat="1" x14ac:dyDescent="0.25">
      <c r="O121" s="6"/>
      <c r="P121" s="35">
        <v>43984</v>
      </c>
      <c r="Q121" s="9">
        <v>3080.820068359375</v>
      </c>
      <c r="R121" s="9">
        <v>9657.3095703125</v>
      </c>
      <c r="S121" s="9">
        <v>78.766754150390625</v>
      </c>
      <c r="T121" s="9">
        <v>178.19671630859375</v>
      </c>
      <c r="U121" s="9">
        <v>68.178031921386719</v>
      </c>
      <c r="V121" s="9">
        <v>162.60000610351563</v>
      </c>
      <c r="W121">
        <v>58.770668029785156</v>
      </c>
      <c r="X121" s="9"/>
      <c r="Y121" s="9"/>
      <c r="AA121" s="6"/>
      <c r="AB121" s="84">
        <f>price_clean[[#This Row],[Date.1]]</f>
        <v>43984</v>
      </c>
      <c r="AC121" s="85">
        <f t="shared" si="10"/>
        <v>8.1773072823986583E-3</v>
      </c>
      <c r="AD121" s="85">
        <f t="shared" si="12"/>
        <v>6.0676668792620809E-3</v>
      </c>
      <c r="AE121" s="85">
        <f t="shared" si="13"/>
        <v>4.6187929421289487E-3</v>
      </c>
      <c r="AF121" s="85">
        <f t="shared" si="14"/>
        <v>1.1312471678691812E-2</v>
      </c>
      <c r="AG121" s="85">
        <f t="shared" si="15"/>
        <v>1.1041198478414446E-2</v>
      </c>
      <c r="AH121" s="85">
        <f t="shared" si="16"/>
        <v>-6.4978928248545743E-3</v>
      </c>
      <c r="AI121" s="85">
        <f t="shared" si="17"/>
        <v>-1.8588326218028427E-2</v>
      </c>
      <c r="AJ121" s="6"/>
      <c r="AK121" s="4"/>
    </row>
    <row r="122" spans="15:37" s="1" customFormat="1" x14ac:dyDescent="0.25">
      <c r="O122" s="6"/>
      <c r="P122" s="35">
        <v>43985</v>
      </c>
      <c r="Q122" s="9">
        <v>3122.8701171875</v>
      </c>
      <c r="R122" s="9">
        <v>9704.6904296875</v>
      </c>
      <c r="S122" s="9">
        <v>79.200370788574219</v>
      </c>
      <c r="T122" s="9">
        <v>178.63037109375</v>
      </c>
      <c r="U122" s="9">
        <v>69.3922119140625</v>
      </c>
      <c r="V122" s="9">
        <v>159.60000610351563</v>
      </c>
      <c r="W122">
        <v>58.863998413085938</v>
      </c>
      <c r="X122" s="9"/>
      <c r="Y122" s="9"/>
      <c r="AA122" s="6"/>
      <c r="AB122" s="84">
        <f>price_clean[[#This Row],[Date.1]]</f>
        <v>43985</v>
      </c>
      <c r="AC122" s="85">
        <f t="shared" si="10"/>
        <v>1.355667081256392E-2</v>
      </c>
      <c r="AD122" s="85">
        <f t="shared" si="12"/>
        <v>4.8942210466567763E-3</v>
      </c>
      <c r="AE122" s="85">
        <f t="shared" si="13"/>
        <v>5.4899742898334583E-3</v>
      </c>
      <c r="AF122" s="85">
        <f t="shared" si="14"/>
        <v>2.4306170353392133E-3</v>
      </c>
      <c r="AG122" s="85">
        <f t="shared" si="15"/>
        <v>1.7652240586753562E-2</v>
      </c>
      <c r="AH122" s="85">
        <f t="shared" si="16"/>
        <v>-1.862251139241922E-2</v>
      </c>
      <c r="AI122" s="85">
        <f t="shared" si="17"/>
        <v>1.5867839932886055E-3</v>
      </c>
      <c r="AJ122" s="6"/>
      <c r="AK122" s="4"/>
    </row>
    <row r="123" spans="15:37" s="1" customFormat="1" x14ac:dyDescent="0.25">
      <c r="O123" s="6"/>
      <c r="P123" s="35">
        <v>43986</v>
      </c>
      <c r="Q123" s="9">
        <v>3112.35009765625</v>
      </c>
      <c r="R123" s="9">
        <v>9629.66015625</v>
      </c>
      <c r="S123" s="9">
        <v>78.518295288085938</v>
      </c>
      <c r="T123" s="9">
        <v>176.27896118164063</v>
      </c>
      <c r="U123" s="9">
        <v>69.054428100585938</v>
      </c>
      <c r="V123" s="9">
        <v>161.27999877929688</v>
      </c>
      <c r="W123">
        <v>57.625331878662109</v>
      </c>
      <c r="X123" s="9"/>
      <c r="Y123" s="9"/>
      <c r="AA123" s="6"/>
      <c r="AB123" s="84">
        <f>price_clean[[#This Row],[Date.1]]</f>
        <v>43986</v>
      </c>
      <c r="AC123" s="85">
        <f t="shared" si="10"/>
        <v>-3.3743890836089039E-3</v>
      </c>
      <c r="AD123" s="85">
        <f t="shared" si="12"/>
        <v>-7.7613830110051544E-3</v>
      </c>
      <c r="AE123" s="85">
        <f t="shared" si="13"/>
        <v>-8.6493218547446064E-3</v>
      </c>
      <c r="AF123" s="85">
        <f t="shared" si="14"/>
        <v>-1.3250957947623026E-2</v>
      </c>
      <c r="AG123" s="85">
        <f t="shared" si="15"/>
        <v>-4.8796342574050876E-3</v>
      </c>
      <c r="AH123" s="85">
        <f t="shared" si="16"/>
        <v>1.0471254055873179E-2</v>
      </c>
      <c r="AI123" s="85">
        <f t="shared" si="17"/>
        <v>-2.1267410820559229E-2</v>
      </c>
      <c r="AJ123" s="6"/>
      <c r="AK123" s="4"/>
    </row>
    <row r="124" spans="15:37" s="1" customFormat="1" x14ac:dyDescent="0.25">
      <c r="O124" s="6"/>
      <c r="P124" s="35">
        <v>43987</v>
      </c>
      <c r="Q124" s="9">
        <v>3193.929931640625</v>
      </c>
      <c r="R124" s="9">
        <v>9824.3896484375</v>
      </c>
      <c r="S124" s="9">
        <v>80.75457763671875</v>
      </c>
      <c r="T124" s="9">
        <v>180.40354919433594</v>
      </c>
      <c r="U124" s="9">
        <v>70.715965270996094</v>
      </c>
      <c r="V124" s="9">
        <v>158.00999450683594</v>
      </c>
      <c r="W124">
        <v>59.043998718261719</v>
      </c>
      <c r="X124" s="9"/>
      <c r="Y124" s="9"/>
      <c r="AA124" s="6"/>
      <c r="AB124" s="84">
        <f>price_clean[[#This Row],[Date.1]]</f>
        <v>43987</v>
      </c>
      <c r="AC124" s="85">
        <f t="shared" si="10"/>
        <v>2.5874012821635813E-2</v>
      </c>
      <c r="AD124" s="85">
        <f t="shared" si="12"/>
        <v>2.002009845092808E-2</v>
      </c>
      <c r="AE124" s="85">
        <f t="shared" si="13"/>
        <v>2.8082990867024767E-2</v>
      </c>
      <c r="AF124" s="85">
        <f t="shared" si="14"/>
        <v>2.3128534506633977E-2</v>
      </c>
      <c r="AG124" s="85">
        <f t="shared" si="15"/>
        <v>2.3776357838610745E-2</v>
      </c>
      <c r="AH124" s="85">
        <f t="shared" si="16"/>
        <v>-2.0483689915413741E-2</v>
      </c>
      <c r="AI124" s="85">
        <f t="shared" si="17"/>
        <v>2.4320646383694002E-2</v>
      </c>
      <c r="AJ124" s="6"/>
      <c r="AK124" s="4"/>
    </row>
    <row r="125" spans="15:37" s="1" customFormat="1" x14ac:dyDescent="0.25">
      <c r="O125" s="6"/>
      <c r="P125" s="35">
        <v>43990</v>
      </c>
      <c r="Q125" s="9">
        <v>3232.389892578125</v>
      </c>
      <c r="R125" s="9">
        <v>9901.51953125</v>
      </c>
      <c r="S125" s="9">
        <v>81.232009887695313</v>
      </c>
      <c r="T125" s="9">
        <v>181.52146911621094</v>
      </c>
      <c r="U125" s="9">
        <v>71.601531982421875</v>
      </c>
      <c r="V125" s="9">
        <v>159.72000122070313</v>
      </c>
      <c r="W125">
        <v>63.327999114990234</v>
      </c>
      <c r="X125" s="9"/>
      <c r="Y125" s="9"/>
      <c r="AA125" s="6"/>
      <c r="AB125" s="84">
        <f>price_clean[[#This Row],[Date.1]]</f>
        <v>43990</v>
      </c>
      <c r="AC125" s="85">
        <f t="shared" si="10"/>
        <v>1.1969656405806002E-2</v>
      </c>
      <c r="AD125" s="85">
        <f t="shared" si="12"/>
        <v>7.8201998382986405E-3</v>
      </c>
      <c r="AE125" s="85">
        <f t="shared" si="13"/>
        <v>5.8947304310904697E-3</v>
      </c>
      <c r="AF125" s="85">
        <f t="shared" si="14"/>
        <v>6.1776523899467039E-3</v>
      </c>
      <c r="AG125" s="85">
        <f t="shared" si="15"/>
        <v>1.2445105601905601E-2</v>
      </c>
      <c r="AH125" s="85">
        <f t="shared" si="16"/>
        <v>1.0764002439043798E-2</v>
      </c>
      <c r="AI125" s="85">
        <f t="shared" si="17"/>
        <v>7.0044648478578359E-2</v>
      </c>
      <c r="AJ125" s="6"/>
      <c r="AK125" s="4"/>
    </row>
    <row r="126" spans="15:37" s="1" customFormat="1" x14ac:dyDescent="0.25">
      <c r="O126" s="6"/>
      <c r="P126" s="35">
        <v>43991</v>
      </c>
      <c r="Q126" s="9">
        <v>3207.179931640625</v>
      </c>
      <c r="R126" s="9">
        <v>9967.169921875</v>
      </c>
      <c r="S126" s="9">
        <v>83.797157287597656</v>
      </c>
      <c r="T126" s="9">
        <v>182.90914916992188</v>
      </c>
      <c r="U126" s="9">
        <v>70.852920532226563</v>
      </c>
      <c r="V126" s="9">
        <v>161.25999450683594</v>
      </c>
      <c r="W126">
        <v>62.711334228515625</v>
      </c>
      <c r="X126" s="9"/>
      <c r="Y126" s="9"/>
      <c r="AA126" s="6"/>
      <c r="AB126" s="84">
        <f>price_clean[[#This Row],[Date.1]]</f>
        <v>43991</v>
      </c>
      <c r="AC126" s="85">
        <f t="shared" si="10"/>
        <v>-7.8297434197219778E-3</v>
      </c>
      <c r="AD126" s="85">
        <f t="shared" si="12"/>
        <v>6.6084509198564038E-3</v>
      </c>
      <c r="AE126" s="85">
        <f t="shared" si="13"/>
        <v>3.108970440357807E-2</v>
      </c>
      <c r="AF126" s="85">
        <f t="shared" si="14"/>
        <v>7.6156430934469551E-3</v>
      </c>
      <c r="AG126" s="85">
        <f t="shared" si="15"/>
        <v>-1.0510283509068444E-2</v>
      </c>
      <c r="AH126" s="85">
        <f t="shared" si="16"/>
        <v>9.5956453550641481E-3</v>
      </c>
      <c r="AI126" s="85">
        <f t="shared" si="17"/>
        <v>-9.7853549482204791E-3</v>
      </c>
      <c r="AJ126" s="6"/>
      <c r="AK126" s="4"/>
    </row>
    <row r="127" spans="15:37" s="1" customFormat="1" x14ac:dyDescent="0.25">
      <c r="O127" s="6"/>
      <c r="P127" s="35">
        <v>43992</v>
      </c>
      <c r="Q127" s="9">
        <v>3190.139892578125</v>
      </c>
      <c r="R127" s="9">
        <v>10094.259765625</v>
      </c>
      <c r="S127" s="9">
        <v>85.953056335449219</v>
      </c>
      <c r="T127" s="9">
        <v>189.69358825683594</v>
      </c>
      <c r="U127" s="9">
        <v>70.642929077148438</v>
      </c>
      <c r="V127" s="9">
        <v>163.57000732421875</v>
      </c>
      <c r="W127">
        <v>68.336669921875</v>
      </c>
      <c r="X127" s="9"/>
      <c r="Y127" s="9"/>
      <c r="AA127" s="6"/>
      <c r="AB127" s="84">
        <f>price_clean[[#This Row],[Date.1]]</f>
        <v>43992</v>
      </c>
      <c r="AC127" s="85">
        <f t="shared" si="10"/>
        <v>-5.327255735182077E-3</v>
      </c>
      <c r="AD127" s="85">
        <f t="shared" si="12"/>
        <v>1.2670237956294387E-2</v>
      </c>
      <c r="AE127" s="85">
        <f t="shared" si="13"/>
        <v>2.5402206324746008E-2</v>
      </c>
      <c r="AF127" s="85">
        <f t="shared" si="14"/>
        <v>3.6420500041016546E-2</v>
      </c>
      <c r="AG127" s="85">
        <f t="shared" si="15"/>
        <v>-2.9681663430659046E-3</v>
      </c>
      <c r="AH127" s="85">
        <f t="shared" si="16"/>
        <v>1.4223142854853236E-2</v>
      </c>
      <c r="AI127" s="85">
        <f t="shared" si="17"/>
        <v>8.5904316906325037E-2</v>
      </c>
      <c r="AJ127" s="6"/>
      <c r="AK127" s="4"/>
    </row>
    <row r="128" spans="15:37" s="1" customFormat="1" x14ac:dyDescent="0.25">
      <c r="O128" s="6"/>
      <c r="P128" s="35">
        <v>43993</v>
      </c>
      <c r="Q128" s="9">
        <v>3002.10009765625</v>
      </c>
      <c r="R128" s="9">
        <v>9588.48046875</v>
      </c>
      <c r="S128" s="9">
        <v>81.826416015625</v>
      </c>
      <c r="T128" s="9">
        <v>179.50732421875</v>
      </c>
      <c r="U128" s="9">
        <v>66.61688232421875</v>
      </c>
      <c r="V128" s="9">
        <v>162.38999938964844</v>
      </c>
      <c r="W128">
        <v>64.856002807617188</v>
      </c>
      <c r="X128" s="9"/>
      <c r="Y128" s="9"/>
      <c r="AA128" s="6"/>
      <c r="AB128" s="84">
        <f>price_clean[[#This Row],[Date.1]]</f>
        <v>43993</v>
      </c>
      <c r="AC128" s="85">
        <f t="shared" si="10"/>
        <v>-6.075269299628893E-2</v>
      </c>
      <c r="AD128" s="85">
        <f t="shared" si="12"/>
        <v>-5.1404495459607256E-2</v>
      </c>
      <c r="AE128" s="85">
        <f t="shared" si="13"/>
        <v>-4.9201165002004506E-2</v>
      </c>
      <c r="AF128" s="85">
        <f t="shared" si="14"/>
        <v>-5.5194066442684146E-2</v>
      </c>
      <c r="AG128" s="85">
        <f t="shared" si="15"/>
        <v>-5.867998651287356E-2</v>
      </c>
      <c r="AH128" s="85">
        <f t="shared" si="16"/>
        <v>-7.2402323292651656E-3</v>
      </c>
      <c r="AI128" s="85">
        <f t="shared" si="17"/>
        <v>-5.2277046427824686E-2</v>
      </c>
      <c r="AJ128" s="6"/>
      <c r="AK128" s="4"/>
    </row>
    <row r="129" spans="15:37" s="1" customFormat="1" x14ac:dyDescent="0.25">
      <c r="O129" s="6"/>
      <c r="P129" s="35">
        <v>43994</v>
      </c>
      <c r="Q129" s="9">
        <v>3041.31005859375</v>
      </c>
      <c r="R129" s="9">
        <v>9663.7802734375</v>
      </c>
      <c r="S129" s="9">
        <v>82.532852172851563</v>
      </c>
      <c r="T129" s="9">
        <v>180.92396545410156</v>
      </c>
      <c r="U129" s="9">
        <v>67.621116638183594</v>
      </c>
      <c r="V129" s="9">
        <v>162.6199951171875</v>
      </c>
      <c r="W129">
        <v>62.352001190185547</v>
      </c>
      <c r="X129" s="9"/>
      <c r="Y129" s="9"/>
      <c r="AA129" s="6"/>
      <c r="AB129" s="84">
        <f>price_clean[[#This Row],[Date.1]]</f>
        <v>43994</v>
      </c>
      <c r="AC129" s="85">
        <f t="shared" si="10"/>
        <v>1.2976286605211731E-2</v>
      </c>
      <c r="AD129" s="85">
        <f t="shared" si="12"/>
        <v>7.8224775436999735E-3</v>
      </c>
      <c r="AE129" s="85">
        <f t="shared" si="13"/>
        <v>8.5962965795576985E-3</v>
      </c>
      <c r="AF129" s="85">
        <f t="shared" si="14"/>
        <v>7.8608521003011786E-3</v>
      </c>
      <c r="AG129" s="85">
        <f t="shared" si="15"/>
        <v>1.4962276798857204E-2</v>
      </c>
      <c r="AH129" s="85">
        <f t="shared" si="16"/>
        <v>1.4153150353447643E-3</v>
      </c>
      <c r="AI129" s="85">
        <f t="shared" si="17"/>
        <v>-3.9373703290896969E-2</v>
      </c>
      <c r="AJ129" s="6"/>
      <c r="AK129" s="4"/>
    </row>
    <row r="130" spans="15:37" s="1" customFormat="1" x14ac:dyDescent="0.25">
      <c r="O130" s="6"/>
      <c r="P130" s="35">
        <v>43997</v>
      </c>
      <c r="Q130" s="9">
        <v>3066.590087890625</v>
      </c>
      <c r="R130" s="9">
        <v>9776.8896484375</v>
      </c>
      <c r="S130" s="9">
        <v>83.553558349609375</v>
      </c>
      <c r="T130" s="9">
        <v>182.08039855957031</v>
      </c>
      <c r="U130" s="9">
        <v>68.031913757324219</v>
      </c>
      <c r="V130" s="9">
        <v>162.33000183105469</v>
      </c>
      <c r="W130">
        <v>66.05999755859375</v>
      </c>
      <c r="X130" s="9"/>
      <c r="Y130" s="9"/>
      <c r="AA130" s="6"/>
      <c r="AB130" s="84">
        <f>price_clean[[#This Row],[Date.1]]</f>
        <v>43997</v>
      </c>
      <c r="AC130" s="85">
        <f t="shared" si="10"/>
        <v>8.2778608181752599E-3</v>
      </c>
      <c r="AD130" s="85">
        <f t="shared" si="12"/>
        <v>1.1636497279003953E-2</v>
      </c>
      <c r="AE130" s="85">
        <f t="shared" si="13"/>
        <v>1.229142136462099E-2</v>
      </c>
      <c r="AF130" s="85">
        <f t="shared" si="14"/>
        <v>6.3714772178823809E-3</v>
      </c>
      <c r="AG130" s="85">
        <f t="shared" si="15"/>
        <v>6.0566044665001251E-3</v>
      </c>
      <c r="AH130" s="85">
        <f t="shared" si="16"/>
        <v>-1.7848491512042477E-3</v>
      </c>
      <c r="AI130" s="85">
        <f t="shared" si="17"/>
        <v>5.7767615320714019E-2</v>
      </c>
      <c r="AJ130" s="6"/>
      <c r="AK130" s="4"/>
    </row>
    <row r="131" spans="15:37" s="1" customFormat="1" x14ac:dyDescent="0.25">
      <c r="O131" s="6"/>
      <c r="P131" s="35">
        <v>43998</v>
      </c>
      <c r="Q131" s="9">
        <v>3124.739990234375</v>
      </c>
      <c r="R131" s="9">
        <v>9949.3701171875</v>
      </c>
      <c r="S131" s="9">
        <v>85.767921447753906</v>
      </c>
      <c r="T131" s="9">
        <v>186.54228210449219</v>
      </c>
      <c r="U131" s="9">
        <v>69.191360473632813</v>
      </c>
      <c r="V131" s="9">
        <v>162.25</v>
      </c>
      <c r="W131">
        <v>65.475334167480469</v>
      </c>
      <c r="X131" s="9"/>
      <c r="Y131" s="9"/>
      <c r="AA131" s="6"/>
      <c r="AB131" s="84">
        <f>price_clean[[#This Row],[Date.1]]</f>
        <v>43998</v>
      </c>
      <c r="AC131" s="85">
        <f t="shared" si="10"/>
        <v>1.8784852866710527E-2</v>
      </c>
      <c r="AD131" s="85">
        <f t="shared" si="12"/>
        <v>1.7487842754627572E-2</v>
      </c>
      <c r="AE131" s="85">
        <f t="shared" si="13"/>
        <v>2.6157217087385904E-2</v>
      </c>
      <c r="AF131" s="85">
        <f t="shared" si="14"/>
        <v>2.4209587224058349E-2</v>
      </c>
      <c r="AG131" s="85">
        <f t="shared" si="15"/>
        <v>1.6899091141868414E-2</v>
      </c>
      <c r="AH131" s="85">
        <f t="shared" si="16"/>
        <v>-4.9295601838348355E-4</v>
      </c>
      <c r="AI131" s="85">
        <f t="shared" si="17"/>
        <v>-8.8898888828972972E-3</v>
      </c>
      <c r="AJ131" s="6"/>
      <c r="AK131" s="4"/>
    </row>
    <row r="132" spans="15:37" s="1" customFormat="1" x14ac:dyDescent="0.25">
      <c r="O132" s="6"/>
      <c r="P132" s="35">
        <v>43999</v>
      </c>
      <c r="Q132" s="9">
        <v>3113.489990234375</v>
      </c>
      <c r="R132" s="9">
        <v>9982.48046875</v>
      </c>
      <c r="S132" s="9">
        <v>85.648536682128906</v>
      </c>
      <c r="T132" s="9">
        <v>187.18795776367188</v>
      </c>
      <c r="U132" s="9">
        <v>69.0909423828125</v>
      </c>
      <c r="V132" s="9">
        <v>162.55999755859375</v>
      </c>
      <c r="W132">
        <v>66.119331359863281</v>
      </c>
      <c r="X132" s="9"/>
      <c r="Y132" s="9"/>
      <c r="AA132" s="6"/>
      <c r="AB132" s="84">
        <f>price_clean[[#This Row],[Date.1]]</f>
        <v>43999</v>
      </c>
      <c r="AC132" s="85">
        <f t="shared" si="10"/>
        <v>-3.6067962326294138E-3</v>
      </c>
      <c r="AD132" s="85">
        <f t="shared" si="12"/>
        <v>3.3223590429732981E-3</v>
      </c>
      <c r="AE132" s="85">
        <f t="shared" si="13"/>
        <v>-1.3929209158825907E-3</v>
      </c>
      <c r="AF132" s="85">
        <f t="shared" si="14"/>
        <v>3.4553067036191139E-3</v>
      </c>
      <c r="AG132" s="85">
        <f t="shared" si="15"/>
        <v>-1.4523638440713548E-3</v>
      </c>
      <c r="AH132" s="85">
        <f t="shared" si="16"/>
        <v>1.9087937874243815E-3</v>
      </c>
      <c r="AI132" s="85">
        <f t="shared" si="17"/>
        <v>9.7876662545983515E-3</v>
      </c>
      <c r="AJ132" s="6"/>
      <c r="AK132" s="4"/>
    </row>
    <row r="133" spans="15:37" s="1" customFormat="1" x14ac:dyDescent="0.25">
      <c r="O133" s="6"/>
      <c r="P133" s="35">
        <v>44000</v>
      </c>
      <c r="Q133" s="9">
        <v>3115.340087890625</v>
      </c>
      <c r="R133" s="9">
        <v>10012.0498046875</v>
      </c>
      <c r="S133" s="9">
        <v>85.682655334472656</v>
      </c>
      <c r="T133" s="9">
        <v>189.19247436523438</v>
      </c>
      <c r="U133" s="9">
        <v>69.027023315429688</v>
      </c>
      <c r="V133" s="9">
        <v>162.24000549316406</v>
      </c>
      <c r="W133">
        <v>66.9306640625</v>
      </c>
      <c r="X133" s="9"/>
      <c r="Y133" s="9"/>
      <c r="AA133" s="6"/>
      <c r="AB133" s="84">
        <f>price_clean[[#This Row],[Date.1]]</f>
        <v>44000</v>
      </c>
      <c r="AC133" s="85">
        <f t="shared" si="10"/>
        <v>5.9404340380175727E-4</v>
      </c>
      <c r="AD133" s="85">
        <f t="shared" si="12"/>
        <v>2.9577446521412455E-3</v>
      </c>
      <c r="AE133" s="85">
        <f t="shared" si="13"/>
        <v>3.9827718926324814E-4</v>
      </c>
      <c r="AF133" s="85">
        <f t="shared" si="14"/>
        <v>1.0651645955586065E-2</v>
      </c>
      <c r="AG133" s="85">
        <f t="shared" si="15"/>
        <v>-9.2557216033233188E-4</v>
      </c>
      <c r="AH133" s="85">
        <f t="shared" si="16"/>
        <v>-1.9703951105462295E-3</v>
      </c>
      <c r="AI133" s="85">
        <f t="shared" si="17"/>
        <v>1.2196058432993926E-2</v>
      </c>
      <c r="AJ133" s="6"/>
      <c r="AK133" s="4"/>
    </row>
    <row r="134" spans="15:37" s="1" customFormat="1" x14ac:dyDescent="0.25">
      <c r="O134" s="6"/>
      <c r="P134" s="35">
        <v>44001</v>
      </c>
      <c r="Q134" s="9">
        <v>3097.739990234375</v>
      </c>
      <c r="R134" s="9">
        <v>10008.6396484375</v>
      </c>
      <c r="S134" s="9">
        <v>85.193008422851563</v>
      </c>
      <c r="T134" s="9">
        <v>188.06492614746094</v>
      </c>
      <c r="U134" s="9">
        <v>68.707511901855469</v>
      </c>
      <c r="V134" s="9">
        <v>164.02999877929688</v>
      </c>
      <c r="W134">
        <v>66.726669311523438</v>
      </c>
      <c r="X134" s="9"/>
      <c r="Y134" s="9"/>
      <c r="AA134" s="6"/>
      <c r="AB134" s="84">
        <f>price_clean[[#This Row],[Date.1]]</f>
        <v>44001</v>
      </c>
      <c r="AC134" s="85">
        <f t="shared" si="10"/>
        <v>-5.665513565673728E-3</v>
      </c>
      <c r="AD134" s="85">
        <f t="shared" si="12"/>
        <v>-3.4066322151027849E-4</v>
      </c>
      <c r="AE134" s="85">
        <f t="shared" si="13"/>
        <v>-5.7310472545251123E-3</v>
      </c>
      <c r="AF134" s="85">
        <f t="shared" si="14"/>
        <v>-5.977624686495403E-3</v>
      </c>
      <c r="AG134" s="85">
        <f t="shared" si="15"/>
        <v>-4.6395333777509038E-3</v>
      </c>
      <c r="AH134" s="85">
        <f t="shared" si="16"/>
        <v>1.0972576221366465E-2</v>
      </c>
      <c r="AI134" s="85">
        <f t="shared" si="17"/>
        <v>-3.0525060499911158E-3</v>
      </c>
      <c r="AJ134" s="6"/>
      <c r="AK134" s="4"/>
    </row>
    <row r="135" spans="15:37" s="1" customFormat="1" x14ac:dyDescent="0.25">
      <c r="O135" s="6"/>
      <c r="P135" s="35">
        <v>44004</v>
      </c>
      <c r="Q135" s="9">
        <v>3117.860107421875</v>
      </c>
      <c r="R135" s="9">
        <v>10130.330078125</v>
      </c>
      <c r="S135" s="9">
        <v>87.4219970703125</v>
      </c>
      <c r="T135" s="9">
        <v>193.28814697265625</v>
      </c>
      <c r="U135" s="9">
        <v>69.312934875488281</v>
      </c>
      <c r="V135" s="9">
        <v>165.08999633789063</v>
      </c>
      <c r="W135">
        <v>66.288002014160156</v>
      </c>
      <c r="X135" s="9"/>
      <c r="Y135" s="9"/>
      <c r="AA135" s="6"/>
      <c r="AB135" s="84">
        <f>price_clean[[#This Row],[Date.1]]</f>
        <v>44004</v>
      </c>
      <c r="AC135" s="85">
        <f t="shared" si="10"/>
        <v>6.4740932966583838E-3</v>
      </c>
      <c r="AD135" s="85">
        <f t="shared" si="12"/>
        <v>1.2085217112412743E-2</v>
      </c>
      <c r="AE135" s="85">
        <f t="shared" si="13"/>
        <v>2.5827564017944841E-2</v>
      </c>
      <c r="AF135" s="85">
        <f t="shared" si="14"/>
        <v>2.7394809941833794E-2</v>
      </c>
      <c r="AG135" s="85">
        <f t="shared" si="15"/>
        <v>8.7730024184740959E-3</v>
      </c>
      <c r="AH135" s="85">
        <f t="shared" si="16"/>
        <v>6.4414270748300931E-3</v>
      </c>
      <c r="AI135" s="85">
        <f t="shared" si="17"/>
        <v>-6.5957970399058248E-3</v>
      </c>
      <c r="AJ135" s="6"/>
      <c r="AK135" s="4"/>
    </row>
    <row r="136" spans="15:37" s="1" customFormat="1" x14ac:dyDescent="0.25">
      <c r="O136" s="6"/>
      <c r="P136" s="35">
        <v>44005</v>
      </c>
      <c r="Q136" s="9">
        <v>3131.2900390625</v>
      </c>
      <c r="R136" s="9">
        <v>10209.8203125</v>
      </c>
      <c r="S136" s="9">
        <v>89.287994384765625</v>
      </c>
      <c r="T136" s="9">
        <v>194.57951354980469</v>
      </c>
      <c r="U136" s="9">
        <v>69.597305297851563</v>
      </c>
      <c r="V136" s="9">
        <v>166.47999572753906</v>
      </c>
      <c r="W136">
        <v>66.785331726074219</v>
      </c>
      <c r="X136" s="9"/>
      <c r="Y136" s="9"/>
      <c r="AA136" s="6"/>
      <c r="AB136" s="84">
        <f>price_clean[[#This Row],[Date.1]]</f>
        <v>44005</v>
      </c>
      <c r="AC136" s="85">
        <f t="shared" si="10"/>
        <v>4.298169191483789E-3</v>
      </c>
      <c r="AD136" s="85">
        <f t="shared" si="12"/>
        <v>7.8161309068159462E-3</v>
      </c>
      <c r="AE136" s="85">
        <f t="shared" si="13"/>
        <v>2.1120103743003674E-2</v>
      </c>
      <c r="AF136" s="85">
        <f t="shared" si="14"/>
        <v>6.65882454339666E-3</v>
      </c>
      <c r="AG136" s="85">
        <f t="shared" si="15"/>
        <v>4.0943103871829813E-3</v>
      </c>
      <c r="AH136" s="85">
        <f t="shared" si="16"/>
        <v>8.3843988645957313E-3</v>
      </c>
      <c r="AI136" s="85">
        <f t="shared" si="17"/>
        <v>7.4745557712540484E-3</v>
      </c>
      <c r="AJ136" s="6"/>
      <c r="AK136" s="4"/>
    </row>
    <row r="137" spans="15:37" s="1" customFormat="1" x14ac:dyDescent="0.25">
      <c r="O137" s="6"/>
      <c r="P137" s="35">
        <v>44006</v>
      </c>
      <c r="Q137" s="9">
        <v>3050.330078125</v>
      </c>
      <c r="R137" s="9">
        <v>10002.7001953125</v>
      </c>
      <c r="S137" s="9">
        <v>87.711883544921875</v>
      </c>
      <c r="T137" s="9">
        <v>190.65727233886719</v>
      </c>
      <c r="U137" s="9">
        <v>67.92779541015625</v>
      </c>
      <c r="V137" s="9">
        <v>165.89999389648438</v>
      </c>
      <c r="W137">
        <v>64.056663513183594</v>
      </c>
      <c r="X137" s="9"/>
      <c r="Y137" s="9"/>
      <c r="AA137" s="6"/>
      <c r="AB137" s="84">
        <f>price_clean[[#This Row],[Date.1]]</f>
        <v>44006</v>
      </c>
      <c r="AC137" s="85">
        <f t="shared" si="10"/>
        <v>-2.61952655956623E-2</v>
      </c>
      <c r="AD137" s="85">
        <f t="shared" si="12"/>
        <v>-2.0494956777641012E-2</v>
      </c>
      <c r="AE137" s="85">
        <f t="shared" si="13"/>
        <v>-1.7809645043258056E-2</v>
      </c>
      <c r="AF137" s="85">
        <f t="shared" si="14"/>
        <v>-2.0363458995314984E-2</v>
      </c>
      <c r="AG137" s="85">
        <f t="shared" si="15"/>
        <v>-2.4280540776638559E-2</v>
      </c>
      <c r="AH137" s="85">
        <f t="shared" si="16"/>
        <v>-3.4899960158010397E-3</v>
      </c>
      <c r="AI137" s="85">
        <f t="shared" si="17"/>
        <v>-4.1715412444648249E-2</v>
      </c>
      <c r="AJ137" s="6"/>
      <c r="AK137" s="4"/>
    </row>
    <row r="138" spans="15:37" s="1" customFormat="1" x14ac:dyDescent="0.25">
      <c r="O138" s="6"/>
      <c r="P138" s="35">
        <v>44007</v>
      </c>
      <c r="Q138" s="9">
        <v>3083.760009765625</v>
      </c>
      <c r="R138" s="9">
        <v>10101.830078125</v>
      </c>
      <c r="S138" s="9">
        <v>88.876296997070313</v>
      </c>
      <c r="T138" s="9">
        <v>193.0665283203125</v>
      </c>
      <c r="U138" s="9">
        <v>68.689155578613281</v>
      </c>
      <c r="V138" s="9">
        <v>165.80000305175781</v>
      </c>
      <c r="W138">
        <v>65.732002258300781</v>
      </c>
      <c r="X138" s="9"/>
      <c r="Y138" s="9"/>
      <c r="AA138" s="6"/>
      <c r="AB138" s="84">
        <f>price_clean[[#This Row],[Date.1]]</f>
        <v>44007</v>
      </c>
      <c r="AC138" s="85">
        <f t="shared" si="10"/>
        <v>1.089982772821816E-2</v>
      </c>
      <c r="AD138" s="85">
        <f t="shared" si="12"/>
        <v>9.8615272106049486E-3</v>
      </c>
      <c r="AE138" s="85">
        <f t="shared" si="13"/>
        <v>1.3188089093057171E-2</v>
      </c>
      <c r="AF138" s="85">
        <f t="shared" si="14"/>
        <v>1.2557405282335418E-2</v>
      </c>
      <c r="AG138" s="85">
        <f t="shared" si="15"/>
        <v>1.1146026099378266E-2</v>
      </c>
      <c r="AH138" s="85">
        <f t="shared" si="16"/>
        <v>-6.028992986150158E-4</v>
      </c>
      <c r="AI138" s="85">
        <f t="shared" si="17"/>
        <v>2.5817844628587844E-2</v>
      </c>
      <c r="AJ138" s="6"/>
      <c r="AK138" s="4"/>
    </row>
    <row r="139" spans="15:37" s="1" customFormat="1" x14ac:dyDescent="0.25">
      <c r="O139" s="6"/>
      <c r="P139" s="35">
        <v>44008</v>
      </c>
      <c r="Q139" s="9">
        <v>3009.050048828125</v>
      </c>
      <c r="R139" s="9">
        <v>9849.3603515625</v>
      </c>
      <c r="S139" s="9">
        <v>86.145492553710938</v>
      </c>
      <c r="T139" s="9">
        <v>189.20208740234375</v>
      </c>
      <c r="U139" s="9">
        <v>67.36822509765625</v>
      </c>
      <c r="V139" s="9">
        <v>166.53999328613281</v>
      </c>
      <c r="W139">
        <v>63.982666015625</v>
      </c>
      <c r="X139" s="9"/>
      <c r="Y139" s="9"/>
      <c r="AA139" s="6"/>
      <c r="AB139" s="84">
        <f>price_clean[[#This Row],[Date.1]]</f>
        <v>44008</v>
      </c>
      <c r="AC139" s="85">
        <f t="shared" si="10"/>
        <v>-2.4525204274831163E-2</v>
      </c>
      <c r="AD139" s="85">
        <f t="shared" si="12"/>
        <v>-2.5310089139479113E-2</v>
      </c>
      <c r="AE139" s="85">
        <f t="shared" si="13"/>
        <v>-3.1207840817796619E-2</v>
      </c>
      <c r="AF139" s="85">
        <f t="shared" si="14"/>
        <v>-2.021914649131229E-2</v>
      </c>
      <c r="AG139" s="85">
        <f t="shared" si="15"/>
        <v>-1.9417865892373515E-2</v>
      </c>
      <c r="AH139" s="85">
        <f t="shared" si="16"/>
        <v>4.4532193863769335E-3</v>
      </c>
      <c r="AI139" s="85">
        <f t="shared" si="17"/>
        <v>-2.6973700506142229E-2</v>
      </c>
      <c r="AJ139" s="6"/>
      <c r="AK139" s="4"/>
    </row>
    <row r="140" spans="15:37" s="1" customFormat="1" x14ac:dyDescent="0.25">
      <c r="O140" s="6"/>
      <c r="P140" s="35">
        <v>44011</v>
      </c>
      <c r="Q140" s="9">
        <v>3053.239990234375</v>
      </c>
      <c r="R140" s="9">
        <v>9961.16015625</v>
      </c>
      <c r="S140" s="9">
        <v>88.130874633789063</v>
      </c>
      <c r="T140" s="9">
        <v>191.23548889160156</v>
      </c>
      <c r="U140" s="9">
        <v>68.175460815429688</v>
      </c>
      <c r="V140" s="9">
        <v>166.6300048828125</v>
      </c>
      <c r="W140">
        <v>67.290000915527344</v>
      </c>
      <c r="X140" s="9"/>
      <c r="Y140" s="9"/>
      <c r="AA140" s="6"/>
      <c r="AB140" s="84">
        <f>price_clean[[#This Row],[Date.1]]</f>
        <v>44011</v>
      </c>
      <c r="AC140" s="85">
        <f t="shared" si="10"/>
        <v>1.457888811353358E-2</v>
      </c>
      <c r="AD140" s="85">
        <f t="shared" si="12"/>
        <v>1.1287032216553503E-2</v>
      </c>
      <c r="AE140" s="85">
        <f t="shared" si="13"/>
        <v>2.2785280725268527E-2</v>
      </c>
      <c r="AF140" s="85">
        <f t="shared" si="14"/>
        <v>1.0689905412531814E-2</v>
      </c>
      <c r="AG140" s="85">
        <f t="shared" si="15"/>
        <v>1.1911218974713474E-2</v>
      </c>
      <c r="AH140" s="85">
        <f t="shared" si="16"/>
        <v>5.4033436002268751E-4</v>
      </c>
      <c r="AI140" s="85">
        <f t="shared" si="17"/>
        <v>5.0399447636837312E-2</v>
      </c>
      <c r="AJ140" s="6"/>
      <c r="AK140" s="4"/>
    </row>
    <row r="141" spans="15:37" s="1" customFormat="1" x14ac:dyDescent="0.25">
      <c r="O141" s="6"/>
      <c r="P141" s="35">
        <v>44012</v>
      </c>
      <c r="Q141" s="9">
        <v>3100.2900390625</v>
      </c>
      <c r="R141" s="9">
        <v>10156.849609375</v>
      </c>
      <c r="S141" s="9">
        <v>88.866546630859375</v>
      </c>
      <c r="T141" s="9">
        <v>196.12144470214844</v>
      </c>
      <c r="U141" s="9">
        <v>68.615776062011719</v>
      </c>
      <c r="V141" s="9">
        <v>167.3699951171875</v>
      </c>
      <c r="W141">
        <v>71.987335205078125</v>
      </c>
      <c r="X141" s="9"/>
      <c r="Y141" s="9"/>
      <c r="AA141" s="6"/>
      <c r="AB141" s="84">
        <f>price_clean[[#This Row],[Date.1]]</f>
        <v>44012</v>
      </c>
      <c r="AC141" s="85">
        <f t="shared" si="10"/>
        <v>1.5292349435755562E-2</v>
      </c>
      <c r="AD141" s="85">
        <f t="shared" si="12"/>
        <v>1.9454769884585509E-2</v>
      </c>
      <c r="AE141" s="85">
        <f t="shared" si="13"/>
        <v>8.3128469134013394E-3</v>
      </c>
      <c r="AF141" s="85">
        <f t="shared" si="14"/>
        <v>2.5228488423783911E-2</v>
      </c>
      <c r="AG141" s="85">
        <f t="shared" si="15"/>
        <v>6.4377920307915927E-3</v>
      </c>
      <c r="AH141" s="85">
        <f t="shared" si="16"/>
        <v>4.4310864979310869E-3</v>
      </c>
      <c r="AI141" s="85">
        <f t="shared" si="17"/>
        <v>6.7478552808454342E-2</v>
      </c>
      <c r="AJ141" s="6"/>
      <c r="AK141" s="4"/>
    </row>
    <row r="142" spans="15:37" s="1" customFormat="1" x14ac:dyDescent="0.25">
      <c r="O142" s="6"/>
      <c r="P142" s="35">
        <v>44013</v>
      </c>
      <c r="Q142" s="9">
        <v>3115.860107421875</v>
      </c>
      <c r="R142" s="9">
        <v>10279.25</v>
      </c>
      <c r="S142" s="9">
        <v>88.698463439941406</v>
      </c>
      <c r="T142" s="9">
        <v>197.26821899414063</v>
      </c>
      <c r="U142" s="9">
        <v>69.074447631835938</v>
      </c>
      <c r="V142" s="9">
        <v>166.6199951171875</v>
      </c>
      <c r="W142">
        <v>74.641998291015625</v>
      </c>
      <c r="X142" s="9"/>
      <c r="Y142" s="9"/>
      <c r="AA142" s="6"/>
      <c r="AB142" s="84">
        <f>price_clean[[#This Row],[Date.1]]</f>
        <v>44013</v>
      </c>
      <c r="AC142" s="85">
        <f t="shared" si="10"/>
        <v>5.0095639758705648E-3</v>
      </c>
      <c r="AD142" s="85">
        <f t="shared" si="12"/>
        <v>1.1978983918221612E-2</v>
      </c>
      <c r="AE142" s="85">
        <f t="shared" si="13"/>
        <v>-1.8932022818549628E-3</v>
      </c>
      <c r="AF142" s="85">
        <f t="shared" si="14"/>
        <v>5.8302372747300489E-3</v>
      </c>
      <c r="AG142" s="85">
        <f t="shared" si="15"/>
        <v>6.6623940919675788E-3</v>
      </c>
      <c r="AH142" s="85">
        <f t="shared" si="16"/>
        <v>-4.4911601101022018E-3</v>
      </c>
      <c r="AI142" s="85">
        <f t="shared" si="17"/>
        <v>3.6213124954005624E-2</v>
      </c>
      <c r="AJ142" s="6"/>
      <c r="AK142" s="4"/>
    </row>
    <row r="143" spans="15:37" s="1" customFormat="1" x14ac:dyDescent="0.25">
      <c r="O143" s="6"/>
      <c r="P143" s="35">
        <v>44014</v>
      </c>
      <c r="Q143" s="9">
        <v>3130.010009765625</v>
      </c>
      <c r="R143" s="9">
        <v>10341.8896484375</v>
      </c>
      <c r="S143" s="9">
        <v>88.698463439941406</v>
      </c>
      <c r="T143" s="9">
        <v>198.77156066894531</v>
      </c>
      <c r="U143" s="9">
        <v>69.698211669921875</v>
      </c>
      <c r="V143" s="9">
        <v>166.97999572753906</v>
      </c>
      <c r="W143">
        <v>80.57733154296875</v>
      </c>
      <c r="X143" s="9"/>
      <c r="Y143" s="9"/>
      <c r="AA143" s="6"/>
      <c r="AB143" s="84">
        <f>price_clean[[#This Row],[Date.1]]</f>
        <v>44014</v>
      </c>
      <c r="AC143" s="85">
        <f t="shared" si="10"/>
        <v>4.5309704768169146E-3</v>
      </c>
      <c r="AD143" s="85">
        <f t="shared" si="12"/>
        <v>6.0753035157938284E-3</v>
      </c>
      <c r="AE143" s="85">
        <f t="shared" si="13"/>
        <v>0</v>
      </c>
      <c r="AF143" s="85">
        <f t="shared" si="14"/>
        <v>7.5919085540420497E-3</v>
      </c>
      <c r="AG143" s="85">
        <f t="shared" si="15"/>
        <v>8.9897857701161203E-3</v>
      </c>
      <c r="AH143" s="85">
        <f t="shared" si="16"/>
        <v>2.1582779375089872E-3</v>
      </c>
      <c r="AI143" s="85">
        <f t="shared" si="17"/>
        <v>7.6514035021871152E-2</v>
      </c>
      <c r="AJ143" s="6"/>
      <c r="AK143" s="4"/>
    </row>
    <row r="144" spans="15:37" s="1" customFormat="1" x14ac:dyDescent="0.25">
      <c r="O144" s="6"/>
      <c r="P144" s="35">
        <v>44018</v>
      </c>
      <c r="Q144" s="9">
        <v>3179.719970703125</v>
      </c>
      <c r="R144" s="9">
        <v>10604.0595703125</v>
      </c>
      <c r="S144" s="9">
        <v>91.071174621582031</v>
      </c>
      <c r="T144" s="9">
        <v>203.0504150390625</v>
      </c>
      <c r="U144" s="9">
        <v>70.982460021972656</v>
      </c>
      <c r="V144" s="9">
        <v>167.97999572753906</v>
      </c>
      <c r="W144">
        <v>91.438667297363281</v>
      </c>
      <c r="X144" s="9"/>
      <c r="Y144" s="9"/>
      <c r="AA144" s="6"/>
      <c r="AB144" s="84">
        <f>price_clean[[#This Row],[Date.1]]</f>
        <v>44018</v>
      </c>
      <c r="AC144" s="85">
        <f t="shared" si="10"/>
        <v>1.5756930832163289E-2</v>
      </c>
      <c r="AD144" s="85">
        <f t="shared" si="12"/>
        <v>2.5034302449043661E-2</v>
      </c>
      <c r="AE144" s="85">
        <f t="shared" si="13"/>
        <v>2.639877345126276E-2</v>
      </c>
      <c r="AF144" s="85">
        <f t="shared" si="14"/>
        <v>2.1298069150216294E-2</v>
      </c>
      <c r="AG144" s="85">
        <f t="shared" si="15"/>
        <v>1.8258144673464701E-2</v>
      </c>
      <c r="AH144" s="85">
        <f t="shared" si="16"/>
        <v>5.9708800839463972E-3</v>
      </c>
      <c r="AI144" s="85">
        <f t="shared" si="17"/>
        <v>0.12645108117682743</v>
      </c>
      <c r="AJ144" s="6"/>
      <c r="AK144" s="4"/>
    </row>
    <row r="145" spans="15:37" s="1" customFormat="1" x14ac:dyDescent="0.25">
      <c r="O145" s="6"/>
      <c r="P145" s="35">
        <v>44019</v>
      </c>
      <c r="Q145" s="9">
        <v>3145.320068359375</v>
      </c>
      <c r="R145" s="9">
        <v>10524.009765625</v>
      </c>
      <c r="S145" s="9">
        <v>90.788589477539063</v>
      </c>
      <c r="T145" s="9">
        <v>200.68931579589844</v>
      </c>
      <c r="U145" s="9">
        <v>70.147720336914063</v>
      </c>
      <c r="V145" s="9">
        <v>169.03999328613281</v>
      </c>
      <c r="W145">
        <v>92.657333374023438</v>
      </c>
      <c r="X145" s="9"/>
      <c r="Y145" s="9"/>
      <c r="AA145" s="6"/>
      <c r="AB145" s="84">
        <f>price_clean[[#This Row],[Date.1]]</f>
        <v>44019</v>
      </c>
      <c r="AC145" s="85">
        <f t="shared" si="10"/>
        <v>-1.0877477869643567E-2</v>
      </c>
      <c r="AD145" s="85">
        <f t="shared" si="12"/>
        <v>-7.5776150157697104E-3</v>
      </c>
      <c r="AE145" s="85">
        <f t="shared" si="13"/>
        <v>-3.1077283408580108E-3</v>
      </c>
      <c r="AF145" s="85">
        <f t="shared" si="14"/>
        <v>-1.1696278467950565E-2</v>
      </c>
      <c r="AG145" s="85">
        <f t="shared" si="15"/>
        <v>-1.1829495536078528E-2</v>
      </c>
      <c r="AH145" s="85">
        <f t="shared" si="16"/>
        <v>6.2904343270385864E-3</v>
      </c>
      <c r="AI145" s="85">
        <f t="shared" si="17"/>
        <v>1.323965619758905E-2</v>
      </c>
      <c r="AJ145" s="6"/>
      <c r="AK145" s="4"/>
    </row>
    <row r="146" spans="15:37" s="1" customFormat="1" x14ac:dyDescent="0.25">
      <c r="O146" s="6"/>
      <c r="P146" s="35">
        <v>44020</v>
      </c>
      <c r="Q146" s="9">
        <v>3169.93994140625</v>
      </c>
      <c r="R146" s="9">
        <v>10666.7001953125</v>
      </c>
      <c r="S146" s="9">
        <v>92.903060913085938</v>
      </c>
      <c r="T146" s="9">
        <v>205.10305786132813</v>
      </c>
      <c r="U146" s="9">
        <v>70.844871520996094</v>
      </c>
      <c r="V146" s="9">
        <v>170.08999633789063</v>
      </c>
      <c r="W146">
        <v>91.058670043945313</v>
      </c>
      <c r="X146" s="9"/>
      <c r="Y146" s="9"/>
      <c r="AA146" s="6"/>
      <c r="AB146" s="84">
        <f>price_clean[[#This Row],[Date.1]]</f>
        <v>44020</v>
      </c>
      <c r="AC146" s="85">
        <f t="shared" si="10"/>
        <v>7.7969862634302686E-3</v>
      </c>
      <c r="AD146" s="85">
        <f t="shared" si="12"/>
        <v>1.3467466321086384E-2</v>
      </c>
      <c r="AE146" s="85">
        <f t="shared" si="13"/>
        <v>2.302298258578462E-2</v>
      </c>
      <c r="AF146" s="85">
        <f t="shared" si="14"/>
        <v>2.175455440495979E-2</v>
      </c>
      <c r="AG146" s="85">
        <f t="shared" si="15"/>
        <v>9.8892694507097464E-3</v>
      </c>
      <c r="AH146" s="85">
        <f t="shared" si="16"/>
        <v>6.1923536054023561E-3</v>
      </c>
      <c r="AI146" s="85">
        <f t="shared" si="17"/>
        <v>-1.7404076436543424E-2</v>
      </c>
      <c r="AJ146" s="6"/>
      <c r="AK146" s="4"/>
    </row>
    <row r="147" spans="15:37" s="1" customFormat="1" x14ac:dyDescent="0.25">
      <c r="O147" s="6"/>
      <c r="P147" s="35">
        <v>44021</v>
      </c>
      <c r="Q147" s="9">
        <v>3152.050048828125</v>
      </c>
      <c r="R147" s="9">
        <v>10754.58984375</v>
      </c>
      <c r="S147" s="9">
        <v>93.302589416503906</v>
      </c>
      <c r="T147" s="9">
        <v>206.53895568847656</v>
      </c>
      <c r="U147" s="9">
        <v>70.395370483398438</v>
      </c>
      <c r="V147" s="9">
        <v>169.6300048828125</v>
      </c>
      <c r="W147">
        <v>92.952003479003906</v>
      </c>
      <c r="X147" s="9"/>
      <c r="Y147" s="9"/>
      <c r="AA147" s="6"/>
      <c r="AB147" s="84">
        <f>price_clean[[#This Row],[Date.1]]</f>
        <v>44021</v>
      </c>
      <c r="AC147" s="85">
        <f t="shared" ref="AC147:AC210" si="18">LN(Q147/Q146)</f>
        <v>-5.6595914761946231E-3</v>
      </c>
      <c r="AD147" s="85">
        <f t="shared" si="12"/>
        <v>8.2058682233227976E-3</v>
      </c>
      <c r="AE147" s="85">
        <f t="shared" si="13"/>
        <v>4.2912673790464068E-3</v>
      </c>
      <c r="AF147" s="85">
        <f t="shared" si="14"/>
        <v>6.9764679200531978E-3</v>
      </c>
      <c r="AG147" s="85">
        <f t="shared" si="15"/>
        <v>-6.3650776693100234E-3</v>
      </c>
      <c r="AH147" s="85">
        <f t="shared" si="16"/>
        <v>-2.7080639028713282E-3</v>
      </c>
      <c r="AI147" s="85">
        <f t="shared" si="17"/>
        <v>2.0579243780394125E-2</v>
      </c>
      <c r="AJ147" s="6"/>
      <c r="AK147" s="4"/>
    </row>
    <row r="148" spans="15:37" s="1" customFormat="1" x14ac:dyDescent="0.25">
      <c r="O148" s="6"/>
      <c r="P148" s="35">
        <v>44022</v>
      </c>
      <c r="Q148" s="9">
        <v>3185.0400390625</v>
      </c>
      <c r="R148" s="9">
        <v>10836.330078125</v>
      </c>
      <c r="S148" s="9">
        <v>93.465782165527344</v>
      </c>
      <c r="T148" s="9">
        <v>205.91255187988281</v>
      </c>
      <c r="U148" s="9">
        <v>70.964111328125</v>
      </c>
      <c r="V148" s="9">
        <v>169.19000244140625</v>
      </c>
      <c r="W148">
        <v>102.97666931152344</v>
      </c>
      <c r="X148" s="9"/>
      <c r="Y148" s="9"/>
      <c r="AA148" s="6"/>
      <c r="AB148" s="84">
        <f>price_clean[[#This Row],[Date.1]]</f>
        <v>44022</v>
      </c>
      <c r="AC148" s="85">
        <f t="shared" si="18"/>
        <v>1.0411809774443004E-2</v>
      </c>
      <c r="AD148" s="85">
        <f t="shared" si="12"/>
        <v>7.5717593502134519E-3</v>
      </c>
      <c r="AE148" s="85">
        <f t="shared" si="13"/>
        <v>1.7475420401467038E-3</v>
      </c>
      <c r="AF148" s="85">
        <f t="shared" si="14"/>
        <v>-3.037468787049052E-3</v>
      </c>
      <c r="AG148" s="85">
        <f t="shared" si="15"/>
        <v>8.0467741716768407E-3</v>
      </c>
      <c r="AH148" s="85">
        <f t="shared" si="16"/>
        <v>-2.5972650920347735E-3</v>
      </c>
      <c r="AI148" s="85">
        <f t="shared" si="17"/>
        <v>0.10241918272489342</v>
      </c>
      <c r="AJ148" s="6"/>
      <c r="AK148" s="4"/>
    </row>
    <row r="149" spans="15:37" s="1" customFormat="1" x14ac:dyDescent="0.25">
      <c r="O149" s="6"/>
      <c r="P149" s="35">
        <v>44025</v>
      </c>
      <c r="Q149" s="9">
        <v>3155.219970703125</v>
      </c>
      <c r="R149" s="9">
        <v>10602.2099609375</v>
      </c>
      <c r="S149" s="9">
        <v>93.03460693359375</v>
      </c>
      <c r="T149" s="9">
        <v>199.55218505859375</v>
      </c>
      <c r="U149" s="9">
        <v>70.395370483398438</v>
      </c>
      <c r="V149" s="9">
        <v>169.39999389648438</v>
      </c>
      <c r="W149">
        <v>99.804000854492188</v>
      </c>
      <c r="X149" s="9"/>
      <c r="Y149" s="9"/>
      <c r="AA149" s="6"/>
      <c r="AB149" s="84">
        <f>price_clean[[#This Row],[Date.1]]</f>
        <v>44025</v>
      </c>
      <c r="AC149" s="85">
        <f t="shared" si="18"/>
        <v>-9.4066452160588739E-3</v>
      </c>
      <c r="AD149" s="85">
        <f t="shared" si="12"/>
        <v>-2.1841918742211648E-2</v>
      </c>
      <c r="AE149" s="85">
        <f t="shared" si="13"/>
        <v>-4.6238616683868762E-3</v>
      </c>
      <c r="AF149" s="85">
        <f t="shared" si="14"/>
        <v>-3.1375791859073562E-2</v>
      </c>
      <c r="AG149" s="85">
        <f t="shared" si="15"/>
        <v>-8.0467741716767783E-3</v>
      </c>
      <c r="AH149" s="85">
        <f t="shared" si="16"/>
        <v>1.2403879870823364E-3</v>
      </c>
      <c r="AI149" s="85">
        <f t="shared" si="17"/>
        <v>-3.1294179797161696E-2</v>
      </c>
      <c r="AJ149" s="6"/>
      <c r="AK149" s="4"/>
    </row>
    <row r="150" spans="15:37" s="1" customFormat="1" x14ac:dyDescent="0.25">
      <c r="O150" s="6"/>
      <c r="P150" s="35">
        <v>44026</v>
      </c>
      <c r="Q150" s="9">
        <v>3197.52001953125</v>
      </c>
      <c r="R150" s="9">
        <v>10689.51953125</v>
      </c>
      <c r="S150" s="9">
        <v>94.574188232421875</v>
      </c>
      <c r="T150" s="9">
        <v>200.78569030761719</v>
      </c>
      <c r="U150" s="9">
        <v>71.220977783203125</v>
      </c>
      <c r="V150" s="9">
        <v>170.19000244140625</v>
      </c>
      <c r="W150">
        <v>101.12000274658203</v>
      </c>
      <c r="X150" s="9"/>
      <c r="Y150" s="9"/>
      <c r="AA150" s="6"/>
      <c r="AB150" s="84">
        <f>price_clean[[#This Row],[Date.1]]</f>
        <v>44026</v>
      </c>
      <c r="AC150" s="85">
        <f t="shared" si="18"/>
        <v>1.331730058290395E-2</v>
      </c>
      <c r="AD150" s="85">
        <f t="shared" si="12"/>
        <v>8.2013121315668205E-3</v>
      </c>
      <c r="AE150" s="85">
        <f t="shared" si="13"/>
        <v>1.6413045661103621E-2</v>
      </c>
      <c r="AF150" s="85">
        <f t="shared" si="14"/>
        <v>6.1623405048309961E-3</v>
      </c>
      <c r="AG150" s="85">
        <f t="shared" si="15"/>
        <v>1.1659905986367585E-2</v>
      </c>
      <c r="AH150" s="85">
        <f t="shared" si="16"/>
        <v>4.6527281640108189E-3</v>
      </c>
      <c r="AI150" s="85">
        <f t="shared" si="17"/>
        <v>1.3099686323903579E-2</v>
      </c>
      <c r="AJ150" s="6"/>
      <c r="AK150" s="4"/>
    </row>
    <row r="151" spans="15:37" s="1" customFormat="1" x14ac:dyDescent="0.25">
      <c r="O151" s="6"/>
      <c r="P151" s="35">
        <v>44027</v>
      </c>
      <c r="Q151" s="9">
        <v>3226.56005859375</v>
      </c>
      <c r="R151" s="9">
        <v>10701.6796875</v>
      </c>
      <c r="S151" s="9">
        <v>95.224594116210938</v>
      </c>
      <c r="T151" s="9">
        <v>200.48696899414063</v>
      </c>
      <c r="U151" s="9">
        <v>71.973167419433594</v>
      </c>
      <c r="V151" s="9">
        <v>170.33999633789063</v>
      </c>
      <c r="W151">
        <v>103.06732940673828</v>
      </c>
      <c r="X151" s="9"/>
      <c r="Y151" s="9"/>
      <c r="AA151" s="6"/>
      <c r="AB151" s="84">
        <f>price_clean[[#This Row],[Date.1]]</f>
        <v>44027</v>
      </c>
      <c r="AC151" s="85">
        <f t="shared" si="18"/>
        <v>9.0410569363550478E-3</v>
      </c>
      <c r="AD151" s="85">
        <f t="shared" si="12"/>
        <v>1.1369308878395284E-3</v>
      </c>
      <c r="AE151" s="85">
        <f t="shared" si="13"/>
        <v>6.8536628284097808E-3</v>
      </c>
      <c r="AF151" s="85">
        <f t="shared" si="14"/>
        <v>-1.4888697833462126E-3</v>
      </c>
      <c r="AG151" s="85">
        <f t="shared" si="15"/>
        <v>1.0505968016411505E-2</v>
      </c>
      <c r="AH151" s="85">
        <f t="shared" si="16"/>
        <v>8.8094386234647811E-4</v>
      </c>
      <c r="AI151" s="85">
        <f t="shared" si="17"/>
        <v>1.9074500672006927E-2</v>
      </c>
      <c r="AJ151" s="6"/>
      <c r="AK151" s="4"/>
    </row>
    <row r="152" spans="15:37" s="1" customFormat="1" x14ac:dyDescent="0.25">
      <c r="O152" s="6"/>
      <c r="P152" s="35">
        <v>44028</v>
      </c>
      <c r="Q152" s="9">
        <v>3215.570068359375</v>
      </c>
      <c r="R152" s="9">
        <v>10626.4599609375</v>
      </c>
      <c r="S152" s="9">
        <v>94.052864074707031</v>
      </c>
      <c r="T152" s="9">
        <v>196.51652526855469</v>
      </c>
      <c r="U152" s="9">
        <v>71.569564819335938</v>
      </c>
      <c r="V152" s="9">
        <v>168.72999572753906</v>
      </c>
      <c r="W152">
        <v>100.04266357421875</v>
      </c>
      <c r="X152" s="9"/>
      <c r="Y152" s="9"/>
      <c r="AA152" s="6"/>
      <c r="AB152" s="84">
        <f>price_clean[[#This Row],[Date.1]]</f>
        <v>44028</v>
      </c>
      <c r="AC152" s="85">
        <f t="shared" si="18"/>
        <v>-3.4119152141152374E-3</v>
      </c>
      <c r="AD152" s="85">
        <f t="shared" si="12"/>
        <v>-7.0535958288653307E-3</v>
      </c>
      <c r="AE152" s="85">
        <f t="shared" si="13"/>
        <v>-1.2381242024730368E-2</v>
      </c>
      <c r="AF152" s="85">
        <f t="shared" si="14"/>
        <v>-2.0002726254514783E-2</v>
      </c>
      <c r="AG152" s="85">
        <f t="shared" si="15"/>
        <v>-5.6234635833880666E-3</v>
      </c>
      <c r="AH152" s="85">
        <f t="shared" si="16"/>
        <v>-9.4966393251546457E-3</v>
      </c>
      <c r="AI152" s="85">
        <f t="shared" si="17"/>
        <v>-2.9785727485036655E-2</v>
      </c>
      <c r="AJ152" s="6"/>
      <c r="AK152" s="4"/>
    </row>
    <row r="153" spans="15:37" s="1" customFormat="1" x14ac:dyDescent="0.25">
      <c r="O153" s="6"/>
      <c r="P153" s="35">
        <v>44029</v>
      </c>
      <c r="Q153" s="9">
        <v>3224.72998046875</v>
      </c>
      <c r="R153" s="9">
        <v>10645.2197265625</v>
      </c>
      <c r="S153" s="9">
        <v>93.862861633300781</v>
      </c>
      <c r="T153" s="9">
        <v>195.51426696777344</v>
      </c>
      <c r="U153" s="9">
        <v>71.826416015625</v>
      </c>
      <c r="V153" s="9">
        <v>170.1199951171875</v>
      </c>
      <c r="W153">
        <v>100.05599975585938</v>
      </c>
      <c r="X153" s="9"/>
      <c r="Y153" s="9"/>
      <c r="AA153" s="6"/>
      <c r="AB153" s="84">
        <f>price_clean[[#This Row],[Date.1]]</f>
        <v>44029</v>
      </c>
      <c r="AC153" s="85">
        <f t="shared" si="18"/>
        <v>2.8445625875835605E-3</v>
      </c>
      <c r="AD153" s="85">
        <f t="shared" si="12"/>
        <v>1.7638259661855841E-3</v>
      </c>
      <c r="AE153" s="85">
        <f t="shared" si="13"/>
        <v>-2.022209747895941E-3</v>
      </c>
      <c r="AF153" s="85">
        <f t="shared" si="14"/>
        <v>-5.1131722520774249E-3</v>
      </c>
      <c r="AG153" s="85">
        <f t="shared" si="15"/>
        <v>3.5824082305271274E-3</v>
      </c>
      <c r="AH153" s="85">
        <f t="shared" si="16"/>
        <v>8.2042627943085689E-3</v>
      </c>
      <c r="AI153" s="85">
        <f t="shared" si="17"/>
        <v>1.3329605943815782E-4</v>
      </c>
      <c r="AJ153" s="6"/>
      <c r="AK153" s="4"/>
    </row>
    <row r="154" spans="15:37" s="1" customFormat="1" x14ac:dyDescent="0.25">
      <c r="O154" s="6"/>
      <c r="P154" s="35">
        <v>44032</v>
      </c>
      <c r="Q154" s="9">
        <v>3251.840087890625</v>
      </c>
      <c r="R154" s="9">
        <v>10952.080078125</v>
      </c>
      <c r="S154" s="9">
        <v>95.840919494628906</v>
      </c>
      <c r="T154" s="9">
        <v>203.91770935058594</v>
      </c>
      <c r="U154" s="9">
        <v>72.404327392578125</v>
      </c>
      <c r="V154" s="9">
        <v>170.94000244140625</v>
      </c>
      <c r="W154">
        <v>109.53333282470703</v>
      </c>
      <c r="X154" s="9"/>
      <c r="Y154" s="9"/>
      <c r="AA154" s="6"/>
      <c r="AB154" s="84">
        <f>price_clean[[#This Row],[Date.1]]</f>
        <v>44032</v>
      </c>
      <c r="AC154" s="85">
        <f t="shared" si="18"/>
        <v>8.3717972551403345E-3</v>
      </c>
      <c r="AD154" s="85">
        <f t="shared" si="12"/>
        <v>2.8418460269442006E-2</v>
      </c>
      <c r="AE154" s="85">
        <f t="shared" si="13"/>
        <v>2.0854930163169239E-2</v>
      </c>
      <c r="AF154" s="85">
        <f t="shared" si="14"/>
        <v>4.2083173346043785E-2</v>
      </c>
      <c r="AG154" s="85">
        <f t="shared" si="15"/>
        <v>8.0137487485783671E-3</v>
      </c>
      <c r="AH154" s="85">
        <f t="shared" si="16"/>
        <v>4.8085903368463093E-3</v>
      </c>
      <c r="AI154" s="85">
        <f t="shared" si="17"/>
        <v>9.0498885484916816E-2</v>
      </c>
      <c r="AJ154" s="6"/>
      <c r="AK154" s="4"/>
    </row>
    <row r="155" spans="15:37" s="1" customFormat="1" x14ac:dyDescent="0.25">
      <c r="O155" s="6"/>
      <c r="P155" s="35">
        <v>44033</v>
      </c>
      <c r="Q155" s="9">
        <v>3257.300048828125</v>
      </c>
      <c r="R155" s="9">
        <v>10833.0703125</v>
      </c>
      <c r="S155" s="9">
        <v>94.518142700195313</v>
      </c>
      <c r="T155" s="9">
        <v>201.17120361328125</v>
      </c>
      <c r="U155" s="9">
        <v>72.679519653320313</v>
      </c>
      <c r="V155" s="9">
        <v>173</v>
      </c>
      <c r="W155">
        <v>104.55733489990234</v>
      </c>
      <c r="X155" s="9"/>
      <c r="Y155" s="9"/>
      <c r="AA155" s="6"/>
      <c r="AB155" s="84">
        <f>price_clean[[#This Row],[Date.1]]</f>
        <v>44033</v>
      </c>
      <c r="AC155" s="85">
        <f t="shared" si="18"/>
        <v>1.6776293345600682E-3</v>
      </c>
      <c r="AD155" s="85">
        <f t="shared" si="12"/>
        <v>-1.0925878168024343E-2</v>
      </c>
      <c r="AE155" s="85">
        <f t="shared" si="13"/>
        <v>-1.3897926062116851E-2</v>
      </c>
      <c r="AF155" s="85">
        <f t="shared" si="14"/>
        <v>-1.3560222137986078E-2</v>
      </c>
      <c r="AG155" s="85">
        <f t="shared" si="15"/>
        <v>3.7935662221955193E-3</v>
      </c>
      <c r="AH155" s="85">
        <f t="shared" si="16"/>
        <v>1.1978962477666387E-2</v>
      </c>
      <c r="AI155" s="85">
        <f t="shared" si="17"/>
        <v>-4.6493332015906448E-2</v>
      </c>
      <c r="AJ155" s="6"/>
      <c r="AK155" s="4"/>
    </row>
    <row r="156" spans="15:37" s="1" customFormat="1" x14ac:dyDescent="0.25">
      <c r="O156" s="6"/>
      <c r="P156" s="35">
        <v>44034</v>
      </c>
      <c r="Q156" s="9">
        <v>3276.02001953125</v>
      </c>
      <c r="R156" s="9">
        <v>10870.75</v>
      </c>
      <c r="S156" s="9">
        <v>94.783676147460938</v>
      </c>
      <c r="T156" s="9">
        <v>204.06224060058594</v>
      </c>
      <c r="U156" s="9">
        <v>72.973060607910156</v>
      </c>
      <c r="V156" s="9">
        <v>175.6300048828125</v>
      </c>
      <c r="W156">
        <v>106.15533447265625</v>
      </c>
      <c r="X156" s="9"/>
      <c r="Y156" s="9"/>
      <c r="AA156" s="6"/>
      <c r="AB156" s="84">
        <f>price_clean[[#This Row],[Date.1]]</f>
        <v>44034</v>
      </c>
      <c r="AC156" s="85">
        <f t="shared" si="18"/>
        <v>5.7306305944738621E-3</v>
      </c>
      <c r="AD156" s="85">
        <f t="shared" si="12"/>
        <v>3.4721744663361513E-3</v>
      </c>
      <c r="AE156" s="85">
        <f t="shared" si="13"/>
        <v>2.8053995786578752E-3</v>
      </c>
      <c r="AF156" s="85">
        <f t="shared" si="14"/>
        <v>1.4268743505585475E-2</v>
      </c>
      <c r="AG156" s="85">
        <f t="shared" si="15"/>
        <v>4.0307058272942235E-3</v>
      </c>
      <c r="AH156" s="85">
        <f t="shared" si="16"/>
        <v>1.5087942737564556E-2</v>
      </c>
      <c r="AI156" s="85">
        <f t="shared" si="17"/>
        <v>1.5167860710440668E-2</v>
      </c>
      <c r="AJ156" s="6"/>
      <c r="AK156" s="4"/>
    </row>
    <row r="157" spans="15:37" s="1" customFormat="1" x14ac:dyDescent="0.25">
      <c r="O157" s="6"/>
      <c r="P157" s="35">
        <v>44035</v>
      </c>
      <c r="Q157" s="9">
        <v>3235.659912109375</v>
      </c>
      <c r="R157" s="9">
        <v>10580.58984375</v>
      </c>
      <c r="S157" s="9">
        <v>90.469474792480469</v>
      </c>
      <c r="T157" s="9">
        <v>195.18661499023438</v>
      </c>
      <c r="U157" s="9">
        <v>72.202522277832031</v>
      </c>
      <c r="V157" s="9">
        <v>177.17999267578125</v>
      </c>
      <c r="W157">
        <v>100.87133026123047</v>
      </c>
      <c r="X157" s="9"/>
      <c r="Y157" s="9"/>
      <c r="AA157" s="6"/>
      <c r="AB157" s="84">
        <f>price_clean[[#This Row],[Date.1]]</f>
        <v>44035</v>
      </c>
      <c r="AC157" s="85">
        <f t="shared" si="18"/>
        <v>-1.2396378412246847E-2</v>
      </c>
      <c r="AD157" s="85">
        <f t="shared" si="12"/>
        <v>-2.7054520289862518E-2</v>
      </c>
      <c r="AE157" s="85">
        <f t="shared" si="13"/>
        <v>-4.6584703198430069E-2</v>
      </c>
      <c r="AF157" s="85">
        <f t="shared" si="14"/>
        <v>-4.4468947412479705E-2</v>
      </c>
      <c r="AG157" s="85">
        <f t="shared" si="15"/>
        <v>-1.0615360386094909E-2</v>
      </c>
      <c r="AH157" s="85">
        <f t="shared" si="16"/>
        <v>8.7865864108133476E-3</v>
      </c>
      <c r="AI157" s="85">
        <f t="shared" si="17"/>
        <v>-5.1057694128463851E-2</v>
      </c>
      <c r="AJ157" s="6"/>
      <c r="AK157" s="4"/>
    </row>
    <row r="158" spans="15:37" s="1" customFormat="1" x14ac:dyDescent="0.25">
      <c r="O158" s="6"/>
      <c r="P158" s="35">
        <v>44036</v>
      </c>
      <c r="Q158" s="9">
        <v>3215.6298828125</v>
      </c>
      <c r="R158" s="9">
        <v>10483.1298828125</v>
      </c>
      <c r="S158" s="9">
        <v>90.245346069335938</v>
      </c>
      <c r="T158" s="9">
        <v>193.99166870117188</v>
      </c>
      <c r="U158" s="9">
        <v>71.817237854003906</v>
      </c>
      <c r="V158" s="9">
        <v>178.69999694824219</v>
      </c>
      <c r="W158">
        <v>94.466667175292969</v>
      </c>
      <c r="X158" s="9"/>
      <c r="Y158" s="9"/>
      <c r="AA158" s="6"/>
      <c r="AB158" s="84">
        <f>price_clean[[#This Row],[Date.1]]</f>
        <v>44036</v>
      </c>
      <c r="AC158" s="85">
        <f t="shared" si="18"/>
        <v>-6.2096400242761338E-3</v>
      </c>
      <c r="AD158" s="85">
        <f t="shared" si="12"/>
        <v>-9.2538884580576769E-3</v>
      </c>
      <c r="AE158" s="85">
        <f t="shared" si="13"/>
        <v>-2.480469913786182E-3</v>
      </c>
      <c r="AF158" s="85">
        <f t="shared" si="14"/>
        <v>-6.1408875793089379E-3</v>
      </c>
      <c r="AG158" s="85">
        <f t="shared" si="15"/>
        <v>-5.3504511132861253E-3</v>
      </c>
      <c r="AH158" s="85">
        <f t="shared" si="16"/>
        <v>8.5422814416774226E-3</v>
      </c>
      <c r="AI158" s="85">
        <f t="shared" si="17"/>
        <v>-6.5598702884894375E-2</v>
      </c>
      <c r="AJ158" s="6"/>
      <c r="AK158" s="4"/>
    </row>
    <row r="159" spans="15:37" s="1" customFormat="1" x14ac:dyDescent="0.25">
      <c r="O159" s="6"/>
      <c r="P159" s="35">
        <v>44039</v>
      </c>
      <c r="Q159" s="9">
        <v>3239.409912109375</v>
      </c>
      <c r="R159" s="9">
        <v>10674.3798828125</v>
      </c>
      <c r="S159" s="9">
        <v>92.384185791015625</v>
      </c>
      <c r="T159" s="9">
        <v>196.44906616210938</v>
      </c>
      <c r="U159" s="9">
        <v>72.587791442871094</v>
      </c>
      <c r="V159" s="9">
        <v>182.22999572753906</v>
      </c>
      <c r="W159">
        <v>102.63999938964844</v>
      </c>
      <c r="X159" s="9"/>
      <c r="Y159" s="9"/>
      <c r="AA159" s="6"/>
      <c r="AB159" s="84">
        <f>price_clean[[#This Row],[Date.1]]</f>
        <v>44039</v>
      </c>
      <c r="AC159" s="85">
        <f t="shared" si="18"/>
        <v>7.3679288214823727E-3</v>
      </c>
      <c r="AD159" s="85">
        <f t="shared" si="12"/>
        <v>1.8079179579211242E-2</v>
      </c>
      <c r="AE159" s="85">
        <f t="shared" si="13"/>
        <v>2.3423785767426632E-2</v>
      </c>
      <c r="AF159" s="85">
        <f t="shared" si="14"/>
        <v>1.258797912608269E-2</v>
      </c>
      <c r="AG159" s="85">
        <f t="shared" si="15"/>
        <v>1.0672216974713905E-2</v>
      </c>
      <c r="AH159" s="85">
        <f t="shared" si="16"/>
        <v>1.9561196964697856E-2</v>
      </c>
      <c r="AI159" s="85">
        <f t="shared" si="17"/>
        <v>8.2980670388195316E-2</v>
      </c>
      <c r="AJ159" s="6"/>
      <c r="AK159" s="4"/>
    </row>
    <row r="160" spans="15:37" s="1" customFormat="1" x14ac:dyDescent="0.25">
      <c r="O160" s="6"/>
      <c r="P160" s="35">
        <v>44040</v>
      </c>
      <c r="Q160" s="9">
        <v>3218.43994140625</v>
      </c>
      <c r="R160" s="9">
        <v>10532.5</v>
      </c>
      <c r="S160" s="9">
        <v>90.866539001464844</v>
      </c>
      <c r="T160" s="9">
        <v>194.685546875</v>
      </c>
      <c r="U160" s="9">
        <v>72.092422485351563</v>
      </c>
      <c r="V160" s="9">
        <v>183.75</v>
      </c>
      <c r="W160">
        <v>98.432670593261719</v>
      </c>
      <c r="X160" s="9"/>
      <c r="Y160" s="9"/>
      <c r="AA160" s="6"/>
      <c r="AB160" s="84">
        <f>price_clean[[#This Row],[Date.1]]</f>
        <v>44040</v>
      </c>
      <c r="AC160" s="85">
        <f t="shared" si="18"/>
        <v>-6.4944354186463058E-3</v>
      </c>
      <c r="AD160" s="85">
        <f t="shared" si="12"/>
        <v>-1.3380751953284822E-2</v>
      </c>
      <c r="AE160" s="85">
        <f t="shared" si="13"/>
        <v>-1.6563988931556077E-2</v>
      </c>
      <c r="AF160" s="85">
        <f t="shared" si="14"/>
        <v>-9.017515599212848E-3</v>
      </c>
      <c r="AG160" s="85">
        <f t="shared" si="15"/>
        <v>-6.8478042687719265E-3</v>
      </c>
      <c r="AH160" s="85">
        <f t="shared" si="16"/>
        <v>8.3065360404138179E-3</v>
      </c>
      <c r="AI160" s="85">
        <f t="shared" si="17"/>
        <v>-4.1854947184294951E-2</v>
      </c>
      <c r="AJ160" s="6"/>
      <c r="AK160" s="4"/>
    </row>
    <row r="161" spans="15:37" s="1" customFormat="1" x14ac:dyDescent="0.25">
      <c r="O161" s="6"/>
      <c r="P161" s="35">
        <v>44041</v>
      </c>
      <c r="Q161" s="9">
        <v>3258.43994140625</v>
      </c>
      <c r="R161" s="9">
        <v>10662.98046875</v>
      </c>
      <c r="S161" s="9">
        <v>92.608314514160156</v>
      </c>
      <c r="T161" s="9">
        <v>196.65147399902344</v>
      </c>
      <c r="U161" s="9">
        <v>73.009750366210938</v>
      </c>
      <c r="V161" s="9">
        <v>185.1300048828125</v>
      </c>
      <c r="W161">
        <v>99.940666198730469</v>
      </c>
      <c r="X161" s="9"/>
      <c r="Y161" s="9"/>
      <c r="AA161" s="6"/>
      <c r="AB161" s="84">
        <f>price_clean[[#This Row],[Date.1]]</f>
        <v>44041</v>
      </c>
      <c r="AC161" s="85">
        <f t="shared" si="18"/>
        <v>1.2351783351742583E-2</v>
      </c>
      <c r="AD161" s="85">
        <f t="shared" si="12"/>
        <v>1.231225847900148E-2</v>
      </c>
      <c r="AE161" s="85">
        <f t="shared" si="13"/>
        <v>1.898710157059413E-2</v>
      </c>
      <c r="AF161" s="85">
        <f t="shared" si="14"/>
        <v>1.0047317566509738E-2</v>
      </c>
      <c r="AG161" s="85">
        <f t="shared" si="15"/>
        <v>1.2644057412333517E-2</v>
      </c>
      <c r="AH161" s="85">
        <f t="shared" si="16"/>
        <v>7.4821692831860001E-3</v>
      </c>
      <c r="AI161" s="85">
        <f t="shared" si="17"/>
        <v>1.5203904704179431E-2</v>
      </c>
      <c r="AJ161" s="6"/>
      <c r="AK161" s="4"/>
    </row>
    <row r="162" spans="15:37" s="1" customFormat="1" x14ac:dyDescent="0.25">
      <c r="O162" s="6"/>
      <c r="P162" s="35">
        <v>44042</v>
      </c>
      <c r="Q162" s="9">
        <v>3246.219970703125</v>
      </c>
      <c r="R162" s="9">
        <v>10715.509765625</v>
      </c>
      <c r="S162" s="9">
        <v>93.7288818359375</v>
      </c>
      <c r="T162" s="9">
        <v>196.49723815917969</v>
      </c>
      <c r="U162" s="9">
        <v>72.532752990722656</v>
      </c>
      <c r="V162" s="9">
        <v>183.75999450683594</v>
      </c>
      <c r="W162">
        <v>99.166000366210938</v>
      </c>
      <c r="X162" s="9"/>
      <c r="Y162" s="9"/>
      <c r="AA162" s="6"/>
      <c r="AB162" s="84">
        <f>price_clean[[#This Row],[Date.1]]</f>
        <v>44042</v>
      </c>
      <c r="AC162" s="85">
        <f t="shared" si="18"/>
        <v>-3.7573017634548516E-3</v>
      </c>
      <c r="AD162" s="85">
        <f t="shared" ref="AD162:AD225" si="19">LN(R162/R161)</f>
        <v>4.9142293971886526E-3</v>
      </c>
      <c r="AE162" s="85">
        <f t="shared" ref="AE162:AE225" si="20">LN(S162/S161)</f>
        <v>1.2027451867859583E-2</v>
      </c>
      <c r="AF162" s="85">
        <f t="shared" ref="AF162:AF225" si="21">LN(T162/T161)</f>
        <v>-7.8461835425934089E-4</v>
      </c>
      <c r="AG162" s="85">
        <f t="shared" ref="AG162:AG225" si="22">LN(U162/U161)</f>
        <v>-6.5547736549356733E-3</v>
      </c>
      <c r="AH162" s="85">
        <f t="shared" ref="AH162:AH225" si="23">LN(V162/V161)</f>
        <v>-7.4277788884332709E-3</v>
      </c>
      <c r="AI162" s="85">
        <f t="shared" ref="AI162:AI225" si="24">LN(W162/W161)</f>
        <v>-7.781454581928156E-3</v>
      </c>
      <c r="AJ162" s="6"/>
      <c r="AK162" s="4"/>
    </row>
    <row r="163" spans="15:37" s="1" customFormat="1" x14ac:dyDescent="0.25">
      <c r="O163" s="6"/>
      <c r="P163" s="35">
        <v>44043</v>
      </c>
      <c r="Q163" s="9">
        <v>3271.1201171875</v>
      </c>
      <c r="R163" s="9">
        <v>10905.8798828125</v>
      </c>
      <c r="S163" s="9">
        <v>103.54122924804688</v>
      </c>
      <c r="T163" s="9">
        <v>197.56694030761719</v>
      </c>
      <c r="U163" s="9">
        <v>72.248390197753906</v>
      </c>
      <c r="V163" s="9">
        <v>185.42999267578125</v>
      </c>
      <c r="W163">
        <v>95.384002685546875</v>
      </c>
      <c r="X163" s="9"/>
      <c r="Y163" s="9"/>
      <c r="AA163" s="6"/>
      <c r="AB163" s="84">
        <f>price_clean[[#This Row],[Date.1]]</f>
        <v>44043</v>
      </c>
      <c r="AC163" s="85">
        <f t="shared" si="18"/>
        <v>7.6412362421762695E-3</v>
      </c>
      <c r="AD163" s="85">
        <f t="shared" si="19"/>
        <v>1.7609879833210201E-2</v>
      </c>
      <c r="AE163" s="85">
        <f t="shared" si="20"/>
        <v>9.9563504548798018E-2</v>
      </c>
      <c r="AF163" s="85">
        <f t="shared" si="21"/>
        <v>5.4290891400221352E-3</v>
      </c>
      <c r="AG163" s="85">
        <f t="shared" si="22"/>
        <v>-3.928179490276653E-3</v>
      </c>
      <c r="AH163" s="85">
        <f t="shared" si="23"/>
        <v>9.0468843530279192E-3</v>
      </c>
      <c r="AI163" s="85">
        <f t="shared" si="24"/>
        <v>-3.8884339639871014E-2</v>
      </c>
      <c r="AJ163" s="6"/>
      <c r="AK163" s="4"/>
    </row>
    <row r="164" spans="15:37" s="1" customFormat="1" x14ac:dyDescent="0.25">
      <c r="O164" s="6"/>
      <c r="P164" s="35">
        <v>44046</v>
      </c>
      <c r="Q164" s="9">
        <v>3294.610107421875</v>
      </c>
      <c r="R164" s="9">
        <v>11055.080078125</v>
      </c>
      <c r="S164" s="9">
        <v>106.15021514892578</v>
      </c>
      <c r="T164" s="9">
        <v>208.6783447265625</v>
      </c>
      <c r="U164" s="9">
        <v>73.092308044433594</v>
      </c>
      <c r="V164" s="9">
        <v>185.63999938964844</v>
      </c>
      <c r="W164">
        <v>99</v>
      </c>
      <c r="X164" s="9"/>
      <c r="Y164" s="9"/>
      <c r="AA164" s="6"/>
      <c r="AB164" s="84">
        <f>price_clean[[#This Row],[Date.1]]</f>
        <v>44046</v>
      </c>
      <c r="AC164" s="85">
        <f t="shared" si="18"/>
        <v>7.1553626643586733E-3</v>
      </c>
      <c r="AD164" s="85">
        <f t="shared" si="19"/>
        <v>1.3587975314227941E-2</v>
      </c>
      <c r="AE164" s="85">
        <f t="shared" si="20"/>
        <v>2.488533137817709E-2</v>
      </c>
      <c r="AF164" s="85">
        <f t="shared" si="21"/>
        <v>5.4716580828275255E-2</v>
      </c>
      <c r="AG164" s="85">
        <f t="shared" si="22"/>
        <v>1.1613090364464495E-2</v>
      </c>
      <c r="AH164" s="85">
        <f t="shared" si="23"/>
        <v>1.1318982444248418E-3</v>
      </c>
      <c r="AI164" s="85">
        <f t="shared" si="24"/>
        <v>3.7208972475651012E-2</v>
      </c>
      <c r="AJ164" s="6"/>
      <c r="AK164" s="4"/>
    </row>
    <row r="165" spans="15:37" s="1" customFormat="1" x14ac:dyDescent="0.25">
      <c r="O165" s="6"/>
      <c r="P165" s="35">
        <v>44047</v>
      </c>
      <c r="Q165" s="9">
        <v>3306.510009765625</v>
      </c>
      <c r="R165" s="9">
        <v>11096.5400390625</v>
      </c>
      <c r="S165" s="9">
        <v>106.85911560058594</v>
      </c>
      <c r="T165" s="9">
        <v>205.54629516601563</v>
      </c>
      <c r="U165" s="9">
        <v>73.459243774414063</v>
      </c>
      <c r="V165" s="9">
        <v>189.58999633789063</v>
      </c>
      <c r="W165">
        <v>99.133331298828125</v>
      </c>
      <c r="X165" s="9"/>
      <c r="Y165" s="9"/>
      <c r="AA165" s="6"/>
      <c r="AB165" s="84">
        <f>price_clean[[#This Row],[Date.1]]</f>
        <v>44047</v>
      </c>
      <c r="AC165" s="85">
        <f t="shared" si="18"/>
        <v>3.6054230261335571E-3</v>
      </c>
      <c r="AD165" s="85">
        <f t="shared" si="19"/>
        <v>3.7432936399616253E-3</v>
      </c>
      <c r="AE165" s="85">
        <f t="shared" si="20"/>
        <v>6.656075265671902E-3</v>
      </c>
      <c r="AF165" s="85">
        <f t="shared" si="21"/>
        <v>-1.5122756831632297E-2</v>
      </c>
      <c r="AG165" s="85">
        <f t="shared" si="22"/>
        <v>5.0076098438298069E-3</v>
      </c>
      <c r="AH165" s="85">
        <f t="shared" si="23"/>
        <v>2.1054515412853636E-2</v>
      </c>
      <c r="AI165" s="85">
        <f t="shared" si="24"/>
        <v>1.3458747004375454E-3</v>
      </c>
      <c r="AJ165" s="6"/>
      <c r="AK165" s="4"/>
    </row>
    <row r="166" spans="15:37" s="1" customFormat="1" x14ac:dyDescent="0.25">
      <c r="O166" s="6"/>
      <c r="P166" s="35">
        <v>44048</v>
      </c>
      <c r="Q166" s="9">
        <v>3327.77001953125</v>
      </c>
      <c r="R166" s="9">
        <v>11125.4404296875</v>
      </c>
      <c r="S166" s="9">
        <v>107.24642944335938</v>
      </c>
      <c r="T166" s="9">
        <v>205.20904541015625</v>
      </c>
      <c r="U166" s="9">
        <v>73.954597473144531</v>
      </c>
      <c r="V166" s="9">
        <v>191.35000610351563</v>
      </c>
      <c r="W166">
        <v>99.001335144042969</v>
      </c>
      <c r="X166" s="9"/>
      <c r="Y166" s="9"/>
      <c r="AA166" s="6"/>
      <c r="AB166" s="84">
        <f>price_clean[[#This Row],[Date.1]]</f>
        <v>44048</v>
      </c>
      <c r="AC166" s="85">
        <f t="shared" si="18"/>
        <v>6.4091604355179218E-3</v>
      </c>
      <c r="AD166" s="85">
        <f t="shared" si="19"/>
        <v>2.6010649194415721E-3</v>
      </c>
      <c r="AE166" s="85">
        <f t="shared" si="20"/>
        <v>3.6179750989673975E-3</v>
      </c>
      <c r="AF166" s="85">
        <f t="shared" si="21"/>
        <v>-1.6420959063785092E-3</v>
      </c>
      <c r="AG166" s="85">
        <f t="shared" si="22"/>
        <v>6.7206112939067995E-3</v>
      </c>
      <c r="AH166" s="85">
        <f t="shared" si="23"/>
        <v>9.2404172708345743E-3</v>
      </c>
      <c r="AI166" s="85">
        <f t="shared" si="24"/>
        <v>-1.3323884879125765E-3</v>
      </c>
      <c r="AJ166" s="6"/>
      <c r="AK166" s="4"/>
    </row>
    <row r="167" spans="15:37" s="1" customFormat="1" x14ac:dyDescent="0.25">
      <c r="O167" s="6"/>
      <c r="P167" s="35">
        <v>44049</v>
      </c>
      <c r="Q167" s="9">
        <v>3349.159912109375</v>
      </c>
      <c r="R167" s="9">
        <v>11267.080078125</v>
      </c>
      <c r="S167" s="9">
        <v>110.98818969726563</v>
      </c>
      <c r="T167" s="9">
        <v>208.49525451660156</v>
      </c>
      <c r="U167" s="9">
        <v>74.275680541992188</v>
      </c>
      <c r="V167" s="9">
        <v>193.88999938964844</v>
      </c>
      <c r="W167">
        <v>99.305335998535156</v>
      </c>
      <c r="X167" s="9"/>
      <c r="Y167" s="9"/>
      <c r="AA167" s="6"/>
      <c r="AB167" s="84">
        <f>price_clean[[#This Row],[Date.1]]</f>
        <v>44049</v>
      </c>
      <c r="AC167" s="85">
        <f t="shared" si="18"/>
        <v>6.4071260206648023E-3</v>
      </c>
      <c r="AD167" s="85">
        <f t="shared" si="19"/>
        <v>1.2650790018317945E-2</v>
      </c>
      <c r="AE167" s="85">
        <f t="shared" si="20"/>
        <v>3.4294531177283281E-2</v>
      </c>
      <c r="AF167" s="85">
        <f t="shared" si="21"/>
        <v>1.588708759635956E-2</v>
      </c>
      <c r="AG167" s="85">
        <f t="shared" si="22"/>
        <v>4.332226523836546E-3</v>
      </c>
      <c r="AH167" s="85">
        <f t="shared" si="23"/>
        <v>1.3186741026147062E-2</v>
      </c>
      <c r="AI167" s="85">
        <f t="shared" si="24"/>
        <v>3.0659693985973365E-3</v>
      </c>
      <c r="AJ167" s="6"/>
      <c r="AK167" s="4"/>
    </row>
    <row r="168" spans="15:37" s="1" customFormat="1" x14ac:dyDescent="0.25">
      <c r="O168" s="6"/>
      <c r="P168" s="35">
        <v>44050</v>
      </c>
      <c r="Q168" s="9">
        <v>3351.280029296875</v>
      </c>
      <c r="R168" s="9">
        <v>11139.3896484375</v>
      </c>
      <c r="S168" s="9">
        <v>108.46478271484375</v>
      </c>
      <c r="T168" s="9">
        <v>204.76576232910156</v>
      </c>
      <c r="U168" s="9">
        <v>74.018791198730469</v>
      </c>
      <c r="V168" s="9">
        <v>190.80999755859375</v>
      </c>
      <c r="W168">
        <v>96.847335815429688</v>
      </c>
      <c r="X168" s="9"/>
      <c r="Y168" s="9"/>
      <c r="AA168" s="6"/>
      <c r="AB168" s="84">
        <f>price_clean[[#This Row],[Date.1]]</f>
        <v>44050</v>
      </c>
      <c r="AC168" s="85">
        <f t="shared" si="18"/>
        <v>6.3282926995666966E-4</v>
      </c>
      <c r="AD168" s="85">
        <f t="shared" si="19"/>
        <v>-1.1397762662962786E-2</v>
      </c>
      <c r="AE168" s="85">
        <f t="shared" si="20"/>
        <v>-2.2998259509180181E-2</v>
      </c>
      <c r="AF168" s="85">
        <f t="shared" si="21"/>
        <v>-1.8049577805185561E-2</v>
      </c>
      <c r="AG168" s="85">
        <f t="shared" si="22"/>
        <v>-3.4645876843238618E-3</v>
      </c>
      <c r="AH168" s="85">
        <f t="shared" si="23"/>
        <v>-1.6012829047696152E-2</v>
      </c>
      <c r="AI168" s="85">
        <f t="shared" si="24"/>
        <v>-2.5063424630081085E-2</v>
      </c>
      <c r="AJ168" s="6"/>
      <c r="AK168" s="4"/>
    </row>
    <row r="169" spans="15:37" s="1" customFormat="1" x14ac:dyDescent="0.25">
      <c r="O169" s="6"/>
      <c r="P169" s="35">
        <v>44053</v>
      </c>
      <c r="Q169" s="9">
        <v>3360.469970703125</v>
      </c>
      <c r="R169" s="9">
        <v>11085.169921875</v>
      </c>
      <c r="S169" s="9">
        <v>110.04131317138672</v>
      </c>
      <c r="T169" s="9">
        <v>200.68931579589844</v>
      </c>
      <c r="U169" s="9">
        <v>74.220619201660156</v>
      </c>
      <c r="V169" s="9">
        <v>190.14999389648438</v>
      </c>
      <c r="W169">
        <v>94.571334838867188</v>
      </c>
      <c r="X169" s="9"/>
      <c r="Y169" s="9"/>
      <c r="AA169" s="6"/>
      <c r="AB169" s="84">
        <f>price_clean[[#This Row],[Date.1]]</f>
        <v>44053</v>
      </c>
      <c r="AC169" s="85">
        <f t="shared" si="18"/>
        <v>2.7384652733919213E-3</v>
      </c>
      <c r="AD169" s="85">
        <f t="shared" si="19"/>
        <v>-4.8792718667533741E-3</v>
      </c>
      <c r="AE169" s="85">
        <f t="shared" si="20"/>
        <v>1.4430332548749605E-2</v>
      </c>
      <c r="AF169" s="85">
        <f t="shared" si="21"/>
        <v>-2.0108683376218087E-2</v>
      </c>
      <c r="AG169" s="85">
        <f t="shared" si="22"/>
        <v>2.723002298688122E-3</v>
      </c>
      <c r="AH169" s="85">
        <f t="shared" si="23"/>
        <v>-3.4649534714480275E-3</v>
      </c>
      <c r="AI169" s="85">
        <f t="shared" si="24"/>
        <v>-2.3781465364230404E-2</v>
      </c>
      <c r="AJ169" s="6"/>
      <c r="AK169" s="4"/>
    </row>
    <row r="170" spans="15:37" s="1" customFormat="1" x14ac:dyDescent="0.25">
      <c r="O170" s="6"/>
      <c r="P170" s="35">
        <v>44054</v>
      </c>
      <c r="Q170" s="9">
        <v>3333.68994140625</v>
      </c>
      <c r="R170" s="9">
        <v>10876.080078125</v>
      </c>
      <c r="S170" s="9">
        <v>106.76869201660156</v>
      </c>
      <c r="T170" s="9">
        <v>195.99613952636719</v>
      </c>
      <c r="U170" s="9">
        <v>73.991287231445313</v>
      </c>
      <c r="V170" s="9">
        <v>179.94000244140625</v>
      </c>
      <c r="W170">
        <v>91.625999450683594</v>
      </c>
      <c r="X170" s="9"/>
      <c r="Y170" s="9"/>
      <c r="AA170" s="6"/>
      <c r="AB170" s="84">
        <f>price_clean[[#This Row],[Date.1]]</f>
        <v>44054</v>
      </c>
      <c r="AC170" s="85">
        <f t="shared" si="18"/>
        <v>-8.0010554013772977E-3</v>
      </c>
      <c r="AD170" s="85">
        <f t="shared" si="19"/>
        <v>-1.9042282370843711E-2</v>
      </c>
      <c r="AE170" s="85">
        <f t="shared" si="20"/>
        <v>-3.0191131928919875E-2</v>
      </c>
      <c r="AF170" s="85">
        <f t="shared" si="21"/>
        <v>-2.3663056943716742E-2</v>
      </c>
      <c r="AG170" s="85">
        <f t="shared" si="22"/>
        <v>-3.0946522281178096E-3</v>
      </c>
      <c r="AH170" s="85">
        <f t="shared" si="23"/>
        <v>-5.5189726718979301E-2</v>
      </c>
      <c r="AI170" s="85">
        <f t="shared" si="24"/>
        <v>-3.1639347547503471E-2</v>
      </c>
      <c r="AJ170" s="6"/>
      <c r="AK170" s="4"/>
    </row>
    <row r="171" spans="15:37" s="1" customFormat="1" x14ac:dyDescent="0.25">
      <c r="O171" s="6"/>
      <c r="P171" s="35">
        <v>44055</v>
      </c>
      <c r="Q171" s="9">
        <v>3380.35009765625</v>
      </c>
      <c r="R171" s="9">
        <v>11157.7197265625</v>
      </c>
      <c r="S171" s="9">
        <v>110.31707000732422</v>
      </c>
      <c r="T171" s="9">
        <v>201.59518432617188</v>
      </c>
      <c r="U171" s="9">
        <v>75.10125732421875</v>
      </c>
      <c r="V171" s="9">
        <v>179.10000610351563</v>
      </c>
      <c r="W171">
        <v>103.65066528320313</v>
      </c>
      <c r="X171" s="9"/>
      <c r="Y171" s="9"/>
      <c r="AA171" s="6"/>
      <c r="AB171" s="84">
        <f>price_clean[[#This Row],[Date.1]]</f>
        <v>44055</v>
      </c>
      <c r="AC171" s="85">
        <f t="shared" si="18"/>
        <v>1.3899502293613534E-2</v>
      </c>
      <c r="AD171" s="85">
        <f t="shared" si="19"/>
        <v>2.5565720927189225E-2</v>
      </c>
      <c r="AE171" s="85">
        <f t="shared" si="20"/>
        <v>3.2693936459479746E-2</v>
      </c>
      <c r="AF171" s="85">
        <f t="shared" si="21"/>
        <v>2.8166685898437543E-2</v>
      </c>
      <c r="AG171" s="85">
        <f t="shared" si="22"/>
        <v>1.4889954473538691E-2</v>
      </c>
      <c r="AH171" s="85">
        <f t="shared" si="23"/>
        <v>-4.679132411383586E-3</v>
      </c>
      <c r="AI171" s="85">
        <f t="shared" si="24"/>
        <v>0.12331118921207428</v>
      </c>
      <c r="AJ171" s="6"/>
      <c r="AK171" s="4"/>
    </row>
    <row r="172" spans="15:37" s="1" customFormat="1" x14ac:dyDescent="0.25">
      <c r="O172" s="6"/>
      <c r="P172" s="35">
        <v>44056</v>
      </c>
      <c r="Q172" s="9">
        <v>3373.429931640625</v>
      </c>
      <c r="R172" s="9">
        <v>11178.3701171875</v>
      </c>
      <c r="S172" s="9">
        <v>112.26941680908203</v>
      </c>
      <c r="T172" s="9">
        <v>201.12300109863281</v>
      </c>
      <c r="U172" s="9">
        <v>74.899452209472656</v>
      </c>
      <c r="V172" s="9">
        <v>183.33000183105469</v>
      </c>
      <c r="W172">
        <v>108.06666564941406</v>
      </c>
      <c r="X172" s="9"/>
      <c r="Y172" s="9"/>
      <c r="AA172" s="6"/>
      <c r="AB172" s="84">
        <f>price_clean[[#This Row],[Date.1]]</f>
        <v>44056</v>
      </c>
      <c r="AC172" s="85">
        <f t="shared" si="18"/>
        <v>-2.049272676156681E-3</v>
      </c>
      <c r="AD172" s="85">
        <f t="shared" si="19"/>
        <v>1.8490610176754006E-3</v>
      </c>
      <c r="AE172" s="85">
        <f t="shared" si="20"/>
        <v>1.7542815820036861E-2</v>
      </c>
      <c r="AF172" s="85">
        <f t="shared" si="21"/>
        <v>-2.3449819799748832E-3</v>
      </c>
      <c r="AG172" s="85">
        <f t="shared" si="22"/>
        <v>-2.6907237589621148E-3</v>
      </c>
      <c r="AH172" s="85">
        <f t="shared" si="23"/>
        <v>2.3343474417206588E-2</v>
      </c>
      <c r="AI172" s="85">
        <f t="shared" si="24"/>
        <v>4.1722053804299483E-2</v>
      </c>
      <c r="AJ172" s="6"/>
      <c r="AK172" s="4"/>
    </row>
    <row r="173" spans="15:37" s="1" customFormat="1" x14ac:dyDescent="0.25">
      <c r="O173" s="6"/>
      <c r="P173" s="35">
        <v>44057</v>
      </c>
      <c r="Q173" s="9">
        <v>3372.85009765625</v>
      </c>
      <c r="R173" s="9">
        <v>11164.4501953125</v>
      </c>
      <c r="S173" s="9">
        <v>112.16935729980469</v>
      </c>
      <c r="T173" s="9">
        <v>201.31570434570313</v>
      </c>
      <c r="U173" s="9">
        <v>74.761848449707031</v>
      </c>
      <c r="V173" s="9">
        <v>182.53999328613281</v>
      </c>
      <c r="W173">
        <v>110.04733276367188</v>
      </c>
      <c r="X173" s="9"/>
      <c r="Y173" s="9"/>
      <c r="AA173" s="6"/>
      <c r="AB173" s="84">
        <f>price_clean[[#This Row],[Date.1]]</f>
        <v>44057</v>
      </c>
      <c r="AC173" s="85">
        <f t="shared" si="18"/>
        <v>-1.7189739627902921E-4</v>
      </c>
      <c r="AD173" s="85">
        <f t="shared" si="19"/>
        <v>-1.2460310275342376E-3</v>
      </c>
      <c r="AE173" s="85">
        <f t="shared" si="20"/>
        <v>-8.9164197499990306E-4</v>
      </c>
      <c r="AF173" s="85">
        <f t="shared" si="21"/>
        <v>9.5767757520053216E-4</v>
      </c>
      <c r="AG173" s="85">
        <f t="shared" si="22"/>
        <v>-1.8388694730630769E-3</v>
      </c>
      <c r="AH173" s="85">
        <f t="shared" si="23"/>
        <v>-4.3185272542077772E-3</v>
      </c>
      <c r="AI173" s="85">
        <f t="shared" si="24"/>
        <v>1.8162259872136134E-2</v>
      </c>
      <c r="AJ173" s="6"/>
      <c r="AK173" s="4"/>
    </row>
    <row r="174" spans="15:37" s="1" customFormat="1" x14ac:dyDescent="0.25">
      <c r="O174" s="6"/>
      <c r="P174" s="35">
        <v>44060</v>
      </c>
      <c r="Q174" s="9">
        <v>3381.989990234375</v>
      </c>
      <c r="R174" s="9">
        <v>11288.5703125</v>
      </c>
      <c r="S174" s="9">
        <v>111.87650299072266</v>
      </c>
      <c r="T174" s="9">
        <v>202.64564514160156</v>
      </c>
      <c r="U174" s="9">
        <v>75.220504760742188</v>
      </c>
      <c r="V174" s="9">
        <v>186.5</v>
      </c>
      <c r="W174">
        <v>122.37599945068359</v>
      </c>
      <c r="X174" s="9"/>
      <c r="Y174" s="9"/>
      <c r="AA174" s="6"/>
      <c r="AB174" s="84">
        <f>price_clean[[#This Row],[Date.1]]</f>
        <v>44060</v>
      </c>
      <c r="AC174" s="85">
        <f t="shared" si="18"/>
        <v>2.7061775074234558E-3</v>
      </c>
      <c r="AD174" s="85">
        <f t="shared" si="19"/>
        <v>1.1056096571396529E-2</v>
      </c>
      <c r="AE174" s="85">
        <f t="shared" si="20"/>
        <v>-2.6142368842567466E-3</v>
      </c>
      <c r="AF174" s="85">
        <f t="shared" si="21"/>
        <v>6.5845190518693071E-3</v>
      </c>
      <c r="AG174" s="85">
        <f t="shared" si="22"/>
        <v>6.1161560807228071E-3</v>
      </c>
      <c r="AH174" s="85">
        <f t="shared" si="23"/>
        <v>2.1461948775391659E-2</v>
      </c>
      <c r="AI174" s="85">
        <f t="shared" si="24"/>
        <v>0.10618769683979797</v>
      </c>
      <c r="AJ174" s="6"/>
      <c r="AK174" s="4"/>
    </row>
    <row r="175" spans="15:37" s="1" customFormat="1" x14ac:dyDescent="0.25">
      <c r="O175" s="6"/>
      <c r="P175" s="35">
        <v>44061</v>
      </c>
      <c r="Q175" s="9">
        <v>3389.780029296875</v>
      </c>
      <c r="R175" s="9">
        <v>11399.0302734375</v>
      </c>
      <c r="S175" s="9">
        <v>112.80875396728516</v>
      </c>
      <c r="T175" s="9">
        <v>203.81169128417969</v>
      </c>
      <c r="U175" s="9">
        <v>75.284721374511719</v>
      </c>
      <c r="V175" s="9">
        <v>188.17999267578125</v>
      </c>
      <c r="W175">
        <v>125.80599975585938</v>
      </c>
      <c r="X175" s="9"/>
      <c r="Y175" s="9"/>
      <c r="AA175" s="6"/>
      <c r="AB175" s="84">
        <f>price_clean[[#This Row],[Date.1]]</f>
        <v>44061</v>
      </c>
      <c r="AC175" s="85">
        <f t="shared" si="18"/>
        <v>2.3007404198168474E-3</v>
      </c>
      <c r="AD175" s="85">
        <f t="shared" si="19"/>
        <v>9.7375509882215248E-3</v>
      </c>
      <c r="AE175" s="85">
        <f t="shared" si="20"/>
        <v>8.2983310869928165E-3</v>
      </c>
      <c r="AF175" s="85">
        <f t="shared" si="21"/>
        <v>5.7376223133945078E-3</v>
      </c>
      <c r="AG175" s="85">
        <f t="shared" si="22"/>
        <v>8.5334734634016549E-4</v>
      </c>
      <c r="AH175" s="85">
        <f t="shared" si="23"/>
        <v>8.9676735734032422E-3</v>
      </c>
      <c r="AI175" s="85">
        <f t="shared" si="24"/>
        <v>2.764276800974182E-2</v>
      </c>
      <c r="AJ175" s="6"/>
      <c r="AK175" s="4"/>
    </row>
    <row r="176" spans="15:37" s="1" customFormat="1" x14ac:dyDescent="0.25">
      <c r="O176" s="6"/>
      <c r="P176" s="35">
        <v>44062</v>
      </c>
      <c r="Q176" s="9">
        <v>3374.85009765625</v>
      </c>
      <c r="R176" s="9">
        <v>11318.6396484375</v>
      </c>
      <c r="S176" s="9">
        <v>112.95030212402344</v>
      </c>
      <c r="T176" s="9">
        <v>202.57518005371094</v>
      </c>
      <c r="U176" s="9">
        <v>74.908622741699219</v>
      </c>
      <c r="V176" s="9">
        <v>182.24000549316406</v>
      </c>
      <c r="W176">
        <v>125.23533630371094</v>
      </c>
      <c r="X176" s="9"/>
      <c r="Y176" s="9"/>
      <c r="AA176" s="6"/>
      <c r="AB176" s="84">
        <f>price_clean[[#This Row],[Date.1]]</f>
        <v>44062</v>
      </c>
      <c r="AC176" s="85">
        <f t="shared" si="18"/>
        <v>-4.4141233451820182E-3</v>
      </c>
      <c r="AD176" s="85">
        <f t="shared" si="19"/>
        <v>-7.0773948945311348E-3</v>
      </c>
      <c r="AE176" s="85">
        <f t="shared" si="20"/>
        <v>1.2539756122050098E-3</v>
      </c>
      <c r="AF176" s="85">
        <f t="shared" si="21"/>
        <v>-6.0854084300972118E-3</v>
      </c>
      <c r="AG176" s="85">
        <f t="shared" si="22"/>
        <v>-5.0082035410732462E-3</v>
      </c>
      <c r="AH176" s="85">
        <f t="shared" si="23"/>
        <v>-3.207438281593019E-2</v>
      </c>
      <c r="AI176" s="85">
        <f t="shared" si="24"/>
        <v>-4.5463782503080055E-3</v>
      </c>
      <c r="AJ176" s="6"/>
      <c r="AK176" s="4"/>
    </row>
    <row r="177" spans="15:37" s="1" customFormat="1" x14ac:dyDescent="0.25">
      <c r="O177" s="6"/>
      <c r="P177" s="35">
        <v>44063</v>
      </c>
      <c r="Q177" s="9">
        <v>3385.510009765625</v>
      </c>
      <c r="R177" s="9">
        <v>11477.0498046875</v>
      </c>
      <c r="S177" s="9">
        <v>115.45661926269531</v>
      </c>
      <c r="T177" s="9">
        <v>207.28938293457031</v>
      </c>
      <c r="U177" s="9">
        <v>74.926963806152344</v>
      </c>
      <c r="V177" s="9">
        <v>183.5</v>
      </c>
      <c r="W177">
        <v>133.45533752441406</v>
      </c>
      <c r="X177" s="9"/>
      <c r="Y177" s="9"/>
      <c r="AA177" s="6"/>
      <c r="AB177" s="84">
        <f>price_clean[[#This Row],[Date.1]]</f>
        <v>44063</v>
      </c>
      <c r="AC177" s="85">
        <f t="shared" si="18"/>
        <v>3.1536547683461333E-3</v>
      </c>
      <c r="AD177" s="85">
        <f t="shared" si="19"/>
        <v>1.389847905630833E-2</v>
      </c>
      <c r="AE177" s="85">
        <f t="shared" si="20"/>
        <v>2.1946950852862898E-2</v>
      </c>
      <c r="AF177" s="85">
        <f t="shared" si="21"/>
        <v>2.3004725013674485E-2</v>
      </c>
      <c r="AG177" s="85">
        <f t="shared" si="22"/>
        <v>2.4481586740913942E-4</v>
      </c>
      <c r="AH177" s="85">
        <f t="shared" si="23"/>
        <v>6.8901376532816277E-3</v>
      </c>
      <c r="AI177" s="85">
        <f t="shared" si="24"/>
        <v>6.3572213795282106E-2</v>
      </c>
      <c r="AJ177" s="6"/>
      <c r="AK177" s="4"/>
    </row>
    <row r="178" spans="15:37" s="1" customFormat="1" x14ac:dyDescent="0.25">
      <c r="O178" s="6"/>
      <c r="P178" s="35">
        <v>44064</v>
      </c>
      <c r="Q178" s="9">
        <v>3397.159912109375</v>
      </c>
      <c r="R178" s="9">
        <v>11555.16015625</v>
      </c>
      <c r="S178" s="9">
        <v>121.40636444091797</v>
      </c>
      <c r="T178" s="9">
        <v>205.78239440917969</v>
      </c>
      <c r="U178" s="9">
        <v>75.000350952148438</v>
      </c>
      <c r="V178" s="9">
        <v>182.02999877929688</v>
      </c>
      <c r="W178">
        <v>136.66532897949219</v>
      </c>
      <c r="X178" s="9"/>
      <c r="Y178" s="9"/>
      <c r="AA178" s="6"/>
      <c r="AB178" s="84">
        <f>price_clean[[#This Row],[Date.1]]</f>
        <v>44064</v>
      </c>
      <c r="AC178" s="85">
        <f t="shared" si="18"/>
        <v>3.4351999829724668E-3</v>
      </c>
      <c r="AD178" s="85">
        <f t="shared" si="19"/>
        <v>6.7827317615839792E-3</v>
      </c>
      <c r="AE178" s="85">
        <f t="shared" si="20"/>
        <v>5.0248434018689871E-2</v>
      </c>
      <c r="AF178" s="85">
        <f t="shared" si="21"/>
        <v>-7.2965295329478607E-3</v>
      </c>
      <c r="AG178" s="85">
        <f t="shared" si="22"/>
        <v>9.789697357747366E-4</v>
      </c>
      <c r="AH178" s="85">
        <f t="shared" si="23"/>
        <v>-8.0431655428721532E-3</v>
      </c>
      <c r="AI178" s="85">
        <f t="shared" si="24"/>
        <v>2.3768211540485355E-2</v>
      </c>
      <c r="AJ178" s="6"/>
      <c r="AK178" s="4"/>
    </row>
    <row r="179" spans="15:37" s="1" customFormat="1" x14ac:dyDescent="0.25">
      <c r="O179" s="6"/>
      <c r="P179" s="35">
        <v>44067</v>
      </c>
      <c r="Q179" s="9">
        <v>3431.280029296875</v>
      </c>
      <c r="R179" s="9">
        <v>11626.169921875</v>
      </c>
      <c r="S179" s="9">
        <v>122.85844421386719</v>
      </c>
      <c r="T179" s="9">
        <v>206.42962646484375</v>
      </c>
      <c r="U179" s="9">
        <v>75.780082702636719</v>
      </c>
      <c r="V179" s="9">
        <v>181</v>
      </c>
      <c r="W179">
        <v>134.27999877929688</v>
      </c>
      <c r="X179" s="9"/>
      <c r="Y179" s="9"/>
      <c r="AA179" s="6"/>
      <c r="AB179" s="84">
        <f>price_clean[[#This Row],[Date.1]]</f>
        <v>44067</v>
      </c>
      <c r="AC179" s="85">
        <f t="shared" si="18"/>
        <v>9.9936153649035075E-3</v>
      </c>
      <c r="AD179" s="85">
        <f t="shared" si="19"/>
        <v>6.126480878438402E-3</v>
      </c>
      <c r="AE179" s="85">
        <f t="shared" si="20"/>
        <v>1.1889529945121741E-2</v>
      </c>
      <c r="AF179" s="85">
        <f t="shared" si="21"/>
        <v>3.1402897284616787E-3</v>
      </c>
      <c r="AG179" s="85">
        <f t="shared" si="22"/>
        <v>1.0342704054282337E-2</v>
      </c>
      <c r="AH179" s="85">
        <f t="shared" si="23"/>
        <v>-5.6744706859270348E-3</v>
      </c>
      <c r="AI179" s="85">
        <f t="shared" si="24"/>
        <v>-1.7607920006301417E-2</v>
      </c>
      <c r="AJ179" s="6"/>
      <c r="AK179" s="4"/>
    </row>
    <row r="180" spans="15:37" s="1" customFormat="1" x14ac:dyDescent="0.25">
      <c r="O180" s="6"/>
      <c r="P180" s="35">
        <v>44068</v>
      </c>
      <c r="Q180" s="9">
        <v>3443.6201171875</v>
      </c>
      <c r="R180" s="9">
        <v>11721.8095703125</v>
      </c>
      <c r="S180" s="9">
        <v>121.85052490234375</v>
      </c>
      <c r="T180" s="9">
        <v>209.11518859863281</v>
      </c>
      <c r="U180" s="9">
        <v>76.046089172363281</v>
      </c>
      <c r="V180" s="9">
        <v>181.22000122070313</v>
      </c>
      <c r="W180">
        <v>134.88932800292969</v>
      </c>
      <c r="X180" s="9"/>
      <c r="Y180" s="9"/>
      <c r="AA180" s="6"/>
      <c r="AB180" s="84">
        <f>price_clean[[#This Row],[Date.1]]</f>
        <v>44068</v>
      </c>
      <c r="AC180" s="85">
        <f t="shared" si="18"/>
        <v>3.5898997455401172E-3</v>
      </c>
      <c r="AD180" s="85">
        <f t="shared" si="19"/>
        <v>8.1925875771231456E-3</v>
      </c>
      <c r="AE180" s="85">
        <f t="shared" si="20"/>
        <v>-8.2377447379859154E-3</v>
      </c>
      <c r="AF180" s="85">
        <f t="shared" si="21"/>
        <v>1.2925679381786459E-2</v>
      </c>
      <c r="AG180" s="85">
        <f t="shared" si="22"/>
        <v>3.5040960148786477E-3</v>
      </c>
      <c r="AH180" s="85">
        <f t="shared" si="23"/>
        <v>1.2147382641175607E-3</v>
      </c>
      <c r="AI180" s="85">
        <f t="shared" si="24"/>
        <v>4.5274866327409151E-3</v>
      </c>
      <c r="AJ180" s="6"/>
      <c r="AK180" s="4"/>
    </row>
    <row r="181" spans="15:37" s="1" customFormat="1" x14ac:dyDescent="0.25">
      <c r="O181" s="6"/>
      <c r="P181" s="35">
        <v>44069</v>
      </c>
      <c r="Q181" s="9">
        <v>3478.72998046875</v>
      </c>
      <c r="R181" s="9">
        <v>11971.9404296875</v>
      </c>
      <c r="S181" s="9">
        <v>123.507568359375</v>
      </c>
      <c r="T181" s="9">
        <v>213.63615417480469</v>
      </c>
      <c r="U181" s="9">
        <v>76.642356872558594</v>
      </c>
      <c r="V181" s="9">
        <v>183.36000061035156</v>
      </c>
      <c r="W181">
        <v>143.54466247558594</v>
      </c>
      <c r="X181" s="9"/>
      <c r="Y181" s="9"/>
      <c r="AA181" s="6"/>
      <c r="AB181" s="84">
        <f>price_clean[[#This Row],[Date.1]]</f>
        <v>44069</v>
      </c>
      <c r="AC181" s="85">
        <f t="shared" si="18"/>
        <v>1.0144001344841499E-2</v>
      </c>
      <c r="AD181" s="85">
        <f t="shared" si="19"/>
        <v>2.111444174746286E-2</v>
      </c>
      <c r="AE181" s="85">
        <f t="shared" si="20"/>
        <v>1.3507348615888053E-2</v>
      </c>
      <c r="AF181" s="85">
        <f t="shared" si="21"/>
        <v>2.1389112118690271E-2</v>
      </c>
      <c r="AG181" s="85">
        <f t="shared" si="22"/>
        <v>7.8102927457615609E-3</v>
      </c>
      <c r="AH181" s="85">
        <f t="shared" si="23"/>
        <v>1.1739667325137685E-2</v>
      </c>
      <c r="AI181" s="85">
        <f t="shared" si="24"/>
        <v>6.2191573885380901E-2</v>
      </c>
      <c r="AJ181" s="6"/>
      <c r="AK181" s="4"/>
    </row>
    <row r="182" spans="15:37" s="1" customFormat="1" x14ac:dyDescent="0.25">
      <c r="O182" s="6"/>
      <c r="P182" s="35">
        <v>44070</v>
      </c>
      <c r="Q182" s="9">
        <v>3484.550048828125</v>
      </c>
      <c r="R182" s="9">
        <v>11926.16015625</v>
      </c>
      <c r="S182" s="9">
        <v>122.03111267089844</v>
      </c>
      <c r="T182" s="9">
        <v>218.88169860839844</v>
      </c>
      <c r="U182" s="9">
        <v>76.46807861328125</v>
      </c>
      <c r="V182" s="9">
        <v>181.24000549316406</v>
      </c>
      <c r="W182">
        <v>149.25</v>
      </c>
      <c r="X182" s="9"/>
      <c r="Y182" s="9"/>
      <c r="AA182" s="6"/>
      <c r="AB182" s="84">
        <f>price_clean[[#This Row],[Date.1]]</f>
        <v>44070</v>
      </c>
      <c r="AC182" s="85">
        <f t="shared" si="18"/>
        <v>1.6716460318091384E-3</v>
      </c>
      <c r="AD182" s="85">
        <f t="shared" si="19"/>
        <v>-3.8312943970489075E-3</v>
      </c>
      <c r="AE182" s="85">
        <f t="shared" si="20"/>
        <v>-1.2026402339185132E-2</v>
      </c>
      <c r="AF182" s="85">
        <f t="shared" si="21"/>
        <v>2.4257040978117827E-2</v>
      </c>
      <c r="AG182" s="85">
        <f t="shared" si="22"/>
        <v>-2.2765049813932223E-3</v>
      </c>
      <c r="AH182" s="85">
        <f t="shared" si="23"/>
        <v>-1.1629286747359606E-2</v>
      </c>
      <c r="AI182" s="85">
        <f t="shared" si="24"/>
        <v>3.8976528733484783E-2</v>
      </c>
      <c r="AJ182" s="6"/>
      <c r="AK182" s="4"/>
    </row>
    <row r="183" spans="15:37" s="1" customFormat="1" x14ac:dyDescent="0.25">
      <c r="O183" s="6"/>
      <c r="P183" s="35">
        <v>44071</v>
      </c>
      <c r="Q183" s="9">
        <v>3508.010009765625</v>
      </c>
      <c r="R183" s="9">
        <v>11995.849609375</v>
      </c>
      <c r="S183" s="9">
        <v>121.83344268798828</v>
      </c>
      <c r="T183" s="9">
        <v>221.13255310058594</v>
      </c>
      <c r="U183" s="9">
        <v>77.027633666992188</v>
      </c>
      <c r="V183" s="9">
        <v>184.38999938964844</v>
      </c>
      <c r="W183">
        <v>147.55999755859375</v>
      </c>
      <c r="X183" s="9"/>
      <c r="Y183" s="9"/>
      <c r="AA183" s="6"/>
      <c r="AB183" s="84">
        <f>price_clean[[#This Row],[Date.1]]</f>
        <v>44071</v>
      </c>
      <c r="AC183" s="85">
        <f t="shared" si="18"/>
        <v>6.7100028495702541E-3</v>
      </c>
      <c r="AD183" s="85">
        <f t="shared" si="19"/>
        <v>5.8264042990743923E-3</v>
      </c>
      <c r="AE183" s="85">
        <f t="shared" si="20"/>
        <v>-1.6211460161634453E-3</v>
      </c>
      <c r="AF183" s="85">
        <f t="shared" si="21"/>
        <v>1.0230914643296769E-2</v>
      </c>
      <c r="AG183" s="85">
        <f t="shared" si="22"/>
        <v>7.2908555433286856E-3</v>
      </c>
      <c r="AH183" s="85">
        <f t="shared" si="23"/>
        <v>1.7230926299240001E-2</v>
      </c>
      <c r="AI183" s="85">
        <f t="shared" si="24"/>
        <v>-1.138789608941323E-2</v>
      </c>
      <c r="AJ183" s="6"/>
      <c r="AK183" s="4"/>
    </row>
    <row r="184" spans="15:37" s="1" customFormat="1" x14ac:dyDescent="0.25">
      <c r="O184" s="6"/>
      <c r="P184" s="35">
        <v>44074</v>
      </c>
      <c r="Q184" s="9">
        <v>3500.31005859375</v>
      </c>
      <c r="R184" s="9">
        <v>12110.7001953125</v>
      </c>
      <c r="S184" s="9">
        <v>125.965087890625</v>
      </c>
      <c r="T184" s="9">
        <v>217.86735534667969</v>
      </c>
      <c r="U184" s="9">
        <v>76.587326049804688</v>
      </c>
      <c r="V184" s="9">
        <v>184.83000183105469</v>
      </c>
      <c r="W184">
        <v>166.10667419433594</v>
      </c>
      <c r="X184" s="9"/>
      <c r="Y184" s="9"/>
      <c r="AA184" s="6"/>
      <c r="AB184" s="84">
        <f>price_clean[[#This Row],[Date.1]]</f>
        <v>44074</v>
      </c>
      <c r="AC184" s="85">
        <f t="shared" si="18"/>
        <v>-2.197375175508541E-3</v>
      </c>
      <c r="AD184" s="85">
        <f t="shared" si="19"/>
        <v>9.5286514127368247E-3</v>
      </c>
      <c r="AE184" s="85">
        <f t="shared" si="20"/>
        <v>3.3349900227375079E-2</v>
      </c>
      <c r="AF184" s="85">
        <f t="shared" si="21"/>
        <v>-1.4875893613747923E-2</v>
      </c>
      <c r="AG184" s="85">
        <f t="shared" si="22"/>
        <v>-5.7326294759206097E-3</v>
      </c>
      <c r="AH184" s="85">
        <f t="shared" si="23"/>
        <v>2.3834171943240799E-3</v>
      </c>
      <c r="AI184" s="85">
        <f t="shared" si="24"/>
        <v>0.11839534141276628</v>
      </c>
      <c r="AJ184" s="6"/>
      <c r="AK184" s="4"/>
    </row>
    <row r="185" spans="15:37" s="1" customFormat="1" x14ac:dyDescent="0.25">
      <c r="O185" s="6"/>
      <c r="P185" s="35">
        <v>44075</v>
      </c>
      <c r="Q185" s="9">
        <v>3526.64990234375</v>
      </c>
      <c r="R185" s="9">
        <v>12292.8603515625</v>
      </c>
      <c r="S185" s="9">
        <v>130.98260498046875</v>
      </c>
      <c r="T185" s="9">
        <v>219.54824829101563</v>
      </c>
      <c r="U185" s="9">
        <v>77.165237426757813</v>
      </c>
      <c r="V185" s="9">
        <v>185.05000305175781</v>
      </c>
      <c r="W185">
        <v>158.35000610351563</v>
      </c>
      <c r="X185" s="9"/>
      <c r="Y185" s="9"/>
      <c r="AA185" s="6"/>
      <c r="AB185" s="84">
        <f>price_clean[[#This Row],[Date.1]]</f>
        <v>44075</v>
      </c>
      <c r="AC185" s="85">
        <f t="shared" si="18"/>
        <v>7.496831420705943E-3</v>
      </c>
      <c r="AD185" s="85">
        <f t="shared" si="19"/>
        <v>1.4929259134215495E-2</v>
      </c>
      <c r="AE185" s="85">
        <f t="shared" si="20"/>
        <v>3.9059739651097401E-2</v>
      </c>
      <c r="AF185" s="85">
        <f t="shared" si="21"/>
        <v>7.6856024537404243E-3</v>
      </c>
      <c r="AG185" s="85">
        <f t="shared" si="22"/>
        <v>7.517456430874361E-3</v>
      </c>
      <c r="AH185" s="85">
        <f t="shared" si="23"/>
        <v>1.1895817224104161E-3</v>
      </c>
      <c r="AI185" s="85">
        <f t="shared" si="24"/>
        <v>-4.7822386066953958E-2</v>
      </c>
      <c r="AJ185" s="6"/>
      <c r="AK185" s="4"/>
    </row>
    <row r="186" spans="15:37" s="1" customFormat="1" x14ac:dyDescent="0.25">
      <c r="O186" s="6"/>
      <c r="P186" s="35">
        <v>44076</v>
      </c>
      <c r="Q186" s="9">
        <v>3580.840087890625</v>
      </c>
      <c r="R186" s="9">
        <v>12420.5400390625</v>
      </c>
      <c r="S186" s="9">
        <v>128.26884460449219</v>
      </c>
      <c r="T186" s="9">
        <v>223.77940368652344</v>
      </c>
      <c r="U186" s="9">
        <v>78.036689758300781</v>
      </c>
      <c r="V186" s="9">
        <v>182.6199951171875</v>
      </c>
      <c r="W186">
        <v>149.12333679199219</v>
      </c>
      <c r="X186" s="9"/>
      <c r="Y186" s="9"/>
      <c r="AA186" s="6"/>
      <c r="AB186" s="84">
        <f>price_clean[[#This Row],[Date.1]]</f>
        <v>44076</v>
      </c>
      <c r="AC186" s="85">
        <f t="shared" si="18"/>
        <v>1.524905014386973E-2</v>
      </c>
      <c r="AD186" s="85">
        <f t="shared" si="19"/>
        <v>1.0332922341906128E-2</v>
      </c>
      <c r="AE186" s="85">
        <f t="shared" si="20"/>
        <v>-2.0936118231581216E-2</v>
      </c>
      <c r="AF186" s="85">
        <f t="shared" si="21"/>
        <v>1.9088743302744127E-2</v>
      </c>
      <c r="AG186" s="85">
        <f t="shared" si="22"/>
        <v>1.1230034392409398E-2</v>
      </c>
      <c r="AH186" s="85">
        <f t="shared" si="23"/>
        <v>-1.3218610873058246E-2</v>
      </c>
      <c r="AI186" s="85">
        <f t="shared" si="24"/>
        <v>-6.0034084286439256E-2</v>
      </c>
      <c r="AJ186" s="6"/>
      <c r="AK186" s="4"/>
    </row>
    <row r="187" spans="15:37" s="1" customFormat="1" x14ac:dyDescent="0.25">
      <c r="O187" s="6"/>
      <c r="P187" s="35">
        <v>44077</v>
      </c>
      <c r="Q187" s="9">
        <v>3455.06005859375</v>
      </c>
      <c r="R187" s="9">
        <v>11771.3701171875</v>
      </c>
      <c r="S187" s="9">
        <v>117.99954986572266</v>
      </c>
      <c r="T187" s="9">
        <v>209.9169921875</v>
      </c>
      <c r="U187" s="9">
        <v>75.697502136230469</v>
      </c>
      <c r="V187" s="9">
        <v>181.13999938964844</v>
      </c>
      <c r="W187">
        <v>135.66667175292969</v>
      </c>
      <c r="X187" s="9"/>
      <c r="Y187" s="9"/>
      <c r="AA187" s="6"/>
      <c r="AB187" s="84">
        <f>price_clean[[#This Row],[Date.1]]</f>
        <v>44077</v>
      </c>
      <c r="AC187" s="85">
        <f t="shared" si="18"/>
        <v>-3.5757594142185302E-2</v>
      </c>
      <c r="AD187" s="85">
        <f t="shared" si="19"/>
        <v>-5.3681234891165545E-2</v>
      </c>
      <c r="AE187" s="85">
        <f t="shared" si="20"/>
        <v>-8.344759998291601E-2</v>
      </c>
      <c r="AF187" s="85">
        <f t="shared" si="21"/>
        <v>-6.39485843671668E-2</v>
      </c>
      <c r="AG187" s="85">
        <f t="shared" si="22"/>
        <v>-3.0433934591954596E-2</v>
      </c>
      <c r="AH187" s="85">
        <f t="shared" si="23"/>
        <v>-8.1372548733369774E-3</v>
      </c>
      <c r="AI187" s="85">
        <f t="shared" si="24"/>
        <v>-9.4572792977304407E-2</v>
      </c>
      <c r="AJ187" s="6"/>
      <c r="AK187" s="4"/>
    </row>
    <row r="188" spans="15:37" s="1" customFormat="1" x14ac:dyDescent="0.25">
      <c r="O188" s="6"/>
      <c r="P188" s="35">
        <v>44078</v>
      </c>
      <c r="Q188" s="9">
        <v>3426.9599609375</v>
      </c>
      <c r="R188" s="9">
        <v>11622.1298828125</v>
      </c>
      <c r="S188" s="9">
        <v>118.07761383056641</v>
      </c>
      <c r="T188" s="9">
        <v>206.97061157226563</v>
      </c>
      <c r="U188" s="9">
        <v>75.413139343261719</v>
      </c>
      <c r="V188" s="9">
        <v>181.63999938964844</v>
      </c>
      <c r="W188">
        <v>139.44000244140625</v>
      </c>
      <c r="X188" s="9"/>
      <c r="Y188" s="9"/>
      <c r="AA188" s="6"/>
      <c r="AB188" s="84">
        <f>price_clean[[#This Row],[Date.1]]</f>
        <v>44078</v>
      </c>
      <c r="AC188" s="85">
        <f t="shared" si="18"/>
        <v>-8.1662807542751022E-3</v>
      </c>
      <c r="AD188" s="85">
        <f t="shared" si="19"/>
        <v>-1.2759292885330061E-2</v>
      </c>
      <c r="AE188" s="85">
        <f t="shared" si="20"/>
        <v>6.613428123817633E-4</v>
      </c>
      <c r="AF188" s="85">
        <f t="shared" si="21"/>
        <v>-1.4135367172581979E-2</v>
      </c>
      <c r="AG188" s="85">
        <f t="shared" si="22"/>
        <v>-3.7636413405570963E-3</v>
      </c>
      <c r="AH188" s="85">
        <f t="shared" si="23"/>
        <v>2.7564932922231992E-3</v>
      </c>
      <c r="AI188" s="85">
        <f t="shared" si="24"/>
        <v>2.7433484455049211E-2</v>
      </c>
      <c r="AJ188" s="6"/>
      <c r="AK188" s="4"/>
    </row>
    <row r="189" spans="15:37" s="1" customFormat="1" x14ac:dyDescent="0.25">
      <c r="O189" s="6"/>
      <c r="P189" s="35">
        <v>44082</v>
      </c>
      <c r="Q189" s="9">
        <v>3331.840087890625</v>
      </c>
      <c r="R189" s="9">
        <v>11068.259765625</v>
      </c>
      <c r="S189" s="9">
        <v>110.131591796875</v>
      </c>
      <c r="T189" s="9">
        <v>195.77438354492188</v>
      </c>
      <c r="U189" s="9">
        <v>73.670211791992188</v>
      </c>
      <c r="V189" s="9">
        <v>181.28999328613281</v>
      </c>
      <c r="W189">
        <v>110.06999969482422</v>
      </c>
      <c r="X189" s="9"/>
      <c r="Y189" s="9"/>
      <c r="AA189" s="6"/>
      <c r="AB189" s="84">
        <f>price_clean[[#This Row],[Date.1]]</f>
        <v>44082</v>
      </c>
      <c r="AC189" s="85">
        <f t="shared" si="18"/>
        <v>-2.8148829086466789E-2</v>
      </c>
      <c r="AD189" s="85">
        <f t="shared" si="19"/>
        <v>-4.882949757055003E-2</v>
      </c>
      <c r="AE189" s="85">
        <f t="shared" si="20"/>
        <v>-6.9666212702188007E-2</v>
      </c>
      <c r="AF189" s="85">
        <f t="shared" si="21"/>
        <v>-5.5613918267007567E-2</v>
      </c>
      <c r="AG189" s="85">
        <f t="shared" si="22"/>
        <v>-2.3382986114127039E-2</v>
      </c>
      <c r="AH189" s="85">
        <f t="shared" si="23"/>
        <v>-1.9287808618004912E-3</v>
      </c>
      <c r="AI189" s="85">
        <f t="shared" si="24"/>
        <v>-0.23651789445767657</v>
      </c>
      <c r="AJ189" s="6"/>
      <c r="AK189" s="4"/>
    </row>
    <row r="190" spans="15:37" s="1" customFormat="1" x14ac:dyDescent="0.25">
      <c r="O190" s="6"/>
      <c r="P190" s="35">
        <v>44083</v>
      </c>
      <c r="Q190" s="9">
        <v>3398.9599609375</v>
      </c>
      <c r="R190" s="9">
        <v>11395.849609375</v>
      </c>
      <c r="S190" s="9">
        <v>114.52436828613281</v>
      </c>
      <c r="T190" s="9">
        <v>204.11116027832031</v>
      </c>
      <c r="U190" s="9">
        <v>75.018699645996094</v>
      </c>
      <c r="V190" s="9">
        <v>183.05000305175781</v>
      </c>
      <c r="W190">
        <v>122.09333038330078</v>
      </c>
      <c r="X190" s="9"/>
      <c r="Y190" s="9"/>
      <c r="AA190" s="6"/>
      <c r="AB190" s="84">
        <f>price_clean[[#This Row],[Date.1]]</f>
        <v>44083</v>
      </c>
      <c r="AC190" s="85">
        <f t="shared" si="18"/>
        <v>1.9944760662180386E-2</v>
      </c>
      <c r="AD190" s="85">
        <f t="shared" si="19"/>
        <v>2.9167688139046265E-2</v>
      </c>
      <c r="AE190" s="85">
        <f t="shared" si="20"/>
        <v>3.9111683938952889E-2</v>
      </c>
      <c r="AF190" s="85">
        <f t="shared" si="21"/>
        <v>4.1701856925020611E-2</v>
      </c>
      <c r="AG190" s="85">
        <f t="shared" si="22"/>
        <v>1.8138875507454699E-2</v>
      </c>
      <c r="AH190" s="85">
        <f t="shared" si="23"/>
        <v>9.6614342302388471E-3</v>
      </c>
      <c r="AI190" s="85">
        <f t="shared" si="24"/>
        <v>0.10366923114657202</v>
      </c>
      <c r="AJ190" s="6"/>
      <c r="AK190" s="4"/>
    </row>
    <row r="191" spans="15:37" s="1" customFormat="1" x14ac:dyDescent="0.25">
      <c r="O191" s="6"/>
      <c r="P191" s="35">
        <v>44084</v>
      </c>
      <c r="Q191" s="9">
        <v>3339.18994140625</v>
      </c>
      <c r="R191" s="9">
        <v>11154.1201171875</v>
      </c>
      <c r="S191" s="9">
        <v>110.78562927246094</v>
      </c>
      <c r="T191" s="9">
        <v>198.39230346679688</v>
      </c>
      <c r="U191" s="9">
        <v>73.963775634765625</v>
      </c>
      <c r="V191" s="9">
        <v>182.46000671386719</v>
      </c>
      <c r="W191">
        <v>123.77999877929688</v>
      </c>
      <c r="X191" s="9"/>
      <c r="Y191" s="9"/>
      <c r="AA191" s="6"/>
      <c r="AB191" s="84">
        <f>price_clean[[#This Row],[Date.1]]</f>
        <v>44084</v>
      </c>
      <c r="AC191" s="85">
        <f t="shared" si="18"/>
        <v>-1.7741245925395586E-2</v>
      </c>
      <c r="AD191" s="85">
        <f t="shared" si="19"/>
        <v>-2.1440272870048491E-2</v>
      </c>
      <c r="AE191" s="85">
        <f t="shared" si="20"/>
        <v>-3.3190557615851941E-2</v>
      </c>
      <c r="AF191" s="85">
        <f t="shared" si="21"/>
        <v>-2.8418347675200118E-2</v>
      </c>
      <c r="AG191" s="85">
        <f t="shared" si="22"/>
        <v>-1.4161956170593171E-2</v>
      </c>
      <c r="AH191" s="85">
        <f t="shared" si="23"/>
        <v>-3.2283485242562797E-3</v>
      </c>
      <c r="AI191" s="85">
        <f t="shared" si="24"/>
        <v>1.3720031040026988E-2</v>
      </c>
      <c r="AJ191" s="6"/>
      <c r="AK191" s="4"/>
    </row>
    <row r="192" spans="15:37" s="1" customFormat="1" x14ac:dyDescent="0.25">
      <c r="O192" s="6"/>
      <c r="P192" s="35">
        <v>44085</v>
      </c>
      <c r="Q192" s="9">
        <v>3340.969970703125</v>
      </c>
      <c r="R192" s="9">
        <v>11087.400390625</v>
      </c>
      <c r="S192" s="9">
        <v>109.33114624023438</v>
      </c>
      <c r="T192" s="9">
        <v>197.09780883789063</v>
      </c>
      <c r="U192" s="9">
        <v>74.257293701171875</v>
      </c>
      <c r="V192" s="9">
        <v>182.44999694824219</v>
      </c>
      <c r="W192">
        <v>124.23999786376953</v>
      </c>
      <c r="X192" s="9"/>
      <c r="Y192" s="9"/>
      <c r="AA192" s="6"/>
      <c r="AB192" s="84">
        <f>price_clean[[#This Row],[Date.1]]</f>
        <v>44085</v>
      </c>
      <c r="AC192" s="85">
        <f t="shared" si="18"/>
        <v>5.3293015808734956E-4</v>
      </c>
      <c r="AD192" s="85">
        <f t="shared" si="19"/>
        <v>-5.9995832272633715E-3</v>
      </c>
      <c r="AE192" s="85">
        <f t="shared" si="20"/>
        <v>-1.3215750578759866E-2</v>
      </c>
      <c r="AF192" s="85">
        <f t="shared" si="21"/>
        <v>-6.5463039984781811E-3</v>
      </c>
      <c r="AG192" s="85">
        <f t="shared" si="22"/>
        <v>3.9605496222240629E-3</v>
      </c>
      <c r="AH192" s="85">
        <f t="shared" si="23"/>
        <v>-5.4861557792618405E-5</v>
      </c>
      <c r="AI192" s="85">
        <f t="shared" si="24"/>
        <v>3.7093751967073318E-3</v>
      </c>
      <c r="AJ192" s="6"/>
      <c r="AK192" s="4"/>
    </row>
    <row r="193" spans="15:37" s="1" customFormat="1" x14ac:dyDescent="0.25">
      <c r="O193" s="6"/>
      <c r="P193" s="35">
        <v>44088</v>
      </c>
      <c r="Q193" s="9">
        <v>3383.5400390625</v>
      </c>
      <c r="R193" s="9">
        <v>11277.759765625</v>
      </c>
      <c r="S193" s="9">
        <v>112.61107635498047</v>
      </c>
      <c r="T193" s="9">
        <v>198.43096923828125</v>
      </c>
      <c r="U193" s="9">
        <v>75.192985534667969</v>
      </c>
      <c r="V193" s="9">
        <v>183.88999938964844</v>
      </c>
      <c r="W193">
        <v>139.87333679199219</v>
      </c>
      <c r="X193" s="9"/>
      <c r="Y193" s="9"/>
      <c r="AA193" s="6"/>
      <c r="AB193" s="84">
        <f>price_clean[[#This Row],[Date.1]]</f>
        <v>44088</v>
      </c>
      <c r="AC193" s="85">
        <f t="shared" si="18"/>
        <v>1.2661335025022992E-2</v>
      </c>
      <c r="AD193" s="85">
        <f t="shared" si="19"/>
        <v>1.7023260346916601E-2</v>
      </c>
      <c r="AE193" s="85">
        <f t="shared" si="20"/>
        <v>2.9558764301574527E-2</v>
      </c>
      <c r="AF193" s="85">
        <f t="shared" si="21"/>
        <v>6.7411805305079868E-3</v>
      </c>
      <c r="AG193" s="85">
        <f t="shared" si="22"/>
        <v>1.252194461664982E-2</v>
      </c>
      <c r="AH193" s="85">
        <f t="shared" si="23"/>
        <v>7.8616032777361795E-3</v>
      </c>
      <c r="AI193" s="85">
        <f t="shared" si="24"/>
        <v>0.11852211424147706</v>
      </c>
      <c r="AJ193" s="6"/>
      <c r="AK193" s="4"/>
    </row>
    <row r="194" spans="15:37" s="1" customFormat="1" x14ac:dyDescent="0.25">
      <c r="O194" s="6"/>
      <c r="P194" s="35">
        <v>44089</v>
      </c>
      <c r="Q194" s="9">
        <v>3401.199951171875</v>
      </c>
      <c r="R194" s="9">
        <v>11438.8701171875</v>
      </c>
      <c r="S194" s="9">
        <v>112.78678131103516</v>
      </c>
      <c r="T194" s="9">
        <v>201.68641662597656</v>
      </c>
      <c r="U194" s="9">
        <v>75.63330078125</v>
      </c>
      <c r="V194" s="9">
        <v>183.44999694824219</v>
      </c>
      <c r="W194">
        <v>149.91999816894531</v>
      </c>
      <c r="X194" s="9"/>
      <c r="Y194" s="9"/>
      <c r="AA194" s="6"/>
      <c r="AB194" s="84">
        <f>price_clean[[#This Row],[Date.1]]</f>
        <v>44089</v>
      </c>
      <c r="AC194" s="85">
        <f t="shared" si="18"/>
        <v>5.2057859304996566E-3</v>
      </c>
      <c r="AD194" s="85">
        <f t="shared" si="19"/>
        <v>1.4184591086209931E-2</v>
      </c>
      <c r="AE194" s="85">
        <f t="shared" si="20"/>
        <v>1.559065320889779E-3</v>
      </c>
      <c r="AF194" s="85">
        <f t="shared" si="21"/>
        <v>1.6272820629832555E-2</v>
      </c>
      <c r="AG194" s="85">
        <f t="shared" si="22"/>
        <v>5.8387235835894629E-3</v>
      </c>
      <c r="AH194" s="85">
        <f t="shared" si="23"/>
        <v>-2.3956152677241513E-3</v>
      </c>
      <c r="AI194" s="85">
        <f t="shared" si="24"/>
        <v>6.9364530389043874E-2</v>
      </c>
      <c r="AJ194" s="6"/>
      <c r="AK194" s="4"/>
    </row>
    <row r="195" spans="15:37" s="1" customFormat="1" x14ac:dyDescent="0.25">
      <c r="O195" s="6"/>
      <c r="P195" s="35">
        <v>44090</v>
      </c>
      <c r="Q195" s="9">
        <v>3385.489990234375</v>
      </c>
      <c r="R195" s="9">
        <v>11247.599609375</v>
      </c>
      <c r="S195" s="9">
        <v>109.45805358886719</v>
      </c>
      <c r="T195" s="9">
        <v>198.08319091796875</v>
      </c>
      <c r="U195" s="9">
        <v>75.504875183105469</v>
      </c>
      <c r="V195" s="9">
        <v>183.97000122070313</v>
      </c>
      <c r="W195">
        <v>147.25332641601563</v>
      </c>
      <c r="X195" s="9"/>
      <c r="Y195" s="9"/>
      <c r="AA195" s="6"/>
      <c r="AB195" s="84">
        <f>price_clean[[#This Row],[Date.1]]</f>
        <v>44090</v>
      </c>
      <c r="AC195" s="85">
        <f t="shared" si="18"/>
        <v>-4.6296468921518345E-3</v>
      </c>
      <c r="AD195" s="85">
        <f t="shared" si="19"/>
        <v>-1.6862477265186061E-2</v>
      </c>
      <c r="AE195" s="85">
        <f t="shared" si="20"/>
        <v>-2.9957741620271695E-2</v>
      </c>
      <c r="AF195" s="85">
        <f t="shared" si="21"/>
        <v>-1.8026999645057565E-2</v>
      </c>
      <c r="AG195" s="85">
        <f t="shared" si="22"/>
        <v>-1.6994465922871846E-3</v>
      </c>
      <c r="AH195" s="85">
        <f t="shared" si="23"/>
        <v>2.8305733071044763E-3</v>
      </c>
      <c r="AI195" s="85">
        <f t="shared" si="24"/>
        <v>-1.7947393738460667E-2</v>
      </c>
      <c r="AJ195" s="6"/>
      <c r="AK195" s="4"/>
    </row>
    <row r="196" spans="15:37" s="1" customFormat="1" x14ac:dyDescent="0.25">
      <c r="O196" s="6"/>
      <c r="P196" s="35">
        <v>44091</v>
      </c>
      <c r="Q196" s="9">
        <v>3357.010009765625</v>
      </c>
      <c r="R196" s="9">
        <v>11080.9501953125</v>
      </c>
      <c r="S196" s="9">
        <v>107.71070098876953</v>
      </c>
      <c r="T196" s="9">
        <v>196.01589965820313</v>
      </c>
      <c r="U196" s="9">
        <v>75.10125732421875</v>
      </c>
      <c r="V196" s="9">
        <v>182.96000671386719</v>
      </c>
      <c r="W196">
        <v>141.14332580566406</v>
      </c>
      <c r="X196" s="9"/>
      <c r="Y196" s="9"/>
      <c r="AA196" s="6"/>
      <c r="AB196" s="84">
        <f>price_clean[[#This Row],[Date.1]]</f>
        <v>44091</v>
      </c>
      <c r="AC196" s="85">
        <f t="shared" si="18"/>
        <v>-8.4479495285524567E-3</v>
      </c>
      <c r="AD196" s="85">
        <f t="shared" si="19"/>
        <v>-1.4927302486831062E-2</v>
      </c>
      <c r="AE196" s="85">
        <f t="shared" si="20"/>
        <v>-1.6092465164107846E-2</v>
      </c>
      <c r="AF196" s="85">
        <f t="shared" si="21"/>
        <v>-1.0491321959483862E-2</v>
      </c>
      <c r="AG196" s="85">
        <f t="shared" si="22"/>
        <v>-5.3599255017684685E-3</v>
      </c>
      <c r="AH196" s="85">
        <f t="shared" si="23"/>
        <v>-5.5051210626851149E-3</v>
      </c>
      <c r="AI196" s="85">
        <f t="shared" si="24"/>
        <v>-4.237854336559032E-2</v>
      </c>
      <c r="AJ196" s="6"/>
      <c r="AK196" s="4"/>
    </row>
    <row r="197" spans="15:37" s="1" customFormat="1" x14ac:dyDescent="0.25">
      <c r="O197" s="6"/>
      <c r="P197" s="35">
        <v>44092</v>
      </c>
      <c r="Q197" s="9">
        <v>3319.469970703125</v>
      </c>
      <c r="R197" s="9">
        <v>10936.98046875</v>
      </c>
      <c r="S197" s="9">
        <v>104.29409027099609</v>
      </c>
      <c r="T197" s="9">
        <v>193.58151245117188</v>
      </c>
      <c r="U197" s="9">
        <v>74.440780639648438</v>
      </c>
      <c r="V197" s="9">
        <v>183.19999694824219</v>
      </c>
      <c r="W197">
        <v>147.38333129882813</v>
      </c>
      <c r="X197" s="9"/>
      <c r="Y197" s="9"/>
      <c r="AA197" s="6"/>
      <c r="AB197" s="84">
        <f>price_clean[[#This Row],[Date.1]]</f>
        <v>44092</v>
      </c>
      <c r="AC197" s="85">
        <f t="shared" si="18"/>
        <v>-1.1245576947828505E-2</v>
      </c>
      <c r="AD197" s="85">
        <f t="shared" si="19"/>
        <v>-1.3077684786268437E-2</v>
      </c>
      <c r="AE197" s="85">
        <f t="shared" si="20"/>
        <v>-3.2234238924824465E-2</v>
      </c>
      <c r="AF197" s="85">
        <f t="shared" si="21"/>
        <v>-1.249709990018563E-2</v>
      </c>
      <c r="AG197" s="85">
        <f t="shared" si="22"/>
        <v>-8.8333820808172668E-3</v>
      </c>
      <c r="AH197" s="85">
        <f t="shared" si="23"/>
        <v>1.310849171618332E-3</v>
      </c>
      <c r="AI197" s="85">
        <f t="shared" si="24"/>
        <v>4.3261019376944362E-2</v>
      </c>
      <c r="AJ197" s="6"/>
      <c r="AK197" s="4"/>
    </row>
    <row r="198" spans="15:37" s="1" customFormat="1" x14ac:dyDescent="0.25">
      <c r="O198" s="6"/>
      <c r="P198" s="35">
        <v>44095</v>
      </c>
      <c r="Q198" s="9">
        <v>3281.06005859375</v>
      </c>
      <c r="R198" s="9">
        <v>10980.2197265625</v>
      </c>
      <c r="S198" s="9">
        <v>107.45688629150391</v>
      </c>
      <c r="T198" s="9">
        <v>195.658447265625</v>
      </c>
      <c r="U198" s="9">
        <v>73.355705261230469</v>
      </c>
      <c r="V198" s="9">
        <v>179.52000427246094</v>
      </c>
      <c r="W198">
        <v>149.79666137695313</v>
      </c>
      <c r="X198" s="9"/>
      <c r="Y198" s="9"/>
      <c r="AA198" s="6"/>
      <c r="AB198" s="84">
        <f>price_clean[[#This Row],[Date.1]]</f>
        <v>44095</v>
      </c>
      <c r="AC198" s="85">
        <f t="shared" si="18"/>
        <v>-1.1638564027297718E-2</v>
      </c>
      <c r="AD198" s="85">
        <f t="shared" si="19"/>
        <v>3.945696852223921E-3</v>
      </c>
      <c r="AE198" s="85">
        <f t="shared" si="20"/>
        <v>2.9875009840176912E-2</v>
      </c>
      <c r="AF198" s="85">
        <f t="shared" si="21"/>
        <v>1.0671846371968885E-2</v>
      </c>
      <c r="AG198" s="85">
        <f t="shared" si="22"/>
        <v>-1.468363564599447E-2</v>
      </c>
      <c r="AH198" s="85">
        <f t="shared" si="23"/>
        <v>-2.0291789448272826E-2</v>
      </c>
      <c r="AI198" s="85">
        <f t="shared" si="24"/>
        <v>1.6241895082045352E-2</v>
      </c>
      <c r="AJ198" s="6"/>
      <c r="AK198" s="4"/>
    </row>
    <row r="199" spans="15:37" s="1" customFormat="1" x14ac:dyDescent="0.25">
      <c r="O199" s="6"/>
      <c r="P199" s="35">
        <v>44096</v>
      </c>
      <c r="Q199" s="9">
        <v>3315.570068359375</v>
      </c>
      <c r="R199" s="9">
        <v>11186.3701171875</v>
      </c>
      <c r="S199" s="9">
        <v>109.14564514160156</v>
      </c>
      <c r="T199" s="9">
        <v>200.37266540527344</v>
      </c>
      <c r="U199" s="9">
        <v>73.696815490722656</v>
      </c>
      <c r="V199" s="9">
        <v>178.64999389648438</v>
      </c>
      <c r="W199">
        <v>141.41000366210938</v>
      </c>
      <c r="X199" s="9"/>
      <c r="Y199" s="9"/>
      <c r="AA199" s="6"/>
      <c r="AB199" s="84">
        <f>price_clean[[#This Row],[Date.1]]</f>
        <v>44096</v>
      </c>
      <c r="AC199" s="85">
        <f t="shared" si="18"/>
        <v>1.0463016398376152E-2</v>
      </c>
      <c r="AD199" s="85">
        <f t="shared" si="19"/>
        <v>1.8600635981096184E-2</v>
      </c>
      <c r="AE199" s="85">
        <f t="shared" si="20"/>
        <v>1.55934749069708E-2</v>
      </c>
      <c r="AF199" s="85">
        <f t="shared" si="21"/>
        <v>2.3808436616761745E-2</v>
      </c>
      <c r="AG199" s="85">
        <f t="shared" si="22"/>
        <v>4.6393062772666707E-3</v>
      </c>
      <c r="AH199" s="85">
        <f t="shared" si="23"/>
        <v>-4.8580958289270717E-3</v>
      </c>
      <c r="AI199" s="85">
        <f t="shared" si="24"/>
        <v>-5.7615285414717422E-2</v>
      </c>
      <c r="AJ199" s="6"/>
      <c r="AK199" s="4"/>
    </row>
    <row r="200" spans="15:37" s="1" customFormat="1" x14ac:dyDescent="0.25">
      <c r="O200" s="6"/>
      <c r="P200" s="35">
        <v>44097</v>
      </c>
      <c r="Q200" s="9">
        <v>3236.919921875</v>
      </c>
      <c r="R200" s="9">
        <v>10833.330078125</v>
      </c>
      <c r="S200" s="9">
        <v>104.56741333007813</v>
      </c>
      <c r="T200" s="9">
        <v>193.77471923828125</v>
      </c>
      <c r="U200" s="9">
        <v>72.277069091796875</v>
      </c>
      <c r="V200" s="9">
        <v>174.78999328613281</v>
      </c>
      <c r="W200">
        <v>126.78666687011719</v>
      </c>
      <c r="X200" s="9"/>
      <c r="Y200" s="9"/>
      <c r="AA200" s="6"/>
      <c r="AB200" s="84">
        <f>price_clean[[#This Row],[Date.1]]</f>
        <v>44097</v>
      </c>
      <c r="AC200" s="85">
        <f t="shared" si="18"/>
        <v>-2.4007338914374132E-2</v>
      </c>
      <c r="AD200" s="85">
        <f t="shared" si="19"/>
        <v>-3.2068583202124488E-2</v>
      </c>
      <c r="AE200" s="85">
        <f t="shared" si="20"/>
        <v>-4.2851217223995208E-2</v>
      </c>
      <c r="AF200" s="85">
        <f t="shared" si="21"/>
        <v>-3.348271647333477E-2</v>
      </c>
      <c r="AG200" s="85">
        <f t="shared" si="22"/>
        <v>-1.9452673645164353E-2</v>
      </c>
      <c r="AH200" s="85">
        <f t="shared" si="23"/>
        <v>-2.1843335368817322E-2</v>
      </c>
      <c r="AI200" s="85">
        <f t="shared" si="24"/>
        <v>-0.10915761260898618</v>
      </c>
      <c r="AJ200" s="6"/>
      <c r="AK200" s="4"/>
    </row>
    <row r="201" spans="15:37" s="1" customFormat="1" x14ac:dyDescent="0.25">
      <c r="O201" s="6"/>
      <c r="P201" s="35">
        <v>44098</v>
      </c>
      <c r="Q201" s="9">
        <v>3246.590087890625</v>
      </c>
      <c r="R201" s="9">
        <v>10896.4697265625</v>
      </c>
      <c r="S201" s="9">
        <v>105.64121246337891</v>
      </c>
      <c r="T201" s="9">
        <v>196.286376953125</v>
      </c>
      <c r="U201" s="9">
        <v>72.313941955566406</v>
      </c>
      <c r="V201" s="9">
        <v>175.44000244140625</v>
      </c>
      <c r="W201">
        <v>129.26333618164063</v>
      </c>
      <c r="X201" s="9"/>
      <c r="Y201" s="9"/>
      <c r="AA201" s="6"/>
      <c r="AB201" s="84">
        <f>price_clean[[#This Row],[Date.1]]</f>
        <v>44098</v>
      </c>
      <c r="AC201" s="85">
        <f t="shared" si="18"/>
        <v>2.9830055546290505E-3</v>
      </c>
      <c r="AD201" s="85">
        <f t="shared" si="19"/>
        <v>5.8113582914089031E-3</v>
      </c>
      <c r="AE201" s="85">
        <f t="shared" si="20"/>
        <v>1.0216597624314757E-2</v>
      </c>
      <c r="AF201" s="85">
        <f t="shared" si="21"/>
        <v>1.2878456495386952E-2</v>
      </c>
      <c r="AG201" s="85">
        <f t="shared" si="22"/>
        <v>5.1002983244612847E-4</v>
      </c>
      <c r="AH201" s="85">
        <f t="shared" si="23"/>
        <v>3.7119030895910897E-3</v>
      </c>
      <c r="AI201" s="85">
        <f t="shared" si="24"/>
        <v>1.9345803747202597E-2</v>
      </c>
      <c r="AJ201" s="6"/>
      <c r="AK201" s="4"/>
    </row>
    <row r="202" spans="15:37" s="1" customFormat="1" x14ac:dyDescent="0.25">
      <c r="O202" s="6"/>
      <c r="P202" s="35">
        <v>44099</v>
      </c>
      <c r="Q202" s="9">
        <v>3298.4599609375</v>
      </c>
      <c r="R202" s="9">
        <v>11151.1298828125</v>
      </c>
      <c r="S202" s="9">
        <v>109.60446929931641</v>
      </c>
      <c r="T202" s="9">
        <v>200.75907897949219</v>
      </c>
      <c r="U202" s="9">
        <v>73.106788635253906</v>
      </c>
      <c r="V202" s="9">
        <v>174.94000244140625</v>
      </c>
      <c r="W202">
        <v>135.77999877929688</v>
      </c>
      <c r="X202" s="9"/>
      <c r="Y202" s="9"/>
      <c r="AA202" s="6"/>
      <c r="AB202" s="84">
        <f>price_clean[[#This Row],[Date.1]]</f>
        <v>44099</v>
      </c>
      <c r="AC202" s="85">
        <f t="shared" si="18"/>
        <v>1.5850439224188495E-2</v>
      </c>
      <c r="AD202" s="85">
        <f t="shared" si="19"/>
        <v>2.310196907531924E-2</v>
      </c>
      <c r="AE202" s="85">
        <f t="shared" si="20"/>
        <v>3.6829587284552517E-2</v>
      </c>
      <c r="AF202" s="85">
        <f t="shared" si="21"/>
        <v>2.2530877350688094E-2</v>
      </c>
      <c r="AG202" s="85">
        <f t="shared" si="22"/>
        <v>1.0904284863188184E-2</v>
      </c>
      <c r="AH202" s="85">
        <f t="shared" si="23"/>
        <v>-2.8540460781505306E-3</v>
      </c>
      <c r="AI202" s="85">
        <f t="shared" si="24"/>
        <v>4.91842305281949E-2</v>
      </c>
      <c r="AJ202" s="6"/>
      <c r="AK202" s="4"/>
    </row>
    <row r="203" spans="15:37" s="1" customFormat="1" x14ac:dyDescent="0.25">
      <c r="O203" s="6"/>
      <c r="P203" s="35">
        <v>44102</v>
      </c>
      <c r="Q203" s="9">
        <v>3351.60009765625</v>
      </c>
      <c r="R203" s="9">
        <v>11364.4501953125</v>
      </c>
      <c r="S203" s="9">
        <v>112.22059631347656</v>
      </c>
      <c r="T203" s="9">
        <v>202.32405090332031</v>
      </c>
      <c r="U203" s="9">
        <v>74.259162902832031</v>
      </c>
      <c r="V203" s="9">
        <v>176.69999694824219</v>
      </c>
      <c r="W203">
        <v>140.39999389648438</v>
      </c>
      <c r="X203" s="9"/>
      <c r="Y203" s="9"/>
      <c r="AA203" s="6"/>
      <c r="AB203" s="84">
        <f>price_clean[[#This Row],[Date.1]]</f>
        <v>44102</v>
      </c>
      <c r="AC203" s="85">
        <f t="shared" si="18"/>
        <v>1.59821918538544E-2</v>
      </c>
      <c r="AD203" s="85">
        <f t="shared" si="19"/>
        <v>1.8949251573546488E-2</v>
      </c>
      <c r="AE203" s="85">
        <f t="shared" si="20"/>
        <v>2.3588392137437911E-2</v>
      </c>
      <c r="AF203" s="85">
        <f t="shared" si="21"/>
        <v>7.76504731285686E-3</v>
      </c>
      <c r="AG203" s="85">
        <f t="shared" si="22"/>
        <v>1.5639945936532694E-2</v>
      </c>
      <c r="AH203" s="85">
        <f t="shared" si="23"/>
        <v>1.0010290107421884E-2</v>
      </c>
      <c r="AI203" s="85">
        <f t="shared" si="24"/>
        <v>3.3459528236176775E-2</v>
      </c>
      <c r="AJ203" s="6"/>
      <c r="AK203" s="4"/>
    </row>
    <row r="204" spans="15:37" s="1" customFormat="1" x14ac:dyDescent="0.25">
      <c r="O204" s="6"/>
      <c r="P204" s="35">
        <v>44103</v>
      </c>
      <c r="Q204" s="9">
        <v>3335.469970703125</v>
      </c>
      <c r="R204" s="9">
        <v>11322.9501953125</v>
      </c>
      <c r="S204" s="9">
        <v>111.37134552001953</v>
      </c>
      <c r="T204" s="9">
        <v>200.21809387207031</v>
      </c>
      <c r="U204" s="9">
        <v>73.991828918457031</v>
      </c>
      <c r="V204" s="9">
        <v>178.19000244140625</v>
      </c>
      <c r="W204">
        <v>139.69000244140625</v>
      </c>
      <c r="X204" s="9"/>
      <c r="Y204" s="9"/>
      <c r="AA204" s="6"/>
      <c r="AB204" s="84">
        <f>price_clean[[#This Row],[Date.1]]</f>
        <v>44103</v>
      </c>
      <c r="AC204" s="85">
        <f t="shared" si="18"/>
        <v>-4.8242827044439971E-3</v>
      </c>
      <c r="AD204" s="85">
        <f t="shared" si="19"/>
        <v>-3.6584223464984698E-3</v>
      </c>
      <c r="AE204" s="85">
        <f t="shared" si="20"/>
        <v>-7.59647123613791E-3</v>
      </c>
      <c r="AF204" s="85">
        <f t="shared" si="21"/>
        <v>-1.0463382641114708E-2</v>
      </c>
      <c r="AG204" s="85">
        <f t="shared" si="22"/>
        <v>-3.6065090810711653E-3</v>
      </c>
      <c r="AH204" s="85">
        <f t="shared" si="23"/>
        <v>8.3970483856554961E-3</v>
      </c>
      <c r="AI204" s="85">
        <f t="shared" si="24"/>
        <v>-5.0697489026010406E-3</v>
      </c>
      <c r="AJ204" s="6"/>
      <c r="AK204" s="4"/>
    </row>
    <row r="205" spans="15:37" s="1" customFormat="1" x14ac:dyDescent="0.25">
      <c r="O205" s="6"/>
      <c r="P205" s="35">
        <v>44104</v>
      </c>
      <c r="Q205" s="9">
        <v>3363</v>
      </c>
      <c r="R205" s="9">
        <v>11418.0595703125</v>
      </c>
      <c r="S205" s="9">
        <v>113.05034637451172</v>
      </c>
      <c r="T205" s="9">
        <v>203.18380737304688</v>
      </c>
      <c r="U205" s="9">
        <v>74.342155456542969</v>
      </c>
      <c r="V205" s="9">
        <v>177.1199951171875</v>
      </c>
      <c r="W205">
        <v>143.00332641601563</v>
      </c>
      <c r="X205" s="9"/>
      <c r="Y205" s="9"/>
      <c r="AA205" s="6"/>
      <c r="AB205" s="84">
        <f>price_clean[[#This Row],[Date.1]]</f>
        <v>44104</v>
      </c>
      <c r="AC205" s="85">
        <f t="shared" si="18"/>
        <v>8.2198425683796105E-3</v>
      </c>
      <c r="AD205" s="85">
        <f t="shared" si="19"/>
        <v>8.3646179761938909E-3</v>
      </c>
      <c r="AE205" s="85">
        <f t="shared" si="20"/>
        <v>1.4963189762502221E-2</v>
      </c>
      <c r="AF205" s="85">
        <f t="shared" si="21"/>
        <v>1.4703782625733864E-2</v>
      </c>
      <c r="AG205" s="85">
        <f t="shared" si="22"/>
        <v>4.7234919350056968E-3</v>
      </c>
      <c r="AH205" s="85">
        <f t="shared" si="23"/>
        <v>-6.0229690479587641E-3</v>
      </c>
      <c r="AI205" s="85">
        <f t="shared" si="24"/>
        <v>2.3442192423042928E-2</v>
      </c>
      <c r="AJ205" s="6"/>
      <c r="AK205" s="4"/>
    </row>
    <row r="206" spans="15:37" s="1" customFormat="1" x14ac:dyDescent="0.25">
      <c r="O206" s="6"/>
      <c r="P206" s="35">
        <v>44105</v>
      </c>
      <c r="Q206" s="9">
        <v>3380.800048828125</v>
      </c>
      <c r="R206" s="9">
        <v>11583.2001953125</v>
      </c>
      <c r="S206" s="9">
        <v>114.00699615478516</v>
      </c>
      <c r="T206" s="9">
        <v>205.24147033691406</v>
      </c>
      <c r="U206" s="9">
        <v>74.941375732421875</v>
      </c>
      <c r="V206" s="9">
        <v>178.69999694824219</v>
      </c>
      <c r="W206">
        <v>149.38667297363281</v>
      </c>
      <c r="X206" s="9"/>
      <c r="Y206" s="9"/>
      <c r="AA206" s="6"/>
      <c r="AB206" s="84">
        <f>price_clean[[#This Row],[Date.1]]</f>
        <v>44105</v>
      </c>
      <c r="AC206" s="85">
        <f t="shared" si="18"/>
        <v>5.2789495642950775E-3</v>
      </c>
      <c r="AD206" s="85">
        <f t="shared" si="19"/>
        <v>1.4359514590042036E-2</v>
      </c>
      <c r="AE206" s="85">
        <f t="shared" si="20"/>
        <v>8.426553665524519E-3</v>
      </c>
      <c r="AF206" s="85">
        <f t="shared" si="21"/>
        <v>1.0076165631895243E-2</v>
      </c>
      <c r="AG206" s="85">
        <f t="shared" si="22"/>
        <v>8.0279919606404248E-3</v>
      </c>
      <c r="AH206" s="85">
        <f t="shared" si="23"/>
        <v>8.8809636953290777E-3</v>
      </c>
      <c r="AI206" s="85">
        <f t="shared" si="24"/>
        <v>4.3670173422939704E-2</v>
      </c>
      <c r="AJ206" s="6"/>
      <c r="AK206" s="4"/>
    </row>
    <row r="207" spans="15:37" s="1" customFormat="1" x14ac:dyDescent="0.25">
      <c r="O207" s="6"/>
      <c r="P207" s="35">
        <v>44106</v>
      </c>
      <c r="Q207" s="9">
        <v>3348.419921875</v>
      </c>
      <c r="R207" s="9">
        <v>11255.6904296875</v>
      </c>
      <c r="S207" s="9">
        <v>110.32682800292969</v>
      </c>
      <c r="T207" s="9">
        <v>199.18446350097656</v>
      </c>
      <c r="U207" s="9">
        <v>74.461982727050781</v>
      </c>
      <c r="V207" s="9">
        <v>178.53999328613281</v>
      </c>
      <c r="W207">
        <v>138.36332702636719</v>
      </c>
      <c r="X207" s="9"/>
      <c r="Y207" s="9"/>
      <c r="AA207" s="6"/>
      <c r="AB207" s="84">
        <f>price_clean[[#This Row],[Date.1]]</f>
        <v>44106</v>
      </c>
      <c r="AC207" s="85">
        <f t="shared" si="18"/>
        <v>-9.6238128663708612E-3</v>
      </c>
      <c r="AD207" s="85">
        <f t="shared" si="19"/>
        <v>-2.8681972605905798E-2</v>
      </c>
      <c r="AE207" s="85">
        <f t="shared" si="20"/>
        <v>-3.2812692018084323E-2</v>
      </c>
      <c r="AF207" s="85">
        <f t="shared" si="21"/>
        <v>-2.9955842400423833E-2</v>
      </c>
      <c r="AG207" s="85">
        <f t="shared" si="22"/>
        <v>-6.4174548093021986E-3</v>
      </c>
      <c r="AH207" s="85">
        <f t="shared" si="23"/>
        <v>-8.9577694089361382E-4</v>
      </c>
      <c r="AI207" s="85">
        <f t="shared" si="24"/>
        <v>-7.6655035125282212E-2</v>
      </c>
      <c r="AJ207" s="6"/>
      <c r="AK207" s="4"/>
    </row>
    <row r="208" spans="15:37" s="1" customFormat="1" x14ac:dyDescent="0.25">
      <c r="O208" s="6"/>
      <c r="P208" s="35">
        <v>44109</v>
      </c>
      <c r="Q208" s="9">
        <v>3408.60009765625</v>
      </c>
      <c r="R208" s="9">
        <v>11509.0595703125</v>
      </c>
      <c r="S208" s="9">
        <v>113.72390747070313</v>
      </c>
      <c r="T208" s="9">
        <v>203.23210144042969</v>
      </c>
      <c r="U208" s="9">
        <v>75.688117980957031</v>
      </c>
      <c r="V208" s="9">
        <v>179.41000366210938</v>
      </c>
      <c r="W208">
        <v>141.89332580566406</v>
      </c>
      <c r="X208" s="9"/>
      <c r="Y208" s="9"/>
      <c r="AA208" s="6"/>
      <c r="AB208" s="84">
        <f>price_clean[[#This Row],[Date.1]]</f>
        <v>44109</v>
      </c>
      <c r="AC208" s="85">
        <f t="shared" si="18"/>
        <v>1.7813109002900934E-2</v>
      </c>
      <c r="AD208" s="85">
        <f t="shared" si="19"/>
        <v>2.2260697208494742E-2</v>
      </c>
      <c r="AE208" s="85">
        <f t="shared" si="20"/>
        <v>3.0326522373206037E-2</v>
      </c>
      <c r="AF208" s="85">
        <f t="shared" si="21"/>
        <v>2.0117335120787144E-2</v>
      </c>
      <c r="AG208" s="85">
        <f t="shared" si="22"/>
        <v>1.6332490008221318E-2</v>
      </c>
      <c r="AH208" s="85">
        <f t="shared" si="23"/>
        <v>4.8610816963100857E-3</v>
      </c>
      <c r="AI208" s="85">
        <f t="shared" si="24"/>
        <v>2.5192518630920653E-2</v>
      </c>
      <c r="AJ208" s="6"/>
      <c r="AK208" s="4"/>
    </row>
    <row r="209" spans="15:37" s="1" customFormat="1" x14ac:dyDescent="0.25">
      <c r="O209" s="6"/>
      <c r="P209" s="35">
        <v>44110</v>
      </c>
      <c r="Q209" s="9">
        <v>3360.969970703125</v>
      </c>
      <c r="R209" s="9">
        <v>11291.26953125</v>
      </c>
      <c r="S209" s="9">
        <v>110.4635009765625</v>
      </c>
      <c r="T209" s="9">
        <v>198.91397094726563</v>
      </c>
      <c r="U209" s="9">
        <v>74.913734436035156</v>
      </c>
      <c r="V209" s="9">
        <v>177.30000305175781</v>
      </c>
      <c r="W209">
        <v>137.99333190917969</v>
      </c>
      <c r="X209" s="9"/>
      <c r="Y209" s="9"/>
      <c r="AA209" s="6"/>
      <c r="AB209" s="84">
        <f>price_clean[[#This Row],[Date.1]]</f>
        <v>44110</v>
      </c>
      <c r="AC209" s="85">
        <f t="shared" si="18"/>
        <v>-1.4072064387523205E-2</v>
      </c>
      <c r="AD209" s="85">
        <f t="shared" si="19"/>
        <v>-1.9104694700322122E-2</v>
      </c>
      <c r="AE209" s="85">
        <f t="shared" si="20"/>
        <v>-2.9088488155661982E-2</v>
      </c>
      <c r="AF209" s="85">
        <f t="shared" si="21"/>
        <v>-2.1476258301240069E-2</v>
      </c>
      <c r="AG209" s="85">
        <f t="shared" si="22"/>
        <v>-1.0283942160705372E-2</v>
      </c>
      <c r="AH209" s="85">
        <f t="shared" si="23"/>
        <v>-1.1830479550692698E-2</v>
      </c>
      <c r="AI209" s="85">
        <f t="shared" si="24"/>
        <v>-2.787018407731412E-2</v>
      </c>
      <c r="AJ209" s="6"/>
      <c r="AK209" s="4"/>
    </row>
    <row r="210" spans="15:37" s="1" customFormat="1" x14ac:dyDescent="0.25">
      <c r="O210" s="6"/>
      <c r="P210" s="35">
        <v>44111</v>
      </c>
      <c r="Q210" s="9">
        <v>3419.43994140625</v>
      </c>
      <c r="R210" s="9">
        <v>11503.1904296875</v>
      </c>
      <c r="S210" s="9">
        <v>112.33775329589844</v>
      </c>
      <c r="T210" s="9">
        <v>202.70077514648438</v>
      </c>
      <c r="U210" s="9">
        <v>75.973907470703125</v>
      </c>
      <c r="V210" s="9">
        <v>177.22000122070313</v>
      </c>
      <c r="W210">
        <v>141.76666259765625</v>
      </c>
      <c r="X210" s="9"/>
      <c r="Y210" s="9"/>
      <c r="AA210" s="6"/>
      <c r="AB210" s="84">
        <f>price_clean[[#This Row],[Date.1]]</f>
        <v>44111</v>
      </c>
      <c r="AC210" s="85">
        <f t="shared" si="18"/>
        <v>1.7247163770241564E-2</v>
      </c>
      <c r="AD210" s="85">
        <f t="shared" si="19"/>
        <v>1.8594606312419441E-2</v>
      </c>
      <c r="AE210" s="85">
        <f t="shared" si="20"/>
        <v>1.6824829268221417E-2</v>
      </c>
      <c r="AF210" s="85">
        <f t="shared" si="21"/>
        <v>1.8858453102311407E-2</v>
      </c>
      <c r="AG210" s="85">
        <f t="shared" si="22"/>
        <v>1.4052714563235983E-2</v>
      </c>
      <c r="AH210" s="85">
        <f t="shared" si="23"/>
        <v>-4.5132478533539146E-4</v>
      </c>
      <c r="AI210" s="85">
        <f t="shared" si="24"/>
        <v>2.6977120398229415E-2</v>
      </c>
      <c r="AJ210" s="6"/>
      <c r="AK210" s="4"/>
    </row>
    <row r="211" spans="15:37" s="1" customFormat="1" x14ac:dyDescent="0.25">
      <c r="O211" s="6"/>
      <c r="P211" s="35">
        <v>44112</v>
      </c>
      <c r="Q211" s="9">
        <v>3446.830078125</v>
      </c>
      <c r="R211" s="9">
        <v>11550.9404296875</v>
      </c>
      <c r="S211" s="9">
        <v>112.23035430908203</v>
      </c>
      <c r="T211" s="9">
        <v>203.42532348632813</v>
      </c>
      <c r="U211" s="9">
        <v>76.600799560546875</v>
      </c>
      <c r="V211" s="9">
        <v>177.85000610351563</v>
      </c>
      <c r="W211">
        <v>141.97332763671875</v>
      </c>
      <c r="X211" s="9"/>
      <c r="Y211" s="9"/>
      <c r="AA211" s="6"/>
      <c r="AB211" s="84">
        <f>price_clean[[#This Row],[Date.1]]</f>
        <v>44112</v>
      </c>
      <c r="AC211" s="85">
        <f t="shared" ref="AC211:AC274" si="25">LN(Q211/Q210)</f>
        <v>7.9782128948692865E-3</v>
      </c>
      <c r="AD211" s="85">
        <f t="shared" si="19"/>
        <v>4.1424305754726738E-3</v>
      </c>
      <c r="AE211" s="85">
        <f t="shared" si="20"/>
        <v>-9.5649374392404009E-4</v>
      </c>
      <c r="AF211" s="85">
        <f t="shared" si="21"/>
        <v>3.5680992233111724E-3</v>
      </c>
      <c r="AG211" s="85">
        <f t="shared" si="22"/>
        <v>8.2175562356370784E-3</v>
      </c>
      <c r="AH211" s="85">
        <f t="shared" si="23"/>
        <v>3.5486272055745486E-3</v>
      </c>
      <c r="AI211" s="85">
        <f t="shared" si="24"/>
        <v>1.4567215247855486E-3</v>
      </c>
      <c r="AJ211" s="6"/>
      <c r="AK211" s="4"/>
    </row>
    <row r="212" spans="15:37" s="1" customFormat="1" x14ac:dyDescent="0.25">
      <c r="O212" s="6"/>
      <c r="P212" s="35">
        <v>44113</v>
      </c>
      <c r="Q212" s="9">
        <v>3477.139892578125</v>
      </c>
      <c r="R212" s="9">
        <v>11725.849609375</v>
      </c>
      <c r="S212" s="9">
        <v>114.18270111083984</v>
      </c>
      <c r="T212" s="9">
        <v>208.47760009765625</v>
      </c>
      <c r="U212" s="9">
        <v>77.181587219238281</v>
      </c>
      <c r="V212" s="9">
        <v>181.08000183105469</v>
      </c>
      <c r="W212">
        <v>144.66667175292969</v>
      </c>
      <c r="X212" s="9"/>
      <c r="Y212" s="9"/>
      <c r="AA212" s="6"/>
      <c r="AB212" s="84">
        <f>price_clean[[#This Row],[Date.1]]</f>
        <v>44113</v>
      </c>
      <c r="AC212" s="85">
        <f t="shared" si="25"/>
        <v>8.7550951807528771E-3</v>
      </c>
      <c r="AD212" s="85">
        <f t="shared" si="19"/>
        <v>1.502891692415226E-2</v>
      </c>
      <c r="AE212" s="85">
        <f t="shared" si="20"/>
        <v>1.724631284448401E-2</v>
      </c>
      <c r="AF212" s="85">
        <f t="shared" si="21"/>
        <v>2.4532625102141638E-2</v>
      </c>
      <c r="AG212" s="85">
        <f t="shared" si="22"/>
        <v>7.5534062411551205E-3</v>
      </c>
      <c r="AH212" s="85">
        <f t="shared" si="23"/>
        <v>1.7998399966815504E-2</v>
      </c>
      <c r="AI212" s="85">
        <f t="shared" si="24"/>
        <v>1.8793074176697643E-2</v>
      </c>
      <c r="AJ212" s="6"/>
      <c r="AK212" s="4"/>
    </row>
    <row r="213" spans="15:37" s="1" customFormat="1" x14ac:dyDescent="0.25">
      <c r="O213" s="6"/>
      <c r="P213" s="35">
        <v>44116</v>
      </c>
      <c r="Q213" s="9">
        <v>3534.219970703125</v>
      </c>
      <c r="R213" s="9">
        <v>12088.1103515625</v>
      </c>
      <c r="S213" s="9">
        <v>121.43565368652344</v>
      </c>
      <c r="T213" s="9">
        <v>213.87763977050781</v>
      </c>
      <c r="U213" s="9">
        <v>78.029731750488281</v>
      </c>
      <c r="V213" s="9">
        <v>180.55999755859375</v>
      </c>
      <c r="W213">
        <v>147.43333435058594</v>
      </c>
      <c r="X213" s="9"/>
      <c r="Y213" s="9"/>
      <c r="AA213" s="6"/>
      <c r="AB213" s="84">
        <f>price_clean[[#This Row],[Date.1]]</f>
        <v>44116</v>
      </c>
      <c r="AC213" s="85">
        <f t="shared" si="25"/>
        <v>1.6282530158324222E-2</v>
      </c>
      <c r="AD213" s="85">
        <f t="shared" si="19"/>
        <v>3.0426580885092668E-2</v>
      </c>
      <c r="AE213" s="85">
        <f t="shared" si="20"/>
        <v>6.1584716346988783E-2</v>
      </c>
      <c r="AF213" s="85">
        <f t="shared" si="21"/>
        <v>2.5572472838774649E-2</v>
      </c>
      <c r="AG213" s="85">
        <f t="shared" si="22"/>
        <v>1.0929009288209795E-2</v>
      </c>
      <c r="AH213" s="85">
        <f t="shared" si="23"/>
        <v>-2.8758136916343571E-3</v>
      </c>
      <c r="AI213" s="85">
        <f t="shared" si="24"/>
        <v>1.8943822515122916E-2</v>
      </c>
      <c r="AJ213" s="6"/>
      <c r="AK213" s="4"/>
    </row>
    <row r="214" spans="15:37" s="1" customFormat="1" x14ac:dyDescent="0.25">
      <c r="O214" s="6"/>
      <c r="P214" s="35">
        <v>44117</v>
      </c>
      <c r="Q214" s="9">
        <v>3511.929931640625</v>
      </c>
      <c r="R214" s="9">
        <v>12083.169921875</v>
      </c>
      <c r="S214" s="9">
        <v>118.21430206298828</v>
      </c>
      <c r="T214" s="9">
        <v>215.28805541992188</v>
      </c>
      <c r="U214" s="9">
        <v>77.522674560546875</v>
      </c>
      <c r="V214" s="9">
        <v>177.72000122070313</v>
      </c>
      <c r="W214">
        <v>148.88333129882813</v>
      </c>
      <c r="X214" s="9"/>
      <c r="Y214" s="9"/>
      <c r="AA214" s="6"/>
      <c r="AB214" s="84">
        <f>price_clean[[#This Row],[Date.1]]</f>
        <v>44117</v>
      </c>
      <c r="AC214" s="85">
        <f t="shared" si="25"/>
        <v>-6.3268916291632678E-3</v>
      </c>
      <c r="AD214" s="85">
        <f t="shared" si="19"/>
        <v>-4.0878511195184634E-4</v>
      </c>
      <c r="AE214" s="85">
        <f t="shared" si="20"/>
        <v>-2.6885426712417546E-2</v>
      </c>
      <c r="AF214" s="85">
        <f t="shared" si="21"/>
        <v>6.5728493352990025E-3</v>
      </c>
      <c r="AG214" s="85">
        <f t="shared" si="22"/>
        <v>-6.5194618062893277E-3</v>
      </c>
      <c r="AH214" s="85">
        <f t="shared" si="23"/>
        <v>-1.5853834051583259E-2</v>
      </c>
      <c r="AI214" s="85">
        <f t="shared" si="24"/>
        <v>9.786884708723409E-3</v>
      </c>
      <c r="AJ214" s="6"/>
      <c r="AK214" s="4"/>
    </row>
    <row r="215" spans="15:37" s="1" customFormat="1" x14ac:dyDescent="0.25">
      <c r="O215" s="6"/>
      <c r="P215" s="35">
        <v>44118</v>
      </c>
      <c r="Q215" s="9">
        <v>3488.669921875</v>
      </c>
      <c r="R215" s="9">
        <v>11985.3603515625</v>
      </c>
      <c r="S215" s="9">
        <v>118.30214691162109</v>
      </c>
      <c r="T215" s="9">
        <v>213.35604858398438</v>
      </c>
      <c r="U215" s="9">
        <v>77.181587219238281</v>
      </c>
      <c r="V215" s="9">
        <v>178.27000427246094</v>
      </c>
      <c r="W215">
        <v>153.76666259765625</v>
      </c>
      <c r="X215" s="9"/>
      <c r="Y215" s="9"/>
      <c r="AA215" s="6"/>
      <c r="AB215" s="84">
        <f>price_clean[[#This Row],[Date.1]]</f>
        <v>44118</v>
      </c>
      <c r="AC215" s="85">
        <f t="shared" si="25"/>
        <v>-6.6451720840594065E-3</v>
      </c>
      <c r="AD215" s="85">
        <f t="shared" si="19"/>
        <v>-8.1276345194077389E-3</v>
      </c>
      <c r="AE215" s="85">
        <f t="shared" si="20"/>
        <v>7.4282235381883336E-4</v>
      </c>
      <c r="AF215" s="85">
        <f t="shared" si="21"/>
        <v>-9.0145643024637147E-3</v>
      </c>
      <c r="AG215" s="85">
        <f t="shared" si="22"/>
        <v>-4.4095474819203402E-3</v>
      </c>
      <c r="AH215" s="85">
        <f t="shared" si="23"/>
        <v>3.0899939936110464E-3</v>
      </c>
      <c r="AI215" s="85">
        <f t="shared" si="24"/>
        <v>3.2273287618783654E-2</v>
      </c>
      <c r="AJ215" s="6"/>
      <c r="AK215" s="4"/>
    </row>
    <row r="216" spans="15:37" s="1" customFormat="1" x14ac:dyDescent="0.25">
      <c r="O216" s="6"/>
      <c r="P216" s="35">
        <v>44119</v>
      </c>
      <c r="Q216" s="9">
        <v>3483.340087890625</v>
      </c>
      <c r="R216" s="9">
        <v>11898.5703125</v>
      </c>
      <c r="S216" s="9">
        <v>117.83359527587891</v>
      </c>
      <c r="T216" s="9">
        <v>212.19680786132813</v>
      </c>
      <c r="U216" s="9">
        <v>76.812843322753906</v>
      </c>
      <c r="V216" s="9">
        <v>178.91999816894531</v>
      </c>
      <c r="W216">
        <v>149.62666320800781</v>
      </c>
      <c r="X216" s="9"/>
      <c r="Y216" s="9"/>
      <c r="AA216" s="6"/>
      <c r="AB216" s="84">
        <f>price_clean[[#This Row],[Date.1]]</f>
        <v>44119</v>
      </c>
      <c r="AC216" s="85">
        <f t="shared" si="25"/>
        <v>-1.5289235142130781E-3</v>
      </c>
      <c r="AD216" s="85">
        <f t="shared" si="19"/>
        <v>-7.267683221667578E-3</v>
      </c>
      <c r="AE216" s="85">
        <f t="shared" si="20"/>
        <v>-3.9684991889487407E-3</v>
      </c>
      <c r="AF216" s="85">
        <f t="shared" si="21"/>
        <v>-5.4481767542622281E-3</v>
      </c>
      <c r="AG216" s="85">
        <f t="shared" si="22"/>
        <v>-4.7890641233220661E-3</v>
      </c>
      <c r="AH216" s="85">
        <f t="shared" si="23"/>
        <v>3.6394894007114489E-3</v>
      </c>
      <c r="AI216" s="85">
        <f t="shared" si="24"/>
        <v>-2.729299577407529E-2</v>
      </c>
      <c r="AJ216" s="6"/>
      <c r="AK216" s="4"/>
    </row>
    <row r="217" spans="15:37" s="1" customFormat="1" x14ac:dyDescent="0.25">
      <c r="O217" s="6"/>
      <c r="P217" s="35">
        <v>44120</v>
      </c>
      <c r="Q217" s="9">
        <v>3483.81005859375</v>
      </c>
      <c r="R217" s="9">
        <v>11852.169921875</v>
      </c>
      <c r="S217" s="9">
        <v>116.18386840820313</v>
      </c>
      <c r="T217" s="9">
        <v>212.19680786132813</v>
      </c>
      <c r="U217" s="9">
        <v>76.849723815917969</v>
      </c>
      <c r="V217" s="9">
        <v>178.30000305175781</v>
      </c>
      <c r="W217">
        <v>146.55667114257813</v>
      </c>
      <c r="X217" s="9"/>
      <c r="Y217" s="9"/>
      <c r="AA217" s="6"/>
      <c r="AB217" s="84">
        <f>price_clean[[#This Row],[Date.1]]</f>
        <v>44120</v>
      </c>
      <c r="AC217" s="85">
        <f t="shared" si="25"/>
        <v>1.3491045663045577E-4</v>
      </c>
      <c r="AD217" s="85">
        <f t="shared" si="19"/>
        <v>-3.9072845056198563E-3</v>
      </c>
      <c r="AE217" s="85">
        <f t="shared" si="20"/>
        <v>-1.4099410968565077E-2</v>
      </c>
      <c r="AF217" s="85">
        <f t="shared" si="21"/>
        <v>0</v>
      </c>
      <c r="AG217" s="85">
        <f t="shared" si="22"/>
        <v>4.8001923381824573E-4</v>
      </c>
      <c r="AH217" s="85">
        <f t="shared" si="23"/>
        <v>-3.4712263457632483E-3</v>
      </c>
      <c r="AI217" s="85">
        <f t="shared" si="24"/>
        <v>-2.0731092265373598E-2</v>
      </c>
      <c r="AJ217" s="6"/>
      <c r="AK217" s="4"/>
    </row>
    <row r="218" spans="15:37" s="1" customFormat="1" x14ac:dyDescent="0.25">
      <c r="O218" s="6"/>
      <c r="P218" s="35">
        <v>44123</v>
      </c>
      <c r="Q218" s="9">
        <v>3426.919921875</v>
      </c>
      <c r="R218" s="9">
        <v>11634.349609375</v>
      </c>
      <c r="S218" s="9">
        <v>113.21628570556641</v>
      </c>
      <c r="T218" s="9">
        <v>206.94160461425781</v>
      </c>
      <c r="U218" s="9">
        <v>76.121414184570313</v>
      </c>
      <c r="V218" s="9">
        <v>178.38999938964844</v>
      </c>
      <c r="W218">
        <v>143.61000061035156</v>
      </c>
      <c r="X218" s="9"/>
      <c r="Y218" s="9"/>
      <c r="AA218" s="6"/>
      <c r="AB218" s="84">
        <f>price_clean[[#This Row],[Date.1]]</f>
        <v>44123</v>
      </c>
      <c r="AC218" s="85">
        <f t="shared" si="25"/>
        <v>-1.6464663514942676E-2</v>
      </c>
      <c r="AD218" s="85">
        <f t="shared" si="19"/>
        <v>-1.8549070890774209E-2</v>
      </c>
      <c r="AE218" s="85">
        <f t="shared" si="20"/>
        <v>-2.5873986611167438E-2</v>
      </c>
      <c r="AF218" s="85">
        <f t="shared" si="21"/>
        <v>-2.5077532846440227E-2</v>
      </c>
      <c r="AG218" s="85">
        <f t="shared" si="22"/>
        <v>-9.522255558124703E-3</v>
      </c>
      <c r="AH218" s="85">
        <f t="shared" si="23"/>
        <v>5.046193567768562E-4</v>
      </c>
      <c r="AI218" s="85">
        <f t="shared" si="24"/>
        <v>-2.0310891071385614E-2</v>
      </c>
      <c r="AJ218" s="6"/>
      <c r="AK218" s="4"/>
    </row>
    <row r="219" spans="15:37" s="1" customFormat="1" x14ac:dyDescent="0.25">
      <c r="O219" s="6"/>
      <c r="P219" s="35">
        <v>44124</v>
      </c>
      <c r="Q219" s="9">
        <v>3443.1201171875</v>
      </c>
      <c r="R219" s="9">
        <v>11677.83984375</v>
      </c>
      <c r="S219" s="9">
        <v>114.70986175537109</v>
      </c>
      <c r="T219" s="9">
        <v>207.35700988769531</v>
      </c>
      <c r="U219" s="9">
        <v>76.48095703125</v>
      </c>
      <c r="V219" s="9">
        <v>179.25</v>
      </c>
      <c r="W219">
        <v>140.64666748046875</v>
      </c>
      <c r="X219" s="9"/>
      <c r="Y219" s="9"/>
      <c r="AA219" s="6"/>
      <c r="AB219" s="84">
        <f>price_clean[[#This Row],[Date.1]]</f>
        <v>44124</v>
      </c>
      <c r="AC219" s="85">
        <f t="shared" si="25"/>
        <v>4.7161953200011274E-3</v>
      </c>
      <c r="AD219" s="85">
        <f t="shared" si="19"/>
        <v>3.7311197144870565E-3</v>
      </c>
      <c r="AE219" s="85">
        <f t="shared" si="20"/>
        <v>1.3105977047912529E-2</v>
      </c>
      <c r="AF219" s="85">
        <f t="shared" si="21"/>
        <v>2.0053429970849743E-3</v>
      </c>
      <c r="AG219" s="85">
        <f t="shared" si="22"/>
        <v>4.712161535931088E-3</v>
      </c>
      <c r="AH219" s="85">
        <f t="shared" si="23"/>
        <v>4.8093181379983783E-3</v>
      </c>
      <c r="AI219" s="85">
        <f t="shared" si="24"/>
        <v>-2.0850455371877373E-2</v>
      </c>
      <c r="AJ219" s="6"/>
      <c r="AK219" s="4"/>
    </row>
    <row r="220" spans="15:37" s="1" customFormat="1" x14ac:dyDescent="0.25">
      <c r="O220" s="6"/>
      <c r="P220" s="35">
        <v>44125</v>
      </c>
      <c r="Q220" s="9">
        <v>3435.56005859375</v>
      </c>
      <c r="R220" s="9">
        <v>11665.3701171875</v>
      </c>
      <c r="S220" s="9">
        <v>114.08507537841797</v>
      </c>
      <c r="T220" s="9">
        <v>207.50193786621094</v>
      </c>
      <c r="U220" s="9">
        <v>76.287361145019531</v>
      </c>
      <c r="V220" s="9">
        <v>180.60000610351563</v>
      </c>
      <c r="W220">
        <v>140.8800048828125</v>
      </c>
      <c r="X220" s="9"/>
      <c r="Y220" s="9"/>
      <c r="AA220" s="6"/>
      <c r="AB220" s="84">
        <f>price_clean[[#This Row],[Date.1]]</f>
        <v>44125</v>
      </c>
      <c r="AC220" s="85">
        <f t="shared" si="25"/>
        <v>-2.1981140115702774E-3</v>
      </c>
      <c r="AD220" s="85">
        <f t="shared" si="19"/>
        <v>-1.0683815781536885E-3</v>
      </c>
      <c r="AE220" s="85">
        <f t="shared" si="20"/>
        <v>-5.4615538072623673E-3</v>
      </c>
      <c r="AF220" s="85">
        <f t="shared" si="21"/>
        <v>6.986855903479952E-4</v>
      </c>
      <c r="AG220" s="85">
        <f t="shared" si="22"/>
        <v>-2.534504433579977E-3</v>
      </c>
      <c r="AH220" s="85">
        <f t="shared" si="23"/>
        <v>7.5031952989223103E-3</v>
      </c>
      <c r="AI220" s="85">
        <f t="shared" si="24"/>
        <v>1.6576578966101716E-3</v>
      </c>
      <c r="AJ220" s="6"/>
      <c r="AK220" s="4"/>
    </row>
    <row r="221" spans="15:37" s="1" customFormat="1" x14ac:dyDescent="0.25">
      <c r="O221" s="6"/>
      <c r="P221" s="35">
        <v>44126</v>
      </c>
      <c r="Q221" s="9">
        <v>3453.489990234375</v>
      </c>
      <c r="R221" s="9">
        <v>11662.91015625</v>
      </c>
      <c r="S221" s="9">
        <v>112.99176025390625</v>
      </c>
      <c r="T221" s="9">
        <v>207.58885192871094</v>
      </c>
      <c r="U221" s="9">
        <v>76.582359313964844</v>
      </c>
      <c r="V221" s="9">
        <v>178.83000183105469</v>
      </c>
      <c r="W221">
        <v>141.92999267578125</v>
      </c>
      <c r="X221" s="9"/>
      <c r="Y221" s="9"/>
      <c r="AA221" s="6"/>
      <c r="AB221" s="84">
        <f>price_clean[[#This Row],[Date.1]]</f>
        <v>44126</v>
      </c>
      <c r="AC221" s="85">
        <f t="shared" si="25"/>
        <v>5.2053540034913415E-3</v>
      </c>
      <c r="AD221" s="85">
        <f t="shared" si="19"/>
        <v>-2.108994677519679E-4</v>
      </c>
      <c r="AE221" s="85">
        <f t="shared" si="20"/>
        <v>-9.6295473722029443E-3</v>
      </c>
      <c r="AF221" s="85">
        <f t="shared" si="21"/>
        <v>4.1877134307457051E-4</v>
      </c>
      <c r="AG221" s="85">
        <f t="shared" si="22"/>
        <v>3.8594763467832121E-3</v>
      </c>
      <c r="AH221" s="85">
        <f t="shared" si="23"/>
        <v>-9.8490306396271567E-3</v>
      </c>
      <c r="AI221" s="85">
        <f t="shared" si="24"/>
        <v>7.4254278593977111E-3</v>
      </c>
      <c r="AJ221" s="6"/>
      <c r="AK221" s="4"/>
    </row>
    <row r="222" spans="15:37" s="1" customFormat="1" x14ac:dyDescent="0.25">
      <c r="O222" s="6"/>
      <c r="P222" s="35">
        <v>44127</v>
      </c>
      <c r="Q222" s="9">
        <v>3465.389892578125</v>
      </c>
      <c r="R222" s="9">
        <v>11692.5703125</v>
      </c>
      <c r="S222" s="9">
        <v>112.29869842529297</v>
      </c>
      <c r="T222" s="9">
        <v>208.88334655761719</v>
      </c>
      <c r="U222" s="9">
        <v>76.932670593261719</v>
      </c>
      <c r="V222" s="9">
        <v>178.63999938964844</v>
      </c>
      <c r="W222">
        <v>140.21000671386719</v>
      </c>
      <c r="X222" s="9"/>
      <c r="Y222" s="9"/>
      <c r="AA222" s="6"/>
      <c r="AB222" s="84">
        <f>price_clean[[#This Row],[Date.1]]</f>
        <v>44127</v>
      </c>
      <c r="AC222" s="85">
        <f t="shared" si="25"/>
        <v>3.439838320389479E-3</v>
      </c>
      <c r="AD222" s="85">
        <f t="shared" si="19"/>
        <v>2.5398897046530738E-3</v>
      </c>
      <c r="AE222" s="85">
        <f t="shared" si="20"/>
        <v>-6.1526264271068339E-3</v>
      </c>
      <c r="AF222" s="85">
        <f t="shared" si="21"/>
        <v>6.2164956143571388E-3</v>
      </c>
      <c r="AG222" s="85">
        <f t="shared" si="22"/>
        <v>4.5638773944219118E-3</v>
      </c>
      <c r="AH222" s="85">
        <f t="shared" si="23"/>
        <v>-1.0630400237792174E-3</v>
      </c>
      <c r="AI222" s="85">
        <f t="shared" si="24"/>
        <v>-1.219258008931434E-2</v>
      </c>
      <c r="AJ222" s="6"/>
      <c r="AK222" s="4"/>
    </row>
    <row r="223" spans="15:37" s="1" customFormat="1" x14ac:dyDescent="0.25">
      <c r="O223" s="6"/>
      <c r="P223" s="35">
        <v>44130</v>
      </c>
      <c r="Q223" s="9">
        <v>3400.969970703125</v>
      </c>
      <c r="R223" s="9">
        <v>11504.51953125</v>
      </c>
      <c r="S223" s="9">
        <v>112.30845642089844</v>
      </c>
      <c r="T223" s="9">
        <v>202.9422607421875</v>
      </c>
      <c r="U223" s="9">
        <v>75.568267822265625</v>
      </c>
      <c r="V223" s="9">
        <v>178.55000305175781</v>
      </c>
      <c r="W223">
        <v>140.09333801269531</v>
      </c>
      <c r="X223" s="9"/>
      <c r="Y223" s="9"/>
      <c r="AA223" s="6"/>
      <c r="AB223" s="84">
        <f>price_clean[[#This Row],[Date.1]]</f>
        <v>44130</v>
      </c>
      <c r="AC223" s="85">
        <f t="shared" si="25"/>
        <v>-1.8764472985322012E-2</v>
      </c>
      <c r="AD223" s="85">
        <f t="shared" si="19"/>
        <v>-1.6213663188741526E-2</v>
      </c>
      <c r="AE223" s="85">
        <f t="shared" si="20"/>
        <v>8.6889445870952505E-5</v>
      </c>
      <c r="AF223" s="85">
        <f t="shared" si="21"/>
        <v>-2.8854436956337864E-2</v>
      </c>
      <c r="AG223" s="85">
        <f t="shared" si="22"/>
        <v>-1.7894174186195502E-2</v>
      </c>
      <c r="AH223" s="85">
        <f t="shared" si="23"/>
        <v>-5.0391298289362112E-4</v>
      </c>
      <c r="AI223" s="85">
        <f t="shared" si="24"/>
        <v>-8.3244606319608251E-4</v>
      </c>
      <c r="AJ223" s="6"/>
      <c r="AK223" s="4"/>
    </row>
    <row r="224" spans="15:37" s="1" customFormat="1" x14ac:dyDescent="0.25">
      <c r="O224" s="6"/>
      <c r="P224" s="35">
        <v>44131</v>
      </c>
      <c r="Q224" s="9">
        <v>3390.679931640625</v>
      </c>
      <c r="R224" s="9">
        <v>11598.9501953125</v>
      </c>
      <c r="S224" s="9">
        <v>113.82151794433594</v>
      </c>
      <c r="T224" s="9">
        <v>206.00454711914063</v>
      </c>
      <c r="U224" s="9">
        <v>75.245590209960938</v>
      </c>
      <c r="V224" s="9">
        <v>179.02000427246094</v>
      </c>
      <c r="W224">
        <v>141.55999755859375</v>
      </c>
      <c r="X224" s="9"/>
      <c r="Y224" s="9"/>
      <c r="AA224" s="6"/>
      <c r="AB224" s="84">
        <f>price_clean[[#This Row],[Date.1]]</f>
        <v>44131</v>
      </c>
      <c r="AC224" s="85">
        <f t="shared" si="25"/>
        <v>-3.0302053504455109E-3</v>
      </c>
      <c r="AD224" s="85">
        <f t="shared" si="19"/>
        <v>8.1746327315604401E-3</v>
      </c>
      <c r="AE224" s="85">
        <f t="shared" si="20"/>
        <v>1.3382428479224318E-2</v>
      </c>
      <c r="AF224" s="85">
        <f t="shared" si="21"/>
        <v>1.4976733197346642E-2</v>
      </c>
      <c r="AG224" s="85">
        <f t="shared" si="22"/>
        <v>-4.2791572193550485E-3</v>
      </c>
      <c r="AH224" s="85">
        <f t="shared" si="23"/>
        <v>2.6288641762707739E-3</v>
      </c>
      <c r="AI224" s="85">
        <f t="shared" si="24"/>
        <v>1.0414737676610572E-2</v>
      </c>
      <c r="AJ224" s="6"/>
      <c r="AK224" s="4"/>
    </row>
    <row r="225" spans="15:37" s="1" customFormat="1" x14ac:dyDescent="0.25">
      <c r="O225" s="6"/>
      <c r="P225" s="35">
        <v>44132</v>
      </c>
      <c r="Q225" s="9">
        <v>3271.030029296875</v>
      </c>
      <c r="R225" s="9">
        <v>11142.759765625</v>
      </c>
      <c r="S225" s="9">
        <v>108.55019378662109</v>
      </c>
      <c r="T225" s="9">
        <v>195.79373168945313</v>
      </c>
      <c r="U225" s="9">
        <v>72.913177490234375</v>
      </c>
      <c r="V225" s="9">
        <v>176.1300048828125</v>
      </c>
      <c r="W225">
        <v>135.33999633789063</v>
      </c>
      <c r="X225" s="9"/>
      <c r="Y225" s="9"/>
      <c r="AA225" s="6"/>
      <c r="AB225" s="84">
        <f>price_clean[[#This Row],[Date.1]]</f>
        <v>44132</v>
      </c>
      <c r="AC225" s="85">
        <f t="shared" si="25"/>
        <v>-3.5925542108577721E-2</v>
      </c>
      <c r="AD225" s="85">
        <f t="shared" si="19"/>
        <v>-4.0124654999093914E-2</v>
      </c>
      <c r="AE225" s="85">
        <f t="shared" si="20"/>
        <v>-4.7418907892821785E-2</v>
      </c>
      <c r="AF225" s="85">
        <f t="shared" si="21"/>
        <v>-5.0836526199344666E-2</v>
      </c>
      <c r="AG225" s="85">
        <f t="shared" si="22"/>
        <v>-3.1487916188653139E-2</v>
      </c>
      <c r="AH225" s="85">
        <f t="shared" si="23"/>
        <v>-1.6275168841643251E-2</v>
      </c>
      <c r="AI225" s="85">
        <f t="shared" si="24"/>
        <v>-4.4933534485330558E-2</v>
      </c>
      <c r="AJ225" s="6"/>
      <c r="AK225" s="4"/>
    </row>
    <row r="226" spans="15:37" s="1" customFormat="1" x14ac:dyDescent="0.25">
      <c r="O226" s="6"/>
      <c r="P226" s="35">
        <v>44133</v>
      </c>
      <c r="Q226" s="9">
        <v>3310.110107421875</v>
      </c>
      <c r="R226" s="9">
        <v>11350.740234375</v>
      </c>
      <c r="S226" s="9">
        <v>112.57201385498047</v>
      </c>
      <c r="T226" s="9">
        <v>197.764404296875</v>
      </c>
      <c r="U226" s="9">
        <v>73.54931640625</v>
      </c>
      <c r="V226" s="9">
        <v>175.39999389648438</v>
      </c>
      <c r="W226">
        <v>136.94332885742188</v>
      </c>
      <c r="X226" s="9"/>
      <c r="Y226" s="9"/>
      <c r="AA226" s="6"/>
      <c r="AB226" s="84">
        <f>price_clean[[#This Row],[Date.1]]</f>
        <v>44133</v>
      </c>
      <c r="AC226" s="85">
        <f t="shared" si="25"/>
        <v>1.187652493999744E-2</v>
      </c>
      <c r="AD226" s="85">
        <f t="shared" ref="AD226:AD289" si="26">LN(R226/R225)</f>
        <v>1.849302207469624E-2</v>
      </c>
      <c r="AE226" s="85">
        <f t="shared" ref="AE226:AE289" si="27">LN(S226/S225)</f>
        <v>3.638045845659113E-2</v>
      </c>
      <c r="AF226" s="85">
        <f t="shared" ref="AF226:AF289" si="28">LN(T226/T225)</f>
        <v>1.0014729199487496E-2</v>
      </c>
      <c r="AG226" s="85">
        <f t="shared" ref="AG226:AG289" si="29">LN(U226/U225)</f>
        <v>8.6867688694592608E-3</v>
      </c>
      <c r="AH226" s="85">
        <f t="shared" ref="AH226:AH289" si="30">LN(V226/V225)</f>
        <v>-4.153341326592121E-3</v>
      </c>
      <c r="AI226" s="85">
        <f t="shared" ref="AI226:AI289" si="31">LN(W226/W225)</f>
        <v>1.1777078527549948E-2</v>
      </c>
      <c r="AJ226" s="6"/>
      <c r="AK226" s="4"/>
    </row>
    <row r="227" spans="15:37" s="1" customFormat="1" x14ac:dyDescent="0.25">
      <c r="O227" s="6"/>
      <c r="P227" s="35">
        <v>44134</v>
      </c>
      <c r="Q227" s="9">
        <v>3269.9599609375</v>
      </c>
      <c r="R227" s="9">
        <v>11052.9501953125</v>
      </c>
      <c r="S227" s="9">
        <v>106.26596069335938</v>
      </c>
      <c r="T227" s="9">
        <v>195.5908203125</v>
      </c>
      <c r="U227" s="9">
        <v>72.821022033691406</v>
      </c>
      <c r="V227" s="9">
        <v>176.19999694824219</v>
      </c>
      <c r="W227">
        <v>129.34666442871094</v>
      </c>
      <c r="X227" s="9"/>
      <c r="Y227" s="9"/>
      <c r="AA227" s="6"/>
      <c r="AB227" s="84">
        <f>price_clean[[#This Row],[Date.1]]</f>
        <v>44134</v>
      </c>
      <c r="AC227" s="85">
        <f t="shared" si="25"/>
        <v>-1.2203713445259962E-2</v>
      </c>
      <c r="AD227" s="85">
        <f t="shared" si="26"/>
        <v>-2.6585582357944587E-2</v>
      </c>
      <c r="AE227" s="85">
        <f t="shared" si="27"/>
        <v>-5.7648125195089793E-2</v>
      </c>
      <c r="AF227" s="85">
        <f t="shared" si="28"/>
        <v>-1.1051619358258958E-2</v>
      </c>
      <c r="AG227" s="85">
        <f t="shared" si="29"/>
        <v>-9.951475014309704E-3</v>
      </c>
      <c r="AH227" s="85">
        <f t="shared" si="30"/>
        <v>4.5506510418401461E-3</v>
      </c>
      <c r="AI227" s="85">
        <f t="shared" si="31"/>
        <v>-5.7071061150065272E-2</v>
      </c>
      <c r="AJ227" s="6"/>
      <c r="AK227" s="4"/>
    </row>
    <row r="228" spans="15:37" s="1" customFormat="1" x14ac:dyDescent="0.25">
      <c r="O228" s="6"/>
      <c r="P228" s="35">
        <v>44137</v>
      </c>
      <c r="Q228" s="9">
        <v>3310.239990234375</v>
      </c>
      <c r="R228" s="9">
        <v>11084.759765625</v>
      </c>
      <c r="S228" s="9">
        <v>106.17810821533203</v>
      </c>
      <c r="T228" s="9">
        <v>195.45558166503906</v>
      </c>
      <c r="U228" s="9">
        <v>73.724456787109375</v>
      </c>
      <c r="V228" s="9">
        <v>177.91000366210938</v>
      </c>
      <c r="W228">
        <v>133.50332641601563</v>
      </c>
      <c r="X228" s="9"/>
      <c r="Y228" s="9"/>
      <c r="AA228" s="6"/>
      <c r="AB228" s="84">
        <f>price_clean[[#This Row],[Date.1]]</f>
        <v>44137</v>
      </c>
      <c r="AC228" s="85">
        <f t="shared" si="25"/>
        <v>1.2242950890591667E-2</v>
      </c>
      <c r="AD228" s="85">
        <f t="shared" si="26"/>
        <v>2.8737924799558958E-3</v>
      </c>
      <c r="AE228" s="85">
        <f t="shared" si="27"/>
        <v>-8.2706458680153723E-4</v>
      </c>
      <c r="AF228" s="85">
        <f t="shared" si="28"/>
        <v>-6.9167573039267949E-4</v>
      </c>
      <c r="AG228" s="85">
        <f t="shared" si="29"/>
        <v>1.232990886067749E-2</v>
      </c>
      <c r="AH228" s="85">
        <f t="shared" si="30"/>
        <v>9.6581288485121704E-3</v>
      </c>
      <c r="AI228" s="85">
        <f t="shared" si="31"/>
        <v>3.1630273380806213E-2</v>
      </c>
      <c r="AJ228" s="6"/>
      <c r="AK228" s="4"/>
    </row>
    <row r="229" spans="15:37" s="1" customFormat="1" x14ac:dyDescent="0.25">
      <c r="O229" s="6"/>
      <c r="P229" s="35">
        <v>44138</v>
      </c>
      <c r="Q229" s="9">
        <v>3369.159912109375</v>
      </c>
      <c r="R229" s="9">
        <v>11279.91015625</v>
      </c>
      <c r="S229" s="9">
        <v>107.80831146240234</v>
      </c>
      <c r="T229" s="9">
        <v>199.41630554199219</v>
      </c>
      <c r="U229" s="9">
        <v>75.116554260253906</v>
      </c>
      <c r="V229" s="9">
        <v>178.91999816894531</v>
      </c>
      <c r="W229">
        <v>141.30000305175781</v>
      </c>
      <c r="X229" s="9"/>
      <c r="Y229" s="9"/>
      <c r="AA229" s="6"/>
      <c r="AB229" s="84">
        <f>price_clean[[#This Row],[Date.1]]</f>
        <v>44138</v>
      </c>
      <c r="AC229" s="85">
        <f t="shared" si="25"/>
        <v>1.7642737684077831E-2</v>
      </c>
      <c r="AD229" s="85">
        <f t="shared" si="26"/>
        <v>1.7452110356310224E-2</v>
      </c>
      <c r="AE229" s="85">
        <f t="shared" si="27"/>
        <v>1.5236806040657615E-2</v>
      </c>
      <c r="AF229" s="85">
        <f t="shared" si="28"/>
        <v>2.006147736220899E-2</v>
      </c>
      <c r="AG229" s="85">
        <f t="shared" si="29"/>
        <v>1.8706377465010384E-2</v>
      </c>
      <c r="AH229" s="85">
        <f t="shared" si="30"/>
        <v>5.6609432999779495E-3</v>
      </c>
      <c r="AI229" s="85">
        <f t="shared" si="31"/>
        <v>5.6758916784420022E-2</v>
      </c>
      <c r="AJ229" s="6"/>
      <c r="AK229" s="4"/>
    </row>
    <row r="230" spans="15:37" s="1" customFormat="1" x14ac:dyDescent="0.25">
      <c r="O230" s="6"/>
      <c r="P230" s="35">
        <v>44139</v>
      </c>
      <c r="Q230" s="9">
        <v>3443.43994140625</v>
      </c>
      <c r="R230" s="9">
        <v>11777.01953125</v>
      </c>
      <c r="S230" s="9">
        <v>112.21083831787109</v>
      </c>
      <c r="T230" s="9">
        <v>209.03791809082031</v>
      </c>
      <c r="U230" s="9">
        <v>76.527046203613281</v>
      </c>
      <c r="V230" s="9">
        <v>178.82000732421875</v>
      </c>
      <c r="W230">
        <v>140.32666015625</v>
      </c>
      <c r="X230" s="9"/>
      <c r="Y230" s="9"/>
      <c r="AA230" s="6"/>
      <c r="AB230" s="84">
        <f>price_clean[[#This Row],[Date.1]]</f>
        <v>44139</v>
      </c>
      <c r="AC230" s="85">
        <f t="shared" si="25"/>
        <v>2.1807525655091704E-2</v>
      </c>
      <c r="AD230" s="85">
        <f t="shared" si="26"/>
        <v>4.3126854114494746E-2</v>
      </c>
      <c r="AE230" s="85">
        <f t="shared" si="27"/>
        <v>4.0024830354599208E-2</v>
      </c>
      <c r="AF230" s="85">
        <f t="shared" si="28"/>
        <v>4.7121034567368561E-2</v>
      </c>
      <c r="AG230" s="85">
        <f t="shared" si="29"/>
        <v>1.8603259452374354E-2</v>
      </c>
      <c r="AH230" s="85">
        <f t="shared" si="30"/>
        <v>-5.590140649358909E-4</v>
      </c>
      <c r="AI230" s="85">
        <f t="shared" si="31"/>
        <v>-6.9123197353376745E-3</v>
      </c>
      <c r="AJ230" s="6"/>
      <c r="AK230" s="4"/>
    </row>
    <row r="231" spans="15:37" s="1" customFormat="1" x14ac:dyDescent="0.25">
      <c r="O231" s="6"/>
      <c r="P231" s="35">
        <v>44140</v>
      </c>
      <c r="Q231" s="9">
        <v>3510.449951171875</v>
      </c>
      <c r="R231" s="9">
        <v>12078.0703125</v>
      </c>
      <c r="S231" s="9">
        <v>116.19362640380859</v>
      </c>
      <c r="T231" s="9">
        <v>215.70343017578125</v>
      </c>
      <c r="U231" s="9">
        <v>78.149581909179688</v>
      </c>
      <c r="V231" s="9">
        <v>182.92999267578125</v>
      </c>
      <c r="W231">
        <v>146.02999877929688</v>
      </c>
      <c r="X231" s="9"/>
      <c r="Y231" s="9"/>
      <c r="AA231" s="6"/>
      <c r="AB231" s="84">
        <f>price_clean[[#This Row],[Date.1]]</f>
        <v>44140</v>
      </c>
      <c r="AC231" s="85">
        <f t="shared" si="25"/>
        <v>1.9273265776701281E-2</v>
      </c>
      <c r="AD231" s="85">
        <f t="shared" si="26"/>
        <v>2.5241302122552826E-2</v>
      </c>
      <c r="AE231" s="85">
        <f t="shared" si="27"/>
        <v>3.487840606629794E-2</v>
      </c>
      <c r="AF231" s="85">
        <f t="shared" si="28"/>
        <v>3.1388794018023455E-2</v>
      </c>
      <c r="AG231" s="85">
        <f t="shared" si="29"/>
        <v>2.098048350722383E-2</v>
      </c>
      <c r="AH231" s="85">
        <f t="shared" si="30"/>
        <v>2.2723771699055755E-2</v>
      </c>
      <c r="AI231" s="85">
        <f t="shared" si="31"/>
        <v>3.9839080140253759E-2</v>
      </c>
      <c r="AJ231" s="6"/>
      <c r="AK231" s="4"/>
    </row>
    <row r="232" spans="15:37" s="1" customFormat="1" x14ac:dyDescent="0.25">
      <c r="O232" s="6"/>
      <c r="P232" s="35">
        <v>44141</v>
      </c>
      <c r="Q232" s="9">
        <v>3509.43994140625</v>
      </c>
      <c r="R232" s="9">
        <v>12091.349609375</v>
      </c>
      <c r="S232" s="9">
        <v>116.06160736083984</v>
      </c>
      <c r="T232" s="9">
        <v>216.11885070800781</v>
      </c>
      <c r="U232" s="9">
        <v>78.241775512695313</v>
      </c>
      <c r="V232" s="9">
        <v>183.19000244140625</v>
      </c>
      <c r="W232">
        <v>143.31666564941406</v>
      </c>
      <c r="X232" s="9"/>
      <c r="Y232" s="9"/>
      <c r="AA232" s="6"/>
      <c r="AB232" s="84">
        <f>price_clean[[#This Row],[Date.1]]</f>
        <v>44141</v>
      </c>
      <c r="AC232" s="85">
        <f t="shared" si="25"/>
        <v>-2.8775658537381985E-4</v>
      </c>
      <c r="AD232" s="85">
        <f t="shared" si="26"/>
        <v>1.0988512139824241E-3</v>
      </c>
      <c r="AE232" s="85">
        <f t="shared" si="27"/>
        <v>-1.1368446260388962E-3</v>
      </c>
      <c r="AF232" s="85">
        <f t="shared" si="28"/>
        <v>1.9240353208755205E-3</v>
      </c>
      <c r="AG232" s="85">
        <f t="shared" si="29"/>
        <v>1.1790116246199948E-3</v>
      </c>
      <c r="AH232" s="85">
        <f t="shared" si="30"/>
        <v>1.4203529597109255E-3</v>
      </c>
      <c r="AI232" s="85">
        <f t="shared" si="31"/>
        <v>-1.8755444602258167E-2</v>
      </c>
      <c r="AJ232" s="6"/>
      <c r="AK232" s="4"/>
    </row>
    <row r="233" spans="15:37" s="1" customFormat="1" x14ac:dyDescent="0.25">
      <c r="O233" s="6"/>
      <c r="P233" s="35">
        <v>44144</v>
      </c>
      <c r="Q233" s="9">
        <v>3550.5</v>
      </c>
      <c r="R233" s="9">
        <v>11830.3896484375</v>
      </c>
      <c r="S233" s="9">
        <v>113.74409484863281</v>
      </c>
      <c r="T233" s="9">
        <v>210.96994018554688</v>
      </c>
      <c r="U233" s="9">
        <v>79.495574951171875</v>
      </c>
      <c r="V233" s="9">
        <v>175.08000183105469</v>
      </c>
      <c r="W233">
        <v>140.41999816894531</v>
      </c>
      <c r="X233" s="9"/>
      <c r="Y233" s="9"/>
      <c r="AA233" s="6"/>
      <c r="AB233" s="84">
        <f>price_clean[[#This Row],[Date.1]]</f>
        <v>44144</v>
      </c>
      <c r="AC233" s="85">
        <f t="shared" si="25"/>
        <v>1.1631974746344153E-2</v>
      </c>
      <c r="AD233" s="85">
        <f t="shared" si="26"/>
        <v>-2.1818673854806354E-2</v>
      </c>
      <c r="AE233" s="85">
        <f t="shared" si="27"/>
        <v>-2.0170004997144921E-2</v>
      </c>
      <c r="AF233" s="85">
        <f t="shared" si="28"/>
        <v>-2.4112831368261603E-2</v>
      </c>
      <c r="AG233" s="85">
        <f t="shared" si="29"/>
        <v>1.5897640492359717E-2</v>
      </c>
      <c r="AH233" s="85">
        <f t="shared" si="30"/>
        <v>-4.5280856143465276E-2</v>
      </c>
      <c r="AI233" s="85">
        <f t="shared" si="31"/>
        <v>-2.0418708541599162E-2</v>
      </c>
      <c r="AJ233" s="6"/>
      <c r="AK233" s="4"/>
    </row>
    <row r="234" spans="15:37" s="1" customFormat="1" x14ac:dyDescent="0.25">
      <c r="O234" s="6"/>
      <c r="P234" s="35">
        <v>44145</v>
      </c>
      <c r="Q234" s="9">
        <v>3545.530029296875</v>
      </c>
      <c r="R234" s="9">
        <v>11624.2900390625</v>
      </c>
      <c r="S234" s="9">
        <v>113.40184020996094</v>
      </c>
      <c r="T234" s="9">
        <v>203.84068298339844</v>
      </c>
      <c r="U234" s="9">
        <v>79.550888061523438</v>
      </c>
      <c r="V234" s="9">
        <v>175.66000366210938</v>
      </c>
      <c r="W234">
        <v>136.78666687011719</v>
      </c>
      <c r="X234" s="9"/>
      <c r="Y234" s="9"/>
      <c r="AA234" s="6"/>
      <c r="AB234" s="84">
        <f>price_clean[[#This Row],[Date.1]]</f>
        <v>44145</v>
      </c>
      <c r="AC234" s="85">
        <f t="shared" si="25"/>
        <v>-1.4007752208676661E-3</v>
      </c>
      <c r="AD234" s="85">
        <f t="shared" si="26"/>
        <v>-1.7574737063109788E-2</v>
      </c>
      <c r="AE234" s="85">
        <f t="shared" si="27"/>
        <v>-3.0135243018468939E-3</v>
      </c>
      <c r="AF234" s="85">
        <f t="shared" si="28"/>
        <v>-3.4376936787628966E-2</v>
      </c>
      <c r="AG234" s="85">
        <f t="shared" si="29"/>
        <v>6.9555916596779365E-4</v>
      </c>
      <c r="AH234" s="85">
        <f t="shared" si="30"/>
        <v>3.3073065556014952E-3</v>
      </c>
      <c r="AI234" s="85">
        <f t="shared" si="31"/>
        <v>-2.6215382510501505E-2</v>
      </c>
      <c r="AJ234" s="6"/>
      <c r="AK234" s="4"/>
    </row>
    <row r="235" spans="15:37" s="1" customFormat="1" x14ac:dyDescent="0.25">
      <c r="O235" s="6"/>
      <c r="P235" s="35">
        <v>44146</v>
      </c>
      <c r="Q235" s="9">
        <v>3572.659912109375</v>
      </c>
      <c r="R235" s="9">
        <v>11892.9296875</v>
      </c>
      <c r="S235" s="9">
        <v>116.84388732910156</v>
      </c>
      <c r="T235" s="9">
        <v>209.19242858886719</v>
      </c>
      <c r="U235" s="9">
        <v>80.05792236328125</v>
      </c>
      <c r="V235" s="9">
        <v>174.89999389648438</v>
      </c>
      <c r="W235">
        <v>139.0433349609375</v>
      </c>
      <c r="X235" s="9"/>
      <c r="Y235" s="9"/>
      <c r="AA235" s="6"/>
      <c r="AB235" s="84">
        <f>price_clean[[#This Row],[Date.1]]</f>
        <v>44146</v>
      </c>
      <c r="AC235" s="85">
        <f t="shared" si="25"/>
        <v>7.6227283629914612E-3</v>
      </c>
      <c r="AD235" s="85">
        <f t="shared" si="26"/>
        <v>2.2847201936632748E-2</v>
      </c>
      <c r="AE235" s="85">
        <f t="shared" si="27"/>
        <v>2.9901128736257349E-2</v>
      </c>
      <c r="AF235" s="85">
        <f t="shared" si="28"/>
        <v>2.5915816358054736E-2</v>
      </c>
      <c r="AG235" s="85">
        <f t="shared" si="29"/>
        <v>6.3534839463824178E-3</v>
      </c>
      <c r="AH235" s="85">
        <f t="shared" si="30"/>
        <v>-4.3359822093023501E-3</v>
      </c>
      <c r="AI235" s="85">
        <f t="shared" si="31"/>
        <v>1.6363110813065698E-2</v>
      </c>
      <c r="AJ235" s="6"/>
      <c r="AK235" s="4"/>
    </row>
    <row r="236" spans="15:37" s="1" customFormat="1" x14ac:dyDescent="0.25">
      <c r="O236" s="6"/>
      <c r="P236" s="35">
        <v>44147</v>
      </c>
      <c r="Q236" s="9">
        <v>3537.010009765625</v>
      </c>
      <c r="R236" s="9">
        <v>11827.1396484375</v>
      </c>
      <c r="S236" s="9">
        <v>116.57008361816406</v>
      </c>
      <c r="T236" s="9">
        <v>208.12016296386719</v>
      </c>
      <c r="U236" s="9">
        <v>79.20977783203125</v>
      </c>
      <c r="V236" s="9">
        <v>175.96000671386719</v>
      </c>
      <c r="W236">
        <v>137.25332641601563</v>
      </c>
      <c r="X236" s="9"/>
      <c r="Y236" s="9"/>
      <c r="AA236" s="6"/>
      <c r="AB236" s="84">
        <f>price_clean[[#This Row],[Date.1]]</f>
        <v>44147</v>
      </c>
      <c r="AC236" s="85">
        <f t="shared" si="25"/>
        <v>-1.0028651547069349E-2</v>
      </c>
      <c r="AD236" s="85">
        <f t="shared" si="26"/>
        <v>-5.5472188412481766E-3</v>
      </c>
      <c r="AE236" s="85">
        <f t="shared" si="27"/>
        <v>-2.3460792463531016E-3</v>
      </c>
      <c r="AF236" s="85">
        <f t="shared" si="28"/>
        <v>-5.1389198718061148E-3</v>
      </c>
      <c r="AG236" s="85">
        <f t="shared" si="29"/>
        <v>-1.0650653556681751E-2</v>
      </c>
      <c r="AH236" s="85">
        <f t="shared" si="30"/>
        <v>6.0423875087803726E-3</v>
      </c>
      <c r="AI236" s="85">
        <f t="shared" si="31"/>
        <v>-1.2957330573612593E-2</v>
      </c>
      <c r="AJ236" s="6"/>
      <c r="AK236" s="4"/>
    </row>
    <row r="237" spans="15:37" s="1" customFormat="1" x14ac:dyDescent="0.25">
      <c r="O237" s="6"/>
      <c r="P237" s="35">
        <v>44148</v>
      </c>
      <c r="Q237" s="9">
        <v>3585.14990234375</v>
      </c>
      <c r="R237" s="9">
        <v>11937.83984375</v>
      </c>
      <c r="S237" s="9">
        <v>116.61899566650391</v>
      </c>
      <c r="T237" s="9">
        <v>209.15383911132813</v>
      </c>
      <c r="U237" s="9">
        <v>80.325271606445313</v>
      </c>
      <c r="V237" s="9">
        <v>177.16000366210938</v>
      </c>
      <c r="W237">
        <v>136.16667175292969</v>
      </c>
      <c r="X237" s="9"/>
      <c r="Y237" s="9"/>
      <c r="AA237" s="6"/>
      <c r="AB237" s="84">
        <f>price_clean[[#This Row],[Date.1]]</f>
        <v>44148</v>
      </c>
      <c r="AC237" s="85">
        <f t="shared" si="25"/>
        <v>1.3518546706294007E-2</v>
      </c>
      <c r="AD237" s="85">
        <f t="shared" si="26"/>
        <v>9.316313192775913E-3</v>
      </c>
      <c r="AE237" s="85">
        <f t="shared" si="27"/>
        <v>4.1950548633930799E-4</v>
      </c>
      <c r="AF237" s="85">
        <f t="shared" si="28"/>
        <v>4.9544340492810113E-3</v>
      </c>
      <c r="AG237" s="85">
        <f t="shared" si="29"/>
        <v>1.3984537664787106E-2</v>
      </c>
      <c r="AH237" s="85">
        <f t="shared" si="30"/>
        <v>6.7965650900321858E-3</v>
      </c>
      <c r="AI237" s="85">
        <f t="shared" si="31"/>
        <v>-7.9486532930476764E-3</v>
      </c>
      <c r="AJ237" s="6"/>
      <c r="AK237" s="4"/>
    </row>
    <row r="238" spans="15:37" s="1" customFormat="1" x14ac:dyDescent="0.25">
      <c r="O238" s="6"/>
      <c r="P238" s="35">
        <v>44151</v>
      </c>
      <c r="Q238" s="9">
        <v>3626.909912109375</v>
      </c>
      <c r="R238" s="9">
        <v>12013.3798828125</v>
      </c>
      <c r="S238" s="9">
        <v>117.63596343994141</v>
      </c>
      <c r="T238" s="9">
        <v>209.84933471679688</v>
      </c>
      <c r="U238" s="9">
        <v>81.348587036132813</v>
      </c>
      <c r="V238" s="9">
        <v>177.14999389648438</v>
      </c>
      <c r="W238">
        <v>136.02999877929688</v>
      </c>
      <c r="X238" s="9"/>
      <c r="Y238" s="9"/>
      <c r="AA238" s="6"/>
      <c r="AB238" s="84">
        <f>price_clean[[#This Row],[Date.1]]</f>
        <v>44151</v>
      </c>
      <c r="AC238" s="85">
        <f t="shared" si="25"/>
        <v>1.1580734922832603E-2</v>
      </c>
      <c r="AD238" s="85">
        <f t="shared" si="26"/>
        <v>6.3078448944174793E-3</v>
      </c>
      <c r="AE238" s="85">
        <f t="shared" si="27"/>
        <v>8.6826265385332065E-3</v>
      </c>
      <c r="AF238" s="85">
        <f t="shared" si="28"/>
        <v>3.3197659953752724E-3</v>
      </c>
      <c r="AG238" s="85">
        <f t="shared" si="29"/>
        <v>1.2659178226789239E-2</v>
      </c>
      <c r="AH238" s="85">
        <f t="shared" si="30"/>
        <v>-5.6502868655331343E-5</v>
      </c>
      <c r="AI238" s="85">
        <f t="shared" si="31"/>
        <v>-1.0042223136041864E-3</v>
      </c>
      <c r="AJ238" s="6"/>
      <c r="AK238" s="4"/>
    </row>
    <row r="239" spans="15:37" s="1" customFormat="1" x14ac:dyDescent="0.25">
      <c r="O239" s="6"/>
      <c r="P239" s="35">
        <v>44152</v>
      </c>
      <c r="Q239" s="9">
        <v>3609.530029296875</v>
      </c>
      <c r="R239" s="9">
        <v>11977.490234375</v>
      </c>
      <c r="S239" s="9">
        <v>116.74610137939453</v>
      </c>
      <c r="T239" s="9">
        <v>207.17347717285156</v>
      </c>
      <c r="U239" s="9">
        <v>81.182647705078125</v>
      </c>
      <c r="V239" s="9">
        <v>176.5</v>
      </c>
      <c r="W239">
        <v>147.20333862304688</v>
      </c>
      <c r="X239" s="9"/>
      <c r="Y239" s="9"/>
      <c r="AA239" s="6"/>
      <c r="AB239" s="84">
        <f>price_clean[[#This Row],[Date.1]]</f>
        <v>44152</v>
      </c>
      <c r="AC239" s="85">
        <f t="shared" si="25"/>
        <v>-4.8034437846475311E-3</v>
      </c>
      <c r="AD239" s="85">
        <f t="shared" si="26"/>
        <v>-2.9919444384519712E-3</v>
      </c>
      <c r="AE239" s="85">
        <f t="shared" si="27"/>
        <v>-7.5932971823555956E-3</v>
      </c>
      <c r="AF239" s="85">
        <f t="shared" si="28"/>
        <v>-1.283332322549645E-2</v>
      </c>
      <c r="AG239" s="85">
        <f t="shared" si="29"/>
        <v>-2.0419384492596339E-3</v>
      </c>
      <c r="AH239" s="85">
        <f t="shared" si="30"/>
        <v>-3.6759204841880807E-3</v>
      </c>
      <c r="AI239" s="85">
        <f t="shared" si="31"/>
        <v>7.8939446229099292E-2</v>
      </c>
      <c r="AJ239" s="6"/>
      <c r="AK239" s="4"/>
    </row>
    <row r="240" spans="15:37" s="1" customFormat="1" x14ac:dyDescent="0.25">
      <c r="O240" s="6"/>
      <c r="P240" s="35">
        <v>44153</v>
      </c>
      <c r="Q240" s="9">
        <v>3567.7900390625</v>
      </c>
      <c r="R240" s="9">
        <v>11894.7099609375</v>
      </c>
      <c r="S240" s="9">
        <v>115.41622161865234</v>
      </c>
      <c r="T240" s="9">
        <v>204.44216918945313</v>
      </c>
      <c r="U240" s="9">
        <v>80.482009887695313</v>
      </c>
      <c r="V240" s="9">
        <v>175.49000549316406</v>
      </c>
      <c r="W240">
        <v>162.21333312988281</v>
      </c>
      <c r="X240" s="9"/>
      <c r="Y240" s="9"/>
      <c r="AA240" s="6"/>
      <c r="AB240" s="84">
        <f>price_clean[[#This Row],[Date.1]]</f>
        <v>44153</v>
      </c>
      <c r="AC240" s="85">
        <f t="shared" si="25"/>
        <v>-1.1631210647481315E-2</v>
      </c>
      <c r="AD240" s="85">
        <f t="shared" si="26"/>
        <v>-6.935314261870924E-3</v>
      </c>
      <c r="AE240" s="85">
        <f t="shared" si="27"/>
        <v>-1.1456590281145483E-2</v>
      </c>
      <c r="AF240" s="85">
        <f t="shared" si="28"/>
        <v>-1.3271352029086504E-2</v>
      </c>
      <c r="AG240" s="85">
        <f t="shared" si="29"/>
        <v>-8.6678463243325485E-3</v>
      </c>
      <c r="AH240" s="85">
        <f t="shared" si="30"/>
        <v>-5.7387838459729314E-3</v>
      </c>
      <c r="AI240" s="85">
        <f t="shared" si="31"/>
        <v>9.7097453189465346E-2</v>
      </c>
      <c r="AJ240" s="6"/>
      <c r="AK240" s="4"/>
    </row>
    <row r="241" spans="15:37" s="1" customFormat="1" x14ac:dyDescent="0.25">
      <c r="O241" s="6"/>
      <c r="P241" s="35">
        <v>44154</v>
      </c>
      <c r="Q241" s="9">
        <v>3581.8701171875</v>
      </c>
      <c r="R241" s="9">
        <v>11985.4296875</v>
      </c>
      <c r="S241" s="9">
        <v>116.01270294189453</v>
      </c>
      <c r="T241" s="9">
        <v>205.74000549316406</v>
      </c>
      <c r="U241" s="9">
        <v>80.979827880859375</v>
      </c>
      <c r="V241" s="9">
        <v>175.16000366210938</v>
      </c>
      <c r="W241">
        <v>166.42333984375</v>
      </c>
      <c r="X241" s="9"/>
      <c r="Y241" s="9"/>
      <c r="AA241" s="6"/>
      <c r="AB241" s="84">
        <f>price_clean[[#This Row],[Date.1]]</f>
        <v>44154</v>
      </c>
      <c r="AC241" s="85">
        <f t="shared" si="25"/>
        <v>3.9386756907327791E-3</v>
      </c>
      <c r="AD241" s="85">
        <f t="shared" si="26"/>
        <v>7.5979591683682512E-3</v>
      </c>
      <c r="AE241" s="85">
        <f t="shared" si="27"/>
        <v>5.1547804162410523E-3</v>
      </c>
      <c r="AF241" s="85">
        <f t="shared" si="28"/>
        <v>6.328118162173893E-3</v>
      </c>
      <c r="AG241" s="85">
        <f t="shared" si="29"/>
        <v>6.166405356031756E-3</v>
      </c>
      <c r="AH241" s="85">
        <f t="shared" si="30"/>
        <v>-1.8822296869570197E-3</v>
      </c>
      <c r="AI241" s="85">
        <f t="shared" si="31"/>
        <v>2.5622441945055478E-2</v>
      </c>
      <c r="AJ241" s="6"/>
      <c r="AK241" s="4"/>
    </row>
    <row r="242" spans="15:37" s="1" customFormat="1" x14ac:dyDescent="0.25">
      <c r="O242" s="6"/>
      <c r="P242" s="35">
        <v>44155</v>
      </c>
      <c r="Q242" s="9">
        <v>3557.5400390625</v>
      </c>
      <c r="R242" s="9">
        <v>11906.4404296875</v>
      </c>
      <c r="S242" s="9">
        <v>114.74150085449219</v>
      </c>
      <c r="T242" s="9">
        <v>203.77386474609375</v>
      </c>
      <c r="U242" s="9">
        <v>80.850761413574219</v>
      </c>
      <c r="V242" s="9">
        <v>175.69000244140625</v>
      </c>
      <c r="W242">
        <v>163.20333862304688</v>
      </c>
      <c r="X242" s="9"/>
      <c r="Y242" s="9"/>
      <c r="AA242" s="6"/>
      <c r="AB242" s="84">
        <f>price_clean[[#This Row],[Date.1]]</f>
        <v>44155</v>
      </c>
      <c r="AC242" s="85">
        <f t="shared" si="25"/>
        <v>-6.8157373729185759E-3</v>
      </c>
      <c r="AD242" s="85">
        <f t="shared" si="26"/>
        <v>-6.6122530569179983E-3</v>
      </c>
      <c r="AE242" s="85">
        <f t="shared" si="27"/>
        <v>-1.1017913660501293E-2</v>
      </c>
      <c r="AF242" s="85">
        <f t="shared" si="28"/>
        <v>-9.6023895521651845E-3</v>
      </c>
      <c r="AG242" s="85">
        <f t="shared" si="29"/>
        <v>-1.5950815629236393E-3</v>
      </c>
      <c r="AH242" s="85">
        <f t="shared" si="30"/>
        <v>3.021229432643738E-3</v>
      </c>
      <c r="AI242" s="85">
        <f t="shared" si="31"/>
        <v>-1.9537882465358328E-2</v>
      </c>
      <c r="AJ242" s="6"/>
      <c r="AK242" s="4"/>
    </row>
    <row r="243" spans="15:37" s="1" customFormat="1" x14ac:dyDescent="0.25">
      <c r="O243" s="6"/>
      <c r="P243" s="35">
        <v>44158</v>
      </c>
      <c r="Q243" s="9">
        <v>3577.590087890625</v>
      </c>
      <c r="R243" s="9">
        <v>11905.9404296875</v>
      </c>
      <c r="S243" s="9">
        <v>111.32876586914063</v>
      </c>
      <c r="T243" s="9">
        <v>203.50267028808594</v>
      </c>
      <c r="U243" s="9">
        <v>81.247184753417969</v>
      </c>
      <c r="V243" s="9">
        <v>172.22999572753906</v>
      </c>
      <c r="W243">
        <v>173.94999694824219</v>
      </c>
      <c r="X243" s="9"/>
      <c r="Y243" s="9"/>
      <c r="AA243" s="6"/>
      <c r="AB243" s="84">
        <f>price_clean[[#This Row],[Date.1]]</f>
        <v>44158</v>
      </c>
      <c r="AC243" s="85">
        <f t="shared" si="25"/>
        <v>5.6201081818496928E-3</v>
      </c>
      <c r="AD243" s="85">
        <f t="shared" si="26"/>
        <v>-4.1994960774874472E-5</v>
      </c>
      <c r="AE243" s="85">
        <f t="shared" si="27"/>
        <v>-3.0194101230509581E-2</v>
      </c>
      <c r="AF243" s="85">
        <f t="shared" si="28"/>
        <v>-1.3317462449263021E-3</v>
      </c>
      <c r="AG243" s="85">
        <f t="shared" si="29"/>
        <v>4.8911678344805498E-3</v>
      </c>
      <c r="AH243" s="85">
        <f t="shared" si="30"/>
        <v>-1.9890324232127853E-2</v>
      </c>
      <c r="AI243" s="85">
        <f t="shared" si="31"/>
        <v>6.3770984484249921E-2</v>
      </c>
      <c r="AJ243" s="6"/>
      <c r="AK243" s="4"/>
    </row>
    <row r="244" spans="15:37" s="1" customFormat="1" x14ac:dyDescent="0.25">
      <c r="O244" s="6"/>
      <c r="P244" s="35">
        <v>44159</v>
      </c>
      <c r="Q244" s="9">
        <v>3635.409912109375</v>
      </c>
      <c r="R244" s="9">
        <v>12079.8095703125</v>
      </c>
      <c r="S244" s="9">
        <v>112.61956787109375</v>
      </c>
      <c r="T244" s="9">
        <v>207.13475036621094</v>
      </c>
      <c r="U244" s="9">
        <v>82.482521057128906</v>
      </c>
      <c r="V244" s="9">
        <v>169.58999633789063</v>
      </c>
      <c r="W244">
        <v>185.12666320800781</v>
      </c>
      <c r="X244" s="9"/>
      <c r="Y244" s="9"/>
      <c r="AA244" s="6"/>
      <c r="AB244" s="84">
        <f>price_clean[[#This Row],[Date.1]]</f>
        <v>44159</v>
      </c>
      <c r="AC244" s="85">
        <f t="shared" si="25"/>
        <v>1.6032458814031775E-2</v>
      </c>
      <c r="AD244" s="85">
        <f t="shared" si="26"/>
        <v>1.4497957002653026E-2</v>
      </c>
      <c r="AE244" s="85">
        <f t="shared" si="27"/>
        <v>1.1527804426576393E-2</v>
      </c>
      <c r="AF244" s="85">
        <f t="shared" si="28"/>
        <v>1.7690422825011973E-2</v>
      </c>
      <c r="AG244" s="85">
        <f t="shared" si="29"/>
        <v>1.5090233498826192E-2</v>
      </c>
      <c r="AH244" s="85">
        <f t="shared" si="30"/>
        <v>-1.5447030279527764E-2</v>
      </c>
      <c r="AI244" s="85">
        <f t="shared" si="31"/>
        <v>6.2272372736654397E-2</v>
      </c>
      <c r="AJ244" s="6"/>
      <c r="AK244" s="4"/>
    </row>
    <row r="245" spans="15:37" s="1" customFormat="1" x14ac:dyDescent="0.25">
      <c r="O245" s="6"/>
      <c r="P245" s="35">
        <v>44160</v>
      </c>
      <c r="Q245" s="9">
        <v>3629.64990234375</v>
      </c>
      <c r="R245" s="9">
        <v>12152.2197265625</v>
      </c>
      <c r="S245" s="9">
        <v>113.46051025390625</v>
      </c>
      <c r="T245" s="9">
        <v>207.1444091796875</v>
      </c>
      <c r="U245" s="9">
        <v>82.353477478027344</v>
      </c>
      <c r="V245" s="9">
        <v>169.50999450683594</v>
      </c>
      <c r="W245">
        <v>191.33332824707031</v>
      </c>
      <c r="X245" s="9"/>
      <c r="Y245" s="9"/>
      <c r="AA245" s="6"/>
      <c r="AB245" s="84">
        <f>price_clean[[#This Row],[Date.1]]</f>
        <v>44160</v>
      </c>
      <c r="AC245" s="85">
        <f t="shared" si="25"/>
        <v>-1.5856747555094064E-3</v>
      </c>
      <c r="AD245" s="85">
        <f t="shared" si="26"/>
        <v>5.9764183089263184E-3</v>
      </c>
      <c r="AE245" s="85">
        <f t="shared" si="27"/>
        <v>7.4393663362258026E-3</v>
      </c>
      <c r="AF245" s="85">
        <f t="shared" si="28"/>
        <v>4.6629492484798714E-5</v>
      </c>
      <c r="AG245" s="85">
        <f t="shared" si="29"/>
        <v>-1.5657211605556182E-3</v>
      </c>
      <c r="AH245" s="85">
        <f t="shared" si="30"/>
        <v>-4.7184803715090168E-4</v>
      </c>
      <c r="AI245" s="85">
        <f t="shared" si="31"/>
        <v>3.2976824277474122E-2</v>
      </c>
      <c r="AJ245" s="6"/>
      <c r="AK245" s="4"/>
    </row>
    <row r="246" spans="15:37" s="1" customFormat="1" x14ac:dyDescent="0.25">
      <c r="O246" s="6"/>
      <c r="P246" s="35">
        <v>44162</v>
      </c>
      <c r="Q246" s="9">
        <v>3638.35009765625</v>
      </c>
      <c r="R246" s="9">
        <v>12258.2099609375</v>
      </c>
      <c r="S246" s="9">
        <v>114.00811767578125</v>
      </c>
      <c r="T246" s="9">
        <v>208.46165466308594</v>
      </c>
      <c r="U246" s="9">
        <v>82.75909423828125</v>
      </c>
      <c r="V246" s="9">
        <v>167.78999328613281</v>
      </c>
      <c r="W246">
        <v>195.25332641601563</v>
      </c>
      <c r="X246" s="9"/>
      <c r="Y246" s="9"/>
      <c r="AA246" s="6"/>
      <c r="AB246" s="84">
        <f>price_clean[[#This Row],[Date.1]]</f>
        <v>44162</v>
      </c>
      <c r="AC246" s="85">
        <f t="shared" si="25"/>
        <v>2.3941110259011363E-3</v>
      </c>
      <c r="AD246" s="85">
        <f t="shared" si="26"/>
        <v>8.6840667549058694E-3</v>
      </c>
      <c r="AE246" s="85">
        <f t="shared" si="27"/>
        <v>4.8148044392805857E-3</v>
      </c>
      <c r="AF246" s="85">
        <f t="shared" si="28"/>
        <v>6.3389349136197684E-3</v>
      </c>
      <c r="AG246" s="85">
        <f t="shared" si="29"/>
        <v>4.9132246199720519E-3</v>
      </c>
      <c r="AH246" s="85">
        <f t="shared" si="30"/>
        <v>-1.0198732236165305E-2</v>
      </c>
      <c r="AI246" s="85">
        <f t="shared" si="31"/>
        <v>2.028074420821668E-2</v>
      </c>
      <c r="AJ246" s="6"/>
      <c r="AK246" s="4"/>
    </row>
    <row r="247" spans="15:37" s="1" customFormat="1" x14ac:dyDescent="0.25">
      <c r="O247" s="6"/>
      <c r="P247" s="35">
        <v>44165</v>
      </c>
      <c r="Q247" s="9">
        <v>3621.6298828125</v>
      </c>
      <c r="R247" s="9">
        <v>12268.3203125</v>
      </c>
      <c r="S247" s="9">
        <v>116.41363525390625</v>
      </c>
      <c r="T247" s="9">
        <v>207.33811950683594</v>
      </c>
      <c r="U247" s="9">
        <v>81.827995300292969</v>
      </c>
      <c r="V247" s="9">
        <v>166.66999816894531</v>
      </c>
      <c r="W247">
        <v>189.19999694824219</v>
      </c>
      <c r="X247" s="9"/>
      <c r="Y247" s="9"/>
      <c r="AA247" s="6"/>
      <c r="AB247" s="84">
        <f>price_clean[[#This Row],[Date.1]]</f>
        <v>44165</v>
      </c>
      <c r="AC247" s="85">
        <f t="shared" si="25"/>
        <v>-4.6061406369720063E-3</v>
      </c>
      <c r="AD247" s="85">
        <f t="shared" si="26"/>
        <v>8.2444210595256941E-4</v>
      </c>
      <c r="AE247" s="85">
        <f t="shared" si="27"/>
        <v>2.0880016251766994E-2</v>
      </c>
      <c r="AF247" s="85">
        <f t="shared" si="28"/>
        <v>-5.4042255937082964E-3</v>
      </c>
      <c r="AG247" s="85">
        <f t="shared" si="29"/>
        <v>-1.1314482486547744E-2</v>
      </c>
      <c r="AH247" s="85">
        <f t="shared" si="30"/>
        <v>-6.6973589201171444E-3</v>
      </c>
      <c r="AI247" s="85">
        <f t="shared" si="31"/>
        <v>-3.1493184788437323E-2</v>
      </c>
      <c r="AJ247" s="6"/>
      <c r="AK247" s="4"/>
    </row>
    <row r="248" spans="15:37" s="1" customFormat="1" x14ac:dyDescent="0.25">
      <c r="O248" s="6"/>
      <c r="P248" s="35">
        <v>44166</v>
      </c>
      <c r="Q248" s="9">
        <v>3662.449951171875</v>
      </c>
      <c r="R248" s="9">
        <v>12455.330078125</v>
      </c>
      <c r="S248" s="9">
        <v>120.00237274169922</v>
      </c>
      <c r="T248" s="9">
        <v>209.41084289550781</v>
      </c>
      <c r="U248" s="9">
        <v>83.044906616210938</v>
      </c>
      <c r="V248" s="9">
        <v>170.17999267578125</v>
      </c>
      <c r="W248">
        <v>194.91999816894531</v>
      </c>
      <c r="X248" s="9"/>
      <c r="Y248" s="9"/>
      <c r="AA248" s="6"/>
      <c r="AB248" s="84">
        <f>price_clean[[#This Row],[Date.1]]</f>
        <v>44166</v>
      </c>
      <c r="AC248" s="85">
        <f t="shared" si="25"/>
        <v>1.1208140661592923E-2</v>
      </c>
      <c r="AD248" s="85">
        <f t="shared" si="26"/>
        <v>1.5128294513721151E-2</v>
      </c>
      <c r="AE248" s="85">
        <f t="shared" si="27"/>
        <v>3.0361845640651822E-2</v>
      </c>
      <c r="AF248" s="85">
        <f t="shared" si="28"/>
        <v>9.9471896339541396E-3</v>
      </c>
      <c r="AG248" s="85">
        <f t="shared" si="29"/>
        <v>1.4762079161561281E-2</v>
      </c>
      <c r="AH248" s="85">
        <f t="shared" si="30"/>
        <v>2.0840858815364131E-2</v>
      </c>
      <c r="AI248" s="85">
        <f t="shared" si="31"/>
        <v>2.9784568093447848E-2</v>
      </c>
      <c r="AJ248" s="6"/>
      <c r="AK248" s="4"/>
    </row>
    <row r="249" spans="15:37" s="1" customFormat="1" x14ac:dyDescent="0.25">
      <c r="O249" s="6"/>
      <c r="P249" s="35">
        <v>44167</v>
      </c>
      <c r="Q249" s="9">
        <v>3669.010009765625</v>
      </c>
      <c r="R249" s="9">
        <v>12456.41015625</v>
      </c>
      <c r="S249" s="9">
        <v>120.35437774658203</v>
      </c>
      <c r="T249" s="9">
        <v>208.59722900390625</v>
      </c>
      <c r="U249" s="9">
        <v>83.1002197265625</v>
      </c>
      <c r="V249" s="9">
        <v>171.46000671386719</v>
      </c>
      <c r="W249">
        <v>189.60667419433594</v>
      </c>
      <c r="X249" s="9"/>
      <c r="Y249" s="9"/>
      <c r="AA249" s="6"/>
      <c r="AB249" s="84">
        <f>price_clean[[#This Row],[Date.1]]</f>
        <v>44167</v>
      </c>
      <c r="AC249" s="85">
        <f t="shared" si="25"/>
        <v>1.7895645286042845E-3</v>
      </c>
      <c r="AD249" s="85">
        <f t="shared" si="26"/>
        <v>8.6712378622649515E-5</v>
      </c>
      <c r="AE249" s="85">
        <f t="shared" si="27"/>
        <v>2.9290232608580676E-3</v>
      </c>
      <c r="AF249" s="85">
        <f t="shared" si="28"/>
        <v>-3.8928191762699501E-3</v>
      </c>
      <c r="AG249" s="85">
        <f t="shared" si="29"/>
        <v>6.6584092609494445E-4</v>
      </c>
      <c r="AH249" s="85">
        <f t="shared" si="30"/>
        <v>7.4933850243151159E-3</v>
      </c>
      <c r="AI249" s="85">
        <f t="shared" si="31"/>
        <v>-2.763741793314288E-2</v>
      </c>
      <c r="AJ249" s="6"/>
      <c r="AK249" s="4"/>
    </row>
    <row r="250" spans="15:37" s="1" customFormat="1" x14ac:dyDescent="0.25">
      <c r="O250" s="6"/>
      <c r="P250" s="35">
        <v>44168</v>
      </c>
      <c r="Q250" s="9">
        <v>3666.719970703125</v>
      </c>
      <c r="R250" s="9">
        <v>12467.1298828125</v>
      </c>
      <c r="S250" s="9">
        <v>120.21749114990234</v>
      </c>
      <c r="T250" s="9">
        <v>207.50279235839844</v>
      </c>
      <c r="U250" s="9">
        <v>83.37677001953125</v>
      </c>
      <c r="V250" s="9">
        <v>172.80999755859375</v>
      </c>
      <c r="W250">
        <v>197.7933349609375</v>
      </c>
      <c r="X250" s="9"/>
      <c r="Y250" s="9"/>
      <c r="AA250" s="6"/>
      <c r="AB250" s="84">
        <f>price_clean[[#This Row],[Date.1]]</f>
        <v>44168</v>
      </c>
      <c r="AC250" s="85">
        <f t="shared" si="25"/>
        <v>-6.2435208029422906E-4</v>
      </c>
      <c r="AD250" s="85">
        <f t="shared" si="26"/>
        <v>8.6020903986448358E-4</v>
      </c>
      <c r="AE250" s="85">
        <f t="shared" si="27"/>
        <v>-1.1380101262937275E-3</v>
      </c>
      <c r="AF250" s="85">
        <f t="shared" si="28"/>
        <v>-5.2604619713133103E-3</v>
      </c>
      <c r="AG250" s="85">
        <f t="shared" si="29"/>
        <v>3.3223876498085117E-3</v>
      </c>
      <c r="AH250" s="85">
        <f t="shared" si="30"/>
        <v>7.842668530553789E-3</v>
      </c>
      <c r="AI250" s="85">
        <f t="shared" si="31"/>
        <v>4.2270932122950577E-2</v>
      </c>
      <c r="AJ250" s="6"/>
      <c r="AK250" s="4"/>
    </row>
    <row r="251" spans="15:37" s="1" customFormat="1" x14ac:dyDescent="0.25">
      <c r="O251" s="6"/>
      <c r="P251" s="35">
        <v>44169</v>
      </c>
      <c r="Q251" s="9">
        <v>3699.1201171875</v>
      </c>
      <c r="R251" s="9">
        <v>12528.48046875</v>
      </c>
      <c r="S251" s="9">
        <v>119.54277038574219</v>
      </c>
      <c r="T251" s="9">
        <v>207.61900329589844</v>
      </c>
      <c r="U251" s="9">
        <v>84.178825378417969</v>
      </c>
      <c r="V251" s="9">
        <v>172.32000732421875</v>
      </c>
      <c r="W251">
        <v>199.67999267578125</v>
      </c>
      <c r="X251" s="9"/>
      <c r="Y251" s="9"/>
      <c r="AA251" s="6"/>
      <c r="AB251" s="84">
        <f>price_clean[[#This Row],[Date.1]]</f>
        <v>44169</v>
      </c>
      <c r="AC251" s="85">
        <f t="shared" si="25"/>
        <v>8.7974637151868804E-3</v>
      </c>
      <c r="AD251" s="85">
        <f t="shared" si="26"/>
        <v>4.9089186680469103E-3</v>
      </c>
      <c r="AE251" s="85">
        <f t="shared" si="27"/>
        <v>-5.6283100542262798E-3</v>
      </c>
      <c r="AF251" s="85">
        <f t="shared" si="28"/>
        <v>5.5988840746168768E-4</v>
      </c>
      <c r="AG251" s="85">
        <f t="shared" si="29"/>
        <v>9.5736759255641117E-3</v>
      </c>
      <c r="AH251" s="85">
        <f t="shared" si="30"/>
        <v>-2.8394550265411901E-3</v>
      </c>
      <c r="AI251" s="85">
        <f t="shared" si="31"/>
        <v>9.493325730045684E-3</v>
      </c>
      <c r="AJ251" s="6"/>
      <c r="AK251" s="4"/>
    </row>
    <row r="252" spans="15:37" s="1" customFormat="1" x14ac:dyDescent="0.25">
      <c r="O252" s="6"/>
      <c r="P252" s="35">
        <v>44172</v>
      </c>
      <c r="Q252" s="9">
        <v>3691.9599609375</v>
      </c>
      <c r="R252" s="9">
        <v>12596.4697265625</v>
      </c>
      <c r="S252" s="9">
        <v>121.00955963134766</v>
      </c>
      <c r="T252" s="9">
        <v>207.55120849609375</v>
      </c>
      <c r="U252" s="9">
        <v>83.911476135253906</v>
      </c>
      <c r="V252" s="9">
        <v>174.88999938964844</v>
      </c>
      <c r="W252">
        <v>213.91999816894531</v>
      </c>
      <c r="X252" s="9"/>
      <c r="Y252" s="9"/>
      <c r="AA252" s="6"/>
      <c r="AB252" s="84">
        <f>price_clean[[#This Row],[Date.1]]</f>
        <v>44172</v>
      </c>
      <c r="AC252" s="85">
        <f t="shared" si="25"/>
        <v>-1.9375134389632519E-3</v>
      </c>
      <c r="AD252" s="85">
        <f t="shared" si="26"/>
        <v>5.4121041625377429E-3</v>
      </c>
      <c r="AE252" s="85">
        <f t="shared" si="27"/>
        <v>1.2195329179345052E-2</v>
      </c>
      <c r="AF252" s="85">
        <f t="shared" si="28"/>
        <v>-3.2658797997397982E-4</v>
      </c>
      <c r="AG252" s="85">
        <f t="shared" si="29"/>
        <v>-3.1810219411417418E-3</v>
      </c>
      <c r="AH252" s="85">
        <f t="shared" si="30"/>
        <v>1.4803945459514797E-2</v>
      </c>
      <c r="AI252" s="85">
        <f t="shared" si="31"/>
        <v>6.8886056292822004E-2</v>
      </c>
      <c r="AJ252" s="6"/>
      <c r="AK252" s="4"/>
    </row>
    <row r="253" spans="15:37" s="1" customFormat="1" x14ac:dyDescent="0.25">
      <c r="O253" s="6"/>
      <c r="P253" s="35">
        <v>44173</v>
      </c>
      <c r="Q253" s="9">
        <v>3702.25</v>
      </c>
      <c r="R253" s="9">
        <v>12635.7197265625</v>
      </c>
      <c r="S253" s="9">
        <v>121.6256103515625</v>
      </c>
      <c r="T253" s="9">
        <v>209.21710205078125</v>
      </c>
      <c r="U253" s="9">
        <v>84.178825378417969</v>
      </c>
      <c r="V253" s="9">
        <v>175.5</v>
      </c>
      <c r="W253">
        <v>216.62666320800781</v>
      </c>
      <c r="X253" s="9"/>
      <c r="Y253" s="9"/>
      <c r="AA253" s="6"/>
      <c r="AB253" s="84">
        <f>price_clean[[#This Row],[Date.1]]</f>
        <v>44173</v>
      </c>
      <c r="AC253" s="85">
        <f t="shared" si="25"/>
        <v>2.7832711701704731E-3</v>
      </c>
      <c r="AD253" s="85">
        <f t="shared" si="26"/>
        <v>3.1111078752228899E-3</v>
      </c>
      <c r="AE253" s="85">
        <f t="shared" si="27"/>
        <v>5.0780111066182571E-3</v>
      </c>
      <c r="AF253" s="85">
        <f t="shared" si="28"/>
        <v>7.9943814575645523E-3</v>
      </c>
      <c r="AG253" s="85">
        <f t="shared" si="29"/>
        <v>3.181021941141649E-3</v>
      </c>
      <c r="AH253" s="85">
        <f t="shared" si="30"/>
        <v>3.4818415347374048E-3</v>
      </c>
      <c r="AI253" s="85">
        <f t="shared" si="31"/>
        <v>1.2573321033348567E-2</v>
      </c>
      <c r="AJ253" s="6"/>
      <c r="AK253" s="4"/>
    </row>
    <row r="254" spans="15:37" s="1" customFormat="1" x14ac:dyDescent="0.25">
      <c r="O254" s="6"/>
      <c r="P254" s="35">
        <v>44174</v>
      </c>
      <c r="Q254" s="9">
        <v>3672.820068359375</v>
      </c>
      <c r="R254" s="9">
        <v>12364.6396484375</v>
      </c>
      <c r="S254" s="9">
        <v>119.08317565917969</v>
      </c>
      <c r="T254" s="9">
        <v>205.1395263671875</v>
      </c>
      <c r="U254" s="9">
        <v>83.662559509277344</v>
      </c>
      <c r="V254" s="9">
        <v>172.5</v>
      </c>
      <c r="W254">
        <v>201.49333190917969</v>
      </c>
      <c r="X254" s="9"/>
      <c r="Y254" s="9"/>
      <c r="AA254" s="6"/>
      <c r="AB254" s="84">
        <f>price_clean[[#This Row],[Date.1]]</f>
        <v>44174</v>
      </c>
      <c r="AC254" s="85">
        <f t="shared" si="25"/>
        <v>-7.9809649484717093E-3</v>
      </c>
      <c r="AD254" s="85">
        <f t="shared" si="26"/>
        <v>-2.1686944462493526E-2</v>
      </c>
      <c r="AE254" s="85">
        <f t="shared" si="27"/>
        <v>-2.1125354725040998E-2</v>
      </c>
      <c r="AF254" s="85">
        <f t="shared" si="28"/>
        <v>-1.9682114564770471E-2</v>
      </c>
      <c r="AG254" s="85">
        <f t="shared" si="29"/>
        <v>-6.1518498273777826E-3</v>
      </c>
      <c r="AH254" s="85">
        <f t="shared" si="30"/>
        <v>-1.7241806434506103E-2</v>
      </c>
      <c r="AI254" s="85">
        <f t="shared" si="31"/>
        <v>-7.2419137250410243E-2</v>
      </c>
      <c r="AJ254" s="6"/>
      <c r="AK254" s="4"/>
    </row>
    <row r="255" spans="15:37" s="1" customFormat="1" x14ac:dyDescent="0.25">
      <c r="O255" s="6"/>
      <c r="P255" s="35">
        <v>44175</v>
      </c>
      <c r="Q255" s="9">
        <v>3668.10009765625</v>
      </c>
      <c r="R255" s="9">
        <v>12401.740234375</v>
      </c>
      <c r="S255" s="9">
        <v>120.51084136962891</v>
      </c>
      <c r="T255" s="9">
        <v>203.89974975585938</v>
      </c>
      <c r="U255" s="9">
        <v>83.902267456054688</v>
      </c>
      <c r="V255" s="9">
        <v>172.16999816894531</v>
      </c>
      <c r="W255">
        <v>209.02333068847656</v>
      </c>
      <c r="X255" s="9"/>
      <c r="Y255" s="9"/>
      <c r="AA255" s="6"/>
      <c r="AB255" s="84">
        <f>price_clean[[#This Row],[Date.1]]</f>
        <v>44175</v>
      </c>
      <c r="AC255" s="85">
        <f t="shared" si="25"/>
        <v>-1.2859345277717227E-3</v>
      </c>
      <c r="AD255" s="85">
        <f t="shared" si="26"/>
        <v>2.996046565157845E-3</v>
      </c>
      <c r="AE255" s="85">
        <f t="shared" si="27"/>
        <v>1.1917514680782974E-2</v>
      </c>
      <c r="AF255" s="85">
        <f t="shared" si="28"/>
        <v>-6.0619137583156867E-3</v>
      </c>
      <c r="AG255" s="85">
        <f t="shared" si="29"/>
        <v>2.8610790776893878E-3</v>
      </c>
      <c r="AH255" s="85">
        <f t="shared" si="30"/>
        <v>-1.9148863181888906E-3</v>
      </c>
      <c r="AI255" s="85">
        <f t="shared" si="31"/>
        <v>3.6689587245999772E-2</v>
      </c>
      <c r="AJ255" s="6"/>
      <c r="AK255" s="4"/>
    </row>
    <row r="256" spans="15:37" s="1" customFormat="1" x14ac:dyDescent="0.25">
      <c r="O256" s="6"/>
      <c r="P256" s="35">
        <v>44176</v>
      </c>
      <c r="Q256" s="9">
        <v>3663.4599609375</v>
      </c>
      <c r="R256" s="9">
        <v>12375.41015625</v>
      </c>
      <c r="S256" s="9">
        <v>119.69924163818359</v>
      </c>
      <c r="T256" s="9">
        <v>206.55357360839844</v>
      </c>
      <c r="U256" s="9">
        <v>83.680999755859375</v>
      </c>
      <c r="V256" s="9">
        <v>172.49000549316406</v>
      </c>
      <c r="W256">
        <v>203.33000183105469</v>
      </c>
      <c r="X256" s="9"/>
      <c r="Y256" s="9"/>
      <c r="AA256" s="6"/>
      <c r="AB256" s="84">
        <f>price_clean[[#This Row],[Date.1]]</f>
        <v>44176</v>
      </c>
      <c r="AC256" s="85">
        <f t="shared" si="25"/>
        <v>-1.2657980842328352E-3</v>
      </c>
      <c r="AD256" s="85">
        <f t="shared" si="26"/>
        <v>-2.125352401001793E-3</v>
      </c>
      <c r="AE256" s="85">
        <f t="shared" si="27"/>
        <v>-6.7574417328494099E-3</v>
      </c>
      <c r="AF256" s="85">
        <f t="shared" si="28"/>
        <v>1.2931364822496979E-2</v>
      </c>
      <c r="AG256" s="85">
        <f t="shared" si="29"/>
        <v>-2.6406911913834322E-3</v>
      </c>
      <c r="AH256" s="85">
        <f t="shared" si="30"/>
        <v>1.856945469586849E-3</v>
      </c>
      <c r="AI256" s="85">
        <f t="shared" si="31"/>
        <v>-2.7615591895456065E-2</v>
      </c>
      <c r="AJ256" s="6"/>
      <c r="AK256" s="4"/>
    </row>
    <row r="257" spans="15:37" s="1" customFormat="1" x14ac:dyDescent="0.25">
      <c r="O257" s="6"/>
      <c r="P257" s="35">
        <v>44179</v>
      </c>
      <c r="Q257" s="9">
        <v>3647.489990234375</v>
      </c>
      <c r="R257" s="9">
        <v>12462.2099609375</v>
      </c>
      <c r="S257" s="9">
        <v>119.08317565917969</v>
      </c>
      <c r="T257" s="9">
        <v>207.46401977539063</v>
      </c>
      <c r="U257" s="9">
        <v>83.496627807617188</v>
      </c>
      <c r="V257" s="9">
        <v>171.53999328613281</v>
      </c>
      <c r="W257">
        <v>213.27667236328125</v>
      </c>
      <c r="X257" s="9"/>
      <c r="Y257" s="9"/>
      <c r="AA257" s="6"/>
      <c r="AB257" s="84">
        <f>price_clean[[#This Row],[Date.1]]</f>
        <v>44179</v>
      </c>
      <c r="AC257" s="85">
        <f t="shared" si="25"/>
        <v>-4.3687882451469585E-3</v>
      </c>
      <c r="AD257" s="85">
        <f t="shared" si="26"/>
        <v>6.9894102284064211E-3</v>
      </c>
      <c r="AE257" s="85">
        <f t="shared" si="27"/>
        <v>-5.1600729479334877E-3</v>
      </c>
      <c r="AF257" s="85">
        <f t="shared" si="28"/>
        <v>4.3981108490713204E-3</v>
      </c>
      <c r="AG257" s="85">
        <f t="shared" si="29"/>
        <v>-2.2057021107266235E-3</v>
      </c>
      <c r="AH257" s="85">
        <f t="shared" si="30"/>
        <v>-5.5228591993228219E-3</v>
      </c>
      <c r="AI257" s="85">
        <f t="shared" si="31"/>
        <v>4.7759970183429513E-2</v>
      </c>
      <c r="AJ257" s="6"/>
      <c r="AK257" s="4"/>
    </row>
    <row r="258" spans="15:37" s="1" customFormat="1" x14ac:dyDescent="0.25">
      <c r="O258" s="6"/>
      <c r="P258" s="35">
        <v>44180</v>
      </c>
      <c r="Q258" s="9">
        <v>3694.6201171875</v>
      </c>
      <c r="R258" s="9">
        <v>12595.919921875</v>
      </c>
      <c r="S258" s="9">
        <v>125.04808807373047</v>
      </c>
      <c r="T258" s="9">
        <v>207.39625549316406</v>
      </c>
      <c r="U258" s="9">
        <v>84.575248718261719</v>
      </c>
      <c r="V258" s="9">
        <v>173.94000244140625</v>
      </c>
      <c r="W258">
        <v>211.08332824707031</v>
      </c>
      <c r="X258" s="9"/>
      <c r="Y258" s="9"/>
      <c r="AA258" s="6"/>
      <c r="AB258" s="84">
        <f>price_clean[[#This Row],[Date.1]]</f>
        <v>44180</v>
      </c>
      <c r="AC258" s="85">
        <f t="shared" si="25"/>
        <v>1.2838482022218645E-2</v>
      </c>
      <c r="AD258" s="85">
        <f t="shared" si="26"/>
        <v>1.0672083720287355E-2</v>
      </c>
      <c r="AE258" s="85">
        <f t="shared" si="27"/>
        <v>4.887616383698757E-2</v>
      </c>
      <c r="AF258" s="85">
        <f t="shared" si="28"/>
        <v>-3.2668484725547372E-4</v>
      </c>
      <c r="AG258" s="85">
        <f t="shared" si="29"/>
        <v>1.2835409959877439E-2</v>
      </c>
      <c r="AH258" s="85">
        <f t="shared" si="30"/>
        <v>1.3893989774039692E-2</v>
      </c>
      <c r="AI258" s="85">
        <f t="shared" si="31"/>
        <v>-1.0337277993335172E-2</v>
      </c>
      <c r="AJ258" s="6"/>
      <c r="AK258" s="4"/>
    </row>
    <row r="259" spans="15:37" s="1" customFormat="1" x14ac:dyDescent="0.25">
      <c r="O259" s="6"/>
      <c r="P259" s="35">
        <v>44181</v>
      </c>
      <c r="Q259" s="9">
        <v>3701.169921875</v>
      </c>
      <c r="R259" s="9">
        <v>12668.16015625</v>
      </c>
      <c r="S259" s="9">
        <v>124.97964477539063</v>
      </c>
      <c r="T259" s="9">
        <v>212.38426208496094</v>
      </c>
      <c r="U259" s="9">
        <v>84.778060913085938</v>
      </c>
      <c r="V259" s="9">
        <v>174.89999389648438</v>
      </c>
      <c r="W259">
        <v>207.58999633789063</v>
      </c>
      <c r="X259" s="9"/>
      <c r="Y259" s="9"/>
      <c r="AA259" s="6"/>
      <c r="AB259" s="84">
        <f>price_clean[[#This Row],[Date.1]]</f>
        <v>44181</v>
      </c>
      <c r="AC259" s="85">
        <f t="shared" si="25"/>
        <v>1.7712256203230642E-3</v>
      </c>
      <c r="AD259" s="85">
        <f t="shared" si="26"/>
        <v>5.7188253865584401E-3</v>
      </c>
      <c r="AE259" s="85">
        <f t="shared" si="27"/>
        <v>-5.4748566704597998E-4</v>
      </c>
      <c r="AF259" s="85">
        <f t="shared" si="28"/>
        <v>2.3765949861979215E-2</v>
      </c>
      <c r="AG259" s="85">
        <f t="shared" si="29"/>
        <v>2.3951382139685501E-3</v>
      </c>
      <c r="AH259" s="85">
        <f t="shared" si="30"/>
        <v>5.5039209298530928E-3</v>
      </c>
      <c r="AI259" s="85">
        <f t="shared" si="31"/>
        <v>-1.6688013184044656E-2</v>
      </c>
      <c r="AJ259" s="6"/>
      <c r="AK259" s="4"/>
    </row>
    <row r="260" spans="15:37" s="1" customFormat="1" x14ac:dyDescent="0.25">
      <c r="O260" s="6"/>
      <c r="P260" s="35">
        <v>44182</v>
      </c>
      <c r="Q260" s="9">
        <v>3722.47998046875</v>
      </c>
      <c r="R260" s="9">
        <v>12752.0595703125</v>
      </c>
      <c r="S260" s="9">
        <v>125.84994506835938</v>
      </c>
      <c r="T260" s="9">
        <v>212.5198974609375</v>
      </c>
      <c r="U260" s="9">
        <v>85.321998596191406</v>
      </c>
      <c r="V260" s="9">
        <v>176.74000549316406</v>
      </c>
      <c r="W260">
        <v>218.63333129882813</v>
      </c>
      <c r="X260" s="9"/>
      <c r="Y260" s="9"/>
      <c r="AA260" s="6"/>
      <c r="AB260" s="84">
        <f>price_clean[[#This Row],[Date.1]]</f>
        <v>44182</v>
      </c>
      <c r="AC260" s="85">
        <f t="shared" si="25"/>
        <v>5.7411428089832834E-3</v>
      </c>
      <c r="AD260" s="85">
        <f t="shared" si="26"/>
        <v>6.6010223053924715E-3</v>
      </c>
      <c r="AE260" s="85">
        <f t="shared" si="27"/>
        <v>6.9394028509416122E-3</v>
      </c>
      <c r="AF260" s="85">
        <f t="shared" si="28"/>
        <v>6.3842811389992055E-4</v>
      </c>
      <c r="AG260" s="85">
        <f t="shared" si="29"/>
        <v>6.3955243604051828E-3</v>
      </c>
      <c r="AH260" s="85">
        <f t="shared" si="30"/>
        <v>1.046541004295572E-2</v>
      </c>
      <c r="AI260" s="85">
        <f t="shared" si="31"/>
        <v>5.1831077392387258E-2</v>
      </c>
      <c r="AJ260" s="6"/>
      <c r="AK260" s="4"/>
    </row>
    <row r="261" spans="15:37" s="1" customFormat="1" x14ac:dyDescent="0.25">
      <c r="O261" s="6"/>
      <c r="P261" s="35">
        <v>44183</v>
      </c>
      <c r="Q261" s="9">
        <v>3709.409912109375</v>
      </c>
      <c r="R261" s="9">
        <v>12738.1796875</v>
      </c>
      <c r="S261" s="9">
        <v>123.85512542724609</v>
      </c>
      <c r="T261" s="9">
        <v>211.71597290039063</v>
      </c>
      <c r="U261" s="9">
        <v>85.054641723632813</v>
      </c>
      <c r="V261" s="9">
        <v>176.44000244140625</v>
      </c>
      <c r="W261">
        <v>231.66667175292969</v>
      </c>
      <c r="X261" s="9"/>
      <c r="Y261" s="9"/>
      <c r="AA261" s="6"/>
      <c r="AB261" s="84">
        <f>price_clean[[#This Row],[Date.1]]</f>
        <v>44183</v>
      </c>
      <c r="AC261" s="85">
        <f t="shared" si="25"/>
        <v>-3.5172969521487041E-3</v>
      </c>
      <c r="AD261" s="85">
        <f t="shared" si="26"/>
        <v>-1.0890352219851346E-3</v>
      </c>
      <c r="AE261" s="85">
        <f t="shared" si="27"/>
        <v>-1.5977745864965975E-2</v>
      </c>
      <c r="AF261" s="85">
        <f t="shared" si="28"/>
        <v>-3.7899931571691572E-3</v>
      </c>
      <c r="AG261" s="85">
        <f t="shared" si="29"/>
        <v>-3.1384242758348965E-3</v>
      </c>
      <c r="AH261" s="85">
        <f t="shared" si="30"/>
        <v>-1.6988680965652808E-3</v>
      </c>
      <c r="AI261" s="85">
        <f t="shared" si="31"/>
        <v>5.7903538525752411E-2</v>
      </c>
      <c r="AJ261" s="6"/>
      <c r="AK261" s="4"/>
    </row>
    <row r="262" spans="15:37" s="1" customFormat="1" x14ac:dyDescent="0.25">
      <c r="O262" s="6"/>
      <c r="P262" s="35">
        <v>44186</v>
      </c>
      <c r="Q262" s="9">
        <v>3694.919921875</v>
      </c>
      <c r="R262" s="9">
        <v>12690.259765625</v>
      </c>
      <c r="S262" s="9">
        <v>125.39035797119141</v>
      </c>
      <c r="T262" s="9">
        <v>215.59019470214844</v>
      </c>
      <c r="U262" s="9">
        <v>84.444389343261719</v>
      </c>
      <c r="V262" s="9">
        <v>175.8800048828125</v>
      </c>
      <c r="W262">
        <v>216.6199951171875</v>
      </c>
      <c r="X262" s="9"/>
      <c r="Y262" s="9"/>
      <c r="AA262" s="6"/>
      <c r="AB262" s="84">
        <f>price_clean[[#This Row],[Date.1]]</f>
        <v>44186</v>
      </c>
      <c r="AC262" s="85">
        <f t="shared" si="25"/>
        <v>-3.9139284869094846E-3</v>
      </c>
      <c r="AD262" s="85">
        <f t="shared" si="26"/>
        <v>-3.7690066423597493E-3</v>
      </c>
      <c r="AE262" s="85">
        <f t="shared" si="27"/>
        <v>1.2319195829495228E-2</v>
      </c>
      <c r="AF262" s="85">
        <f t="shared" si="28"/>
        <v>1.8133732948482553E-2</v>
      </c>
      <c r="AG262" s="85">
        <f t="shared" si="29"/>
        <v>-7.2006903322510332E-3</v>
      </c>
      <c r="AH262" s="85">
        <f t="shared" si="30"/>
        <v>-3.1789169989821435E-3</v>
      </c>
      <c r="AI262" s="85">
        <f t="shared" si="31"/>
        <v>-6.7154934985096157E-2</v>
      </c>
      <c r="AJ262" s="6"/>
      <c r="AK262" s="4"/>
    </row>
    <row r="263" spans="15:37" s="1" customFormat="1" x14ac:dyDescent="0.25">
      <c r="O263" s="6"/>
      <c r="P263" s="35">
        <v>44187</v>
      </c>
      <c r="Q263" s="9">
        <v>3687.260009765625</v>
      </c>
      <c r="R263" s="9">
        <v>12717.5595703125</v>
      </c>
      <c r="S263" s="9">
        <v>128.95951843261719</v>
      </c>
      <c r="T263" s="9">
        <v>216.89773559570313</v>
      </c>
      <c r="U263" s="9">
        <v>84.36090087890625</v>
      </c>
      <c r="V263" s="9">
        <v>174.49000549316406</v>
      </c>
      <c r="W263">
        <v>213.44667053222656</v>
      </c>
      <c r="X263" s="9"/>
      <c r="Y263" s="9"/>
      <c r="AA263" s="6"/>
      <c r="AB263" s="84">
        <f>price_clean[[#This Row],[Date.1]]</f>
        <v>44187</v>
      </c>
      <c r="AC263" s="85">
        <f t="shared" si="25"/>
        <v>-2.0752446917703606E-3</v>
      </c>
      <c r="AD263" s="85">
        <f t="shared" si="26"/>
        <v>2.1489302039027513E-3</v>
      </c>
      <c r="AE263" s="85">
        <f t="shared" si="27"/>
        <v>2.806680945222358E-2</v>
      </c>
      <c r="AF263" s="85">
        <f t="shared" si="28"/>
        <v>6.0466190419119709E-3</v>
      </c>
      <c r="AG263" s="85">
        <f t="shared" si="29"/>
        <v>-9.8916889456563458E-4</v>
      </c>
      <c r="AH263" s="85">
        <f t="shared" si="30"/>
        <v>-7.9345071833982015E-3</v>
      </c>
      <c r="AI263" s="85">
        <f t="shared" si="31"/>
        <v>-1.4757629134203089E-2</v>
      </c>
      <c r="AJ263" s="6"/>
      <c r="AK263" s="4"/>
    </row>
    <row r="264" spans="15:37" s="1" customFormat="1" x14ac:dyDescent="0.25">
      <c r="O264" s="6"/>
      <c r="P264" s="35">
        <v>44188</v>
      </c>
      <c r="Q264" s="9">
        <v>3690.010009765625</v>
      </c>
      <c r="R264" s="9">
        <v>12653.1396484375</v>
      </c>
      <c r="S264" s="9">
        <v>128.05989074707031</v>
      </c>
      <c r="T264" s="9">
        <v>214.069580078125</v>
      </c>
      <c r="U264" s="9">
        <v>84.75042724609375</v>
      </c>
      <c r="V264" s="9">
        <v>175.64999389648438</v>
      </c>
      <c r="W264">
        <v>215.32666015625</v>
      </c>
      <c r="X264" s="9"/>
      <c r="Y264" s="9"/>
      <c r="AA264" s="6"/>
      <c r="AB264" s="84">
        <f>price_clean[[#This Row],[Date.1]]</f>
        <v>44188</v>
      </c>
      <c r="AC264" s="85">
        <f t="shared" si="25"/>
        <v>7.455332718186887E-4</v>
      </c>
      <c r="AD264" s="85">
        <f t="shared" si="26"/>
        <v>-5.0783038941258195E-3</v>
      </c>
      <c r="AE264" s="85">
        <f t="shared" si="27"/>
        <v>-7.0004935612678091E-3</v>
      </c>
      <c r="AF264" s="85">
        <f t="shared" si="28"/>
        <v>-1.3124875197394772E-2</v>
      </c>
      <c r="AG264" s="85">
        <f t="shared" si="29"/>
        <v>4.6067529643234115E-3</v>
      </c>
      <c r="AH264" s="85">
        <f t="shared" si="30"/>
        <v>6.6258790722755851E-3</v>
      </c>
      <c r="AI264" s="85">
        <f t="shared" si="31"/>
        <v>8.7692099153622704E-3</v>
      </c>
      <c r="AJ264" s="6"/>
      <c r="AK264" s="4"/>
    </row>
    <row r="265" spans="15:37" s="1" customFormat="1" x14ac:dyDescent="0.25">
      <c r="O265" s="6"/>
      <c r="P265" s="35">
        <v>44189</v>
      </c>
      <c r="Q265" s="9">
        <v>3703.06005859375</v>
      </c>
      <c r="R265" s="9">
        <v>12711.009765625</v>
      </c>
      <c r="S265" s="9">
        <v>129.04753112792969</v>
      </c>
      <c r="T265" s="9">
        <v>215.74516296386719</v>
      </c>
      <c r="U265" s="9">
        <v>84.9451904296875</v>
      </c>
      <c r="V265" s="9">
        <v>176.35000610351563</v>
      </c>
      <c r="W265">
        <v>220.58999633789063</v>
      </c>
      <c r="X265" s="9"/>
      <c r="Y265" s="9"/>
      <c r="AA265" s="6"/>
      <c r="AB265" s="84">
        <f>price_clean[[#This Row],[Date.1]]</f>
        <v>44189</v>
      </c>
      <c r="AC265" s="85">
        <f t="shared" si="25"/>
        <v>3.5303499794869524E-3</v>
      </c>
      <c r="AD265" s="85">
        <f t="shared" si="26"/>
        <v>4.5631506626701525E-3</v>
      </c>
      <c r="AE265" s="85">
        <f t="shared" si="27"/>
        <v>7.6827439019180009E-3</v>
      </c>
      <c r="AF265" s="85">
        <f t="shared" si="28"/>
        <v>7.796807350659545E-3</v>
      </c>
      <c r="AG265" s="85">
        <f t="shared" si="29"/>
        <v>2.2954425315100304E-3</v>
      </c>
      <c r="AH265" s="85">
        <f t="shared" si="30"/>
        <v>3.9773473286313791E-3</v>
      </c>
      <c r="AI265" s="85">
        <f t="shared" si="31"/>
        <v>2.4149533626973363E-2</v>
      </c>
      <c r="AJ265" s="6"/>
      <c r="AK265" s="4"/>
    </row>
    <row r="266" spans="15:37" s="1" customFormat="1" x14ac:dyDescent="0.25">
      <c r="O266" s="6"/>
      <c r="P266" s="35">
        <v>44193</v>
      </c>
      <c r="Q266" s="9">
        <v>3735.360107421875</v>
      </c>
      <c r="R266" s="9">
        <v>12838.8603515625</v>
      </c>
      <c r="S266" s="9">
        <v>133.66304016113281</v>
      </c>
      <c r="T266" s="9">
        <v>217.88566589355469</v>
      </c>
      <c r="U266" s="9">
        <v>85.334732055664063</v>
      </c>
      <c r="V266" s="9">
        <v>175.71000671386719</v>
      </c>
      <c r="W266">
        <v>221.22999572753906</v>
      </c>
      <c r="X266" s="9"/>
      <c r="Y266" s="9"/>
      <c r="AA266" s="6"/>
      <c r="AB266" s="84">
        <f>price_clean[[#This Row],[Date.1]]</f>
        <v>44193</v>
      </c>
      <c r="AC266" s="85">
        <f t="shared" si="25"/>
        <v>8.6847075384114993E-3</v>
      </c>
      <c r="AD266" s="85">
        <f t="shared" si="26"/>
        <v>1.0008008062501949E-2</v>
      </c>
      <c r="AE266" s="85">
        <f t="shared" si="27"/>
        <v>3.5141212452708806E-2</v>
      </c>
      <c r="AF266" s="85">
        <f t="shared" si="28"/>
        <v>9.8725467514901456E-3</v>
      </c>
      <c r="AG266" s="85">
        <f t="shared" si="29"/>
        <v>4.5753169232242829E-3</v>
      </c>
      <c r="AH266" s="85">
        <f t="shared" si="30"/>
        <v>-3.635744312567208E-3</v>
      </c>
      <c r="AI266" s="85">
        <f t="shared" si="31"/>
        <v>2.8971067347807124E-3</v>
      </c>
      <c r="AJ266" s="6"/>
      <c r="AK266" s="4"/>
    </row>
    <row r="267" spans="15:37" s="1" customFormat="1" x14ac:dyDescent="0.25">
      <c r="O267" s="6"/>
      <c r="P267" s="35">
        <v>44194</v>
      </c>
      <c r="Q267" s="9">
        <v>3727.0400390625</v>
      </c>
      <c r="R267" s="9">
        <v>12843.490234375</v>
      </c>
      <c r="S267" s="9">
        <v>131.88330078125</v>
      </c>
      <c r="T267" s="9">
        <v>217.10113525390625</v>
      </c>
      <c r="U267" s="9">
        <v>85.501655578613281</v>
      </c>
      <c r="V267" s="9">
        <v>176.35000610351563</v>
      </c>
      <c r="W267">
        <v>221.99667358398438</v>
      </c>
      <c r="X267" s="9"/>
      <c r="Y267" s="9"/>
      <c r="AA267" s="6"/>
      <c r="AB267" s="84">
        <f>price_clean[[#This Row],[Date.1]]</f>
        <v>44194</v>
      </c>
      <c r="AC267" s="85">
        <f t="shared" si="25"/>
        <v>-2.2298648272786972E-3</v>
      </c>
      <c r="AD267" s="85">
        <f t="shared" si="26"/>
        <v>3.6054977500315935E-4</v>
      </c>
      <c r="AE267" s="85">
        <f t="shared" si="27"/>
        <v>-1.3404560744097491E-2</v>
      </c>
      <c r="AF267" s="85">
        <f t="shared" si="28"/>
        <v>-3.6071507836152824E-3</v>
      </c>
      <c r="AG267" s="85">
        <f t="shared" si="29"/>
        <v>1.9541922933670559E-3</v>
      </c>
      <c r="AH267" s="85">
        <f t="shared" si="30"/>
        <v>3.635744312567162E-3</v>
      </c>
      <c r="AI267" s="85">
        <f t="shared" si="31"/>
        <v>3.4595328945027123E-3</v>
      </c>
      <c r="AJ267" s="6"/>
      <c r="AK267" s="4"/>
    </row>
    <row r="268" spans="15:37" s="1" customFormat="1" x14ac:dyDescent="0.25">
      <c r="O268" s="6"/>
      <c r="P268" s="35">
        <v>44195</v>
      </c>
      <c r="Q268" s="9">
        <v>3732.0400390625</v>
      </c>
      <c r="R268" s="9">
        <v>12845.3603515625</v>
      </c>
      <c r="S268" s="9">
        <v>130.75875854492188</v>
      </c>
      <c r="T268" s="9">
        <v>214.70880126953125</v>
      </c>
      <c r="U268" s="9">
        <v>85.798469543457031</v>
      </c>
      <c r="V268" s="9">
        <v>177.69999694824219</v>
      </c>
      <c r="W268">
        <v>231.59333801269531</v>
      </c>
      <c r="X268" s="9"/>
      <c r="Y268" s="9"/>
      <c r="AA268" s="6"/>
      <c r="AB268" s="84">
        <f>price_clean[[#This Row],[Date.1]]</f>
        <v>44195</v>
      </c>
      <c r="AC268" s="85">
        <f t="shared" si="25"/>
        <v>1.3406480950792154E-3</v>
      </c>
      <c r="AD268" s="85">
        <f t="shared" si="26"/>
        <v>1.4559757623624898E-4</v>
      </c>
      <c r="AE268" s="85">
        <f t="shared" si="27"/>
        <v>-8.5633589014614108E-3</v>
      </c>
      <c r="AF268" s="85">
        <f t="shared" si="28"/>
        <v>-1.1080608663745654E-2</v>
      </c>
      <c r="AG268" s="85">
        <f t="shared" si="29"/>
        <v>3.4654295981833309E-3</v>
      </c>
      <c r="AH268" s="85">
        <f t="shared" si="30"/>
        <v>7.6260266946551322E-3</v>
      </c>
      <c r="AI268" s="85">
        <f t="shared" si="31"/>
        <v>4.2320582323577119E-2</v>
      </c>
      <c r="AJ268" s="6"/>
      <c r="AK268" s="4"/>
    </row>
    <row r="269" spans="15:37" s="1" customFormat="1" x14ac:dyDescent="0.25">
      <c r="O269" s="6"/>
      <c r="P269" s="35">
        <v>44196</v>
      </c>
      <c r="Q269" s="9">
        <v>3756.070068359375</v>
      </c>
      <c r="R269" s="9">
        <v>12888.2802734375</v>
      </c>
      <c r="S269" s="9">
        <v>129.75155639648438</v>
      </c>
      <c r="T269" s="9">
        <v>215.42555236816406</v>
      </c>
      <c r="U269" s="9">
        <v>85.863380432128906</v>
      </c>
      <c r="V269" s="9">
        <v>178.36000061035156</v>
      </c>
      <c r="W269">
        <v>235.22332763671875</v>
      </c>
      <c r="X269" s="9"/>
      <c r="Y269" s="9"/>
      <c r="AA269" s="6"/>
      <c r="AB269" s="84">
        <f>price_clean[[#This Row],[Date.1]]</f>
        <v>44196</v>
      </c>
      <c r="AC269" s="85">
        <f t="shared" si="25"/>
        <v>6.4182047117037934E-3</v>
      </c>
      <c r="AD269" s="85">
        <f t="shared" si="26"/>
        <v>3.33570848351856E-3</v>
      </c>
      <c r="AE269" s="85">
        <f t="shared" si="27"/>
        <v>-7.7325703380740378E-3</v>
      </c>
      <c r="AF269" s="85">
        <f t="shared" si="28"/>
        <v>3.332687826361389E-3</v>
      </c>
      <c r="AG269" s="85">
        <f t="shared" si="29"/>
        <v>7.5626461878210843E-4</v>
      </c>
      <c r="AH269" s="85">
        <f t="shared" si="30"/>
        <v>3.7072651943418997E-3</v>
      </c>
      <c r="AI269" s="85">
        <f t="shared" si="31"/>
        <v>1.5552413007484785E-2</v>
      </c>
      <c r="AJ269" s="6"/>
      <c r="AK269" s="4"/>
    </row>
    <row r="270" spans="15:37" s="1" customFormat="1" x14ac:dyDescent="0.25">
      <c r="O270" s="6"/>
      <c r="P270" s="35">
        <v>44200</v>
      </c>
      <c r="Q270" s="9">
        <v>3700.64990234375</v>
      </c>
      <c r="R270" s="9">
        <v>12694.66015625</v>
      </c>
      <c r="S270" s="9">
        <v>126.54421234130859</v>
      </c>
      <c r="T270" s="9">
        <v>210.84431457519531</v>
      </c>
      <c r="U270" s="9">
        <v>85.371841430664063</v>
      </c>
      <c r="V270" s="9">
        <v>182.33000183105469</v>
      </c>
      <c r="W270">
        <v>243.25666809082031</v>
      </c>
      <c r="X270" s="9"/>
      <c r="Y270" s="9"/>
      <c r="AA270" s="6"/>
      <c r="AB270" s="84">
        <f>price_clean[[#This Row],[Date.1]]</f>
        <v>44200</v>
      </c>
      <c r="AC270" s="85">
        <f t="shared" si="25"/>
        <v>-1.4864762712025787E-2</v>
      </c>
      <c r="AD270" s="85">
        <f t="shared" si="26"/>
        <v>-1.5136947582304813E-2</v>
      </c>
      <c r="AE270" s="85">
        <f t="shared" si="27"/>
        <v>-2.5029765543261792E-2</v>
      </c>
      <c r="AF270" s="85">
        <f t="shared" si="28"/>
        <v>-2.1495369689423244E-2</v>
      </c>
      <c r="AG270" s="85">
        <f t="shared" si="29"/>
        <v>-5.7411126779408688E-3</v>
      </c>
      <c r="AH270" s="85">
        <f t="shared" si="30"/>
        <v>2.201425891234798E-2</v>
      </c>
      <c r="AI270" s="85">
        <f t="shared" si="31"/>
        <v>3.3581739956045679E-2</v>
      </c>
      <c r="AJ270" s="6"/>
      <c r="AK270" s="4"/>
    </row>
    <row r="271" spans="15:37" s="1" customFormat="1" x14ac:dyDescent="0.25">
      <c r="O271" s="6"/>
      <c r="P271" s="35">
        <v>44201</v>
      </c>
      <c r="Q271" s="9">
        <v>3726.860107421875</v>
      </c>
      <c r="R271" s="9">
        <v>12802.3798828125</v>
      </c>
      <c r="S271" s="9">
        <v>128.10879516601563</v>
      </c>
      <c r="T271" s="9">
        <v>211.04766845703125</v>
      </c>
      <c r="U271" s="9">
        <v>86.308555603027344</v>
      </c>
      <c r="V271" s="9">
        <v>182.8699951171875</v>
      </c>
      <c r="W271">
        <v>245.03666687011719</v>
      </c>
      <c r="X271" s="9"/>
      <c r="Y271" s="9"/>
      <c r="AA271" s="6"/>
      <c r="AB271" s="84">
        <f>price_clean[[#This Row],[Date.1]]</f>
        <v>44201</v>
      </c>
      <c r="AC271" s="85">
        <f t="shared" si="25"/>
        <v>7.0576313833620261E-3</v>
      </c>
      <c r="AD271" s="85">
        <f t="shared" si="26"/>
        <v>8.4496370791641035E-3</v>
      </c>
      <c r="AE271" s="85">
        <f t="shared" si="27"/>
        <v>1.2288113361344964E-2</v>
      </c>
      <c r="AF271" s="85">
        <f t="shared" si="28"/>
        <v>9.6400929983402051E-4</v>
      </c>
      <c r="AG271" s="85">
        <f t="shared" si="29"/>
        <v>1.0912410314877533E-2</v>
      </c>
      <c r="AH271" s="85">
        <f t="shared" si="30"/>
        <v>2.9572490918935946E-3</v>
      </c>
      <c r="AI271" s="85">
        <f t="shared" si="31"/>
        <v>7.2907268498366524E-3</v>
      </c>
      <c r="AJ271" s="6"/>
      <c r="AK271" s="4"/>
    </row>
    <row r="272" spans="15:37" s="1" customFormat="1" x14ac:dyDescent="0.25">
      <c r="O272" s="6"/>
      <c r="P272" s="35">
        <v>44202</v>
      </c>
      <c r="Q272" s="9">
        <v>3748.139892578125</v>
      </c>
      <c r="R272" s="9">
        <v>12623.349609375</v>
      </c>
      <c r="S272" s="9">
        <v>123.79644775390625</v>
      </c>
      <c r="T272" s="9">
        <v>205.57534790039063</v>
      </c>
      <c r="U272" s="9">
        <v>86.920677185058594</v>
      </c>
      <c r="V272" s="9">
        <v>179.89999389648438</v>
      </c>
      <c r="W272">
        <v>251.99333190917969</v>
      </c>
      <c r="X272" s="9"/>
      <c r="Y272" s="9"/>
      <c r="AA272" s="6"/>
      <c r="AB272" s="84">
        <f>price_clean[[#This Row],[Date.1]]</f>
        <v>44202</v>
      </c>
      <c r="AC272" s="85">
        <f t="shared" si="25"/>
        <v>5.6936033824740943E-3</v>
      </c>
      <c r="AD272" s="85">
        <f t="shared" si="26"/>
        <v>-1.4082839381371146E-2</v>
      </c>
      <c r="AE272" s="85">
        <f t="shared" si="27"/>
        <v>-3.4241198727569422E-2</v>
      </c>
      <c r="AF272" s="85">
        <f t="shared" si="28"/>
        <v>-2.6271401634835077E-2</v>
      </c>
      <c r="AG272" s="85">
        <f t="shared" si="29"/>
        <v>7.0672151565321153E-3</v>
      </c>
      <c r="AH272" s="85">
        <f t="shared" si="30"/>
        <v>-1.6374384156319522E-2</v>
      </c>
      <c r="AI272" s="85">
        <f t="shared" si="31"/>
        <v>2.7994766442436515E-2</v>
      </c>
      <c r="AJ272" s="6"/>
      <c r="AK272" s="4"/>
    </row>
    <row r="273" spans="15:37" s="1" customFormat="1" x14ac:dyDescent="0.25">
      <c r="O273" s="6"/>
      <c r="P273" s="35">
        <v>44203</v>
      </c>
      <c r="Q273" s="9">
        <v>3803.7900390625</v>
      </c>
      <c r="R273" s="9">
        <v>12939.5703125</v>
      </c>
      <c r="S273" s="9">
        <v>128.02076721191406</v>
      </c>
      <c r="T273" s="9">
        <v>211.4254150390625</v>
      </c>
      <c r="U273" s="9">
        <v>87.801742553710938</v>
      </c>
      <c r="V273" s="9">
        <v>179.47999572753906</v>
      </c>
      <c r="W273">
        <v>272.01333618164063</v>
      </c>
      <c r="X273" s="9"/>
      <c r="Y273" s="9"/>
      <c r="AA273" s="6"/>
      <c r="AB273" s="84">
        <f>price_clean[[#This Row],[Date.1]]</f>
        <v>44203</v>
      </c>
      <c r="AC273" s="85">
        <f t="shared" si="25"/>
        <v>1.4738260107752971E-2</v>
      </c>
      <c r="AD273" s="85">
        <f t="shared" si="26"/>
        <v>2.4741839771283542E-2</v>
      </c>
      <c r="AE273" s="85">
        <f t="shared" si="27"/>
        <v>3.3553828189391448E-2</v>
      </c>
      <c r="AF273" s="85">
        <f t="shared" si="28"/>
        <v>2.8059665538282926E-2</v>
      </c>
      <c r="AG273" s="85">
        <f t="shared" si="29"/>
        <v>1.0085401039092652E-2</v>
      </c>
      <c r="AH273" s="85">
        <f t="shared" si="30"/>
        <v>-2.3373497260989994E-3</v>
      </c>
      <c r="AI273" s="85">
        <f t="shared" si="31"/>
        <v>7.6448468690148291E-2</v>
      </c>
      <c r="AJ273" s="6"/>
      <c r="AK273" s="4"/>
    </row>
    <row r="274" spans="15:37" s="1" customFormat="1" x14ac:dyDescent="0.25">
      <c r="O274" s="6"/>
      <c r="P274" s="35">
        <v>44204</v>
      </c>
      <c r="Q274" s="9">
        <v>3824.679931640625</v>
      </c>
      <c r="R274" s="9">
        <v>13105.2001953125</v>
      </c>
      <c r="S274" s="9">
        <v>129.12574768066406</v>
      </c>
      <c r="T274" s="9">
        <v>212.71357727050781</v>
      </c>
      <c r="U274" s="9">
        <v>88.599365234375</v>
      </c>
      <c r="V274" s="9">
        <v>173.33999633789063</v>
      </c>
      <c r="W274">
        <v>293.33999633789063</v>
      </c>
      <c r="X274" s="9"/>
      <c r="Y274" s="9"/>
      <c r="AA274" s="6"/>
      <c r="AB274" s="84">
        <f>price_clean[[#This Row],[Date.1]]</f>
        <v>44204</v>
      </c>
      <c r="AC274" s="85">
        <f t="shared" si="25"/>
        <v>5.4768373935153696E-3</v>
      </c>
      <c r="AD274" s="85">
        <f t="shared" si="26"/>
        <v>1.2719030535303101E-2</v>
      </c>
      <c r="AE274" s="85">
        <f t="shared" si="27"/>
        <v>8.5942231837744382E-3</v>
      </c>
      <c r="AF274" s="85">
        <f t="shared" si="28"/>
        <v>6.0742644064472441E-3</v>
      </c>
      <c r="AG274" s="85">
        <f t="shared" si="29"/>
        <v>9.0433458904728477E-3</v>
      </c>
      <c r="AH274" s="85">
        <f t="shared" si="30"/>
        <v>-3.480879472366203E-2</v>
      </c>
      <c r="AI274" s="85">
        <f t="shared" si="31"/>
        <v>7.5481238160805722E-2</v>
      </c>
      <c r="AJ274" s="6"/>
      <c r="AK274" s="4"/>
    </row>
    <row r="275" spans="15:37" s="1" customFormat="1" x14ac:dyDescent="0.25">
      <c r="O275" s="6"/>
      <c r="P275" s="35">
        <v>44207</v>
      </c>
      <c r="Q275" s="9">
        <v>3799.610107421875</v>
      </c>
      <c r="R275" s="9">
        <v>12902.490234375</v>
      </c>
      <c r="S275" s="9">
        <v>126.12374114990234</v>
      </c>
      <c r="T275" s="9">
        <v>210.65058898925781</v>
      </c>
      <c r="U275" s="9">
        <v>87.801742553710938</v>
      </c>
      <c r="V275" s="9">
        <v>173</v>
      </c>
      <c r="W275">
        <v>270.39666748046875</v>
      </c>
      <c r="X275" s="9"/>
      <c r="Y275" s="9"/>
      <c r="AA275" s="6"/>
      <c r="AB275" s="84">
        <f>price_clean[[#This Row],[Date.1]]</f>
        <v>44207</v>
      </c>
      <c r="AC275" s="85">
        <f t="shared" ref="AC275:AC338" si="32">LN(Q275/Q274)</f>
        <v>-6.5763276166213172E-3</v>
      </c>
      <c r="AD275" s="85">
        <f t="shared" si="26"/>
        <v>-1.5588778751034347E-2</v>
      </c>
      <c r="AE275" s="85">
        <f t="shared" si="27"/>
        <v>-2.3523220134431547E-2</v>
      </c>
      <c r="AF275" s="85">
        <f t="shared" si="28"/>
        <v>-9.7457686511508972E-3</v>
      </c>
      <c r="AG275" s="85">
        <f t="shared" si="29"/>
        <v>-9.043345890472931E-3</v>
      </c>
      <c r="AH275" s="85">
        <f t="shared" si="30"/>
        <v>-1.9633680816781981E-3</v>
      </c>
      <c r="AI275" s="85">
        <f t="shared" si="31"/>
        <v>-8.1442313648116632E-2</v>
      </c>
      <c r="AJ275" s="6"/>
      <c r="AK275" s="4"/>
    </row>
    <row r="276" spans="15:37" s="1" customFormat="1" x14ac:dyDescent="0.25">
      <c r="O276" s="6"/>
      <c r="P276" s="35">
        <v>44208</v>
      </c>
      <c r="Q276" s="9">
        <v>3801.18994140625</v>
      </c>
      <c r="R276" s="9">
        <v>12892.08984375</v>
      </c>
      <c r="S276" s="9">
        <v>125.94771575927734</v>
      </c>
      <c r="T276" s="9">
        <v>208.17109680175781</v>
      </c>
      <c r="U276" s="9">
        <v>88.135627746582031</v>
      </c>
      <c r="V276" s="9">
        <v>174.1199951171875</v>
      </c>
      <c r="W276">
        <v>283.14666748046875</v>
      </c>
      <c r="X276" s="9"/>
      <c r="Y276" s="9"/>
      <c r="AA276" s="6"/>
      <c r="AB276" s="84">
        <f>price_clean[[#This Row],[Date.1]]</f>
        <v>44208</v>
      </c>
      <c r="AC276" s="85">
        <f t="shared" si="32"/>
        <v>4.1570203056956402E-4</v>
      </c>
      <c r="AD276" s="85">
        <f t="shared" si="26"/>
        <v>-8.0640127942377458E-4</v>
      </c>
      <c r="AE276" s="85">
        <f t="shared" si="27"/>
        <v>-1.3966311092575405E-3</v>
      </c>
      <c r="AF276" s="85">
        <f t="shared" si="28"/>
        <v>-1.184046213256058E-2</v>
      </c>
      <c r="AG276" s="85">
        <f t="shared" si="29"/>
        <v>3.7955051064633319E-3</v>
      </c>
      <c r="AH276" s="85">
        <f t="shared" si="30"/>
        <v>6.4530941435164682E-3</v>
      </c>
      <c r="AI276" s="85">
        <f t="shared" si="31"/>
        <v>4.6075003355075396E-2</v>
      </c>
      <c r="AJ276" s="6"/>
      <c r="AK276" s="4"/>
    </row>
    <row r="277" spans="15:37" s="1" customFormat="1" x14ac:dyDescent="0.25">
      <c r="O277" s="6"/>
      <c r="P277" s="35">
        <v>44209</v>
      </c>
      <c r="Q277" s="9">
        <v>3809.840087890625</v>
      </c>
      <c r="R277" s="9">
        <v>12973.6298828125</v>
      </c>
      <c r="S277" s="9">
        <v>127.99140930175781</v>
      </c>
      <c r="T277" s="9">
        <v>209.5367431640625</v>
      </c>
      <c r="U277" s="9">
        <v>88.209815979003906</v>
      </c>
      <c r="V277" s="9">
        <v>173.3699951171875</v>
      </c>
      <c r="W277">
        <v>284.8033447265625</v>
      </c>
      <c r="X277" s="9"/>
      <c r="Y277" s="9"/>
      <c r="AA277" s="6"/>
      <c r="AB277" s="84">
        <f>price_clean[[#This Row],[Date.1]]</f>
        <v>44209</v>
      </c>
      <c r="AC277" s="85">
        <f t="shared" si="32"/>
        <v>2.2730563867261076E-3</v>
      </c>
      <c r="AD277" s="85">
        <f t="shared" si="26"/>
        <v>6.3048938933198883E-3</v>
      </c>
      <c r="AE277" s="85">
        <f t="shared" si="27"/>
        <v>1.6096280294626838E-2</v>
      </c>
      <c r="AF277" s="85">
        <f t="shared" si="28"/>
        <v>6.5387866705128288E-3</v>
      </c>
      <c r="AG277" s="85">
        <f t="shared" si="29"/>
        <v>8.4139669538740944E-4</v>
      </c>
      <c r="AH277" s="85">
        <f t="shared" si="30"/>
        <v>-4.3166778076138591E-3</v>
      </c>
      <c r="AI277" s="85">
        <f t="shared" si="31"/>
        <v>5.8339005516372198E-3</v>
      </c>
      <c r="AJ277" s="6"/>
      <c r="AK277" s="4"/>
    </row>
    <row r="278" spans="15:37" s="1" customFormat="1" x14ac:dyDescent="0.25">
      <c r="O278" s="6"/>
      <c r="P278" s="35">
        <v>44210</v>
      </c>
      <c r="Q278" s="9">
        <v>3795.5400390625</v>
      </c>
      <c r="R278" s="9">
        <v>12898.6904296875</v>
      </c>
      <c r="S278" s="9">
        <v>126.0552978515625</v>
      </c>
      <c r="T278" s="9">
        <v>206.32113647460938</v>
      </c>
      <c r="U278" s="9">
        <v>88.358207702636719</v>
      </c>
      <c r="V278" s="9">
        <v>173.27999877929688</v>
      </c>
      <c r="W278">
        <v>281.66665649414063</v>
      </c>
      <c r="X278" s="9"/>
      <c r="Y278" s="9"/>
      <c r="AA278" s="6"/>
      <c r="AB278" s="84">
        <f>price_clean[[#This Row],[Date.1]]</f>
        <v>44210</v>
      </c>
      <c r="AC278" s="85">
        <f t="shared" si="32"/>
        <v>-3.7605130687431011E-3</v>
      </c>
      <c r="AD278" s="85">
        <f t="shared" si="26"/>
        <v>-5.7930376399122517E-3</v>
      </c>
      <c r="AE278" s="85">
        <f t="shared" si="27"/>
        <v>-1.5242464324100998E-2</v>
      </c>
      <c r="AF278" s="85">
        <f t="shared" si="28"/>
        <v>-1.5465239147004733E-2</v>
      </c>
      <c r="AG278" s="85">
        <f t="shared" si="29"/>
        <v>1.6808452116701643E-3</v>
      </c>
      <c r="AH278" s="85">
        <f t="shared" si="30"/>
        <v>-5.1923462568677467E-4</v>
      </c>
      <c r="AI278" s="85">
        <f t="shared" si="31"/>
        <v>-1.1074621019438693E-2</v>
      </c>
      <c r="AJ278" s="6"/>
      <c r="AK278" s="4"/>
    </row>
    <row r="279" spans="15:37" s="1" customFormat="1" x14ac:dyDescent="0.25">
      <c r="O279" s="6"/>
      <c r="P279" s="35">
        <v>44211</v>
      </c>
      <c r="Q279" s="9">
        <v>3768.25</v>
      </c>
      <c r="R279" s="9">
        <v>12803.9296875</v>
      </c>
      <c r="S279" s="9">
        <v>124.32447814941406</v>
      </c>
      <c r="T279" s="9">
        <v>205.96279907226563</v>
      </c>
      <c r="U279" s="9">
        <v>87.440040588378906</v>
      </c>
      <c r="V279" s="9">
        <v>171.1300048828125</v>
      </c>
      <c r="W279">
        <v>275.38665771484375</v>
      </c>
      <c r="X279" s="9"/>
      <c r="Y279" s="9"/>
      <c r="AA279" s="6"/>
      <c r="AB279" s="84">
        <f>price_clean[[#This Row],[Date.1]]</f>
        <v>44211</v>
      </c>
      <c r="AC279" s="85">
        <f t="shared" si="32"/>
        <v>-7.2160007982785043E-3</v>
      </c>
      <c r="AD279" s="85">
        <f t="shared" si="26"/>
        <v>-7.3736584913770848E-3</v>
      </c>
      <c r="AE279" s="85">
        <f t="shared" si="27"/>
        <v>-1.3825775392236412E-2</v>
      </c>
      <c r="AF279" s="85">
        <f t="shared" si="28"/>
        <v>-1.7383044144120121E-3</v>
      </c>
      <c r="AG279" s="85">
        <f t="shared" si="29"/>
        <v>-1.0445786257183886E-2</v>
      </c>
      <c r="AH279" s="85">
        <f t="shared" si="30"/>
        <v>-1.2485246085867416E-2</v>
      </c>
      <c r="AI279" s="85">
        <f t="shared" si="31"/>
        <v>-2.2548164384925511E-2</v>
      </c>
      <c r="AJ279" s="6"/>
      <c r="AK279" s="4"/>
    </row>
    <row r="280" spans="15:37" s="1" customFormat="1" x14ac:dyDescent="0.25">
      <c r="O280" s="6"/>
      <c r="P280" s="35">
        <v>44215</v>
      </c>
      <c r="Q280" s="9">
        <v>3798.909912109375</v>
      </c>
      <c r="R280" s="9">
        <v>12996.5400390625</v>
      </c>
      <c r="S280" s="9">
        <v>124.99920654296875</v>
      </c>
      <c r="T280" s="9">
        <v>209.63360595703125</v>
      </c>
      <c r="U280" s="9">
        <v>88.200546264648438</v>
      </c>
      <c r="V280" s="9">
        <v>172.58000183105469</v>
      </c>
      <c r="W280">
        <v>281.51666259765625</v>
      </c>
      <c r="X280" s="9"/>
      <c r="Y280" s="9"/>
      <c r="AA280" s="6"/>
      <c r="AB280" s="84">
        <f>price_clean[[#This Row],[Date.1]]</f>
        <v>44215</v>
      </c>
      <c r="AC280" s="85">
        <f t="shared" si="32"/>
        <v>8.1034576357616565E-3</v>
      </c>
      <c r="AD280" s="85">
        <f t="shared" si="26"/>
        <v>1.4931040551216251E-2</v>
      </c>
      <c r="AE280" s="85">
        <f t="shared" si="27"/>
        <v>5.4124825049428086E-3</v>
      </c>
      <c r="AF280" s="85">
        <f t="shared" si="28"/>
        <v>1.7665707905321165E-2</v>
      </c>
      <c r="AG280" s="85">
        <f t="shared" si="29"/>
        <v>8.6598484166442932E-3</v>
      </c>
      <c r="AH280" s="85">
        <f t="shared" si="30"/>
        <v>8.4373775679232078E-3</v>
      </c>
      <c r="AI280" s="85">
        <f t="shared" si="31"/>
        <v>2.2015499815695144E-2</v>
      </c>
      <c r="AJ280" s="6"/>
      <c r="AK280" s="4"/>
    </row>
    <row r="281" spans="15:37" s="1" customFormat="1" x14ac:dyDescent="0.25">
      <c r="O281" s="6"/>
      <c r="P281" s="35">
        <v>44216</v>
      </c>
      <c r="Q281" s="9">
        <v>3851.85009765625</v>
      </c>
      <c r="R281" s="9">
        <v>13296.4501953125</v>
      </c>
      <c r="S281" s="9">
        <v>129.10618591308594</v>
      </c>
      <c r="T281" s="9">
        <v>217.28520202636719</v>
      </c>
      <c r="U281" s="9">
        <v>89.267097473144531</v>
      </c>
      <c r="V281" s="9">
        <v>175.38999938964844</v>
      </c>
      <c r="W281">
        <v>283.48333740234375</v>
      </c>
      <c r="X281" s="9"/>
      <c r="Y281" s="9"/>
      <c r="AA281" s="6"/>
      <c r="AB281" s="84">
        <f>price_clean[[#This Row],[Date.1]]</f>
        <v>44216</v>
      </c>
      <c r="AC281" s="85">
        <f t="shared" si="32"/>
        <v>1.3839417376510862E-2</v>
      </c>
      <c r="AD281" s="85">
        <f t="shared" si="26"/>
        <v>2.2813925799015373E-2</v>
      </c>
      <c r="AE281" s="85">
        <f t="shared" si="27"/>
        <v>3.2327822749462005E-2</v>
      </c>
      <c r="AF281" s="85">
        <f t="shared" si="28"/>
        <v>3.5849512303849002E-2</v>
      </c>
      <c r="AG281" s="85">
        <f t="shared" si="29"/>
        <v>1.2019814169123207E-2</v>
      </c>
      <c r="AH281" s="85">
        <f t="shared" si="30"/>
        <v>1.6151154600027997E-2</v>
      </c>
      <c r="AI281" s="85">
        <f t="shared" si="31"/>
        <v>6.9617088412491498E-3</v>
      </c>
      <c r="AJ281" s="6"/>
      <c r="AK281" s="4"/>
    </row>
    <row r="282" spans="15:37" s="1" customFormat="1" x14ac:dyDescent="0.25">
      <c r="O282" s="6"/>
      <c r="P282" s="35">
        <v>44217</v>
      </c>
      <c r="Q282" s="9">
        <v>3853.070068359375</v>
      </c>
      <c r="R282" s="9">
        <v>13404.990234375</v>
      </c>
      <c r="S282" s="9">
        <v>133.83900451660156</v>
      </c>
      <c r="T282" s="9">
        <v>217.89537048339844</v>
      </c>
      <c r="U282" s="9">
        <v>89.294937133789063</v>
      </c>
      <c r="V282" s="9">
        <v>175.27999877929688</v>
      </c>
      <c r="W282">
        <v>281.663330078125</v>
      </c>
      <c r="X282" s="9"/>
      <c r="Y282" s="9"/>
      <c r="AA282" s="6"/>
      <c r="AB282" s="84">
        <f>price_clean[[#This Row],[Date.1]]</f>
        <v>44217</v>
      </c>
      <c r="AC282" s="85">
        <f t="shared" si="32"/>
        <v>3.1667316131354906E-4</v>
      </c>
      <c r="AD282" s="85">
        <f t="shared" si="26"/>
        <v>8.1299461867177028E-3</v>
      </c>
      <c r="AE282" s="85">
        <f t="shared" si="27"/>
        <v>3.6002406413926637E-2</v>
      </c>
      <c r="AF282" s="85">
        <f t="shared" si="28"/>
        <v>2.8042100011739955E-3</v>
      </c>
      <c r="AG282" s="85">
        <f t="shared" si="29"/>
        <v>3.1182060544259458E-4</v>
      </c>
      <c r="AH282" s="85">
        <f t="shared" si="30"/>
        <v>-6.2737396717111877E-4</v>
      </c>
      <c r="AI282" s="85">
        <f t="shared" si="31"/>
        <v>-6.4408541031832269E-3</v>
      </c>
      <c r="AJ282" s="6"/>
      <c r="AK282" s="4"/>
    </row>
    <row r="283" spans="15:37" s="1" customFormat="1" x14ac:dyDescent="0.25">
      <c r="O283" s="6"/>
      <c r="P283" s="35">
        <v>44218</v>
      </c>
      <c r="Q283" s="9">
        <v>3841.469970703125</v>
      </c>
      <c r="R283" s="9">
        <v>13366.400390625</v>
      </c>
      <c r="S283" s="9">
        <v>135.99031066894531</v>
      </c>
      <c r="T283" s="9">
        <v>218.84449768066406</v>
      </c>
      <c r="U283" s="9">
        <v>88.877593994140625</v>
      </c>
      <c r="V283" s="9">
        <v>173.89999389648438</v>
      </c>
      <c r="W283">
        <v>282.21331787109375</v>
      </c>
      <c r="X283" s="9"/>
      <c r="Y283" s="9"/>
      <c r="AA283" s="6"/>
      <c r="AB283" s="84">
        <f>price_clean[[#This Row],[Date.1]]</f>
        <v>44218</v>
      </c>
      <c r="AC283" s="85">
        <f t="shared" si="32"/>
        <v>-3.0151526629377105E-3</v>
      </c>
      <c r="AD283" s="85">
        <f t="shared" si="26"/>
        <v>-2.882918636385606E-3</v>
      </c>
      <c r="AE283" s="85">
        <f t="shared" si="27"/>
        <v>1.5946019327422834E-2</v>
      </c>
      <c r="AF283" s="85">
        <f t="shared" si="28"/>
        <v>4.3464256902005748E-3</v>
      </c>
      <c r="AG283" s="85">
        <f t="shared" si="29"/>
        <v>-4.6847165528488529E-3</v>
      </c>
      <c r="AH283" s="85">
        <f t="shared" si="30"/>
        <v>-7.9043020605179277E-3</v>
      </c>
      <c r="AI283" s="85">
        <f t="shared" si="31"/>
        <v>1.9507385857471659E-3</v>
      </c>
      <c r="AJ283" s="6"/>
      <c r="AK283" s="4"/>
    </row>
    <row r="284" spans="15:37" s="1" customFormat="1" x14ac:dyDescent="0.25">
      <c r="O284" s="6"/>
      <c r="P284" s="35">
        <v>44221</v>
      </c>
      <c r="Q284" s="9">
        <v>3855.360107421875</v>
      </c>
      <c r="R284" s="9">
        <v>13483.2900390625</v>
      </c>
      <c r="S284" s="9">
        <v>139.75502014160156</v>
      </c>
      <c r="T284" s="9">
        <v>222.31195068359375</v>
      </c>
      <c r="U284" s="9">
        <v>89.072341918945313</v>
      </c>
      <c r="V284" s="9">
        <v>174.05000305175781</v>
      </c>
      <c r="W284">
        <v>293.60000610351563</v>
      </c>
      <c r="X284" s="9"/>
      <c r="Y284" s="9"/>
      <c r="AA284" s="6"/>
      <c r="AB284" s="84">
        <f>price_clean[[#This Row],[Date.1]]</f>
        <v>44221</v>
      </c>
      <c r="AC284" s="85">
        <f t="shared" si="32"/>
        <v>3.6093175130174657E-3</v>
      </c>
      <c r="AD284" s="85">
        <f t="shared" si="26"/>
        <v>8.7070193389617301E-3</v>
      </c>
      <c r="AE284" s="85">
        <f t="shared" si="27"/>
        <v>2.7307395574565255E-2</v>
      </c>
      <c r="AF284" s="85">
        <f t="shared" si="28"/>
        <v>1.572015743111568E-2</v>
      </c>
      <c r="AG284" s="85">
        <f t="shared" si="29"/>
        <v>2.1887954222143519E-3</v>
      </c>
      <c r="AH284" s="85">
        <f t="shared" si="30"/>
        <v>8.6224552885768029E-4</v>
      </c>
      <c r="AI284" s="85">
        <f t="shared" si="31"/>
        <v>3.9555086200732226E-2</v>
      </c>
      <c r="AJ284" s="6"/>
      <c r="AK284" s="4"/>
    </row>
    <row r="285" spans="15:37" s="1" customFormat="1" x14ac:dyDescent="0.25">
      <c r="O285" s="6"/>
      <c r="P285" s="35">
        <v>44222</v>
      </c>
      <c r="Q285" s="9">
        <v>3849.6201171875</v>
      </c>
      <c r="R285" s="9">
        <v>13490.1904296875</v>
      </c>
      <c r="S285" s="9">
        <v>139.98973083496094</v>
      </c>
      <c r="T285" s="9">
        <v>225.02389526367188</v>
      </c>
      <c r="U285" s="9">
        <v>88.812667846679688</v>
      </c>
      <c r="V285" s="9">
        <v>173.6199951171875</v>
      </c>
      <c r="W285">
        <v>294.36334228515625</v>
      </c>
      <c r="X285" s="9"/>
      <c r="Y285" s="9"/>
      <c r="AA285" s="6"/>
      <c r="AB285" s="84">
        <f>price_clean[[#This Row],[Date.1]]</f>
        <v>44222</v>
      </c>
      <c r="AC285" s="85">
        <f t="shared" si="32"/>
        <v>-1.489943161153501E-3</v>
      </c>
      <c r="AD285" s="85">
        <f t="shared" si="26"/>
        <v>5.1164259529097285E-4</v>
      </c>
      <c r="AE285" s="85">
        <f t="shared" si="27"/>
        <v>1.6780350488429447E-3</v>
      </c>
      <c r="AF285" s="85">
        <f t="shared" si="28"/>
        <v>1.2125018951745579E-2</v>
      </c>
      <c r="AG285" s="85">
        <f t="shared" si="29"/>
        <v>-2.9195743594250881E-3</v>
      </c>
      <c r="AH285" s="85">
        <f t="shared" si="30"/>
        <v>-2.4736569511458828E-3</v>
      </c>
      <c r="AI285" s="85">
        <f t="shared" si="31"/>
        <v>2.5965448785306841E-3</v>
      </c>
      <c r="AJ285" s="6"/>
      <c r="AK285" s="4"/>
    </row>
    <row r="286" spans="15:37" s="1" customFormat="1" x14ac:dyDescent="0.25">
      <c r="O286" s="6"/>
      <c r="P286" s="35">
        <v>44223</v>
      </c>
      <c r="Q286" s="9">
        <v>3750.77001953125</v>
      </c>
      <c r="R286" s="9">
        <v>13112.650390625</v>
      </c>
      <c r="S286" s="9">
        <v>138.91409301757813</v>
      </c>
      <c r="T286" s="9">
        <v>225.57595825195313</v>
      </c>
      <c r="U286" s="9">
        <v>86.679519653320313</v>
      </c>
      <c r="V286" s="9">
        <v>172.52000427246094</v>
      </c>
      <c r="W286">
        <v>288.0533447265625</v>
      </c>
      <c r="X286" s="9"/>
      <c r="Y286" s="9"/>
      <c r="AA286" s="6"/>
      <c r="AB286" s="84">
        <f>price_clean[[#This Row],[Date.1]]</f>
        <v>44223</v>
      </c>
      <c r="AC286" s="85">
        <f t="shared" si="32"/>
        <v>-2.6013315126100351E-2</v>
      </c>
      <c r="AD286" s="85">
        <f t="shared" si="26"/>
        <v>-2.8385343566291067E-2</v>
      </c>
      <c r="AE286" s="85">
        <f t="shared" si="27"/>
        <v>-7.713362517073755E-3</v>
      </c>
      <c r="AF286" s="85">
        <f t="shared" si="28"/>
        <v>2.4503481756549764E-3</v>
      </c>
      <c r="AG286" s="85">
        <f t="shared" si="29"/>
        <v>-2.4311660711142186E-2</v>
      </c>
      <c r="AH286" s="85">
        <f t="shared" si="30"/>
        <v>-6.3557782954412056E-3</v>
      </c>
      <c r="AI286" s="85">
        <f t="shared" si="31"/>
        <v>-2.1669174678462418E-2</v>
      </c>
      <c r="AJ286" s="6"/>
      <c r="AK286" s="4"/>
    </row>
    <row r="287" spans="15:37" s="1" customFormat="1" x14ac:dyDescent="0.25">
      <c r="O287" s="6"/>
      <c r="P287" s="35">
        <v>44224</v>
      </c>
      <c r="Q287" s="9">
        <v>3787.3798828125</v>
      </c>
      <c r="R287" s="9">
        <v>13201.5302734375</v>
      </c>
      <c r="S287" s="9">
        <v>134.05413818359375</v>
      </c>
      <c r="T287" s="9">
        <v>231.41632080078125</v>
      </c>
      <c r="U287" s="9">
        <v>87.3843994140625</v>
      </c>
      <c r="V287" s="9">
        <v>172.67999267578125</v>
      </c>
      <c r="W287">
        <v>278.47665405273438</v>
      </c>
      <c r="X287" s="9"/>
      <c r="Y287" s="9"/>
      <c r="AA287" s="6"/>
      <c r="AB287" s="84">
        <f>price_clean[[#This Row],[Date.1]]</f>
        <v>44224</v>
      </c>
      <c r="AC287" s="85">
        <f t="shared" si="32"/>
        <v>9.7132987787603951E-3</v>
      </c>
      <c r="AD287" s="85">
        <f t="shared" si="26"/>
        <v>6.7553097657768206E-3</v>
      </c>
      <c r="AE287" s="85">
        <f t="shared" si="27"/>
        <v>-3.5611971569271476E-2</v>
      </c>
      <c r="AF287" s="85">
        <f t="shared" si="28"/>
        <v>2.5561397045575786E-2</v>
      </c>
      <c r="AG287" s="85">
        <f t="shared" si="29"/>
        <v>8.0991352788327246E-3</v>
      </c>
      <c r="AH287" s="85">
        <f t="shared" si="30"/>
        <v>9.2693172763559195E-4</v>
      </c>
      <c r="AI287" s="85">
        <f t="shared" si="31"/>
        <v>-3.3811459334112025E-2</v>
      </c>
      <c r="AJ287" s="6"/>
      <c r="AK287" s="4"/>
    </row>
    <row r="288" spans="15:37" s="1" customFormat="1" x14ac:dyDescent="0.25">
      <c r="O288" s="6"/>
      <c r="P288" s="35">
        <v>44225</v>
      </c>
      <c r="Q288" s="9">
        <v>3714.239990234375</v>
      </c>
      <c r="R288" s="9">
        <v>12925.3798828125</v>
      </c>
      <c r="S288" s="9">
        <v>129.03776550292969</v>
      </c>
      <c r="T288" s="9">
        <v>224.66555786132813</v>
      </c>
      <c r="U288" s="9">
        <v>85.668609619140625</v>
      </c>
      <c r="V288" s="9">
        <v>172.61000061035156</v>
      </c>
      <c r="W288">
        <v>264.510009765625</v>
      </c>
      <c r="X288" s="9"/>
      <c r="Y288" s="9"/>
      <c r="AA288" s="6"/>
      <c r="AB288" s="84">
        <f>price_clean[[#This Row],[Date.1]]</f>
        <v>44225</v>
      </c>
      <c r="AC288" s="85">
        <f t="shared" si="32"/>
        <v>-1.9500377654792001E-2</v>
      </c>
      <c r="AD288" s="85">
        <f t="shared" si="26"/>
        <v>-2.1139941396163205E-2</v>
      </c>
      <c r="AE288" s="85">
        <f t="shared" si="27"/>
        <v>-3.8138617300071176E-2</v>
      </c>
      <c r="AF288" s="85">
        <f t="shared" si="28"/>
        <v>-2.960545606189709E-2</v>
      </c>
      <c r="AG288" s="85">
        <f t="shared" si="29"/>
        <v>-1.9830293973515087E-2</v>
      </c>
      <c r="AH288" s="85">
        <f t="shared" si="30"/>
        <v>-4.0541033768296258E-4</v>
      </c>
      <c r="AI288" s="85">
        <f t="shared" si="31"/>
        <v>-5.1455133708131096E-2</v>
      </c>
      <c r="AJ288" s="6"/>
      <c r="AK288" s="4"/>
    </row>
    <row r="289" spans="15:37" s="1" customFormat="1" x14ac:dyDescent="0.25">
      <c r="O289" s="6"/>
      <c r="P289" s="35">
        <v>44228</v>
      </c>
      <c r="Q289" s="9">
        <v>3773.860107421875</v>
      </c>
      <c r="R289" s="9">
        <v>13248.900390625</v>
      </c>
      <c r="S289" s="9">
        <v>131.16946411132813</v>
      </c>
      <c r="T289" s="9">
        <v>232.11369323730469</v>
      </c>
      <c r="U289" s="9">
        <v>87.13397216796875</v>
      </c>
      <c r="V289" s="9">
        <v>174.22999572753906</v>
      </c>
      <c r="W289">
        <v>279.93667602539063</v>
      </c>
      <c r="X289" s="9"/>
      <c r="Y289" s="9"/>
      <c r="AA289" s="6"/>
      <c r="AB289" s="84">
        <f>price_clean[[#This Row],[Date.1]]</f>
        <v>44228</v>
      </c>
      <c r="AC289" s="85">
        <f t="shared" si="32"/>
        <v>1.5924300234678626E-2</v>
      </c>
      <c r="AD289" s="85">
        <f t="shared" si="26"/>
        <v>2.4721748318936542E-2</v>
      </c>
      <c r="AE289" s="85">
        <f t="shared" si="27"/>
        <v>1.638498901351116E-2</v>
      </c>
      <c r="AF289" s="85">
        <f t="shared" si="28"/>
        <v>3.2614421788229778E-2</v>
      </c>
      <c r="AG289" s="85">
        <f t="shared" si="29"/>
        <v>1.6960367836684007E-2</v>
      </c>
      <c r="AH289" s="85">
        <f t="shared" si="30"/>
        <v>9.3415229782414892E-3</v>
      </c>
      <c r="AI289" s="85">
        <f t="shared" si="31"/>
        <v>5.6684325852984309E-2</v>
      </c>
      <c r="AJ289" s="6"/>
      <c r="AK289" s="4"/>
    </row>
    <row r="290" spans="15:37" s="1" customFormat="1" x14ac:dyDescent="0.25">
      <c r="O290" s="6"/>
      <c r="P290" s="35">
        <v>44229</v>
      </c>
      <c r="Q290" s="9">
        <v>3826.31005859375</v>
      </c>
      <c r="R290" s="9">
        <v>13456.1201171875</v>
      </c>
      <c r="S290" s="9">
        <v>132.00065612792969</v>
      </c>
      <c r="T290" s="9">
        <v>231.97810363769531</v>
      </c>
      <c r="U290" s="9">
        <v>88.33966064453125</v>
      </c>
      <c r="V290" s="9">
        <v>172.11000061035156</v>
      </c>
      <c r="W290">
        <v>290.92999267578125</v>
      </c>
      <c r="X290" s="9"/>
      <c r="Y290" s="9"/>
      <c r="AA290" s="6"/>
      <c r="AB290" s="84">
        <f>price_clean[[#This Row],[Date.1]]</f>
        <v>44229</v>
      </c>
      <c r="AC290" s="85">
        <f t="shared" si="32"/>
        <v>1.3802528814310624E-2</v>
      </c>
      <c r="AD290" s="85">
        <f t="shared" ref="AD290:AD353" si="33">LN(R290/R289)</f>
        <v>1.5519470252876791E-2</v>
      </c>
      <c r="AE290" s="85">
        <f t="shared" ref="AE290:AE353" si="34">LN(S290/S289)</f>
        <v>6.3167868729316857E-3</v>
      </c>
      <c r="AF290" s="85">
        <f t="shared" ref="AF290:AF353" si="35">LN(T290/T289)</f>
        <v>-5.8432234476136764E-4</v>
      </c>
      <c r="AG290" s="85">
        <f t="shared" ref="AG290:AG353" si="36">LN(U290/U289)</f>
        <v>1.3742320505228861E-2</v>
      </c>
      <c r="AH290" s="85">
        <f t="shared" ref="AH290:AH353" si="37">LN(V290/V289)</f>
        <v>-1.2242430084677477E-2</v>
      </c>
      <c r="AI290" s="85">
        <f t="shared" ref="AI290:AI353" si="38">LN(W290/W289)</f>
        <v>3.8519242691659843E-2</v>
      </c>
      <c r="AJ290" s="6"/>
      <c r="AK290" s="4"/>
    </row>
    <row r="291" spans="15:37" s="1" customFormat="1" x14ac:dyDescent="0.25">
      <c r="O291" s="6"/>
      <c r="P291" s="35">
        <v>44230</v>
      </c>
      <c r="Q291" s="9">
        <v>3830.169921875</v>
      </c>
      <c r="R291" s="9">
        <v>13402.3701171875</v>
      </c>
      <c r="S291" s="9">
        <v>130.97390747070313</v>
      </c>
      <c r="T291" s="9">
        <v>235.35836791992188</v>
      </c>
      <c r="U291" s="9">
        <v>88.478797912597656</v>
      </c>
      <c r="V291" s="9">
        <v>171.85000610351563</v>
      </c>
      <c r="W291">
        <v>284.89666748046875</v>
      </c>
      <c r="X291" s="9"/>
      <c r="Y291" s="9"/>
      <c r="AA291" s="6"/>
      <c r="AB291" s="84">
        <f>price_clean[[#This Row],[Date.1]]</f>
        <v>44230</v>
      </c>
      <c r="AC291" s="85">
        <f t="shared" si="32"/>
        <v>1.0082606153447803E-3</v>
      </c>
      <c r="AD291" s="85">
        <f t="shared" si="33"/>
        <v>-4.0024641210979249E-3</v>
      </c>
      <c r="AE291" s="85">
        <f t="shared" si="34"/>
        <v>-7.8087694908463698E-3</v>
      </c>
      <c r="AF291" s="85">
        <f t="shared" si="35"/>
        <v>1.4466336090231706E-2</v>
      </c>
      <c r="AG291" s="85">
        <f t="shared" si="36"/>
        <v>1.5737870120550476E-3</v>
      </c>
      <c r="AH291" s="85">
        <f t="shared" si="37"/>
        <v>-1.5117720158050482E-3</v>
      </c>
      <c r="AI291" s="85">
        <f t="shared" si="38"/>
        <v>-2.0956118951172036E-2</v>
      </c>
      <c r="AJ291" s="6"/>
      <c r="AK291" s="4"/>
    </row>
    <row r="292" spans="15:37" s="1" customFormat="1" x14ac:dyDescent="0.25">
      <c r="O292" s="6"/>
      <c r="P292" s="35">
        <v>44231</v>
      </c>
      <c r="Q292" s="9">
        <v>3871.739990234375</v>
      </c>
      <c r="R292" s="9">
        <v>13560.8896484375</v>
      </c>
      <c r="S292" s="9">
        <v>134.34750366210938</v>
      </c>
      <c r="T292" s="9">
        <v>234.39949035644531</v>
      </c>
      <c r="U292" s="9">
        <v>89.090904235839844</v>
      </c>
      <c r="V292" s="9">
        <v>168.14999389648438</v>
      </c>
      <c r="W292">
        <v>283.32998657226563</v>
      </c>
      <c r="X292" s="9"/>
      <c r="Y292" s="9"/>
      <c r="AA292" s="6"/>
      <c r="AB292" s="84">
        <f>price_clean[[#This Row],[Date.1]]</f>
        <v>44231</v>
      </c>
      <c r="AC292" s="85">
        <f t="shared" si="32"/>
        <v>1.0794847643921975E-2</v>
      </c>
      <c r="AD292" s="85">
        <f t="shared" si="33"/>
        <v>1.1758322918562811E-2</v>
      </c>
      <c r="AE292" s="85">
        <f t="shared" si="34"/>
        <v>2.5431630284409992E-2</v>
      </c>
      <c r="AF292" s="85">
        <f t="shared" si="35"/>
        <v>-4.0824389771370543E-3</v>
      </c>
      <c r="AG292" s="85">
        <f t="shared" si="36"/>
        <v>6.8942926676147185E-3</v>
      </c>
      <c r="AH292" s="85">
        <f t="shared" si="37"/>
        <v>-2.1765636924135134E-2</v>
      </c>
      <c r="AI292" s="85">
        <f t="shared" si="38"/>
        <v>-5.5142956315955118E-3</v>
      </c>
      <c r="AJ292" s="6"/>
      <c r="AK292" s="4"/>
    </row>
    <row r="293" spans="15:37" s="1" customFormat="1" x14ac:dyDescent="0.25">
      <c r="O293" s="6"/>
      <c r="P293" s="35">
        <v>44232</v>
      </c>
      <c r="Q293" s="9">
        <v>3886.830078125</v>
      </c>
      <c r="R293" s="9">
        <v>13603.9599609375</v>
      </c>
      <c r="S293" s="9">
        <v>133.93128967285156</v>
      </c>
      <c r="T293" s="9">
        <v>234.58354187011719</v>
      </c>
      <c r="U293" s="9">
        <v>89.638084411621094</v>
      </c>
      <c r="V293" s="9">
        <v>169.80999755859375</v>
      </c>
      <c r="W293">
        <v>284.07666015625</v>
      </c>
      <c r="X293" s="9"/>
      <c r="Y293" s="9"/>
      <c r="AA293" s="6"/>
      <c r="AB293" s="84">
        <f>price_clean[[#This Row],[Date.1]]</f>
        <v>44232</v>
      </c>
      <c r="AC293" s="85">
        <f t="shared" si="32"/>
        <v>3.8899196077638249E-3</v>
      </c>
      <c r="AD293" s="85">
        <f t="shared" si="33"/>
        <v>3.1710353055759881E-3</v>
      </c>
      <c r="AE293" s="85">
        <f t="shared" si="34"/>
        <v>-3.1028492264695115E-3</v>
      </c>
      <c r="AF293" s="85">
        <f t="shared" si="35"/>
        <v>7.848962989002677E-4</v>
      </c>
      <c r="AG293" s="85">
        <f t="shared" si="36"/>
        <v>6.1230345393194826E-3</v>
      </c>
      <c r="AH293" s="85">
        <f t="shared" si="37"/>
        <v>9.823748692690917E-3</v>
      </c>
      <c r="AI293" s="85">
        <f t="shared" si="38"/>
        <v>2.6318832156614629E-3</v>
      </c>
      <c r="AJ293" s="6"/>
      <c r="AK293" s="4"/>
    </row>
    <row r="294" spans="15:37" s="1" customFormat="1" x14ac:dyDescent="0.25">
      <c r="O294" s="6"/>
      <c r="P294" s="35">
        <v>44235</v>
      </c>
      <c r="Q294" s="9">
        <v>3915.590087890625</v>
      </c>
      <c r="R294" s="9">
        <v>13695.01953125</v>
      </c>
      <c r="S294" s="9">
        <v>134.07820129394531</v>
      </c>
      <c r="T294" s="9">
        <v>234.84503173828125</v>
      </c>
      <c r="U294" s="9">
        <v>90.259475708007813</v>
      </c>
      <c r="V294" s="9">
        <v>171.52000427246094</v>
      </c>
      <c r="W294">
        <v>287.80667114257813</v>
      </c>
      <c r="X294" s="9"/>
      <c r="Y294" s="9"/>
      <c r="AA294" s="6"/>
      <c r="AB294" s="84">
        <f>price_clean[[#This Row],[Date.1]]</f>
        <v>44235</v>
      </c>
      <c r="AC294" s="85">
        <f t="shared" si="32"/>
        <v>7.372107476289037E-3</v>
      </c>
      <c r="AD294" s="85">
        <f t="shared" si="33"/>
        <v>6.6713049156599986E-3</v>
      </c>
      <c r="AE294" s="85">
        <f t="shared" si="34"/>
        <v>1.0963166660876542E-3</v>
      </c>
      <c r="AF294" s="85">
        <f t="shared" si="35"/>
        <v>1.1140774546385531E-3</v>
      </c>
      <c r="AG294" s="85">
        <f t="shared" si="36"/>
        <v>6.9083067861632494E-3</v>
      </c>
      <c r="AH294" s="85">
        <f t="shared" si="37"/>
        <v>1.0019752210912921E-2</v>
      </c>
      <c r="AI294" s="85">
        <f t="shared" si="38"/>
        <v>1.3044842106937113E-2</v>
      </c>
      <c r="AJ294" s="6"/>
      <c r="AK294" s="4"/>
    </row>
    <row r="295" spans="15:37" s="1" customFormat="1" x14ac:dyDescent="0.25">
      <c r="O295" s="6"/>
      <c r="P295" s="35">
        <v>44236</v>
      </c>
      <c r="Q295" s="9">
        <v>3911.22998046875</v>
      </c>
      <c r="R295" s="9">
        <v>13687.080078125</v>
      </c>
      <c r="S295" s="9">
        <v>133.19677734375</v>
      </c>
      <c r="T295" s="9">
        <v>236.10417175292969</v>
      </c>
      <c r="U295" s="9">
        <v>90.5377197265625</v>
      </c>
      <c r="V295" s="9">
        <v>172.08000183105469</v>
      </c>
      <c r="W295">
        <v>283.1533203125</v>
      </c>
      <c r="X295" s="9"/>
      <c r="Y295" s="9"/>
      <c r="AA295" s="6"/>
      <c r="AB295" s="84">
        <f>price_clean[[#This Row],[Date.1]]</f>
        <v>44236</v>
      </c>
      <c r="AC295" s="85">
        <f t="shared" si="32"/>
        <v>-1.1141454217211749E-3</v>
      </c>
      <c r="AD295" s="85">
        <f t="shared" si="33"/>
        <v>-5.7990099084847049E-4</v>
      </c>
      <c r="AE295" s="85">
        <f t="shared" si="34"/>
        <v>-6.5956577757177197E-3</v>
      </c>
      <c r="AF295" s="85">
        <f t="shared" si="35"/>
        <v>5.3472561607250642E-3</v>
      </c>
      <c r="AG295" s="85">
        <f t="shared" si="36"/>
        <v>3.0779707346374344E-3</v>
      </c>
      <c r="AH295" s="85">
        <f t="shared" si="37"/>
        <v>3.2595928083516256E-3</v>
      </c>
      <c r="AI295" s="85">
        <f t="shared" si="38"/>
        <v>-1.6300455142510474E-2</v>
      </c>
      <c r="AJ295" s="6"/>
      <c r="AK295" s="4"/>
    </row>
    <row r="296" spans="15:37" s="1" customFormat="1" x14ac:dyDescent="0.25">
      <c r="O296" s="6"/>
      <c r="P296" s="35">
        <v>44237</v>
      </c>
      <c r="Q296" s="9">
        <v>3909.8798828125</v>
      </c>
      <c r="R296" s="9">
        <v>13655.26953125</v>
      </c>
      <c r="S296" s="9">
        <v>132.58961486816406</v>
      </c>
      <c r="T296" s="9">
        <v>235.18405151367188</v>
      </c>
      <c r="U296" s="9">
        <v>90.528450012207031</v>
      </c>
      <c r="V296" s="9">
        <v>172.71000671386719</v>
      </c>
      <c r="W296">
        <v>268.27334594726563</v>
      </c>
      <c r="X296" s="9"/>
      <c r="Y296" s="9"/>
      <c r="AA296" s="6"/>
      <c r="AB296" s="84">
        <f>price_clean[[#This Row],[Date.1]]</f>
        <v>44237</v>
      </c>
      <c r="AC296" s="85">
        <f t="shared" si="32"/>
        <v>-3.4524452239156743E-4</v>
      </c>
      <c r="AD296" s="85">
        <f t="shared" si="33"/>
        <v>-2.3268345026479678E-3</v>
      </c>
      <c r="AE296" s="85">
        <f t="shared" si="34"/>
        <v>-4.5688082575803769E-3</v>
      </c>
      <c r="AF296" s="85">
        <f t="shared" si="35"/>
        <v>-3.9047078322887317E-3</v>
      </c>
      <c r="AG296" s="85">
        <f t="shared" si="36"/>
        <v>-1.023903512947215E-4</v>
      </c>
      <c r="AH296" s="85">
        <f t="shared" si="37"/>
        <v>3.654430629279855E-3</v>
      </c>
      <c r="AI296" s="85">
        <f t="shared" si="38"/>
        <v>-5.3982110546516617E-2</v>
      </c>
      <c r="AJ296" s="6"/>
      <c r="AK296" s="4"/>
    </row>
    <row r="297" spans="15:37" s="1" customFormat="1" x14ac:dyDescent="0.25">
      <c r="O297" s="6"/>
      <c r="P297" s="35">
        <v>44238</v>
      </c>
      <c r="Q297" s="9">
        <v>3916.3798828125</v>
      </c>
      <c r="R297" s="9">
        <v>13734.349609375</v>
      </c>
      <c r="S297" s="9">
        <v>132.33500671386719</v>
      </c>
      <c r="T297" s="9">
        <v>236.80149841308594</v>
      </c>
      <c r="U297" s="9">
        <v>90.992172241210938</v>
      </c>
      <c r="V297" s="9">
        <v>171.21000671386719</v>
      </c>
      <c r="W297">
        <v>270.5533447265625</v>
      </c>
      <c r="X297" s="9"/>
      <c r="Y297" s="9"/>
      <c r="AA297" s="6"/>
      <c r="AB297" s="84">
        <f>price_clean[[#This Row],[Date.1]]</f>
        <v>44238</v>
      </c>
      <c r="AC297" s="85">
        <f t="shared" si="32"/>
        <v>1.6610748145877074E-3</v>
      </c>
      <c r="AD297" s="85">
        <f t="shared" si="33"/>
        <v>5.7744722523909581E-3</v>
      </c>
      <c r="AE297" s="85">
        <f t="shared" si="34"/>
        <v>-1.9221183079530736E-3</v>
      </c>
      <c r="AF297" s="85">
        <f t="shared" si="35"/>
        <v>6.8538252125726878E-3</v>
      </c>
      <c r="AG297" s="85">
        <f t="shared" si="36"/>
        <v>5.1093174102272501E-3</v>
      </c>
      <c r="AH297" s="85">
        <f t="shared" si="37"/>
        <v>-8.7230137985228658E-3</v>
      </c>
      <c r="AI297" s="85">
        <f t="shared" si="38"/>
        <v>8.4628784230461971E-3</v>
      </c>
      <c r="AJ297" s="6"/>
      <c r="AK297" s="4"/>
    </row>
    <row r="298" spans="15:37" s="1" customFormat="1" x14ac:dyDescent="0.25">
      <c r="O298" s="6"/>
      <c r="P298" s="35">
        <v>44239</v>
      </c>
      <c r="Q298" s="9">
        <v>3934.830078125</v>
      </c>
      <c r="R298" s="9">
        <v>13807.7001953125</v>
      </c>
      <c r="S298" s="9">
        <v>132.57003784179688</v>
      </c>
      <c r="T298" s="9">
        <v>237.28579711914063</v>
      </c>
      <c r="U298" s="9">
        <v>91.428070068359375</v>
      </c>
      <c r="V298" s="9">
        <v>170.69000244140625</v>
      </c>
      <c r="W298">
        <v>272.04000854492188</v>
      </c>
      <c r="X298" s="9"/>
      <c r="Y298" s="9"/>
      <c r="AA298" s="6"/>
      <c r="AB298" s="84">
        <f>price_clean[[#This Row],[Date.1]]</f>
        <v>44239</v>
      </c>
      <c r="AC298" s="85">
        <f t="shared" si="32"/>
        <v>4.6999709261626079E-3</v>
      </c>
      <c r="AD298" s="85">
        <f t="shared" si="33"/>
        <v>5.3264560827914762E-3</v>
      </c>
      <c r="AE298" s="85">
        <f t="shared" si="34"/>
        <v>1.7744561262999612E-3</v>
      </c>
      <c r="AF298" s="85">
        <f t="shared" si="35"/>
        <v>2.0430788974133947E-3</v>
      </c>
      <c r="AG298" s="85">
        <f t="shared" si="36"/>
        <v>4.7790601664264871E-3</v>
      </c>
      <c r="AH298" s="85">
        <f t="shared" si="37"/>
        <v>-3.0418523515484022E-3</v>
      </c>
      <c r="AI298" s="85">
        <f t="shared" si="38"/>
        <v>5.4798590127512307E-3</v>
      </c>
      <c r="AJ298" s="6"/>
      <c r="AK298" s="4"/>
    </row>
    <row r="299" spans="15:37" s="1" customFormat="1" x14ac:dyDescent="0.25">
      <c r="O299" s="6"/>
      <c r="P299" s="35">
        <v>44243</v>
      </c>
      <c r="Q299" s="9">
        <v>3932.590087890625</v>
      </c>
      <c r="R299" s="9">
        <v>13773.76953125</v>
      </c>
      <c r="S299" s="9">
        <v>130.43511962890625</v>
      </c>
      <c r="T299" s="9">
        <v>236.03633117675781</v>
      </c>
      <c r="U299" s="9">
        <v>91.54864501953125</v>
      </c>
      <c r="V299" s="9">
        <v>168.24000549316406</v>
      </c>
      <c r="W299">
        <v>265.40667724609375</v>
      </c>
      <c r="X299" s="9"/>
      <c r="Y299" s="9"/>
      <c r="AA299" s="6"/>
      <c r="AB299" s="84">
        <f>price_clean[[#This Row],[Date.1]]</f>
        <v>44243</v>
      </c>
      <c r="AC299" s="85">
        <f t="shared" si="32"/>
        <v>-5.6943451541546656E-4</v>
      </c>
      <c r="AD299" s="85">
        <f t="shared" si="33"/>
        <v>-2.4603968907847668E-3</v>
      </c>
      <c r="AE299" s="85">
        <f t="shared" si="34"/>
        <v>-1.6235157719008419E-2</v>
      </c>
      <c r="AF299" s="85">
        <f t="shared" si="35"/>
        <v>-5.2795708037877784E-3</v>
      </c>
      <c r="AG299" s="85">
        <f t="shared" si="36"/>
        <v>1.3179269129023779E-3</v>
      </c>
      <c r="AH299" s="85">
        <f t="shared" si="37"/>
        <v>-1.4457496034195686E-2</v>
      </c>
      <c r="AI299" s="85">
        <f t="shared" si="38"/>
        <v>-2.4685864957400334E-2</v>
      </c>
      <c r="AJ299" s="6"/>
      <c r="AK299" s="4"/>
    </row>
    <row r="300" spans="15:37" s="1" customFormat="1" x14ac:dyDescent="0.25">
      <c r="O300" s="6"/>
      <c r="P300" s="35">
        <v>44244</v>
      </c>
      <c r="Q300" s="9">
        <v>3931.330078125</v>
      </c>
      <c r="R300" s="9">
        <v>13699.7099609375</v>
      </c>
      <c r="S300" s="9">
        <v>128.13374328613281</v>
      </c>
      <c r="T300" s="9">
        <v>237.06535339355469</v>
      </c>
      <c r="U300" s="9">
        <v>91.251861572265625</v>
      </c>
      <c r="V300" s="9">
        <v>166.33000183105469</v>
      </c>
      <c r="W300">
        <v>266.04998779296875</v>
      </c>
      <c r="X300" s="9"/>
      <c r="Y300" s="9"/>
      <c r="AA300" s="6"/>
      <c r="AB300" s="84">
        <f>price_clean[[#This Row],[Date.1]]</f>
        <v>44244</v>
      </c>
      <c r="AC300" s="85">
        <f t="shared" si="32"/>
        <v>-3.2045334891695008E-4</v>
      </c>
      <c r="AD300" s="85">
        <f t="shared" si="33"/>
        <v>-5.3913629486209789E-3</v>
      </c>
      <c r="AE300" s="85">
        <f t="shared" si="34"/>
        <v>-1.7801347692950904E-2</v>
      </c>
      <c r="AF300" s="85">
        <f t="shared" si="35"/>
        <v>4.3501169963394374E-3</v>
      </c>
      <c r="AG300" s="85">
        <f t="shared" si="36"/>
        <v>-3.2470775224925749E-3</v>
      </c>
      <c r="AH300" s="85">
        <f t="shared" si="37"/>
        <v>-1.1417786234196115E-2</v>
      </c>
      <c r="AI300" s="85">
        <f t="shared" si="38"/>
        <v>2.4209343993348833E-3</v>
      </c>
      <c r="AJ300" s="6"/>
      <c r="AK300" s="4"/>
    </row>
    <row r="301" spans="15:37" s="1" customFormat="1" x14ac:dyDescent="0.25">
      <c r="O301" s="6"/>
      <c r="P301" s="35">
        <v>44245</v>
      </c>
      <c r="Q301" s="9">
        <v>3913.969970703125</v>
      </c>
      <c r="R301" s="9">
        <v>13637.509765625</v>
      </c>
      <c r="S301" s="9">
        <v>127.02706909179688</v>
      </c>
      <c r="T301" s="9">
        <v>236.66734313964844</v>
      </c>
      <c r="U301" s="9">
        <v>90.760330200195313</v>
      </c>
      <c r="V301" s="9">
        <v>166.32000732421875</v>
      </c>
      <c r="W301">
        <v>262.45999145507813</v>
      </c>
      <c r="X301" s="9"/>
      <c r="Y301" s="9"/>
      <c r="AA301" s="6"/>
      <c r="AB301" s="84">
        <f>price_clean[[#This Row],[Date.1]]</f>
        <v>44245</v>
      </c>
      <c r="AC301" s="85">
        <f t="shared" si="32"/>
        <v>-4.4256142272433028E-3</v>
      </c>
      <c r="AD301" s="85">
        <f t="shared" si="33"/>
        <v>-4.550594630394659E-3</v>
      </c>
      <c r="AE301" s="85">
        <f t="shared" si="34"/>
        <v>-8.6743816443638055E-3</v>
      </c>
      <c r="AF301" s="85">
        <f t="shared" si="35"/>
        <v>-1.6803161380506027E-3</v>
      </c>
      <c r="AG301" s="85">
        <f t="shared" si="36"/>
        <v>-5.4010949726915848E-3</v>
      </c>
      <c r="AH301" s="85">
        <f t="shared" si="37"/>
        <v>-6.0090224343136566E-5</v>
      </c>
      <c r="AI301" s="85">
        <f t="shared" si="38"/>
        <v>-1.358555824881115E-2</v>
      </c>
      <c r="AJ301" s="6"/>
      <c r="AK301" s="4"/>
    </row>
    <row r="302" spans="15:37" s="1" customFormat="1" x14ac:dyDescent="0.25">
      <c r="O302" s="6"/>
      <c r="P302" s="35">
        <v>44246</v>
      </c>
      <c r="Q302" s="9">
        <v>3906.7099609375</v>
      </c>
      <c r="R302" s="9">
        <v>13580.7802734375</v>
      </c>
      <c r="S302" s="9">
        <v>127.18376922607422</v>
      </c>
      <c r="T302" s="9">
        <v>233.92973327636719</v>
      </c>
      <c r="U302" s="9">
        <v>90.992172241210938</v>
      </c>
      <c r="V302" s="9">
        <v>167.00999450683594</v>
      </c>
      <c r="W302">
        <v>260.43331909179688</v>
      </c>
      <c r="X302" s="9"/>
      <c r="Y302" s="9"/>
      <c r="AA302" s="6"/>
      <c r="AB302" s="84">
        <f>price_clean[[#This Row],[Date.1]]</f>
        <v>44246</v>
      </c>
      <c r="AC302" s="85">
        <f t="shared" si="32"/>
        <v>-1.8566190956649255E-3</v>
      </c>
      <c r="AD302" s="85">
        <f t="shared" si="33"/>
        <v>-4.1684892219015415E-3</v>
      </c>
      <c r="AE302" s="85">
        <f t="shared" si="34"/>
        <v>1.2328361383914137E-3</v>
      </c>
      <c r="AF302" s="85">
        <f t="shared" si="35"/>
        <v>-1.1634754580349143E-2</v>
      </c>
      <c r="AG302" s="85">
        <f t="shared" si="36"/>
        <v>2.5511854158550471E-3</v>
      </c>
      <c r="AH302" s="85">
        <f t="shared" si="37"/>
        <v>4.1399703856312394E-3</v>
      </c>
      <c r="AI302" s="85">
        <f t="shared" si="38"/>
        <v>-7.7518012605084343E-3</v>
      </c>
      <c r="AJ302" s="6"/>
      <c r="AK302" s="4"/>
    </row>
    <row r="303" spans="15:37" s="1" customFormat="1" x14ac:dyDescent="0.25">
      <c r="O303" s="6"/>
      <c r="P303" s="35">
        <v>44249</v>
      </c>
      <c r="Q303" s="9">
        <v>3876.5</v>
      </c>
      <c r="R303" s="9">
        <v>13223.740234375</v>
      </c>
      <c r="S303" s="9">
        <v>123.39383697509766</v>
      </c>
      <c r="T303" s="9">
        <v>227.65847778320313</v>
      </c>
      <c r="U303" s="9">
        <v>90.018348693847656</v>
      </c>
      <c r="V303" s="9">
        <v>169.50999450683594</v>
      </c>
      <c r="W303">
        <v>238.16667175292969</v>
      </c>
      <c r="X303" s="9"/>
      <c r="Y303" s="9"/>
      <c r="AA303" s="6"/>
      <c r="AB303" s="84">
        <f>price_clean[[#This Row],[Date.1]]</f>
        <v>44249</v>
      </c>
      <c r="AC303" s="85">
        <f t="shared" si="32"/>
        <v>-7.7628928937108627E-3</v>
      </c>
      <c r="AD303" s="85">
        <f t="shared" si="33"/>
        <v>-2.6641861195966978E-2</v>
      </c>
      <c r="AE303" s="85">
        <f t="shared" si="34"/>
        <v>-3.0251875592087491E-2</v>
      </c>
      <c r="AF303" s="85">
        <f t="shared" si="35"/>
        <v>-2.7174183604991374E-2</v>
      </c>
      <c r="AG303" s="85">
        <f t="shared" si="36"/>
        <v>-1.0759959562829453E-2</v>
      </c>
      <c r="AH303" s="85">
        <f t="shared" si="37"/>
        <v>1.4858231751961605E-2</v>
      </c>
      <c r="AI303" s="85">
        <f t="shared" si="38"/>
        <v>-8.9376125592877068E-2</v>
      </c>
      <c r="AJ303" s="6"/>
      <c r="AK303" s="4"/>
    </row>
    <row r="304" spans="15:37" s="1" customFormat="1" x14ac:dyDescent="0.25">
      <c r="O304" s="6"/>
      <c r="P304" s="35">
        <v>44250</v>
      </c>
      <c r="Q304" s="9">
        <v>3881.3701171875</v>
      </c>
      <c r="R304" s="9">
        <v>13194.7099609375</v>
      </c>
      <c r="S304" s="9">
        <v>123.25672912597656</v>
      </c>
      <c r="T304" s="9">
        <v>226.4547119140625</v>
      </c>
      <c r="U304" s="9">
        <v>90.185295104980469</v>
      </c>
      <c r="V304" s="9">
        <v>169.1199951171875</v>
      </c>
      <c r="W304">
        <v>232.94667053222656</v>
      </c>
      <c r="X304" s="9"/>
      <c r="Y304" s="9"/>
      <c r="AA304" s="6"/>
      <c r="AB304" s="84">
        <f>price_clean[[#This Row],[Date.1]]</f>
        <v>44250</v>
      </c>
      <c r="AC304" s="85">
        <f t="shared" si="32"/>
        <v>1.2555296115265332E-3</v>
      </c>
      <c r="AD304" s="85">
        <f t="shared" si="33"/>
        <v>-2.1977280959013974E-3</v>
      </c>
      <c r="AE304" s="85">
        <f t="shared" si="34"/>
        <v>-1.1117579449388181E-3</v>
      </c>
      <c r="AF304" s="85">
        <f t="shared" si="35"/>
        <v>-5.3016239827086559E-3</v>
      </c>
      <c r="AG304" s="85">
        <f t="shared" si="36"/>
        <v>1.8528644080166609E-3</v>
      </c>
      <c r="AH304" s="85">
        <f t="shared" si="37"/>
        <v>-2.3033964742125187E-3</v>
      </c>
      <c r="AI304" s="85">
        <f t="shared" si="38"/>
        <v>-2.2161184525391956E-2</v>
      </c>
      <c r="AJ304" s="6"/>
      <c r="AK304" s="4"/>
    </row>
    <row r="305" spans="15:37" s="1" customFormat="1" x14ac:dyDescent="0.25">
      <c r="O305" s="6"/>
      <c r="P305" s="35">
        <v>44251</v>
      </c>
      <c r="Q305" s="9">
        <v>3925.429931640625</v>
      </c>
      <c r="R305" s="9">
        <v>13302.1904296875</v>
      </c>
      <c r="S305" s="9">
        <v>122.75727844238281</v>
      </c>
      <c r="T305" s="9">
        <v>227.69729614257813</v>
      </c>
      <c r="U305" s="9">
        <v>90.760330200195313</v>
      </c>
      <c r="V305" s="9">
        <v>169</v>
      </c>
      <c r="W305">
        <v>247.33999633789063</v>
      </c>
      <c r="X305" s="9"/>
      <c r="Y305" s="9"/>
      <c r="AA305" s="6"/>
      <c r="AB305" s="84">
        <f>price_clean[[#This Row],[Date.1]]</f>
        <v>44251</v>
      </c>
      <c r="AC305" s="85">
        <f t="shared" si="32"/>
        <v>1.1287667670985945E-2</v>
      </c>
      <c r="AD305" s="85">
        <f t="shared" si="33"/>
        <v>8.1127268972903295E-3</v>
      </c>
      <c r="AE305" s="85">
        <f t="shared" si="34"/>
        <v>-4.0603490403680071E-3</v>
      </c>
      <c r="AF305" s="85">
        <f t="shared" si="35"/>
        <v>5.472120819212359E-3</v>
      </c>
      <c r="AG305" s="85">
        <f t="shared" si="36"/>
        <v>6.3559097389576042E-3</v>
      </c>
      <c r="AH305" s="85">
        <f t="shared" si="37"/>
        <v>-7.0977832697273512E-4</v>
      </c>
      <c r="AI305" s="85">
        <f t="shared" si="38"/>
        <v>5.9954347975619646E-2</v>
      </c>
      <c r="AJ305" s="6"/>
      <c r="AK305" s="4"/>
    </row>
    <row r="306" spans="15:37" s="1" customFormat="1" x14ac:dyDescent="0.25">
      <c r="O306" s="6"/>
      <c r="P306" s="35">
        <v>44252</v>
      </c>
      <c r="Q306" s="9">
        <v>3829.340087890625</v>
      </c>
      <c r="R306" s="9">
        <v>12828.3095703125</v>
      </c>
      <c r="S306" s="9">
        <v>118.48745727539063</v>
      </c>
      <c r="T306" s="9">
        <v>222.29978942871094</v>
      </c>
      <c r="U306" s="9">
        <v>88.692092895507813</v>
      </c>
      <c r="V306" s="9">
        <v>165.82000732421875</v>
      </c>
      <c r="W306">
        <v>227.40666198730469</v>
      </c>
      <c r="X306" s="9"/>
      <c r="Y306" s="9"/>
      <c r="AA306" s="6"/>
      <c r="AB306" s="84">
        <f>price_clean[[#This Row],[Date.1]]</f>
        <v>44252</v>
      </c>
      <c r="AC306" s="85">
        <f t="shared" si="32"/>
        <v>-2.4783394424171851E-2</v>
      </c>
      <c r="AD306" s="85">
        <f t="shared" si="33"/>
        <v>-3.6274301697826958E-2</v>
      </c>
      <c r="AE306" s="85">
        <f t="shared" si="34"/>
        <v>-3.5401950567223846E-2</v>
      </c>
      <c r="AF306" s="85">
        <f t="shared" si="35"/>
        <v>-2.3990224620437043E-2</v>
      </c>
      <c r="AG306" s="85">
        <f t="shared" si="36"/>
        <v>-2.305155708912494E-2</v>
      </c>
      <c r="AH306" s="85">
        <f t="shared" si="37"/>
        <v>-1.8995808065307287E-2</v>
      </c>
      <c r="AI306" s="85">
        <f t="shared" si="38"/>
        <v>-8.4024016282440314E-2</v>
      </c>
      <c r="AJ306" s="6"/>
      <c r="AK306" s="4"/>
    </row>
    <row r="307" spans="15:37" s="1" customFormat="1" x14ac:dyDescent="0.25">
      <c r="O307" s="6"/>
      <c r="P307" s="35">
        <v>44253</v>
      </c>
      <c r="Q307" s="9">
        <v>3811.14990234375</v>
      </c>
      <c r="R307" s="9">
        <v>12909.4404296875</v>
      </c>
      <c r="S307" s="9">
        <v>118.75188446044922</v>
      </c>
      <c r="T307" s="9">
        <v>225.5906982421875</v>
      </c>
      <c r="U307" s="9">
        <v>87.95941162109375</v>
      </c>
      <c r="V307" s="9">
        <v>161.80999755859375</v>
      </c>
      <c r="W307">
        <v>225.16667175292969</v>
      </c>
      <c r="X307" s="9"/>
      <c r="Y307" s="9"/>
      <c r="AA307" s="6"/>
      <c r="AB307" s="84">
        <f>price_clean[[#This Row],[Date.1]]</f>
        <v>44253</v>
      </c>
      <c r="AC307" s="85">
        <f t="shared" si="32"/>
        <v>-4.7615322937987776E-3</v>
      </c>
      <c r="AD307" s="85">
        <f t="shared" si="33"/>
        <v>6.3044460447412411E-3</v>
      </c>
      <c r="AE307" s="85">
        <f t="shared" si="34"/>
        <v>2.2292027336302147E-3</v>
      </c>
      <c r="AF307" s="85">
        <f t="shared" si="35"/>
        <v>1.4695413847462173E-2</v>
      </c>
      <c r="AG307" s="85">
        <f t="shared" si="36"/>
        <v>-8.2952644849191258E-3</v>
      </c>
      <c r="AH307" s="85">
        <f t="shared" si="37"/>
        <v>-2.4480114534154506E-2</v>
      </c>
      <c r="AI307" s="85">
        <f t="shared" si="38"/>
        <v>-9.8989859044730944E-3</v>
      </c>
      <c r="AJ307" s="6"/>
      <c r="AK307" s="4"/>
    </row>
    <row r="308" spans="15:37" s="1" customFormat="1" x14ac:dyDescent="0.25">
      <c r="O308" s="6"/>
      <c r="P308" s="35">
        <v>44256</v>
      </c>
      <c r="Q308" s="9">
        <v>3901.820068359375</v>
      </c>
      <c r="R308" s="9">
        <v>13282.9501953125</v>
      </c>
      <c r="S308" s="9">
        <v>125.14682769775391</v>
      </c>
      <c r="T308" s="9">
        <v>230.01747131347656</v>
      </c>
      <c r="U308" s="9">
        <v>90.046180725097656</v>
      </c>
      <c r="V308" s="9">
        <v>161.52999877929688</v>
      </c>
      <c r="W308">
        <v>239.47666931152344</v>
      </c>
      <c r="X308" s="9"/>
      <c r="Y308" s="9"/>
      <c r="AA308" s="6"/>
      <c r="AB308" s="84">
        <f>price_clean[[#This Row],[Date.1]]</f>
        <v>44256</v>
      </c>
      <c r="AC308" s="85">
        <f t="shared" si="32"/>
        <v>2.351217322569352E-2</v>
      </c>
      <c r="AD308" s="85">
        <f t="shared" si="33"/>
        <v>2.8522412661862437E-2</v>
      </c>
      <c r="AE308" s="85">
        <f t="shared" si="34"/>
        <v>5.2451357626686769E-2</v>
      </c>
      <c r="AF308" s="85">
        <f t="shared" si="35"/>
        <v>1.9432980692820647E-2</v>
      </c>
      <c r="AG308" s="85">
        <f t="shared" si="36"/>
        <v>2.3447181397668704E-2</v>
      </c>
      <c r="AH308" s="85">
        <f t="shared" si="37"/>
        <v>-1.7319159550744983E-3</v>
      </c>
      <c r="AI308" s="85">
        <f t="shared" si="38"/>
        <v>6.1615106636751404E-2</v>
      </c>
      <c r="AJ308" s="6"/>
      <c r="AK308" s="4"/>
    </row>
    <row r="309" spans="15:37" s="1" customFormat="1" x14ac:dyDescent="0.25">
      <c r="O309" s="6"/>
      <c r="P309" s="35">
        <v>44257</v>
      </c>
      <c r="Q309" s="9">
        <v>3870.2900390625</v>
      </c>
      <c r="R309" s="9">
        <v>13059.9501953125</v>
      </c>
      <c r="S309" s="9">
        <v>122.53204345703125</v>
      </c>
      <c r="T309" s="9">
        <v>227.03715515136719</v>
      </c>
      <c r="U309" s="9">
        <v>89.461883544921875</v>
      </c>
      <c r="V309" s="9">
        <v>162.41000366210938</v>
      </c>
      <c r="W309">
        <v>228.81333923339844</v>
      </c>
      <c r="X309" s="9"/>
      <c r="Y309" s="9"/>
      <c r="AA309" s="6"/>
      <c r="AB309" s="84">
        <f>price_clean[[#This Row],[Date.1]]</f>
        <v>44257</v>
      </c>
      <c r="AC309" s="85">
        <f t="shared" si="32"/>
        <v>-8.1136787395087607E-3</v>
      </c>
      <c r="AD309" s="85">
        <f t="shared" si="33"/>
        <v>-1.693096232528099E-2</v>
      </c>
      <c r="AE309" s="85">
        <f t="shared" si="34"/>
        <v>-2.1115094536180632E-2</v>
      </c>
      <c r="AF309" s="85">
        <f t="shared" si="35"/>
        <v>-1.3041585102361676E-2</v>
      </c>
      <c r="AG309" s="85">
        <f t="shared" si="36"/>
        <v>-6.510005509798621E-3</v>
      </c>
      <c r="AH309" s="85">
        <f t="shared" si="37"/>
        <v>5.4331483665202643E-3</v>
      </c>
      <c r="AI309" s="85">
        <f t="shared" si="38"/>
        <v>-4.5549439306288582E-2</v>
      </c>
      <c r="AJ309" s="6"/>
      <c r="AK309" s="4"/>
    </row>
    <row r="310" spans="15:37" s="1" customFormat="1" x14ac:dyDescent="0.25">
      <c r="O310" s="6"/>
      <c r="P310" s="35">
        <v>44258</v>
      </c>
      <c r="Q310" s="9">
        <v>3819.719970703125</v>
      </c>
      <c r="R310" s="9">
        <v>12683.330078125</v>
      </c>
      <c r="S310" s="9">
        <v>119.53533172607422</v>
      </c>
      <c r="T310" s="9">
        <v>220.91152954101563</v>
      </c>
      <c r="U310" s="9">
        <v>88.515884399414063</v>
      </c>
      <c r="V310" s="9">
        <v>160.6199951171875</v>
      </c>
      <c r="W310">
        <v>217.73333740234375</v>
      </c>
      <c r="X310" s="9"/>
      <c r="Y310" s="9"/>
      <c r="AA310" s="6"/>
      <c r="AB310" s="84">
        <f>price_clean[[#This Row],[Date.1]]</f>
        <v>44258</v>
      </c>
      <c r="AC310" s="85">
        <f t="shared" si="32"/>
        <v>-1.315233589480116E-2</v>
      </c>
      <c r="AD310" s="85">
        <f t="shared" si="33"/>
        <v>-2.9261771324987237E-2</v>
      </c>
      <c r="AE310" s="85">
        <f t="shared" si="34"/>
        <v>-2.4760584368387791E-2</v>
      </c>
      <c r="AF310" s="85">
        <f t="shared" si="35"/>
        <v>-2.7351380618506404E-2</v>
      </c>
      <c r="AG310" s="85">
        <f t="shared" si="36"/>
        <v>-1.0630631740026845E-2</v>
      </c>
      <c r="AH310" s="85">
        <f t="shared" si="37"/>
        <v>-1.1082728374520621E-2</v>
      </c>
      <c r="AI310" s="85">
        <f t="shared" si="38"/>
        <v>-4.9635467535241937E-2</v>
      </c>
      <c r="AJ310" s="6"/>
      <c r="AK310" s="4"/>
    </row>
    <row r="311" spans="15:37" s="1" customFormat="1" x14ac:dyDescent="0.25">
      <c r="O311" s="6"/>
      <c r="P311" s="35">
        <v>44259</v>
      </c>
      <c r="Q311" s="9">
        <v>3768.469970703125</v>
      </c>
      <c r="R311" s="9">
        <v>12464</v>
      </c>
      <c r="S311" s="9">
        <v>117.64525604248047</v>
      </c>
      <c r="T311" s="9">
        <v>220.10577392578125</v>
      </c>
      <c r="U311" s="9">
        <v>87.226722717285156</v>
      </c>
      <c r="V311" s="9">
        <v>159.03999328613281</v>
      </c>
      <c r="W311">
        <v>207.14666748046875</v>
      </c>
      <c r="X311" s="9"/>
      <c r="Y311" s="9"/>
      <c r="AA311" s="6"/>
      <c r="AB311" s="84">
        <f>price_clean[[#This Row],[Date.1]]</f>
        <v>44259</v>
      </c>
      <c r="AC311" s="85">
        <f t="shared" si="32"/>
        <v>-1.3508038064390469E-2</v>
      </c>
      <c r="AD311" s="85">
        <f t="shared" si="33"/>
        <v>-1.7444049858728768E-2</v>
      </c>
      <c r="AE311" s="85">
        <f t="shared" si="34"/>
        <v>-1.5938198922038422E-2</v>
      </c>
      <c r="AF311" s="85">
        <f t="shared" si="35"/>
        <v>-3.6540811685090977E-3</v>
      </c>
      <c r="AG311" s="85">
        <f t="shared" si="36"/>
        <v>-1.4671283499942046E-2</v>
      </c>
      <c r="AH311" s="85">
        <f t="shared" si="37"/>
        <v>-9.8855956672333697E-3</v>
      </c>
      <c r="AI311" s="85">
        <f t="shared" si="38"/>
        <v>-4.9844010192822419E-2</v>
      </c>
      <c r="AJ311" s="6"/>
      <c r="AK311" s="4"/>
    </row>
    <row r="312" spans="15:37" s="1" customFormat="1" x14ac:dyDescent="0.25">
      <c r="O312" s="6"/>
      <c r="P312" s="35">
        <v>44260</v>
      </c>
      <c r="Q312" s="9">
        <v>3841.93994140625</v>
      </c>
      <c r="R312" s="9">
        <v>12668.509765625</v>
      </c>
      <c r="S312" s="9">
        <v>118.90857696533203</v>
      </c>
      <c r="T312" s="9">
        <v>224.83349609375</v>
      </c>
      <c r="U312" s="9">
        <v>88.423133850097656</v>
      </c>
      <c r="V312" s="9">
        <v>159.13999938964844</v>
      </c>
      <c r="W312">
        <v>199.31666564941406</v>
      </c>
      <c r="X312" s="9"/>
      <c r="Y312" s="9"/>
      <c r="AA312" s="6"/>
      <c r="AB312" s="84">
        <f>price_clean[[#This Row],[Date.1]]</f>
        <v>44260</v>
      </c>
      <c r="AC312" s="85">
        <f t="shared" si="32"/>
        <v>1.9308356338709188E-2</v>
      </c>
      <c r="AD312" s="85">
        <f t="shared" si="33"/>
        <v>1.6274879157148755E-2</v>
      </c>
      <c r="AE312" s="85">
        <f t="shared" si="34"/>
        <v>1.0681145322897096E-2</v>
      </c>
      <c r="AF312" s="85">
        <f t="shared" si="35"/>
        <v>2.1251889513961723E-2</v>
      </c>
      <c r="AG312" s="85">
        <f t="shared" si="36"/>
        <v>1.3622893396624603E-2</v>
      </c>
      <c r="AH312" s="85">
        <f t="shared" si="37"/>
        <v>6.2861342077338844E-4</v>
      </c>
      <c r="AI312" s="85">
        <f t="shared" si="38"/>
        <v>-3.8532236280417013E-2</v>
      </c>
      <c r="AJ312" s="6"/>
      <c r="AK312" s="4"/>
    </row>
    <row r="313" spans="15:37" s="1" customFormat="1" x14ac:dyDescent="0.25">
      <c r="O313" s="6"/>
      <c r="P313" s="35">
        <v>44263</v>
      </c>
      <c r="Q313" s="9">
        <v>3821.35009765625</v>
      </c>
      <c r="R313" s="9">
        <v>12299.080078125</v>
      </c>
      <c r="S313" s="9">
        <v>113.95323944091797</v>
      </c>
      <c r="T313" s="9">
        <v>220.74650573730469</v>
      </c>
      <c r="U313" s="9">
        <v>87.79248046875</v>
      </c>
      <c r="V313" s="9">
        <v>157.49000549316406</v>
      </c>
      <c r="W313">
        <v>187.66667175292969</v>
      </c>
      <c r="X313" s="9"/>
      <c r="Y313" s="9"/>
      <c r="AA313" s="6"/>
      <c r="AB313" s="84">
        <f>price_clean[[#This Row],[Date.1]]</f>
        <v>44263</v>
      </c>
      <c r="AC313" s="85">
        <f t="shared" si="32"/>
        <v>-5.3736432240254293E-3</v>
      </c>
      <c r="AD313" s="85">
        <f t="shared" si="33"/>
        <v>-2.9594899100451919E-2</v>
      </c>
      <c r="AE313" s="85">
        <f t="shared" si="34"/>
        <v>-4.2566753147736572E-2</v>
      </c>
      <c r="AF313" s="85">
        <f t="shared" si="35"/>
        <v>-1.8345100586096192E-2</v>
      </c>
      <c r="AG313" s="85">
        <f t="shared" si="36"/>
        <v>-7.1577774347189186E-3</v>
      </c>
      <c r="AH313" s="85">
        <f t="shared" si="37"/>
        <v>-1.0422315048141234E-2</v>
      </c>
      <c r="AI313" s="85">
        <f t="shared" si="38"/>
        <v>-6.0227478068780961E-2</v>
      </c>
      <c r="AJ313" s="6"/>
      <c r="AK313" s="4"/>
    </row>
    <row r="314" spans="15:37" s="1" customFormat="1" x14ac:dyDescent="0.25">
      <c r="O314" s="6"/>
      <c r="P314" s="35">
        <v>44264</v>
      </c>
      <c r="Q314" s="9">
        <v>3875.43994140625</v>
      </c>
      <c r="R314" s="9">
        <v>12794.490234375</v>
      </c>
      <c r="S314" s="9">
        <v>118.58538055419922</v>
      </c>
      <c r="T314" s="9">
        <v>226.94979858398438</v>
      </c>
      <c r="U314" s="9">
        <v>89.15582275390625</v>
      </c>
      <c r="V314" s="9">
        <v>160.83999633789063</v>
      </c>
      <c r="W314">
        <v>224.52667236328125</v>
      </c>
      <c r="X314" s="9"/>
      <c r="Y314" s="9"/>
      <c r="AA314" s="6"/>
      <c r="AB314" s="84">
        <f>price_clean[[#This Row],[Date.1]]</f>
        <v>44264</v>
      </c>
      <c r="AC314" s="85">
        <f t="shared" si="32"/>
        <v>1.4055400743930569E-2</v>
      </c>
      <c r="AD314" s="85">
        <f t="shared" si="33"/>
        <v>3.9490158630644395E-2</v>
      </c>
      <c r="AE314" s="85">
        <f t="shared" si="34"/>
        <v>3.9845028232942725E-2</v>
      </c>
      <c r="AF314" s="85">
        <f t="shared" si="35"/>
        <v>2.7713831102168955E-2</v>
      </c>
      <c r="AG314" s="85">
        <f t="shared" si="36"/>
        <v>1.5409803187958647E-2</v>
      </c>
      <c r="AH314" s="85">
        <f t="shared" si="37"/>
        <v>2.104806019448947E-2</v>
      </c>
      <c r="AI314" s="85">
        <f t="shared" si="38"/>
        <v>0.17932714140524914</v>
      </c>
      <c r="AJ314" s="6"/>
      <c r="AK314" s="4"/>
    </row>
    <row r="315" spans="15:37" s="1" customFormat="1" x14ac:dyDescent="0.25">
      <c r="O315" s="6"/>
      <c r="P315" s="35">
        <v>44265</v>
      </c>
      <c r="Q315" s="9">
        <v>3898.81005859375</v>
      </c>
      <c r="R315" s="9">
        <v>12752.0703125</v>
      </c>
      <c r="S315" s="9">
        <v>117.49835968017578</v>
      </c>
      <c r="T315" s="9">
        <v>225.62954711914063</v>
      </c>
      <c r="U315" s="9">
        <v>89.57318115234375</v>
      </c>
      <c r="V315" s="9">
        <v>161.66000366210938</v>
      </c>
      <c r="W315">
        <v>222.68666076660156</v>
      </c>
      <c r="X315" s="9"/>
      <c r="Y315" s="9"/>
      <c r="AA315" s="6"/>
      <c r="AB315" s="84">
        <f>price_clean[[#This Row],[Date.1]]</f>
        <v>44265</v>
      </c>
      <c r="AC315" s="85">
        <f t="shared" si="32"/>
        <v>6.0122037709881967E-3</v>
      </c>
      <c r="AD315" s="85">
        <f t="shared" si="33"/>
        <v>-3.3209919421094366E-3</v>
      </c>
      <c r="AE315" s="85">
        <f t="shared" si="34"/>
        <v>-9.2088388195925904E-3</v>
      </c>
      <c r="AF315" s="85">
        <f t="shared" si="35"/>
        <v>-5.8343590906732648E-3</v>
      </c>
      <c r="AG315" s="85">
        <f t="shared" si="36"/>
        <v>4.6703013828094404E-3</v>
      </c>
      <c r="AH315" s="85">
        <f t="shared" si="37"/>
        <v>5.0853276984302734E-3</v>
      </c>
      <c r="AI315" s="85">
        <f t="shared" si="38"/>
        <v>-8.2288332801826909E-3</v>
      </c>
      <c r="AJ315" s="6"/>
      <c r="AK315" s="4"/>
    </row>
    <row r="316" spans="15:37" s="1" customFormat="1" x14ac:dyDescent="0.25">
      <c r="O316" s="6"/>
      <c r="P316" s="35">
        <v>44266</v>
      </c>
      <c r="Q316" s="9">
        <v>3939.340087890625</v>
      </c>
      <c r="R316" s="9">
        <v>13052.900390625</v>
      </c>
      <c r="S316" s="9">
        <v>119.43740081787109</v>
      </c>
      <c r="T316" s="9">
        <v>230.20193481445313</v>
      </c>
      <c r="U316" s="9">
        <v>90.723213195800781</v>
      </c>
      <c r="V316" s="9">
        <v>161.52000427246094</v>
      </c>
      <c r="W316">
        <v>233.19999694824219</v>
      </c>
      <c r="X316" s="9"/>
      <c r="Y316" s="9"/>
      <c r="AA316" s="6"/>
      <c r="AB316" s="84">
        <f>price_clean[[#This Row],[Date.1]]</f>
        <v>44266</v>
      </c>
      <c r="AC316" s="85">
        <f t="shared" si="32"/>
        <v>1.0341825500657608E-2</v>
      </c>
      <c r="AD316" s="85">
        <f t="shared" si="33"/>
        <v>2.3316725355899272E-2</v>
      </c>
      <c r="AE316" s="85">
        <f t="shared" si="34"/>
        <v>1.636801827180499E-2</v>
      </c>
      <c r="AF316" s="85">
        <f t="shared" si="35"/>
        <v>2.0062418859878774E-2</v>
      </c>
      <c r="AG316" s="85">
        <f t="shared" si="36"/>
        <v>1.2757300496875935E-2</v>
      </c>
      <c r="AH316" s="85">
        <f t="shared" si="37"/>
        <v>-8.6638650268264781E-4</v>
      </c>
      <c r="AI316" s="85">
        <f t="shared" si="38"/>
        <v>4.6130766690605556E-2</v>
      </c>
      <c r="AJ316" s="6"/>
      <c r="AK316" s="4"/>
    </row>
    <row r="317" spans="15:37" s="1" customFormat="1" x14ac:dyDescent="0.25">
      <c r="O317" s="6"/>
      <c r="P317" s="35">
        <v>44267</v>
      </c>
      <c r="Q317" s="9">
        <v>3943.340087890625</v>
      </c>
      <c r="R317" s="9">
        <v>12937.2900390625</v>
      </c>
      <c r="S317" s="9">
        <v>118.52663421630859</v>
      </c>
      <c r="T317" s="9">
        <v>228.86224365234375</v>
      </c>
      <c r="U317" s="9">
        <v>90.732475280761719</v>
      </c>
      <c r="V317" s="9">
        <v>161.49000549316406</v>
      </c>
      <c r="W317">
        <v>231.24333190917969</v>
      </c>
      <c r="X317" s="9"/>
      <c r="Y317" s="9"/>
      <c r="AA317" s="6"/>
      <c r="AB317" s="84">
        <f>price_clean[[#This Row],[Date.1]]</f>
        <v>44267</v>
      </c>
      <c r="AC317" s="85">
        <f t="shared" si="32"/>
        <v>1.0148833275308508E-3</v>
      </c>
      <c r="AD317" s="85">
        <f t="shared" si="33"/>
        <v>-8.8965192003593353E-3</v>
      </c>
      <c r="AE317" s="85">
        <f t="shared" si="34"/>
        <v>-7.6546949506532671E-3</v>
      </c>
      <c r="AF317" s="85">
        <f t="shared" si="35"/>
        <v>-5.8366347371105066E-3</v>
      </c>
      <c r="AG317" s="85">
        <f t="shared" si="36"/>
        <v>1.0208646581139255E-4</v>
      </c>
      <c r="AH317" s="85">
        <f t="shared" si="37"/>
        <v>-1.8574519969141986E-4</v>
      </c>
      <c r="AI317" s="85">
        <f t="shared" si="38"/>
        <v>-8.4259004004299271E-3</v>
      </c>
      <c r="AJ317" s="6"/>
      <c r="AK317" s="4"/>
    </row>
    <row r="318" spans="15:37" s="1" customFormat="1" x14ac:dyDescent="0.25">
      <c r="O318" s="6"/>
      <c r="P318" s="35">
        <v>44270</v>
      </c>
      <c r="Q318" s="9">
        <v>3968.93994140625</v>
      </c>
      <c r="R318" s="9">
        <v>13082.5400390625</v>
      </c>
      <c r="S318" s="9">
        <v>121.42540740966797</v>
      </c>
      <c r="T318" s="9">
        <v>227.94970703125</v>
      </c>
      <c r="U318" s="9">
        <v>91.112747192382813</v>
      </c>
      <c r="V318" s="9">
        <v>162.19999694824219</v>
      </c>
      <c r="W318">
        <v>235.97999572753906</v>
      </c>
      <c r="X318" s="9"/>
      <c r="Y318" s="9"/>
      <c r="AA318" s="6"/>
      <c r="AB318" s="84">
        <f>price_clean[[#This Row],[Date.1]]</f>
        <v>44270</v>
      </c>
      <c r="AC318" s="85">
        <f t="shared" si="32"/>
        <v>6.4709395394130483E-3</v>
      </c>
      <c r="AD318" s="85">
        <f t="shared" si="33"/>
        <v>1.1164677735824625E-2</v>
      </c>
      <c r="AE318" s="85">
        <f t="shared" si="34"/>
        <v>2.4162446824100736E-2</v>
      </c>
      <c r="AF318" s="85">
        <f t="shared" si="35"/>
        <v>-3.995245017352809E-3</v>
      </c>
      <c r="AG318" s="85">
        <f t="shared" si="36"/>
        <v>4.1823751074357794E-3</v>
      </c>
      <c r="AH318" s="85">
        <f t="shared" si="37"/>
        <v>4.3868676100483027E-3</v>
      </c>
      <c r="AI318" s="85">
        <f t="shared" si="38"/>
        <v>2.027649657712341E-2</v>
      </c>
      <c r="AJ318" s="6"/>
      <c r="AK318" s="4"/>
    </row>
    <row r="319" spans="15:37" s="1" customFormat="1" x14ac:dyDescent="0.25">
      <c r="O319" s="6"/>
      <c r="P319" s="35">
        <v>44271</v>
      </c>
      <c r="Q319" s="9">
        <v>3962.7099609375</v>
      </c>
      <c r="R319" s="9">
        <v>13152.2802734375</v>
      </c>
      <c r="S319" s="9">
        <v>122.97273254394531</v>
      </c>
      <c r="T319" s="9">
        <v>230.7650146484375</v>
      </c>
      <c r="U319" s="9">
        <v>91.038551330566406</v>
      </c>
      <c r="V319" s="9">
        <v>162.35000610351563</v>
      </c>
      <c r="W319">
        <v>225.62666320800781</v>
      </c>
      <c r="X319" s="9"/>
      <c r="Y319" s="9"/>
      <c r="AA319" s="6"/>
      <c r="AB319" s="84">
        <f>price_clean[[#This Row],[Date.1]]</f>
        <v>44271</v>
      </c>
      <c r="AC319" s="85">
        <f t="shared" si="32"/>
        <v>-1.5709169785959108E-3</v>
      </c>
      <c r="AD319" s="85">
        <f t="shared" si="33"/>
        <v>5.3166286500506924E-3</v>
      </c>
      <c r="AE319" s="85">
        <f t="shared" si="34"/>
        <v>1.2662500698407042E-2</v>
      </c>
      <c r="AF319" s="85">
        <f t="shared" si="35"/>
        <v>1.2274918738925899E-2</v>
      </c>
      <c r="AG319" s="85">
        <f t="shared" si="36"/>
        <v>-8.1466194884738071E-4</v>
      </c>
      <c r="AH319" s="85">
        <f t="shared" si="37"/>
        <v>9.2441327712395943E-4</v>
      </c>
      <c r="AI319" s="85">
        <f t="shared" si="38"/>
        <v>-4.4865336947577709E-2</v>
      </c>
      <c r="AJ319" s="6"/>
      <c r="AK319" s="4"/>
    </row>
    <row r="320" spans="15:37" s="1" customFormat="1" x14ac:dyDescent="0.25">
      <c r="O320" s="6"/>
      <c r="P320" s="35">
        <v>44272</v>
      </c>
      <c r="Q320" s="9">
        <v>3974.1201171875</v>
      </c>
      <c r="R320" s="9">
        <v>13202.3798828125</v>
      </c>
      <c r="S320" s="9">
        <v>122.17950439453125</v>
      </c>
      <c r="T320" s="9">
        <v>230.11453247070313</v>
      </c>
      <c r="U320" s="9">
        <v>91.428070068359375</v>
      </c>
      <c r="V320" s="9">
        <v>163.50999450683594</v>
      </c>
      <c r="W320">
        <v>233.93666076660156</v>
      </c>
      <c r="X320" s="9"/>
      <c r="Y320" s="9"/>
      <c r="AA320" s="6"/>
      <c r="AB320" s="84">
        <f>price_clean[[#This Row],[Date.1]]</f>
        <v>44272</v>
      </c>
      <c r="AC320" s="85">
        <f t="shared" si="32"/>
        <v>2.8752446501592592E-3</v>
      </c>
      <c r="AD320" s="85">
        <f t="shared" si="33"/>
        <v>3.8019590787104931E-3</v>
      </c>
      <c r="AE320" s="85">
        <f t="shared" si="34"/>
        <v>-6.4713333034400883E-3</v>
      </c>
      <c r="AF320" s="85">
        <f t="shared" si="35"/>
        <v>-2.8227879224740947E-3</v>
      </c>
      <c r="AG320" s="85">
        <f t="shared" si="36"/>
        <v>4.2694858544751503E-3</v>
      </c>
      <c r="AH320" s="85">
        <f t="shared" si="37"/>
        <v>7.1195808075622735E-3</v>
      </c>
      <c r="AI320" s="85">
        <f t="shared" si="38"/>
        <v>3.6168697613505371E-2</v>
      </c>
      <c r="AJ320" s="6"/>
      <c r="AK320" s="4"/>
    </row>
    <row r="321" spans="15:37" s="1" customFormat="1" x14ac:dyDescent="0.25">
      <c r="O321" s="6"/>
      <c r="P321" s="35">
        <v>44273</v>
      </c>
      <c r="Q321" s="9">
        <v>3915.4599609375</v>
      </c>
      <c r="R321" s="9">
        <v>12789.1396484375</v>
      </c>
      <c r="S321" s="9">
        <v>118.03699493408203</v>
      </c>
      <c r="T321" s="9">
        <v>223.97921752929688</v>
      </c>
      <c r="U321" s="9">
        <v>90.092559814453125</v>
      </c>
      <c r="V321" s="9">
        <v>162.55999755859375</v>
      </c>
      <c r="W321">
        <v>217.72000122070313</v>
      </c>
      <c r="X321" s="9"/>
      <c r="Y321" s="9"/>
      <c r="AA321" s="6"/>
      <c r="AB321" s="84">
        <f>price_clean[[#This Row],[Date.1]]</f>
        <v>44273</v>
      </c>
      <c r="AC321" s="85">
        <f t="shared" si="32"/>
        <v>-1.4870560065947797E-2</v>
      </c>
      <c r="AD321" s="85">
        <f t="shared" si="33"/>
        <v>-3.1800761684128716E-2</v>
      </c>
      <c r="AE321" s="85">
        <f t="shared" si="34"/>
        <v>-3.4493219138075688E-2</v>
      </c>
      <c r="AF321" s="85">
        <f t="shared" si="35"/>
        <v>-2.7023883578824067E-2</v>
      </c>
      <c r="AG321" s="85">
        <f t="shared" si="36"/>
        <v>-1.4714959427526722E-2</v>
      </c>
      <c r="AH321" s="85">
        <f t="shared" si="37"/>
        <v>-5.8269675795917875E-3</v>
      </c>
      <c r="AI321" s="85">
        <f t="shared" si="38"/>
        <v>-7.1840559059762013E-2</v>
      </c>
      <c r="AJ321" s="6"/>
      <c r="AK321" s="4"/>
    </row>
    <row r="322" spans="15:37" s="1" customFormat="1" x14ac:dyDescent="0.25">
      <c r="O322" s="6"/>
      <c r="P322" s="35">
        <v>44274</v>
      </c>
      <c r="Q322" s="9">
        <v>3913.10009765625</v>
      </c>
      <c r="R322" s="9">
        <v>12866.990234375</v>
      </c>
      <c r="S322" s="9">
        <v>117.50815582275391</v>
      </c>
      <c r="T322" s="9">
        <v>223.62001037597656</v>
      </c>
      <c r="U322" s="9">
        <v>90.185295104980469</v>
      </c>
      <c r="V322" s="9">
        <v>163.24000549316406</v>
      </c>
      <c r="W322">
        <v>218.28999328613281</v>
      </c>
      <c r="X322" s="9"/>
      <c r="Y322" s="9"/>
      <c r="AA322" s="6"/>
      <c r="AB322" s="84">
        <f>price_clean[[#This Row],[Date.1]]</f>
        <v>44274</v>
      </c>
      <c r="AC322" s="85">
        <f t="shared" si="32"/>
        <v>-6.028856737550234E-4</v>
      </c>
      <c r="AD322" s="85">
        <f t="shared" si="33"/>
        <v>6.0687894262073626E-3</v>
      </c>
      <c r="AE322" s="85">
        <f t="shared" si="34"/>
        <v>-4.4903492873527122E-3</v>
      </c>
      <c r="AF322" s="85">
        <f t="shared" si="35"/>
        <v>-1.6050395444858964E-3</v>
      </c>
      <c r="AG322" s="85">
        <f t="shared" si="36"/>
        <v>1.0288041062873638E-3</v>
      </c>
      <c r="AH322" s="85">
        <f t="shared" si="37"/>
        <v>4.174394816826358E-3</v>
      </c>
      <c r="AI322" s="85">
        <f t="shared" si="38"/>
        <v>2.614584056873359E-3</v>
      </c>
      <c r="AJ322" s="6"/>
      <c r="AK322" s="4"/>
    </row>
    <row r="323" spans="15:37" s="1" customFormat="1" x14ac:dyDescent="0.25">
      <c r="O323" s="6"/>
      <c r="P323" s="35">
        <v>44277</v>
      </c>
      <c r="Q323" s="9">
        <v>3940.590087890625</v>
      </c>
      <c r="R323" s="9">
        <v>13086.509765625</v>
      </c>
      <c r="S323" s="9">
        <v>120.83782958984375</v>
      </c>
      <c r="T323" s="9">
        <v>229.09524536132813</v>
      </c>
      <c r="U323" s="9">
        <v>90.587928771972656</v>
      </c>
      <c r="V323" s="9">
        <v>163</v>
      </c>
      <c r="W323">
        <v>223.33332824707031</v>
      </c>
      <c r="X323" s="9"/>
      <c r="Y323" s="9"/>
      <c r="AA323" s="6"/>
      <c r="AB323" s="84">
        <f>price_clean[[#This Row],[Date.1]]</f>
        <v>44277</v>
      </c>
      <c r="AC323" s="85">
        <f t="shared" si="32"/>
        <v>7.0005568983427524E-3</v>
      </c>
      <c r="AD323" s="85">
        <f t="shared" si="33"/>
        <v>1.6916775490817545E-2</v>
      </c>
      <c r="AE323" s="85">
        <f t="shared" si="34"/>
        <v>2.7941652900193223E-2</v>
      </c>
      <c r="AF323" s="85">
        <f t="shared" si="35"/>
        <v>2.4189606573231191E-2</v>
      </c>
      <c r="AG323" s="85">
        <f t="shared" si="36"/>
        <v>4.4545793249075889E-3</v>
      </c>
      <c r="AH323" s="85">
        <f t="shared" si="37"/>
        <v>-1.4713433816878438E-3</v>
      </c>
      <c r="AI323" s="85">
        <f t="shared" si="38"/>
        <v>2.2840977712960259E-2</v>
      </c>
      <c r="AJ323" s="6"/>
      <c r="AK323" s="4"/>
    </row>
    <row r="324" spans="15:37" s="1" customFormat="1" x14ac:dyDescent="0.25">
      <c r="O324" s="6"/>
      <c r="P324" s="35">
        <v>44278</v>
      </c>
      <c r="Q324" s="9">
        <v>3910.52001953125</v>
      </c>
      <c r="R324" s="9">
        <v>13017.7900390625</v>
      </c>
      <c r="S324" s="9">
        <v>120.00540924072266</v>
      </c>
      <c r="T324" s="9">
        <v>230.63877868652344</v>
      </c>
      <c r="U324" s="9">
        <v>89.462791442871094</v>
      </c>
      <c r="V324" s="9">
        <v>161.80999755859375</v>
      </c>
      <c r="W324">
        <v>220.72000122070313</v>
      </c>
      <c r="X324" s="9"/>
      <c r="Y324" s="9"/>
      <c r="AA324" s="6"/>
      <c r="AB324" s="84">
        <f>price_clean[[#This Row],[Date.1]]</f>
        <v>44278</v>
      </c>
      <c r="AC324" s="85">
        <f t="shared" si="32"/>
        <v>-7.6601181193340284E-3</v>
      </c>
      <c r="AD324" s="85">
        <f t="shared" si="33"/>
        <v>-5.2650242160797956E-3</v>
      </c>
      <c r="AE324" s="85">
        <f t="shared" si="34"/>
        <v>-6.9125765609065176E-3</v>
      </c>
      <c r="AF324" s="85">
        <f t="shared" si="35"/>
        <v>6.7149222998560921E-3</v>
      </c>
      <c r="AG324" s="85">
        <f t="shared" si="36"/>
        <v>-1.2498166890417731E-2</v>
      </c>
      <c r="AH324" s="85">
        <f t="shared" si="37"/>
        <v>-7.3274084831506563E-3</v>
      </c>
      <c r="AI324" s="85">
        <f t="shared" si="38"/>
        <v>-1.1770465503008509E-2</v>
      </c>
      <c r="AJ324" s="6"/>
      <c r="AK324" s="4"/>
    </row>
    <row r="325" spans="15:37" s="1" customFormat="1" x14ac:dyDescent="0.25">
      <c r="O325" s="6"/>
      <c r="P325" s="35">
        <v>44279</v>
      </c>
      <c r="Q325" s="9">
        <v>3889.139892578125</v>
      </c>
      <c r="R325" s="9">
        <v>12798.8798828125</v>
      </c>
      <c r="S325" s="9">
        <v>117.60607147216797</v>
      </c>
      <c r="T325" s="9">
        <v>228.58070373535156</v>
      </c>
      <c r="U325" s="9">
        <v>88.746780395507813</v>
      </c>
      <c r="V325" s="9">
        <v>162.3699951171875</v>
      </c>
      <c r="W325">
        <v>210.08999633789063</v>
      </c>
      <c r="X325" s="9"/>
      <c r="Y325" s="9"/>
      <c r="AA325" s="6"/>
      <c r="AB325" s="84">
        <f>price_clean[[#This Row],[Date.1]]</f>
        <v>44279</v>
      </c>
      <c r="AC325" s="85">
        <f t="shared" si="32"/>
        <v>-5.4823366003488297E-3</v>
      </c>
      <c r="AD325" s="85">
        <f t="shared" si="33"/>
        <v>-1.6959228569417568E-2</v>
      </c>
      <c r="AE325" s="85">
        <f t="shared" si="34"/>
        <v>-2.0196156475598109E-2</v>
      </c>
      <c r="AF325" s="85">
        <f t="shared" si="35"/>
        <v>-8.9634208009232649E-3</v>
      </c>
      <c r="AG325" s="85">
        <f t="shared" si="36"/>
        <v>-8.0356503055245519E-3</v>
      </c>
      <c r="AH325" s="85">
        <f t="shared" si="37"/>
        <v>3.4548592032761891E-3</v>
      </c>
      <c r="AI325" s="85">
        <f t="shared" si="38"/>
        <v>-4.9358942535190922E-2</v>
      </c>
      <c r="AJ325" s="6"/>
      <c r="AK325" s="4"/>
    </row>
    <row r="326" spans="15:37" s="1" customFormat="1" x14ac:dyDescent="0.25">
      <c r="O326" s="6"/>
      <c r="P326" s="35">
        <v>44280</v>
      </c>
      <c r="Q326" s="9">
        <v>3909.52001953125</v>
      </c>
      <c r="R326" s="9">
        <v>12780.509765625</v>
      </c>
      <c r="S326" s="9">
        <v>118.09575653076172</v>
      </c>
      <c r="T326" s="9">
        <v>225.55186462402344</v>
      </c>
      <c r="U326" s="9">
        <v>89.258201599121094</v>
      </c>
      <c r="V326" s="9">
        <v>161.77999877929688</v>
      </c>
      <c r="W326">
        <v>213.46333312988281</v>
      </c>
      <c r="X326" s="9"/>
      <c r="Y326" s="9"/>
      <c r="AA326" s="6"/>
      <c r="AB326" s="84">
        <f>price_clean[[#This Row],[Date.1]]</f>
        <v>44280</v>
      </c>
      <c r="AC326" s="85">
        <f t="shared" si="32"/>
        <v>5.2265834327292907E-3</v>
      </c>
      <c r="AD326" s="85">
        <f t="shared" si="33"/>
        <v>-1.4363220231709622E-3</v>
      </c>
      <c r="AE326" s="85">
        <f t="shared" si="34"/>
        <v>4.1551291076608547E-3</v>
      </c>
      <c r="AF326" s="85">
        <f t="shared" si="35"/>
        <v>-1.3339206361553828E-2</v>
      </c>
      <c r="AG326" s="85">
        <f t="shared" si="36"/>
        <v>5.7461606419398834E-3</v>
      </c>
      <c r="AH326" s="85">
        <f t="shared" si="37"/>
        <v>-3.6402714825327686E-3</v>
      </c>
      <c r="AI326" s="85">
        <f t="shared" si="38"/>
        <v>1.5929083234572167E-2</v>
      </c>
      <c r="AJ326" s="6"/>
      <c r="AK326" s="4"/>
    </row>
    <row r="327" spans="15:37" s="1" customFormat="1" x14ac:dyDescent="0.25">
      <c r="O327" s="6"/>
      <c r="P327" s="35">
        <v>44281</v>
      </c>
      <c r="Q327" s="9">
        <v>3974.5400390625</v>
      </c>
      <c r="R327" s="9">
        <v>12979.1201171875</v>
      </c>
      <c r="S327" s="9">
        <v>118.70291137695313</v>
      </c>
      <c r="T327" s="9">
        <v>229.5709228515625</v>
      </c>
      <c r="U327" s="9">
        <v>90.653007507324219</v>
      </c>
      <c r="V327" s="9">
        <v>162.24000549316406</v>
      </c>
      <c r="W327">
        <v>206.23666381835938</v>
      </c>
      <c r="X327" s="9"/>
      <c r="Y327" s="9"/>
      <c r="AA327" s="6"/>
      <c r="AB327" s="84">
        <f>price_clean[[#This Row],[Date.1]]</f>
        <v>44281</v>
      </c>
      <c r="AC327" s="85">
        <f t="shared" si="32"/>
        <v>1.6494418658716575E-2</v>
      </c>
      <c r="AD327" s="85">
        <f t="shared" si="33"/>
        <v>1.5420585478427654E-2</v>
      </c>
      <c r="AE327" s="85">
        <f t="shared" si="34"/>
        <v>5.1280370964313614E-3</v>
      </c>
      <c r="AF327" s="85">
        <f t="shared" si="35"/>
        <v>1.7661882963119067E-2</v>
      </c>
      <c r="AG327" s="85">
        <f t="shared" si="36"/>
        <v>1.550580268019781E-2</v>
      </c>
      <c r="AH327" s="85">
        <f t="shared" si="37"/>
        <v>2.8393742167224689E-3</v>
      </c>
      <c r="AI327" s="85">
        <f t="shared" si="38"/>
        <v>-3.4440713289359076E-2</v>
      </c>
      <c r="AJ327" s="6"/>
      <c r="AK327" s="4"/>
    </row>
    <row r="328" spans="15:37" s="1" customFormat="1" x14ac:dyDescent="0.25">
      <c r="O328" s="6"/>
      <c r="P328" s="35">
        <v>44284</v>
      </c>
      <c r="Q328" s="9">
        <v>3971.090087890625</v>
      </c>
      <c r="R328" s="9">
        <v>12965.740234375</v>
      </c>
      <c r="S328" s="9">
        <v>118.87920379638672</v>
      </c>
      <c r="T328" s="9">
        <v>228.36712646484375</v>
      </c>
      <c r="U328" s="9">
        <v>90.308967590332031</v>
      </c>
      <c r="V328" s="9">
        <v>160.30999755859375</v>
      </c>
      <c r="W328">
        <v>203.76333618164063</v>
      </c>
      <c r="X328" s="9"/>
      <c r="Y328" s="9"/>
      <c r="AA328" s="6"/>
      <c r="AB328" s="84">
        <f>price_clean[[#This Row],[Date.1]]</f>
        <v>44284</v>
      </c>
      <c r="AC328" s="85">
        <f t="shared" si="32"/>
        <v>-8.6838962638673806E-4</v>
      </c>
      <c r="AD328" s="85">
        <f t="shared" si="33"/>
        <v>-1.0314092130256276E-3</v>
      </c>
      <c r="AE328" s="85">
        <f t="shared" si="34"/>
        <v>1.4840549059072789E-3</v>
      </c>
      <c r="AF328" s="85">
        <f t="shared" si="35"/>
        <v>-5.257476033557678E-3</v>
      </c>
      <c r="AG328" s="85">
        <f t="shared" si="36"/>
        <v>-3.8023494307376894E-3</v>
      </c>
      <c r="AH328" s="85">
        <f t="shared" si="37"/>
        <v>-1.1967328788777756E-2</v>
      </c>
      <c r="AI328" s="85">
        <f t="shared" si="38"/>
        <v>-1.2065159218404247E-2</v>
      </c>
      <c r="AJ328" s="6"/>
      <c r="AK328" s="4"/>
    </row>
    <row r="329" spans="15:37" s="1" customFormat="1" x14ac:dyDescent="0.25">
      <c r="O329" s="6"/>
      <c r="P329" s="35">
        <v>44285</v>
      </c>
      <c r="Q329" s="9">
        <v>3958.550048828125</v>
      </c>
      <c r="R329" s="9">
        <v>12896.5302734375</v>
      </c>
      <c r="S329" s="9">
        <v>117.42002868652344</v>
      </c>
      <c r="T329" s="9">
        <v>225.07620239257813</v>
      </c>
      <c r="U329" s="9">
        <v>90.290382385253906</v>
      </c>
      <c r="V329" s="9">
        <v>157.57000732421875</v>
      </c>
      <c r="W329">
        <v>211.87333679199219</v>
      </c>
      <c r="X329" s="9"/>
      <c r="Y329" s="9"/>
      <c r="AA329" s="6"/>
      <c r="AB329" s="84">
        <f>price_clean[[#This Row],[Date.1]]</f>
        <v>44285</v>
      </c>
      <c r="AC329" s="85">
        <f t="shared" si="32"/>
        <v>-3.1628294096500294E-3</v>
      </c>
      <c r="AD329" s="85">
        <f t="shared" si="33"/>
        <v>-5.3522080463106044E-3</v>
      </c>
      <c r="AE329" s="85">
        <f t="shared" si="34"/>
        <v>-1.2350388463560156E-2</v>
      </c>
      <c r="AF329" s="85">
        <f t="shared" si="35"/>
        <v>-1.45155155928747E-2</v>
      </c>
      <c r="AG329" s="85">
        <f t="shared" si="36"/>
        <v>-2.0581696607710286E-4</v>
      </c>
      <c r="AH329" s="85">
        <f t="shared" si="37"/>
        <v>-1.723957501602924E-2</v>
      </c>
      <c r="AI329" s="85">
        <f t="shared" si="38"/>
        <v>3.9029424523405194E-2</v>
      </c>
      <c r="AJ329" s="6"/>
      <c r="AK329" s="4"/>
    </row>
    <row r="330" spans="15:37" s="1" customFormat="1" x14ac:dyDescent="0.25">
      <c r="O330" s="6"/>
      <c r="P330" s="35">
        <v>44286</v>
      </c>
      <c r="Q330" s="9">
        <v>3972.889892578125</v>
      </c>
      <c r="R330" s="9">
        <v>13091.4404296875</v>
      </c>
      <c r="S330" s="9">
        <v>119.62348175048828</v>
      </c>
      <c r="T330" s="9">
        <v>228.88168334960938</v>
      </c>
      <c r="U330" s="9">
        <v>90.467048645019531</v>
      </c>
      <c r="V330" s="9">
        <v>159.96000671386719</v>
      </c>
      <c r="W330">
        <v>222.64332580566406</v>
      </c>
      <c r="X330" s="9"/>
      <c r="Y330" s="9"/>
      <c r="AA330" s="6"/>
      <c r="AB330" s="84">
        <f>price_clean[[#This Row],[Date.1]]</f>
        <v>44286</v>
      </c>
      <c r="AC330" s="85">
        <f t="shared" si="32"/>
        <v>3.6159535924198852E-3</v>
      </c>
      <c r="AD330" s="85">
        <f t="shared" si="33"/>
        <v>1.5000310195781231E-2</v>
      </c>
      <c r="AE330" s="85">
        <f t="shared" si="34"/>
        <v>1.8591663008651064E-2</v>
      </c>
      <c r="AF330" s="85">
        <f t="shared" si="35"/>
        <v>1.6766181273914153E-2</v>
      </c>
      <c r="AG330" s="85">
        <f t="shared" si="36"/>
        <v>1.9547336451056379E-3</v>
      </c>
      <c r="AH330" s="85">
        <f t="shared" si="37"/>
        <v>1.5053975494509144E-2</v>
      </c>
      <c r="AI330" s="85">
        <f t="shared" si="38"/>
        <v>4.958242699342897E-2</v>
      </c>
      <c r="AJ330" s="6"/>
      <c r="AK330" s="4"/>
    </row>
    <row r="331" spans="15:37" s="1" customFormat="1" x14ac:dyDescent="0.25">
      <c r="O331" s="6"/>
      <c r="P331" s="35">
        <v>44287</v>
      </c>
      <c r="Q331" s="9">
        <v>4019.8701171875</v>
      </c>
      <c r="R331" s="9">
        <v>13329.51953125</v>
      </c>
      <c r="S331" s="9">
        <v>120.45588684082031</v>
      </c>
      <c r="T331" s="9">
        <v>235.26945495605469</v>
      </c>
      <c r="U331" s="9">
        <v>91.657272338867188</v>
      </c>
      <c r="V331" s="9">
        <v>161.97999572753906</v>
      </c>
      <c r="W331">
        <v>220.58332824707031</v>
      </c>
      <c r="X331" s="9"/>
      <c r="Y331" s="9"/>
      <c r="AA331" s="6"/>
      <c r="AB331" s="84">
        <f>price_clean[[#This Row],[Date.1]]</f>
        <v>44287</v>
      </c>
      <c r="AC331" s="85">
        <f t="shared" si="32"/>
        <v>1.1755830427674127E-2</v>
      </c>
      <c r="AD331" s="85">
        <f t="shared" si="33"/>
        <v>1.8022475040868558E-2</v>
      </c>
      <c r="AE331" s="85">
        <f t="shared" si="34"/>
        <v>6.9344436453229975E-3</v>
      </c>
      <c r="AF331" s="85">
        <f t="shared" si="35"/>
        <v>2.7526270674947135E-2</v>
      </c>
      <c r="AG331" s="85">
        <f t="shared" si="36"/>
        <v>1.3070639136462642E-2</v>
      </c>
      <c r="AH331" s="85">
        <f t="shared" si="37"/>
        <v>1.2549018493591777E-2</v>
      </c>
      <c r="AI331" s="85">
        <f t="shared" si="38"/>
        <v>-9.2955257671706593E-3</v>
      </c>
      <c r="AJ331" s="6"/>
      <c r="AK331" s="4"/>
    </row>
    <row r="332" spans="15:37" s="1" customFormat="1" x14ac:dyDescent="0.25">
      <c r="O332" s="6"/>
      <c r="P332" s="35">
        <v>44291</v>
      </c>
      <c r="Q332" s="9">
        <v>4077.909912109375</v>
      </c>
      <c r="R332" s="9">
        <v>13598.16015625</v>
      </c>
      <c r="S332" s="9">
        <v>123.29590606689453</v>
      </c>
      <c r="T332" s="9">
        <v>241.79312133789063</v>
      </c>
      <c r="U332" s="9">
        <v>92.708023071289063</v>
      </c>
      <c r="V332" s="9">
        <v>161.91999816894531</v>
      </c>
      <c r="W332">
        <v>230.35000610351563</v>
      </c>
      <c r="X332" s="9"/>
      <c r="Y332" s="9"/>
      <c r="AA332" s="6"/>
      <c r="AB332" s="84">
        <f>price_clean[[#This Row],[Date.1]]</f>
        <v>44291</v>
      </c>
      <c r="AC332" s="85">
        <f t="shared" si="32"/>
        <v>1.43349877622439E-2</v>
      </c>
      <c r="AD332" s="85">
        <f t="shared" si="33"/>
        <v>1.99534115880909E-2</v>
      </c>
      <c r="AE332" s="85">
        <f t="shared" si="34"/>
        <v>2.3303604996122995E-2</v>
      </c>
      <c r="AF332" s="85">
        <f t="shared" si="35"/>
        <v>2.7351015926513976E-2</v>
      </c>
      <c r="AG332" s="85">
        <f t="shared" si="36"/>
        <v>1.139869742935856E-2</v>
      </c>
      <c r="AH332" s="85">
        <f t="shared" si="37"/>
        <v>-3.7046965366193687E-4</v>
      </c>
      <c r="AI332" s="85">
        <f t="shared" si="38"/>
        <v>4.3324388497766333E-2</v>
      </c>
      <c r="AJ332" s="6"/>
      <c r="AK332" s="4"/>
    </row>
    <row r="333" spans="15:37" s="1" customFormat="1" x14ac:dyDescent="0.25">
      <c r="O333" s="6"/>
      <c r="P333" s="35">
        <v>44292</v>
      </c>
      <c r="Q333" s="9">
        <v>4073.93994140625</v>
      </c>
      <c r="R333" s="9">
        <v>13578.4599609375</v>
      </c>
      <c r="S333" s="9">
        <v>123.59947967529297</v>
      </c>
      <c r="T333" s="9">
        <v>240.61845397949219</v>
      </c>
      <c r="U333" s="9">
        <v>92.51275634765625</v>
      </c>
      <c r="V333" s="9">
        <v>163.22000122070313</v>
      </c>
      <c r="W333">
        <v>230.53999328613281</v>
      </c>
      <c r="X333" s="9"/>
      <c r="Y333" s="9"/>
      <c r="AA333" s="6"/>
      <c r="AB333" s="84">
        <f>price_clean[[#This Row],[Date.1]]</f>
        <v>44292</v>
      </c>
      <c r="AC333" s="85">
        <f t="shared" si="32"/>
        <v>-9.7400494079692853E-4</v>
      </c>
      <c r="AD333" s="85">
        <f t="shared" si="33"/>
        <v>-1.4497902004141883E-3</v>
      </c>
      <c r="AE333" s="85">
        <f t="shared" si="34"/>
        <v>2.4591286748402068E-3</v>
      </c>
      <c r="AF333" s="85">
        <f t="shared" si="35"/>
        <v>-4.8699896109961919E-3</v>
      </c>
      <c r="AG333" s="85">
        <f t="shared" si="36"/>
        <v>-2.1084761287189892E-3</v>
      </c>
      <c r="AH333" s="85">
        <f t="shared" si="37"/>
        <v>7.9966167292692888E-3</v>
      </c>
      <c r="AI333" s="85">
        <f t="shared" si="38"/>
        <v>8.2443617188443172E-4</v>
      </c>
      <c r="AJ333" s="6"/>
      <c r="AK333" s="4"/>
    </row>
    <row r="334" spans="15:37" s="1" customFormat="1" x14ac:dyDescent="0.25">
      <c r="O334" s="6"/>
      <c r="P334" s="35">
        <v>44293</v>
      </c>
      <c r="Q334" s="9">
        <v>4079.949951171875</v>
      </c>
      <c r="R334" s="9">
        <v>13616.7001953125</v>
      </c>
      <c r="S334" s="9">
        <v>125.25454711914063</v>
      </c>
      <c r="T334" s="9">
        <v>242.59884643554688</v>
      </c>
      <c r="U334" s="9">
        <v>92.373260498046875</v>
      </c>
      <c r="V334" s="9">
        <v>162.75999450683594</v>
      </c>
      <c r="W334">
        <v>223.65666198730469</v>
      </c>
      <c r="X334" s="9"/>
      <c r="Y334" s="9"/>
      <c r="AA334" s="6"/>
      <c r="AB334" s="84">
        <f>price_clean[[#This Row],[Date.1]]</f>
        <v>44293</v>
      </c>
      <c r="AC334" s="85">
        <f t="shared" si="32"/>
        <v>1.4741456981068137E-3</v>
      </c>
      <c r="AD334" s="85">
        <f t="shared" si="33"/>
        <v>2.8122841975267419E-3</v>
      </c>
      <c r="AE334" s="85">
        <f t="shared" si="34"/>
        <v>1.3301708382514826E-2</v>
      </c>
      <c r="AF334" s="85">
        <f t="shared" si="35"/>
        <v>8.1967410617196645E-3</v>
      </c>
      <c r="AG334" s="85">
        <f t="shared" si="36"/>
        <v>-1.508993253890408E-3</v>
      </c>
      <c r="AH334" s="85">
        <f t="shared" si="37"/>
        <v>-2.8223021365765604E-3</v>
      </c>
      <c r="AI334" s="85">
        <f t="shared" si="38"/>
        <v>-3.031223705748461E-2</v>
      </c>
      <c r="AJ334" s="6"/>
      <c r="AK334" s="4"/>
    </row>
    <row r="335" spans="15:37" s="1" customFormat="1" x14ac:dyDescent="0.25">
      <c r="O335" s="6"/>
      <c r="P335" s="35">
        <v>44294</v>
      </c>
      <c r="Q335" s="9">
        <v>4097.169921875</v>
      </c>
      <c r="R335" s="9">
        <v>13758.509765625</v>
      </c>
      <c r="S335" s="9">
        <v>127.66367340087891</v>
      </c>
      <c r="T335" s="9">
        <v>245.85096740722656</v>
      </c>
      <c r="U335" s="9">
        <v>92.9591064453125</v>
      </c>
      <c r="V335" s="9">
        <v>164.50999450683594</v>
      </c>
      <c r="W335">
        <v>227.93333435058594</v>
      </c>
      <c r="X335" s="9"/>
      <c r="Y335" s="9"/>
      <c r="AA335" s="6"/>
      <c r="AB335" s="84">
        <f>price_clean[[#This Row],[Date.1]]</f>
        <v>44294</v>
      </c>
      <c r="AC335" s="85">
        <f t="shared" si="32"/>
        <v>4.2117509405917748E-3</v>
      </c>
      <c r="AD335" s="85">
        <f t="shared" si="33"/>
        <v>1.0360529764411607E-2</v>
      </c>
      <c r="AE335" s="85">
        <f t="shared" si="34"/>
        <v>1.905121064113395E-2</v>
      </c>
      <c r="AF335" s="85">
        <f t="shared" si="35"/>
        <v>1.3316287306612226E-2</v>
      </c>
      <c r="AG335" s="85">
        <f t="shared" si="36"/>
        <v>6.3221325907670449E-3</v>
      </c>
      <c r="AH335" s="85">
        <f t="shared" si="37"/>
        <v>1.0694635856861524E-2</v>
      </c>
      <c r="AI335" s="85">
        <f t="shared" si="38"/>
        <v>1.8941076007001657E-2</v>
      </c>
      <c r="AJ335" s="6"/>
      <c r="AK335" s="4"/>
    </row>
    <row r="336" spans="15:37" s="1" customFormat="1" x14ac:dyDescent="0.25">
      <c r="O336" s="6"/>
      <c r="P336" s="35">
        <v>44295</v>
      </c>
      <c r="Q336" s="9">
        <v>4128.7998046875</v>
      </c>
      <c r="R336" s="9">
        <v>13845.0595703125</v>
      </c>
      <c r="S336" s="9">
        <v>130.24908447265625</v>
      </c>
      <c r="T336" s="9">
        <v>248.37496948242188</v>
      </c>
      <c r="U336" s="9">
        <v>93.303146362304688</v>
      </c>
      <c r="V336" s="9">
        <v>163.27000427246094</v>
      </c>
      <c r="W336">
        <v>225.67333984375</v>
      </c>
      <c r="X336" s="9"/>
      <c r="Y336" s="9"/>
      <c r="AA336" s="6"/>
      <c r="AB336" s="84">
        <f>price_clean[[#This Row],[Date.1]]</f>
        <v>44295</v>
      </c>
      <c r="AC336" s="85">
        <f t="shared" si="32"/>
        <v>7.6902881356872756E-3</v>
      </c>
      <c r="AD336" s="85">
        <f t="shared" si="33"/>
        <v>6.2709345492372023E-3</v>
      </c>
      <c r="AE336" s="85">
        <f t="shared" si="34"/>
        <v>2.004939731649533E-2</v>
      </c>
      <c r="AF336" s="85">
        <f t="shared" si="35"/>
        <v>1.0214049203745466E-2</v>
      </c>
      <c r="AG336" s="85">
        <f t="shared" si="36"/>
        <v>3.6941495451512868E-3</v>
      </c>
      <c r="AH336" s="85">
        <f t="shared" si="37"/>
        <v>-7.5660269341201441E-3</v>
      </c>
      <c r="AI336" s="85">
        <f t="shared" si="38"/>
        <v>-9.9646382458833827E-3</v>
      </c>
      <c r="AJ336" s="6"/>
      <c r="AK336" s="4"/>
    </row>
    <row r="337" spans="15:37" s="1" customFormat="1" x14ac:dyDescent="0.25">
      <c r="O337" s="6"/>
      <c r="P337" s="35">
        <v>44298</v>
      </c>
      <c r="Q337" s="9">
        <v>4127.990234375</v>
      </c>
      <c r="R337" s="9">
        <v>13819.349609375</v>
      </c>
      <c r="S337" s="9">
        <v>128.52543640136719</v>
      </c>
      <c r="T337" s="9">
        <v>248.43324279785156</v>
      </c>
      <c r="U337" s="9">
        <v>93.107872009277344</v>
      </c>
      <c r="V337" s="9">
        <v>162.27999877929688</v>
      </c>
      <c r="W337">
        <v>233.99333190917969</v>
      </c>
      <c r="X337" s="9"/>
      <c r="Y337" s="9"/>
      <c r="AA337" s="6"/>
      <c r="AB337" s="84">
        <f>price_clean[[#This Row],[Date.1]]</f>
        <v>44298</v>
      </c>
      <c r="AC337" s="85">
        <f t="shared" si="32"/>
        <v>-1.9609807473953389E-4</v>
      </c>
      <c r="AD337" s="85">
        <f t="shared" si="33"/>
        <v>-1.8587035907660289E-3</v>
      </c>
      <c r="AE337" s="85">
        <f t="shared" si="34"/>
        <v>-1.3321818213255279E-2</v>
      </c>
      <c r="AF337" s="85">
        <f t="shared" si="35"/>
        <v>2.3459079079816037E-4</v>
      </c>
      <c r="AG337" s="85">
        <f t="shared" si="36"/>
        <v>-2.0950953024309318E-3</v>
      </c>
      <c r="AH337" s="85">
        <f t="shared" si="37"/>
        <v>-6.0820674901002634E-3</v>
      </c>
      <c r="AI337" s="85">
        <f t="shared" si="38"/>
        <v>3.6204064082915662E-2</v>
      </c>
      <c r="AJ337" s="6"/>
      <c r="AK337" s="4"/>
    </row>
    <row r="338" spans="15:37" s="1" customFormat="1" x14ac:dyDescent="0.25">
      <c r="O338" s="6"/>
      <c r="P338" s="35">
        <v>44299</v>
      </c>
      <c r="Q338" s="9">
        <v>4141.58984375</v>
      </c>
      <c r="R338" s="9">
        <v>13986.490234375</v>
      </c>
      <c r="S338" s="9">
        <v>131.64945983886719</v>
      </c>
      <c r="T338" s="9">
        <v>250.93789672851563</v>
      </c>
      <c r="U338" s="9">
        <v>93.461219787597656</v>
      </c>
      <c r="V338" s="9">
        <v>163.42999267578125</v>
      </c>
      <c r="W338">
        <v>254.10667419433594</v>
      </c>
      <c r="X338" s="9"/>
      <c r="Y338" s="9"/>
      <c r="AA338" s="6"/>
      <c r="AB338" s="84">
        <f>price_clean[[#This Row],[Date.1]]</f>
        <v>44299</v>
      </c>
      <c r="AC338" s="85">
        <f t="shared" si="32"/>
        <v>3.2890718770625686E-3</v>
      </c>
      <c r="AD338" s="85">
        <f t="shared" si="33"/>
        <v>1.2022124778434817E-2</v>
      </c>
      <c r="AE338" s="85">
        <f t="shared" si="34"/>
        <v>2.4015949530118791E-2</v>
      </c>
      <c r="AF338" s="85">
        <f t="shared" si="35"/>
        <v>1.0031316331387591E-2</v>
      </c>
      <c r="AG338" s="85">
        <f t="shared" si="36"/>
        <v>3.7878535763706343E-3</v>
      </c>
      <c r="AH338" s="85">
        <f t="shared" si="37"/>
        <v>7.0614884732901348E-3</v>
      </c>
      <c r="AI338" s="85">
        <f t="shared" si="38"/>
        <v>8.2461537158812506E-2</v>
      </c>
      <c r="AJ338" s="6"/>
      <c r="AK338" s="4"/>
    </row>
    <row r="339" spans="15:37" s="1" customFormat="1" x14ac:dyDescent="0.25">
      <c r="O339" s="6"/>
      <c r="P339" s="35">
        <v>44300</v>
      </c>
      <c r="Q339" s="9">
        <v>4124.66015625</v>
      </c>
      <c r="R339" s="9">
        <v>13803.91015625</v>
      </c>
      <c r="S339" s="9">
        <v>129.29911804199219</v>
      </c>
      <c r="T339" s="9">
        <v>248.12258911132813</v>
      </c>
      <c r="U339" s="9">
        <v>93.424034118652344</v>
      </c>
      <c r="V339" s="9">
        <v>162.72000122070313</v>
      </c>
      <c r="W339">
        <v>244.07666015625</v>
      </c>
      <c r="X339" s="9"/>
      <c r="Y339" s="9"/>
      <c r="AA339" s="6"/>
      <c r="AB339" s="84">
        <f>price_clean[[#This Row],[Date.1]]</f>
        <v>44300</v>
      </c>
      <c r="AC339" s="85">
        <f t="shared" ref="AC339:AC402" si="39">LN(Q339/Q338)</f>
        <v>-4.0961043207301514E-3</v>
      </c>
      <c r="AD339" s="85">
        <f t="shared" si="33"/>
        <v>-1.3139983775799393E-2</v>
      </c>
      <c r="AE339" s="85">
        <f t="shared" si="34"/>
        <v>-1.8014318191310139E-2</v>
      </c>
      <c r="AF339" s="85">
        <f t="shared" si="35"/>
        <v>-1.1282550158845123E-2</v>
      </c>
      <c r="AG339" s="85">
        <f t="shared" si="36"/>
        <v>-3.9795188393744143E-4</v>
      </c>
      <c r="AH339" s="85">
        <f t="shared" si="37"/>
        <v>-4.3537794872208335E-3</v>
      </c>
      <c r="AI339" s="85">
        <f t="shared" si="38"/>
        <v>-4.0271799078940941E-2</v>
      </c>
      <c r="AJ339" s="6"/>
      <c r="AK339" s="4"/>
    </row>
    <row r="340" spans="15:37" s="1" customFormat="1" x14ac:dyDescent="0.25">
      <c r="O340" s="6"/>
      <c r="P340" s="35">
        <v>44301</v>
      </c>
      <c r="Q340" s="9">
        <v>4170.419921875</v>
      </c>
      <c r="R340" s="9">
        <v>14026.1904296875</v>
      </c>
      <c r="S340" s="9">
        <v>131.71803283691406</v>
      </c>
      <c r="T340" s="9">
        <v>251.91831970214844</v>
      </c>
      <c r="U340" s="9">
        <v>94.326004028320313</v>
      </c>
      <c r="V340" s="9">
        <v>165.35000610351563</v>
      </c>
      <c r="W340">
        <v>246.28334045410156</v>
      </c>
      <c r="X340" s="9"/>
      <c r="Y340" s="9"/>
      <c r="AA340" s="6"/>
      <c r="AB340" s="84">
        <f>price_clean[[#This Row],[Date.1]]</f>
        <v>44301</v>
      </c>
      <c r="AC340" s="85">
        <f t="shared" si="39"/>
        <v>1.1033101401119478E-2</v>
      </c>
      <c r="AD340" s="85">
        <f t="shared" si="33"/>
        <v>1.5974430244394298E-2</v>
      </c>
      <c r="AE340" s="85">
        <f t="shared" si="34"/>
        <v>1.8535058233292996E-2</v>
      </c>
      <c r="AF340" s="85">
        <f t="shared" si="35"/>
        <v>1.5181971838104637E-2</v>
      </c>
      <c r="AG340" s="85">
        <f t="shared" si="36"/>
        <v>9.6082734004564428E-3</v>
      </c>
      <c r="AH340" s="85">
        <f t="shared" si="37"/>
        <v>1.6033536538392502E-2</v>
      </c>
      <c r="AI340" s="85">
        <f t="shared" si="38"/>
        <v>9.0003066775101118E-3</v>
      </c>
      <c r="AJ340" s="6"/>
      <c r="AK340" s="4"/>
    </row>
    <row r="341" spans="15:37" s="1" customFormat="1" x14ac:dyDescent="0.25">
      <c r="O341" s="6"/>
      <c r="P341" s="35">
        <v>44302</v>
      </c>
      <c r="Q341" s="9">
        <v>4185.47021484375</v>
      </c>
      <c r="R341" s="9">
        <v>14041.91015625</v>
      </c>
      <c r="S341" s="9">
        <v>131.38505554199219</v>
      </c>
      <c r="T341" s="9">
        <v>253.12211608886719</v>
      </c>
      <c r="U341" s="9">
        <v>94.68865966796875</v>
      </c>
      <c r="V341" s="9">
        <v>166.35000610351563</v>
      </c>
      <c r="W341">
        <v>246.59333801269531</v>
      </c>
      <c r="X341" s="9"/>
      <c r="Y341" s="9"/>
      <c r="AA341" s="6"/>
      <c r="AB341" s="84">
        <f>price_clean[[#This Row],[Date.1]]</f>
        <v>44302</v>
      </c>
      <c r="AC341" s="85">
        <f t="shared" si="39"/>
        <v>3.6023233905179666E-3</v>
      </c>
      <c r="AD341" s="85">
        <f t="shared" si="33"/>
        <v>1.1201134296878865E-3</v>
      </c>
      <c r="AE341" s="85">
        <f t="shared" si="34"/>
        <v>-2.5311559415640639E-3</v>
      </c>
      <c r="AF341" s="85">
        <f t="shared" si="35"/>
        <v>4.7671377622754609E-3</v>
      </c>
      <c r="AG341" s="85">
        <f t="shared" si="36"/>
        <v>3.8373328033792001E-3</v>
      </c>
      <c r="AH341" s="85">
        <f t="shared" si="37"/>
        <v>6.0295628147861114E-3</v>
      </c>
      <c r="AI341" s="85">
        <f t="shared" si="38"/>
        <v>1.2579114127894179E-3</v>
      </c>
      <c r="AJ341" s="6"/>
      <c r="AK341" s="4"/>
    </row>
    <row r="342" spans="15:37" s="1" customFormat="1" x14ac:dyDescent="0.25">
      <c r="O342" s="6"/>
      <c r="P342" s="35">
        <v>44305</v>
      </c>
      <c r="Q342" s="9">
        <v>4163.259765625</v>
      </c>
      <c r="R342" s="9">
        <v>13907.669921875</v>
      </c>
      <c r="S342" s="9">
        <v>132.05101013183594</v>
      </c>
      <c r="T342" s="9">
        <v>251.18058776855469</v>
      </c>
      <c r="U342" s="9">
        <v>94.260932922363281</v>
      </c>
      <c r="V342" s="9">
        <v>165.88999938964844</v>
      </c>
      <c r="W342">
        <v>238.21000671386719</v>
      </c>
      <c r="X342" s="9"/>
      <c r="Y342" s="9"/>
      <c r="AA342" s="6"/>
      <c r="AB342" s="84">
        <f>price_clean[[#This Row],[Date.1]]</f>
        <v>44305</v>
      </c>
      <c r="AC342" s="85">
        <f t="shared" si="39"/>
        <v>-5.320689893757947E-3</v>
      </c>
      <c r="AD342" s="85">
        <f t="shared" si="33"/>
        <v>-9.6059594629741597E-3</v>
      </c>
      <c r="AE342" s="85">
        <f t="shared" si="34"/>
        <v>5.0559213048743754E-3</v>
      </c>
      <c r="AF342" s="85">
        <f t="shared" si="35"/>
        <v>-7.6998909502102473E-3</v>
      </c>
      <c r="AG342" s="85">
        <f t="shared" si="36"/>
        <v>-4.5274241701681707E-3</v>
      </c>
      <c r="AH342" s="85">
        <f t="shared" si="37"/>
        <v>-2.7691247303623773E-3</v>
      </c>
      <c r="AI342" s="85">
        <f t="shared" si="38"/>
        <v>-3.4587909254449344E-2</v>
      </c>
      <c r="AJ342" s="6"/>
      <c r="AK342" s="4"/>
    </row>
    <row r="343" spans="15:37" s="1" customFormat="1" x14ac:dyDescent="0.25">
      <c r="O343" s="6"/>
      <c r="P343" s="35">
        <v>44306</v>
      </c>
      <c r="Q343" s="9">
        <v>4134.93994140625</v>
      </c>
      <c r="R343" s="9">
        <v>13809.2998046875</v>
      </c>
      <c r="S343" s="9">
        <v>130.3568115234375</v>
      </c>
      <c r="T343" s="9">
        <v>250.71458435058594</v>
      </c>
      <c r="U343" s="9">
        <v>93.200859069824219</v>
      </c>
      <c r="V343" s="9">
        <v>166.47999572753906</v>
      </c>
      <c r="W343">
        <v>239.663330078125</v>
      </c>
      <c r="X343" s="9"/>
      <c r="Y343" s="9"/>
      <c r="AA343" s="6"/>
      <c r="AB343" s="84">
        <f>price_clean[[#This Row],[Date.1]]</f>
        <v>44306</v>
      </c>
      <c r="AC343" s="85">
        <f t="shared" si="39"/>
        <v>-6.8255610050778027E-3</v>
      </c>
      <c r="AD343" s="85">
        <f t="shared" si="33"/>
        <v>-7.0982168098846577E-3</v>
      </c>
      <c r="AE343" s="85">
        <f t="shared" si="34"/>
        <v>-1.2912893670120416E-2</v>
      </c>
      <c r="AF343" s="85">
        <f t="shared" si="35"/>
        <v>-1.8569756306417268E-3</v>
      </c>
      <c r="AG343" s="85">
        <f t="shared" si="36"/>
        <v>-1.1309879640555128E-2</v>
      </c>
      <c r="AH343" s="85">
        <f t="shared" si="37"/>
        <v>3.5502419969409742E-3</v>
      </c>
      <c r="AI343" s="85">
        <f t="shared" si="38"/>
        <v>6.0824814151699286E-3</v>
      </c>
      <c r="AJ343" s="6"/>
      <c r="AK343" s="4"/>
    </row>
    <row r="344" spans="15:37" s="1" customFormat="1" x14ac:dyDescent="0.25">
      <c r="O344" s="6"/>
      <c r="P344" s="35">
        <v>44307</v>
      </c>
      <c r="Q344" s="9">
        <v>4173.419921875</v>
      </c>
      <c r="R344" s="9">
        <v>13935.150390625</v>
      </c>
      <c r="S344" s="9">
        <v>130.73869323730469</v>
      </c>
      <c r="T344" s="9">
        <v>252.96682739257813</v>
      </c>
      <c r="U344" s="9">
        <v>94.149322509765625</v>
      </c>
      <c r="V344" s="9">
        <v>168.1300048828125</v>
      </c>
      <c r="W344">
        <v>248.03999328613281</v>
      </c>
      <c r="X344" s="9"/>
      <c r="Y344" s="9"/>
      <c r="AA344" s="6"/>
      <c r="AB344" s="84">
        <f>price_clean[[#This Row],[Date.1]]</f>
        <v>44307</v>
      </c>
      <c r="AC344" s="85">
        <f t="shared" si="39"/>
        <v>9.2630209198532355E-3</v>
      </c>
      <c r="AD344" s="85">
        <f t="shared" si="33"/>
        <v>9.0721890845936147E-3</v>
      </c>
      <c r="AE344" s="85">
        <f t="shared" si="34"/>
        <v>2.9252283491386023E-3</v>
      </c>
      <c r="AF344" s="85">
        <f t="shared" si="35"/>
        <v>8.9431851196671124E-3</v>
      </c>
      <c r="AG344" s="85">
        <f t="shared" si="36"/>
        <v>1.0125120080658643E-2</v>
      </c>
      <c r="AH344" s="85">
        <f t="shared" si="37"/>
        <v>9.862362310853667E-3</v>
      </c>
      <c r="AI344" s="85">
        <f t="shared" si="38"/>
        <v>3.4354849246043158E-2</v>
      </c>
      <c r="AJ344" s="6"/>
      <c r="AK344" s="4"/>
    </row>
    <row r="345" spans="15:37" s="1" customFormat="1" x14ac:dyDescent="0.25">
      <c r="O345" s="6"/>
      <c r="P345" s="35">
        <v>44308</v>
      </c>
      <c r="Q345" s="9">
        <v>4134.97998046875</v>
      </c>
      <c r="R345" s="9">
        <v>13762.3603515625</v>
      </c>
      <c r="S345" s="9">
        <v>129.2109375</v>
      </c>
      <c r="T345" s="9">
        <v>249.65647888183594</v>
      </c>
      <c r="U345" s="9">
        <v>93.554222106933594</v>
      </c>
      <c r="V345" s="9">
        <v>167.03999328613281</v>
      </c>
      <c r="W345">
        <v>239.89666748046875</v>
      </c>
      <c r="X345" s="9"/>
      <c r="Y345" s="9"/>
      <c r="AA345" s="6"/>
      <c r="AB345" s="84">
        <f>price_clean[[#This Row],[Date.1]]</f>
        <v>44308</v>
      </c>
      <c r="AC345" s="85">
        <f t="shared" si="39"/>
        <v>-9.2533378605543226E-3</v>
      </c>
      <c r="AD345" s="85">
        <f t="shared" si="33"/>
        <v>-1.2477098198371572E-2</v>
      </c>
      <c r="AE345" s="85">
        <f t="shared" si="34"/>
        <v>-1.1754379671051857E-2</v>
      </c>
      <c r="AF345" s="85">
        <f t="shared" si="35"/>
        <v>-1.3172474635726437E-2</v>
      </c>
      <c r="AG345" s="85">
        <f t="shared" si="36"/>
        <v>-6.3408754263495652E-3</v>
      </c>
      <c r="AH345" s="85">
        <f t="shared" si="37"/>
        <v>-6.5042542316209404E-3</v>
      </c>
      <c r="AI345" s="85">
        <f t="shared" si="38"/>
        <v>-3.3381717950916157E-2</v>
      </c>
      <c r="AJ345" s="6"/>
      <c r="AK345" s="4"/>
    </row>
    <row r="346" spans="15:37" s="1" customFormat="1" x14ac:dyDescent="0.25">
      <c r="O346" s="6"/>
      <c r="P346" s="35">
        <v>44309</v>
      </c>
      <c r="Q346" s="9">
        <v>4180.169921875</v>
      </c>
      <c r="R346" s="9">
        <v>13941.4404296875</v>
      </c>
      <c r="S346" s="9">
        <v>131.54177856445313</v>
      </c>
      <c r="T346" s="9">
        <v>253.52012634277344</v>
      </c>
      <c r="U346" s="9">
        <v>94.642158508300781</v>
      </c>
      <c r="V346" s="9">
        <v>166.39999389648438</v>
      </c>
      <c r="W346">
        <v>243.13333129882813</v>
      </c>
      <c r="X346" s="9"/>
      <c r="Y346" s="9"/>
      <c r="AA346" s="6"/>
      <c r="AB346" s="84">
        <f>price_clean[[#This Row],[Date.1]]</f>
        <v>44309</v>
      </c>
      <c r="AC346" s="85">
        <f t="shared" si="39"/>
        <v>1.086940989553096E-2</v>
      </c>
      <c r="AD346" s="85">
        <f t="shared" si="33"/>
        <v>1.2928375702840651E-2</v>
      </c>
      <c r="AE346" s="85">
        <f t="shared" si="34"/>
        <v>1.7878265535706744E-2</v>
      </c>
      <c r="AF346" s="85">
        <f t="shared" si="35"/>
        <v>1.5357325266984448E-2</v>
      </c>
      <c r="AG346" s="85">
        <f t="shared" si="36"/>
        <v>1.1561843187973953E-2</v>
      </c>
      <c r="AH346" s="85">
        <f t="shared" si="37"/>
        <v>-3.8387727937765547E-3</v>
      </c>
      <c r="AI346" s="85">
        <f t="shared" si="38"/>
        <v>1.340170287553078E-2</v>
      </c>
      <c r="AJ346" s="6"/>
      <c r="AK346" s="4"/>
    </row>
    <row r="347" spans="15:37" s="1" customFormat="1" x14ac:dyDescent="0.25">
      <c r="O347" s="6"/>
      <c r="P347" s="35">
        <v>44312</v>
      </c>
      <c r="Q347" s="9">
        <v>4187.6201171875</v>
      </c>
      <c r="R347" s="9">
        <v>14026.16015625</v>
      </c>
      <c r="S347" s="9">
        <v>131.93350219726563</v>
      </c>
      <c r="T347" s="9">
        <v>253.90846252441406</v>
      </c>
      <c r="U347" s="9">
        <v>94.921127319335938</v>
      </c>
      <c r="V347" s="9">
        <v>166.83999633789063</v>
      </c>
      <c r="W347">
        <v>246.06666564941406</v>
      </c>
      <c r="X347" s="9"/>
      <c r="Y347" s="9"/>
      <c r="AA347" s="6"/>
      <c r="AB347" s="84">
        <f>price_clean[[#This Row],[Date.1]]</f>
        <v>44312</v>
      </c>
      <c r="AC347" s="85">
        <f t="shared" si="39"/>
        <v>1.780684564582624E-3</v>
      </c>
      <c r="AD347" s="85">
        <f t="shared" si="33"/>
        <v>6.0584379011098368E-3</v>
      </c>
      <c r="AE347" s="85">
        <f t="shared" si="34"/>
        <v>2.973515544291665E-3</v>
      </c>
      <c r="AF347" s="85">
        <f t="shared" si="35"/>
        <v>1.5306045657462904E-3</v>
      </c>
      <c r="AG347" s="85">
        <f t="shared" si="36"/>
        <v>2.9432810389113722E-3</v>
      </c>
      <c r="AH347" s="85">
        <f t="shared" si="37"/>
        <v>2.6407556715896982E-3</v>
      </c>
      <c r="AI347" s="85">
        <f t="shared" si="38"/>
        <v>1.1992516455123612E-2</v>
      </c>
      <c r="AJ347" s="6"/>
      <c r="AK347" s="4"/>
    </row>
    <row r="348" spans="15:37" s="1" customFormat="1" x14ac:dyDescent="0.25">
      <c r="O348" s="6"/>
      <c r="P348" s="35">
        <v>44313</v>
      </c>
      <c r="Q348" s="9">
        <v>4186.72021484375</v>
      </c>
      <c r="R348" s="9">
        <v>13960.2802734375</v>
      </c>
      <c r="S348" s="9">
        <v>131.61033630371094</v>
      </c>
      <c r="T348" s="9">
        <v>254.31619262695313</v>
      </c>
      <c r="U348" s="9">
        <v>94.818840026855469</v>
      </c>
      <c r="V348" s="9">
        <v>166.41999816894531</v>
      </c>
      <c r="W348">
        <v>234.913330078125</v>
      </c>
      <c r="X348" s="9"/>
      <c r="Y348" s="9"/>
      <c r="AA348" s="6"/>
      <c r="AB348" s="84">
        <f>price_clean[[#This Row],[Date.1]]</f>
        <v>44313</v>
      </c>
      <c r="AC348" s="85">
        <f t="shared" si="39"/>
        <v>-2.149189814442344E-4</v>
      </c>
      <c r="AD348" s="85">
        <f t="shared" si="33"/>
        <v>-4.7079945493441328E-3</v>
      </c>
      <c r="AE348" s="85">
        <f t="shared" si="34"/>
        <v>-2.452465270055857E-3</v>
      </c>
      <c r="AF348" s="85">
        <f t="shared" si="35"/>
        <v>1.6045273911120712E-3</v>
      </c>
      <c r="AG348" s="85">
        <f t="shared" si="36"/>
        <v>-1.0781840412437266E-3</v>
      </c>
      <c r="AH348" s="85">
        <f t="shared" si="37"/>
        <v>-2.5205449092440876E-3</v>
      </c>
      <c r="AI348" s="85">
        <f t="shared" si="38"/>
        <v>-4.6385859854230695E-2</v>
      </c>
      <c r="AJ348" s="6"/>
      <c r="AK348" s="4"/>
    </row>
    <row r="349" spans="15:37" s="1" customFormat="1" x14ac:dyDescent="0.25">
      <c r="O349" s="6"/>
      <c r="P349" s="35">
        <v>44314</v>
      </c>
      <c r="Q349" s="9">
        <v>4183.18017578125</v>
      </c>
      <c r="R349" s="9">
        <v>13901.6201171875</v>
      </c>
      <c r="S349" s="9">
        <v>130.81706237792969</v>
      </c>
      <c r="T349" s="9">
        <v>247.1226806640625</v>
      </c>
      <c r="U349" s="9">
        <v>94.995513916015625</v>
      </c>
      <c r="V349" s="9">
        <v>166.91000366210938</v>
      </c>
      <c r="W349">
        <v>231.46665954589844</v>
      </c>
      <c r="X349" s="9"/>
      <c r="Y349" s="9"/>
      <c r="AA349" s="6"/>
      <c r="AB349" s="84">
        <f>price_clean[[#This Row],[Date.1]]</f>
        <v>44314</v>
      </c>
      <c r="AC349" s="85">
        <f t="shared" si="39"/>
        <v>-8.4589758739604779E-4</v>
      </c>
      <c r="AD349" s="85">
        <f t="shared" si="33"/>
        <v>-4.2107854885293904E-3</v>
      </c>
      <c r="AE349" s="85">
        <f t="shared" si="34"/>
        <v>-6.0456823179537997E-3</v>
      </c>
      <c r="AF349" s="85">
        <f t="shared" si="35"/>
        <v>-2.8693449521331897E-2</v>
      </c>
      <c r="AG349" s="85">
        <f t="shared" si="36"/>
        <v>1.8615445724725558E-3</v>
      </c>
      <c r="AH349" s="85">
        <f t="shared" si="37"/>
        <v>2.9400644612770652E-3</v>
      </c>
      <c r="AI349" s="85">
        <f t="shared" si="38"/>
        <v>-1.4780794025162398E-2</v>
      </c>
      <c r="AJ349" s="6"/>
      <c r="AK349" s="4"/>
    </row>
    <row r="350" spans="15:37" s="1" customFormat="1" x14ac:dyDescent="0.25">
      <c r="O350" s="6"/>
      <c r="P350" s="35">
        <v>44315</v>
      </c>
      <c r="Q350" s="9">
        <v>4211.47021484375</v>
      </c>
      <c r="R350" s="9">
        <v>13970.2001953125</v>
      </c>
      <c r="S350" s="9">
        <v>130.71908569335938</v>
      </c>
      <c r="T350" s="9">
        <v>245.13258361816406</v>
      </c>
      <c r="U350" s="9">
        <v>95.209396362304688</v>
      </c>
      <c r="V350" s="9">
        <v>166.22000122070313</v>
      </c>
      <c r="W350">
        <v>225.66667175292969</v>
      </c>
      <c r="X350" s="9"/>
      <c r="Y350" s="9"/>
      <c r="AA350" s="6"/>
      <c r="AB350" s="84">
        <f>price_clean[[#This Row],[Date.1]]</f>
        <v>44315</v>
      </c>
      <c r="AC350" s="85">
        <f t="shared" si="39"/>
        <v>6.7400415367024095E-3</v>
      </c>
      <c r="AD350" s="85">
        <f t="shared" si="33"/>
        <v>4.9211150013499629E-3</v>
      </c>
      <c r="AE350" s="85">
        <f t="shared" si="34"/>
        <v>-7.4924013277862997E-4</v>
      </c>
      <c r="AF350" s="85">
        <f t="shared" si="35"/>
        <v>-8.0856743754296623E-3</v>
      </c>
      <c r="AG350" s="85">
        <f t="shared" si="36"/>
        <v>2.2489696625089474E-3</v>
      </c>
      <c r="AH350" s="85">
        <f t="shared" si="37"/>
        <v>-4.1425474621681673E-3</v>
      </c>
      <c r="AI350" s="85">
        <f t="shared" si="38"/>
        <v>-2.5376837131345888E-2</v>
      </c>
      <c r="AJ350" s="6"/>
      <c r="AK350" s="4"/>
    </row>
    <row r="351" spans="15:37" s="1" customFormat="1" x14ac:dyDescent="0.25">
      <c r="O351" s="6"/>
      <c r="P351" s="35">
        <v>44316</v>
      </c>
      <c r="Q351" s="9">
        <v>4181.169921875</v>
      </c>
      <c r="R351" s="9">
        <v>13860.759765625</v>
      </c>
      <c r="S351" s="9">
        <v>128.74089050292969</v>
      </c>
      <c r="T351" s="9">
        <v>244.81222534179688</v>
      </c>
      <c r="U351" s="9">
        <v>94.205116271972656</v>
      </c>
      <c r="V351" s="9">
        <v>165.66000366210938</v>
      </c>
      <c r="W351">
        <v>236.47999572753906</v>
      </c>
      <c r="X351" s="9"/>
      <c r="Y351" s="9"/>
      <c r="AA351" s="6"/>
      <c r="AB351" s="84">
        <f>price_clean[[#This Row],[Date.1]]</f>
        <v>44316</v>
      </c>
      <c r="AC351" s="85">
        <f t="shared" si="39"/>
        <v>-7.2207134171198275E-3</v>
      </c>
      <c r="AD351" s="85">
        <f t="shared" si="33"/>
        <v>-7.864694135299272E-3</v>
      </c>
      <c r="AE351" s="85">
        <f t="shared" si="34"/>
        <v>-1.524885303198229E-2</v>
      </c>
      <c r="AF351" s="85">
        <f t="shared" si="35"/>
        <v>-1.3077322839797467E-3</v>
      </c>
      <c r="AG351" s="85">
        <f t="shared" si="36"/>
        <v>-1.0604145238002613E-2</v>
      </c>
      <c r="AH351" s="85">
        <f t="shared" si="37"/>
        <v>-3.3747021924852559E-3</v>
      </c>
      <c r="AI351" s="85">
        <f t="shared" si="38"/>
        <v>4.6804612909938183E-2</v>
      </c>
      <c r="AJ351" s="6"/>
      <c r="AK351" s="4"/>
    </row>
    <row r="352" spans="15:37" s="1" customFormat="1" x14ac:dyDescent="0.25">
      <c r="O352" s="6"/>
      <c r="P352" s="35">
        <v>44319</v>
      </c>
      <c r="Q352" s="9">
        <v>4192.66015625</v>
      </c>
      <c r="R352" s="9">
        <v>13799.7197265625</v>
      </c>
      <c r="S352" s="9">
        <v>129.79856872558594</v>
      </c>
      <c r="T352" s="9">
        <v>244.50157165527344</v>
      </c>
      <c r="U352" s="9">
        <v>94.642158508300781</v>
      </c>
      <c r="V352" s="9">
        <v>167.80999755859375</v>
      </c>
      <c r="W352">
        <v>228.30000305175781</v>
      </c>
      <c r="X352" s="9"/>
      <c r="Y352" s="9"/>
      <c r="AA352" s="6"/>
      <c r="AB352" s="84">
        <f>price_clean[[#This Row],[Date.1]]</f>
        <v>44319</v>
      </c>
      <c r="AC352" s="85">
        <f t="shared" si="39"/>
        <v>2.7443216495121668E-3</v>
      </c>
      <c r="AD352" s="85">
        <f t="shared" si="33"/>
        <v>-4.4135271164824847E-3</v>
      </c>
      <c r="AE352" s="85">
        <f t="shared" si="34"/>
        <v>8.1819937763477259E-3</v>
      </c>
      <c r="AF352" s="85">
        <f t="shared" si="35"/>
        <v>-1.2697525807288245E-3</v>
      </c>
      <c r="AG352" s="85">
        <f t="shared" si="36"/>
        <v>4.6285340053533472E-3</v>
      </c>
      <c r="AH352" s="85">
        <f t="shared" si="37"/>
        <v>1.289485518814097E-2</v>
      </c>
      <c r="AI352" s="85">
        <f t="shared" si="38"/>
        <v>-3.5203052789871174E-2</v>
      </c>
      <c r="AJ352" s="6"/>
      <c r="AK352" s="4"/>
    </row>
    <row r="353" spans="15:37" s="1" customFormat="1" x14ac:dyDescent="0.25">
      <c r="O353" s="6"/>
      <c r="P353" s="35">
        <v>44320</v>
      </c>
      <c r="Q353" s="9">
        <v>4164.66015625</v>
      </c>
      <c r="R353" s="9">
        <v>13544.669921875</v>
      </c>
      <c r="S353" s="9">
        <v>125.20558929443359</v>
      </c>
      <c r="T353" s="9">
        <v>240.55047607421875</v>
      </c>
      <c r="U353" s="9">
        <v>93.721588134765625</v>
      </c>
      <c r="V353" s="9">
        <v>166.58000183105469</v>
      </c>
      <c r="W353">
        <v>224.53334045410156</v>
      </c>
      <c r="X353" s="9"/>
      <c r="Y353" s="9"/>
      <c r="AA353" s="6"/>
      <c r="AB353" s="84">
        <f>price_clean[[#This Row],[Date.1]]</f>
        <v>44320</v>
      </c>
      <c r="AC353" s="85">
        <f t="shared" si="39"/>
        <v>-6.7007374898472305E-3</v>
      </c>
      <c r="AD353" s="85">
        <f t="shared" si="33"/>
        <v>-1.8655176048877928E-2</v>
      </c>
      <c r="AE353" s="85">
        <f t="shared" si="34"/>
        <v>-3.6026676845433453E-2</v>
      </c>
      <c r="AF353" s="85">
        <f t="shared" si="35"/>
        <v>-1.629178968156661E-2</v>
      </c>
      <c r="AG353" s="85">
        <f t="shared" si="36"/>
        <v>-9.7744679559759982E-3</v>
      </c>
      <c r="AH353" s="85">
        <f t="shared" si="37"/>
        <v>-7.3566869651980234E-3</v>
      </c>
      <c r="AI353" s="85">
        <f t="shared" si="38"/>
        <v>-1.6636360929421883E-2</v>
      </c>
      <c r="AJ353" s="6"/>
      <c r="AK353" s="4"/>
    </row>
    <row r="354" spans="15:37" s="1" customFormat="1" x14ac:dyDescent="0.25">
      <c r="O354" s="6"/>
      <c r="P354" s="35">
        <v>44321</v>
      </c>
      <c r="Q354" s="9">
        <v>4167.58984375</v>
      </c>
      <c r="R354" s="9">
        <v>13503.3701171875</v>
      </c>
      <c r="S354" s="9">
        <v>125.45041656494141</v>
      </c>
      <c r="T354" s="9">
        <v>239.26905822753906</v>
      </c>
      <c r="U354" s="9">
        <v>94.140029907226563</v>
      </c>
      <c r="V354" s="9">
        <v>167.27000427246094</v>
      </c>
      <c r="W354">
        <v>223.64666748046875</v>
      </c>
      <c r="X354" s="9"/>
      <c r="Y354" s="9"/>
      <c r="AA354" s="6"/>
      <c r="AB354" s="84">
        <f>price_clean[[#This Row],[Date.1]]</f>
        <v>44321</v>
      </c>
      <c r="AC354" s="85">
        <f t="shared" si="39"/>
        <v>7.0321644711351635E-4</v>
      </c>
      <c r="AD354" s="85">
        <f t="shared" ref="AD354:AD417" si="40">LN(R354/R353)</f>
        <v>-3.0538136385421422E-3</v>
      </c>
      <c r="AE354" s="85">
        <f t="shared" ref="AE354:AE417" si="41">LN(S354/S353)</f>
        <v>1.9534927760955297E-3</v>
      </c>
      <c r="AF354" s="85">
        <f t="shared" ref="AF354:AF417" si="42">LN(T354/T353)</f>
        <v>-5.341261876782505E-3</v>
      </c>
      <c r="AG354" s="85">
        <f t="shared" ref="AG354:AG417" si="43">LN(U354/U353)</f>
        <v>4.4547946390206461E-3</v>
      </c>
      <c r="AH354" s="85">
        <f t="shared" ref="AH354:AH417" si="44">LN(V354/V353)</f>
        <v>4.1336133669812401E-3</v>
      </c>
      <c r="AI354" s="85">
        <f t="shared" ref="AI354:AI417" si="45">LN(W354/W353)</f>
        <v>-3.9567768073258177E-3</v>
      </c>
      <c r="AJ354" s="6"/>
      <c r="AK354" s="4"/>
    </row>
    <row r="355" spans="15:37" s="1" customFormat="1" x14ac:dyDescent="0.25">
      <c r="O355" s="6"/>
      <c r="P355" s="35">
        <v>44322</v>
      </c>
      <c r="Q355" s="9">
        <v>4201.6201171875</v>
      </c>
      <c r="R355" s="9">
        <v>13613.73046875</v>
      </c>
      <c r="S355" s="9">
        <v>127.05651092529297</v>
      </c>
      <c r="T355" s="9">
        <v>242.433837890625</v>
      </c>
      <c r="U355" s="9">
        <v>94.763038635253906</v>
      </c>
      <c r="V355" s="9">
        <v>170.05999755859375</v>
      </c>
      <c r="W355">
        <v>221.17999267578125</v>
      </c>
      <c r="X355" s="9"/>
      <c r="Y355" s="9"/>
      <c r="AA355" s="6"/>
      <c r="AB355" s="84">
        <f>price_clean[[#This Row],[Date.1]]</f>
        <v>44322</v>
      </c>
      <c r="AC355" s="85">
        <f t="shared" si="39"/>
        <v>8.1322994986320549E-3</v>
      </c>
      <c r="AD355" s="85">
        <f t="shared" si="40"/>
        <v>8.1395841357901101E-3</v>
      </c>
      <c r="AE355" s="85">
        <f t="shared" si="41"/>
        <v>1.2721362033004851E-2</v>
      </c>
      <c r="AF355" s="85">
        <f t="shared" si="42"/>
        <v>1.314015433715577E-2</v>
      </c>
      <c r="AG355" s="85">
        <f t="shared" si="43"/>
        <v>6.5960917594065386E-3</v>
      </c>
      <c r="AH355" s="85">
        <f t="shared" si="44"/>
        <v>1.6542002735280385E-2</v>
      </c>
      <c r="AI355" s="85">
        <f t="shared" si="45"/>
        <v>-1.1090612633393284E-2</v>
      </c>
      <c r="AJ355" s="6"/>
      <c r="AK355" s="4"/>
    </row>
    <row r="356" spans="15:37" s="1" customFormat="1" x14ac:dyDescent="0.25">
      <c r="O356" s="6"/>
      <c r="P356" s="35">
        <v>44323</v>
      </c>
      <c r="Q356" s="9">
        <v>4232.60009765625</v>
      </c>
      <c r="R356" s="9">
        <v>13719.6298828125</v>
      </c>
      <c r="S356" s="9">
        <v>127.73336029052734</v>
      </c>
      <c r="T356" s="9">
        <v>245.08407592773438</v>
      </c>
      <c r="U356" s="9">
        <v>95.655723571777344</v>
      </c>
      <c r="V356" s="9">
        <v>171.58999633789063</v>
      </c>
      <c r="W356">
        <v>224.12333679199219</v>
      </c>
      <c r="X356" s="9"/>
      <c r="Y356" s="9"/>
      <c r="AA356" s="6"/>
      <c r="AB356" s="84">
        <f>price_clean[[#This Row],[Date.1]]</f>
        <v>44323</v>
      </c>
      <c r="AC356" s="85">
        <f t="shared" si="39"/>
        <v>7.346291419186351E-3</v>
      </c>
      <c r="AD356" s="85">
        <f t="shared" si="40"/>
        <v>7.7487687265745736E-3</v>
      </c>
      <c r="AE356" s="85">
        <f t="shared" si="41"/>
        <v>5.3130130659056786E-3</v>
      </c>
      <c r="AF356" s="85">
        <f t="shared" si="42"/>
        <v>1.0872479017356657E-2</v>
      </c>
      <c r="AG356" s="85">
        <f t="shared" si="43"/>
        <v>9.3760873760938383E-3</v>
      </c>
      <c r="AH356" s="85">
        <f t="shared" si="44"/>
        <v>8.9565873538219303E-3</v>
      </c>
      <c r="AI356" s="85">
        <f t="shared" si="45"/>
        <v>1.3219694470214068E-2</v>
      </c>
      <c r="AJ356" s="6"/>
      <c r="AK356" s="4"/>
    </row>
    <row r="357" spans="15:37" s="1" customFormat="1" x14ac:dyDescent="0.25">
      <c r="O357" s="6"/>
      <c r="P357" s="35">
        <v>44326</v>
      </c>
      <c r="Q357" s="9">
        <v>4188.43017578125</v>
      </c>
      <c r="R357" s="9">
        <v>13359.080078125</v>
      </c>
      <c r="S357" s="9">
        <v>124.43726348876953</v>
      </c>
      <c r="T357" s="9">
        <v>239.95829772949219</v>
      </c>
      <c r="U357" s="9">
        <v>94.68865966796875</v>
      </c>
      <c r="V357" s="9">
        <v>172.11000061035156</v>
      </c>
      <c r="W357">
        <v>209.67999267578125</v>
      </c>
      <c r="X357" s="9"/>
      <c r="Y357" s="9"/>
      <c r="AA357" s="6"/>
      <c r="AB357" s="84">
        <f>price_clean[[#This Row],[Date.1]]</f>
        <v>44326</v>
      </c>
      <c r="AC357" s="85">
        <f t="shared" si="39"/>
        <v>-1.0490480503138024E-2</v>
      </c>
      <c r="AD357" s="85">
        <f t="shared" si="40"/>
        <v>-2.6631336152457923E-2</v>
      </c>
      <c r="AE357" s="85">
        <f t="shared" si="41"/>
        <v>-2.6143287291451316E-2</v>
      </c>
      <c r="AF357" s="85">
        <f t="shared" si="42"/>
        <v>-2.1136169944740581E-2</v>
      </c>
      <c r="AG357" s="85">
        <f t="shared" si="43"/>
        <v>-1.0161289850104989E-2</v>
      </c>
      <c r="AH357" s="85">
        <f t="shared" si="44"/>
        <v>3.0259218728549953E-3</v>
      </c>
      <c r="AI357" s="85">
        <f t="shared" si="45"/>
        <v>-6.6613986918446305E-2</v>
      </c>
      <c r="AJ357" s="6"/>
      <c r="AK357" s="4"/>
    </row>
    <row r="358" spans="15:37" s="1" customFormat="1" x14ac:dyDescent="0.25">
      <c r="O358" s="6"/>
      <c r="P358" s="35">
        <v>44327</v>
      </c>
      <c r="Q358" s="9">
        <v>4152.10009765625</v>
      </c>
      <c r="R358" s="9">
        <v>13351.26953125</v>
      </c>
      <c r="S358" s="9">
        <v>123.51514434814453</v>
      </c>
      <c r="T358" s="9">
        <v>239.03607177734375</v>
      </c>
      <c r="U358" s="9">
        <v>93.861068725585938</v>
      </c>
      <c r="V358" s="9">
        <v>172.13999938964844</v>
      </c>
      <c r="W358">
        <v>205.73333740234375</v>
      </c>
      <c r="X358" s="9"/>
      <c r="Y358" s="9"/>
      <c r="AA358" s="6"/>
      <c r="AB358" s="84">
        <f>price_clean[[#This Row],[Date.1]]</f>
        <v>44327</v>
      </c>
      <c r="AC358" s="85">
        <f t="shared" si="39"/>
        <v>-8.7117501417815421E-3</v>
      </c>
      <c r="AD358" s="85">
        <f t="shared" si="40"/>
        <v>-5.8483301131172227E-4</v>
      </c>
      <c r="AE358" s="85">
        <f t="shared" si="41"/>
        <v>-7.4379063290656178E-3</v>
      </c>
      <c r="AF358" s="85">
        <f t="shared" si="42"/>
        <v>-3.8506803019060553E-3</v>
      </c>
      <c r="AG358" s="85">
        <f t="shared" si="43"/>
        <v>-8.7785462661604391E-3</v>
      </c>
      <c r="AH358" s="85">
        <f t="shared" si="44"/>
        <v>1.742848474817966E-4</v>
      </c>
      <c r="AI358" s="85">
        <f t="shared" si="45"/>
        <v>-1.9001672485714396E-2</v>
      </c>
      <c r="AJ358" s="6"/>
      <c r="AK358" s="4"/>
    </row>
    <row r="359" spans="15:37" s="1" customFormat="1" x14ac:dyDescent="0.25">
      <c r="O359" s="6"/>
      <c r="P359" s="35">
        <v>44328</v>
      </c>
      <c r="Q359" s="9">
        <v>4063.0400390625</v>
      </c>
      <c r="R359" s="9">
        <v>13001.6298828125</v>
      </c>
      <c r="S359" s="9">
        <v>120.43486785888672</v>
      </c>
      <c r="T359" s="9">
        <v>232.01728820800781</v>
      </c>
      <c r="U359" s="9">
        <v>91.833961486816406</v>
      </c>
      <c r="V359" s="9">
        <v>170.42999267578125</v>
      </c>
      <c r="W359">
        <v>196.6300048828125</v>
      </c>
      <c r="X359" s="9"/>
      <c r="Y359" s="9"/>
      <c r="AA359" s="6"/>
      <c r="AB359" s="84">
        <f>price_clean[[#This Row],[Date.1]]</f>
        <v>44328</v>
      </c>
      <c r="AC359" s="85">
        <f t="shared" si="39"/>
        <v>-2.1682782358302413E-2</v>
      </c>
      <c r="AD359" s="85">
        <f t="shared" si="40"/>
        <v>-2.6536751095071299E-2</v>
      </c>
      <c r="AE359" s="85">
        <f t="shared" si="41"/>
        <v>-2.5254683745251132E-2</v>
      </c>
      <c r="AF359" s="85">
        <f t="shared" si="42"/>
        <v>-2.9802581453775855E-2</v>
      </c>
      <c r="AG359" s="85">
        <f t="shared" si="43"/>
        <v>-2.1833516632725002E-2</v>
      </c>
      <c r="AH359" s="85">
        <f t="shared" si="44"/>
        <v>-9.9834834134529035E-3</v>
      </c>
      <c r="AI359" s="85">
        <f t="shared" si="45"/>
        <v>-4.5257036595021061E-2</v>
      </c>
      <c r="AJ359" s="6"/>
      <c r="AK359" s="4"/>
    </row>
    <row r="360" spans="15:37" s="1" customFormat="1" x14ac:dyDescent="0.25">
      <c r="O360" s="6"/>
      <c r="P360" s="35">
        <v>44329</v>
      </c>
      <c r="Q360" s="9">
        <v>4112.5</v>
      </c>
      <c r="R360" s="9">
        <v>13109.150390625</v>
      </c>
      <c r="S360" s="9">
        <v>122.59304046630859</v>
      </c>
      <c r="T360" s="9">
        <v>235.92955017089844</v>
      </c>
      <c r="U360" s="9">
        <v>92.689437866210938</v>
      </c>
      <c r="V360" s="9">
        <v>171.1300048828125</v>
      </c>
      <c r="W360">
        <v>190.56333923339844</v>
      </c>
      <c r="X360" s="9"/>
      <c r="Y360" s="9"/>
      <c r="AA360" s="6"/>
      <c r="AB360" s="84">
        <f>price_clean[[#This Row],[Date.1]]</f>
        <v>44329</v>
      </c>
      <c r="AC360" s="85">
        <f t="shared" si="39"/>
        <v>1.2099644578094055E-2</v>
      </c>
      <c r="AD360" s="85">
        <f t="shared" si="40"/>
        <v>8.2357642648671452E-3</v>
      </c>
      <c r="AE360" s="85">
        <f t="shared" si="41"/>
        <v>1.7761164605103442E-2</v>
      </c>
      <c r="AF360" s="85">
        <f t="shared" si="42"/>
        <v>1.6721357207829846E-2</v>
      </c>
      <c r="AG360" s="85">
        <f t="shared" si="43"/>
        <v>9.272347156169895E-3</v>
      </c>
      <c r="AH360" s="85">
        <f t="shared" si="44"/>
        <v>4.0989178599215963E-3</v>
      </c>
      <c r="AI360" s="85">
        <f t="shared" si="45"/>
        <v>-3.1339186285390792E-2</v>
      </c>
      <c r="AJ360" s="6"/>
      <c r="AK360" s="4"/>
    </row>
    <row r="361" spans="15:37" s="1" customFormat="1" x14ac:dyDescent="0.25">
      <c r="O361" s="6"/>
      <c r="P361" s="35">
        <v>44330</v>
      </c>
      <c r="Q361" s="9">
        <v>4173.85009765625</v>
      </c>
      <c r="R361" s="9">
        <v>13393.1201171875</v>
      </c>
      <c r="S361" s="9">
        <v>125.02584075927734</v>
      </c>
      <c r="T361" s="9">
        <v>240.89993286132813</v>
      </c>
      <c r="U361" s="9">
        <v>94.186531066894531</v>
      </c>
      <c r="V361" s="9">
        <v>172.69000244140625</v>
      </c>
      <c r="W361">
        <v>196.58000183105469</v>
      </c>
      <c r="X361" s="9"/>
      <c r="Y361" s="9"/>
      <c r="AA361" s="6"/>
      <c r="AB361" s="84">
        <f>price_clean[[#This Row],[Date.1]]</f>
        <v>44330</v>
      </c>
      <c r="AC361" s="85">
        <f t="shared" si="39"/>
        <v>1.4807778563623631E-2</v>
      </c>
      <c r="AD361" s="85">
        <f t="shared" si="40"/>
        <v>2.1430661550599681E-2</v>
      </c>
      <c r="AE361" s="85">
        <f t="shared" si="41"/>
        <v>1.9650186300969815E-2</v>
      </c>
      <c r="AF361" s="85">
        <f t="shared" si="42"/>
        <v>2.084838668567722E-2</v>
      </c>
      <c r="AG361" s="85">
        <f t="shared" si="43"/>
        <v>1.6022661850187522E-2</v>
      </c>
      <c r="AH361" s="85">
        <f t="shared" si="44"/>
        <v>9.0745636119590276E-3</v>
      </c>
      <c r="AI361" s="85">
        <f t="shared" si="45"/>
        <v>3.1084853734470938E-2</v>
      </c>
      <c r="AJ361" s="6"/>
      <c r="AK361" s="4"/>
    </row>
    <row r="362" spans="15:37" s="1" customFormat="1" x14ac:dyDescent="0.25">
      <c r="O362" s="6"/>
      <c r="P362" s="35">
        <v>44333</v>
      </c>
      <c r="Q362" s="9">
        <v>4163.2900390625</v>
      </c>
      <c r="R362" s="9">
        <v>13312.91015625</v>
      </c>
      <c r="S362" s="9">
        <v>123.86829376220703</v>
      </c>
      <c r="T362" s="9">
        <v>238.01673889160156</v>
      </c>
      <c r="U362" s="9">
        <v>94.000541687011719</v>
      </c>
      <c r="V362" s="9">
        <v>174.69999694824219</v>
      </c>
      <c r="W362">
        <v>192.27667236328125</v>
      </c>
      <c r="X362" s="9"/>
      <c r="Y362" s="9"/>
      <c r="AA362" s="6"/>
      <c r="AB362" s="84">
        <f>price_clean[[#This Row],[Date.1]]</f>
        <v>44333</v>
      </c>
      <c r="AC362" s="85">
        <f t="shared" si="39"/>
        <v>-2.5332581839619152E-3</v>
      </c>
      <c r="AD362" s="85">
        <f t="shared" si="40"/>
        <v>-6.006898164916499E-3</v>
      </c>
      <c r="AE362" s="85">
        <f t="shared" si="41"/>
        <v>-9.3015879635178801E-3</v>
      </c>
      <c r="AF362" s="85">
        <f t="shared" si="42"/>
        <v>-1.2040628245793402E-2</v>
      </c>
      <c r="AG362" s="85">
        <f t="shared" si="43"/>
        <v>-1.9766441734599873E-3</v>
      </c>
      <c r="AH362" s="85">
        <f t="shared" si="44"/>
        <v>1.1572105937362132E-2</v>
      </c>
      <c r="AI362" s="85">
        <f t="shared" si="45"/>
        <v>-2.2134145780060378E-2</v>
      </c>
      <c r="AJ362" s="6"/>
      <c r="AK362" s="4"/>
    </row>
    <row r="363" spans="15:37" s="1" customFormat="1" x14ac:dyDescent="0.25">
      <c r="O363" s="6"/>
      <c r="P363" s="35">
        <v>44334</v>
      </c>
      <c r="Q363" s="9">
        <v>4127.830078125</v>
      </c>
      <c r="R363" s="9">
        <v>13217.6796875</v>
      </c>
      <c r="S363" s="9">
        <v>122.47530364990234</v>
      </c>
      <c r="T363" s="9">
        <v>235.97808837890625</v>
      </c>
      <c r="U363" s="9">
        <v>93.833183288574219</v>
      </c>
      <c r="V363" s="9">
        <v>175.03999328613281</v>
      </c>
      <c r="W363">
        <v>192.62333679199219</v>
      </c>
      <c r="X363" s="9"/>
      <c r="Y363" s="9"/>
      <c r="AA363" s="6"/>
      <c r="AB363" s="84">
        <f>price_clean[[#This Row],[Date.1]]</f>
        <v>44334</v>
      </c>
      <c r="AC363" s="85">
        <f t="shared" si="39"/>
        <v>-8.5537723840326992E-3</v>
      </c>
      <c r="AD363" s="85">
        <f t="shared" si="40"/>
        <v>-7.1789491529609863E-3</v>
      </c>
      <c r="AE363" s="85">
        <f t="shared" si="41"/>
        <v>-1.1309447245857682E-2</v>
      </c>
      <c r="AF363" s="85">
        <f t="shared" si="42"/>
        <v>-8.6020478125748527E-3</v>
      </c>
      <c r="AG363" s="85">
        <f t="shared" si="43"/>
        <v>-1.7819850268747347E-3</v>
      </c>
      <c r="AH363" s="85">
        <f t="shared" si="44"/>
        <v>1.9442812059788442E-3</v>
      </c>
      <c r="AI363" s="85">
        <f t="shared" si="45"/>
        <v>1.8013224952045325E-3</v>
      </c>
      <c r="AJ363" s="6"/>
      <c r="AK363" s="4"/>
    </row>
    <row r="364" spans="15:37" s="1" customFormat="1" x14ac:dyDescent="0.25">
      <c r="O364" s="6"/>
      <c r="P364" s="35">
        <v>44335</v>
      </c>
      <c r="Q364" s="9">
        <v>4115.68017578125</v>
      </c>
      <c r="R364" s="9">
        <v>13237.91015625</v>
      </c>
      <c r="S364" s="9">
        <v>122.31835174560547</v>
      </c>
      <c r="T364" s="9">
        <v>236.56190490722656</v>
      </c>
      <c r="U364" s="9">
        <v>93.340324401855469</v>
      </c>
      <c r="V364" s="9">
        <v>175.16000366210938</v>
      </c>
      <c r="W364">
        <v>187.82000732421875</v>
      </c>
      <c r="X364" s="9"/>
      <c r="Y364" s="9"/>
      <c r="AA364" s="6"/>
      <c r="AB364" s="84">
        <f>price_clean[[#This Row],[Date.1]]</f>
        <v>44335</v>
      </c>
      <c r="AC364" s="85">
        <f t="shared" si="39"/>
        <v>-2.9477518113784108E-3</v>
      </c>
      <c r="AD364" s="85">
        <f t="shared" si="40"/>
        <v>1.5293911655572358E-3</v>
      </c>
      <c r="AE364" s="85">
        <f t="shared" si="41"/>
        <v>-1.2823202100578921E-3</v>
      </c>
      <c r="AF364" s="85">
        <f t="shared" si="42"/>
        <v>2.4709731818102001E-3</v>
      </c>
      <c r="AG364" s="85">
        <f t="shared" si="43"/>
        <v>-5.2663438527627213E-3</v>
      </c>
      <c r="AH364" s="85">
        <f t="shared" si="44"/>
        <v>6.8538196299411315E-4</v>
      </c>
      <c r="AI364" s="85">
        <f t="shared" si="45"/>
        <v>-2.5252562795766022E-2</v>
      </c>
      <c r="AJ364" s="6"/>
      <c r="AK364" s="4"/>
    </row>
    <row r="365" spans="15:37" s="1" customFormat="1" x14ac:dyDescent="0.25">
      <c r="O365" s="6"/>
      <c r="P365" s="35">
        <v>44336</v>
      </c>
      <c r="Q365" s="9">
        <v>4159.1201171875</v>
      </c>
      <c r="R365" s="9">
        <v>13494.08984375</v>
      </c>
      <c r="S365" s="9">
        <v>124.88851928710938</v>
      </c>
      <c r="T365" s="9">
        <v>239.83128356933594</v>
      </c>
      <c r="U365" s="9">
        <v>94.409698486328125</v>
      </c>
      <c r="V365" s="9">
        <v>175.96000671386719</v>
      </c>
      <c r="W365">
        <v>195.59333801269531</v>
      </c>
      <c r="X365" s="9"/>
      <c r="Y365" s="9"/>
      <c r="AA365" s="6"/>
      <c r="AB365" s="84">
        <f>price_clean[[#This Row],[Date.1]]</f>
        <v>44336</v>
      </c>
      <c r="AC365" s="85">
        <f t="shared" si="39"/>
        <v>1.049942933450842E-2</v>
      </c>
      <c r="AD365" s="85">
        <f t="shared" si="40"/>
        <v>1.9167105368014511E-2</v>
      </c>
      <c r="AE365" s="85">
        <f t="shared" si="41"/>
        <v>2.0794407075988283E-2</v>
      </c>
      <c r="AF365" s="85">
        <f t="shared" si="42"/>
        <v>1.3725762959430782E-2</v>
      </c>
      <c r="AG365" s="85">
        <f t="shared" si="43"/>
        <v>1.1391590075328951E-2</v>
      </c>
      <c r="AH365" s="85">
        <f t="shared" si="44"/>
        <v>4.5568717957412191E-3</v>
      </c>
      <c r="AI365" s="85">
        <f t="shared" si="45"/>
        <v>4.0553601408475165E-2</v>
      </c>
      <c r="AJ365" s="6"/>
      <c r="AK365" s="4"/>
    </row>
    <row r="366" spans="15:37" s="1" customFormat="1" x14ac:dyDescent="0.25">
      <c r="O366" s="6"/>
      <c r="P366" s="35">
        <v>44337</v>
      </c>
      <c r="Q366" s="9">
        <v>4155.85986328125</v>
      </c>
      <c r="R366" s="9">
        <v>13411.740234375</v>
      </c>
      <c r="S366" s="9">
        <v>123.04427337646484</v>
      </c>
      <c r="T366" s="9">
        <v>238.55661010742188</v>
      </c>
      <c r="U366" s="9">
        <v>94.279510498046875</v>
      </c>
      <c r="V366" s="9">
        <v>176.03999328613281</v>
      </c>
      <c r="W366">
        <v>193.62666320800781</v>
      </c>
      <c r="X366" s="9"/>
      <c r="Y366" s="9"/>
      <c r="AA366" s="6"/>
      <c r="AB366" s="84">
        <f>price_clean[[#This Row],[Date.1]]</f>
        <v>44337</v>
      </c>
      <c r="AC366" s="85">
        <f t="shared" si="39"/>
        <v>-7.8418807525280909E-4</v>
      </c>
      <c r="AD366" s="85">
        <f t="shared" si="40"/>
        <v>-6.1213399681697544E-3</v>
      </c>
      <c r="AE366" s="85">
        <f t="shared" si="41"/>
        <v>-1.4877256910720541E-2</v>
      </c>
      <c r="AF366" s="85">
        <f t="shared" si="42"/>
        <v>-5.3290499001245988E-3</v>
      </c>
      <c r="AG366" s="85">
        <f t="shared" si="43"/>
        <v>-1.3799200244723484E-3</v>
      </c>
      <c r="AH366" s="85">
        <f t="shared" si="44"/>
        <v>4.5446916842239933E-4</v>
      </c>
      <c r="AI366" s="85">
        <f t="shared" si="45"/>
        <v>-1.0105809239520404E-2</v>
      </c>
      <c r="AJ366" s="6"/>
      <c r="AK366" s="4"/>
    </row>
    <row r="367" spans="15:37" s="1" customFormat="1" x14ac:dyDescent="0.25">
      <c r="O367" s="6"/>
      <c r="P367" s="35">
        <v>44340</v>
      </c>
      <c r="Q367" s="9">
        <v>4197.0498046875</v>
      </c>
      <c r="R367" s="9">
        <v>13641.75</v>
      </c>
      <c r="S367" s="9">
        <v>124.68251037597656</v>
      </c>
      <c r="T367" s="9">
        <v>244.01528930664063</v>
      </c>
      <c r="U367" s="9">
        <v>95.032707214355469</v>
      </c>
      <c r="V367" s="9">
        <v>176.35000610351563</v>
      </c>
      <c r="W367">
        <v>202.14666748046875</v>
      </c>
      <c r="X367" s="9"/>
      <c r="Y367" s="9"/>
      <c r="AA367" s="6"/>
      <c r="AB367" s="84">
        <f>price_clean[[#This Row],[Date.1]]</f>
        <v>44340</v>
      </c>
      <c r="AC367" s="85">
        <f t="shared" si="39"/>
        <v>9.8624974812160753E-3</v>
      </c>
      <c r="AD367" s="85">
        <f t="shared" si="40"/>
        <v>1.7004483039296529E-2</v>
      </c>
      <c r="AE367" s="85">
        <f t="shared" si="41"/>
        <v>1.3226352491241714E-2</v>
      </c>
      <c r="AF367" s="85">
        <f t="shared" si="42"/>
        <v>2.2624243318675512E-2</v>
      </c>
      <c r="AG367" s="85">
        <f t="shared" si="43"/>
        <v>7.9572327620510037E-3</v>
      </c>
      <c r="AH367" s="85">
        <f t="shared" si="44"/>
        <v>1.7594874877142461E-3</v>
      </c>
      <c r="AI367" s="85">
        <f t="shared" si="45"/>
        <v>4.3061622029702838E-2</v>
      </c>
      <c r="AJ367" s="6"/>
      <c r="AK367" s="4"/>
    </row>
    <row r="368" spans="15:37" s="1" customFormat="1" x14ac:dyDescent="0.25">
      <c r="O368" s="6"/>
      <c r="P368" s="35">
        <v>44341</v>
      </c>
      <c r="Q368" s="9">
        <v>4188.1298828125</v>
      </c>
      <c r="R368" s="9">
        <v>13657.73046875</v>
      </c>
      <c r="S368" s="9">
        <v>124.48631286621094</v>
      </c>
      <c r="T368" s="9">
        <v>244.929931640625</v>
      </c>
      <c r="U368" s="9">
        <v>95.051307678222656</v>
      </c>
      <c r="V368" s="9">
        <v>177.94999694824219</v>
      </c>
      <c r="W368">
        <v>201.56333923339844</v>
      </c>
      <c r="X368" s="9"/>
      <c r="Y368" s="9"/>
      <c r="AA368" s="6"/>
      <c r="AB368" s="84">
        <f>price_clean[[#This Row],[Date.1]]</f>
        <v>44341</v>
      </c>
      <c r="AC368" s="85">
        <f t="shared" si="39"/>
        <v>-2.1275454008285988E-3</v>
      </c>
      <c r="AD368" s="85">
        <f t="shared" si="40"/>
        <v>1.170752725027927E-3</v>
      </c>
      <c r="AE368" s="85">
        <f t="shared" si="41"/>
        <v>-1.5748162050206621E-3</v>
      </c>
      <c r="AF368" s="85">
        <f t="shared" si="42"/>
        <v>3.7412919144047445E-3</v>
      </c>
      <c r="AG368" s="85">
        <f t="shared" si="43"/>
        <v>1.957078183251844E-4</v>
      </c>
      <c r="AH368" s="85">
        <f t="shared" si="44"/>
        <v>9.0319035143782683E-3</v>
      </c>
      <c r="AI368" s="85">
        <f t="shared" si="45"/>
        <v>-2.889839951081735E-3</v>
      </c>
      <c r="AJ368" s="6"/>
      <c r="AK368" s="4"/>
    </row>
    <row r="369" spans="15:37" s="1" customFormat="1" x14ac:dyDescent="0.25">
      <c r="O369" s="6"/>
      <c r="P369" s="35">
        <v>44342</v>
      </c>
      <c r="Q369" s="9">
        <v>4195.990234375</v>
      </c>
      <c r="R369" s="9">
        <v>13702.740234375</v>
      </c>
      <c r="S369" s="9">
        <v>124.43726348876953</v>
      </c>
      <c r="T369" s="9">
        <v>244.70613098144531</v>
      </c>
      <c r="U369" s="9">
        <v>95.283775329589844</v>
      </c>
      <c r="V369" s="9">
        <v>177.63999938964844</v>
      </c>
      <c r="W369">
        <v>206.37666320800781</v>
      </c>
      <c r="X369" s="9"/>
      <c r="Y369" s="9"/>
      <c r="AA369" s="6"/>
      <c r="AB369" s="84">
        <f>price_clean[[#This Row],[Date.1]]</f>
        <v>44342</v>
      </c>
      <c r="AC369" s="85">
        <f t="shared" si="39"/>
        <v>1.8750575506104544E-3</v>
      </c>
      <c r="AD369" s="85">
        <f t="shared" si="40"/>
        <v>3.2901339100383296E-3</v>
      </c>
      <c r="AE369" s="85">
        <f t="shared" si="41"/>
        <v>-3.9409186381182492E-4</v>
      </c>
      <c r="AF369" s="85">
        <f t="shared" si="42"/>
        <v>-9.1415110875019232E-4</v>
      </c>
      <c r="AG369" s="85">
        <f t="shared" si="43"/>
        <v>2.4427211556156589E-3</v>
      </c>
      <c r="AH369" s="85">
        <f t="shared" si="44"/>
        <v>-1.7435678186662285E-3</v>
      </c>
      <c r="AI369" s="85">
        <f t="shared" si="45"/>
        <v>2.3599290742317446E-2</v>
      </c>
      <c r="AJ369" s="6"/>
      <c r="AK369" s="4"/>
    </row>
    <row r="370" spans="15:37" s="1" customFormat="1" x14ac:dyDescent="0.25">
      <c r="O370" s="6"/>
      <c r="P370" s="35">
        <v>44343</v>
      </c>
      <c r="Q370" s="9">
        <v>4200.8798828125</v>
      </c>
      <c r="R370" s="9">
        <v>13657.849609375</v>
      </c>
      <c r="S370" s="9">
        <v>122.89712524414063</v>
      </c>
      <c r="T370" s="9">
        <v>242.58493041992188</v>
      </c>
      <c r="U370" s="9">
        <v>95.423240661621094</v>
      </c>
      <c r="V370" s="9">
        <v>177.71000671386719</v>
      </c>
      <c r="W370">
        <v>210.28334045410156</v>
      </c>
      <c r="X370" s="9"/>
      <c r="Y370" s="9"/>
      <c r="AA370" s="6"/>
      <c r="AB370" s="84">
        <f>price_clean[[#This Row],[Date.1]]</f>
        <v>44343</v>
      </c>
      <c r="AC370" s="85">
        <f t="shared" si="39"/>
        <v>1.164636089862995E-3</v>
      </c>
      <c r="AD370" s="85">
        <f t="shared" si="40"/>
        <v>-3.2814106374840532E-3</v>
      </c>
      <c r="AE370" s="85">
        <f t="shared" si="41"/>
        <v>-1.2454055897400604E-2</v>
      </c>
      <c r="AF370" s="85">
        <f t="shared" si="42"/>
        <v>-8.7061476309210628E-3</v>
      </c>
      <c r="AG370" s="85">
        <f t="shared" si="43"/>
        <v>1.4626138023171231E-3</v>
      </c>
      <c r="AH370" s="85">
        <f t="shared" si="44"/>
        <v>3.940189892895408E-4</v>
      </c>
      <c r="AI370" s="85">
        <f t="shared" si="45"/>
        <v>1.8752900206065234E-2</v>
      </c>
      <c r="AJ370" s="6"/>
      <c r="AK370" s="4"/>
    </row>
    <row r="371" spans="15:37" s="1" customFormat="1" x14ac:dyDescent="0.25">
      <c r="O371" s="6"/>
      <c r="P371" s="35">
        <v>44344</v>
      </c>
      <c r="Q371" s="9">
        <v>4204.10986328125</v>
      </c>
      <c r="R371" s="9">
        <v>13686.509765625</v>
      </c>
      <c r="S371" s="9">
        <v>122.23988342285156</v>
      </c>
      <c r="T371" s="9">
        <v>242.9449462890625</v>
      </c>
      <c r="U371" s="9">
        <v>95.69293212890625</v>
      </c>
      <c r="V371" s="9">
        <v>178.3800048828125</v>
      </c>
      <c r="W371">
        <v>208.40666198730469</v>
      </c>
      <c r="X371" s="9"/>
      <c r="Y371" s="9"/>
      <c r="AA371" s="6"/>
      <c r="AB371" s="84">
        <f>price_clean[[#This Row],[Date.1]]</f>
        <v>44344</v>
      </c>
      <c r="AC371" s="85">
        <f t="shared" si="39"/>
        <v>7.6858645288733704E-4</v>
      </c>
      <c r="AD371" s="85">
        <f t="shared" si="40"/>
        <v>2.0962397657138488E-3</v>
      </c>
      <c r="AE371" s="85">
        <f t="shared" si="41"/>
        <v>-5.362253539033063E-3</v>
      </c>
      <c r="AF371" s="85">
        <f t="shared" si="42"/>
        <v>1.4829815934739052E-3</v>
      </c>
      <c r="AG371" s="85">
        <f t="shared" si="43"/>
        <v>2.8222796884315609E-3</v>
      </c>
      <c r="AH371" s="85">
        <f t="shared" si="44"/>
        <v>3.7630876338542248E-3</v>
      </c>
      <c r="AI371" s="85">
        <f t="shared" si="45"/>
        <v>-8.9645848905805427E-3</v>
      </c>
      <c r="AJ371" s="6"/>
      <c r="AK371" s="4"/>
    </row>
    <row r="372" spans="15:37" s="1" customFormat="1" x14ac:dyDescent="0.25">
      <c r="O372" s="6"/>
      <c r="P372" s="35">
        <v>44348</v>
      </c>
      <c r="Q372" s="9">
        <v>4202.0400390625</v>
      </c>
      <c r="R372" s="9">
        <v>13654.58984375</v>
      </c>
      <c r="S372" s="9">
        <v>121.91615295410156</v>
      </c>
      <c r="T372" s="9">
        <v>240.72645568847656</v>
      </c>
      <c r="U372" s="9">
        <v>96.055549621582031</v>
      </c>
      <c r="V372" s="9">
        <v>177.89999389648438</v>
      </c>
      <c r="W372">
        <v>207.96665954589844</v>
      </c>
      <c r="X372" s="9"/>
      <c r="Y372" s="9"/>
      <c r="AA372" s="6"/>
      <c r="AB372" s="84">
        <f>price_clean[[#This Row],[Date.1]]</f>
        <v>44348</v>
      </c>
      <c r="AC372" s="85">
        <f t="shared" si="39"/>
        <v>-4.9245475862916494E-4</v>
      </c>
      <c r="AD372" s="85">
        <f t="shared" si="40"/>
        <v>-2.3349416690038307E-3</v>
      </c>
      <c r="AE372" s="85">
        <f t="shared" si="41"/>
        <v>-2.6518341570902779E-3</v>
      </c>
      <c r="AF372" s="85">
        <f t="shared" si="42"/>
        <v>-9.1736089816435006E-3</v>
      </c>
      <c r="AG372" s="85">
        <f t="shared" si="43"/>
        <v>3.7822247315059511E-3</v>
      </c>
      <c r="AH372" s="85">
        <f t="shared" si="44"/>
        <v>-2.6945732480542135E-3</v>
      </c>
      <c r="AI372" s="85">
        <f t="shared" si="45"/>
        <v>-2.1135004691111331E-3</v>
      </c>
      <c r="AJ372" s="6"/>
      <c r="AK372" s="4"/>
    </row>
    <row r="373" spans="15:37" s="1" customFormat="1" x14ac:dyDescent="0.25">
      <c r="O373" s="6"/>
      <c r="P373" s="35">
        <v>44349</v>
      </c>
      <c r="Q373" s="9">
        <v>4208.1201171875</v>
      </c>
      <c r="R373" s="9">
        <v>13675.7900390625</v>
      </c>
      <c r="S373" s="9">
        <v>122.68130493164063</v>
      </c>
      <c r="T373" s="9">
        <v>240.629150390625</v>
      </c>
      <c r="U373" s="9">
        <v>96.195053100585938</v>
      </c>
      <c r="V373" s="9">
        <v>178.77000427246094</v>
      </c>
      <c r="W373">
        <v>201.7066650390625</v>
      </c>
      <c r="X373" s="9"/>
      <c r="Y373" s="9"/>
      <c r="AA373" s="6"/>
      <c r="AB373" s="84">
        <f>price_clean[[#This Row],[Date.1]]</f>
        <v>44349</v>
      </c>
      <c r="AC373" s="85">
        <f t="shared" si="39"/>
        <v>1.4458890369002922E-3</v>
      </c>
      <c r="AD373" s="85">
        <f t="shared" si="40"/>
        <v>1.5514017482039905E-3</v>
      </c>
      <c r="AE373" s="85">
        <f t="shared" si="41"/>
        <v>6.2564384766277178E-3</v>
      </c>
      <c r="AF373" s="85">
        <f t="shared" si="42"/>
        <v>-4.0429693951040324E-4</v>
      </c>
      <c r="AG373" s="85">
        <f t="shared" si="43"/>
        <v>1.4512672679671977E-3</v>
      </c>
      <c r="AH373" s="85">
        <f t="shared" si="44"/>
        <v>4.878526963101577E-3</v>
      </c>
      <c r="AI373" s="85">
        <f t="shared" si="45"/>
        <v>-3.0563287475861584E-2</v>
      </c>
      <c r="AJ373" s="6"/>
      <c r="AK373" s="4"/>
    </row>
    <row r="374" spans="15:37" s="1" customFormat="1" x14ac:dyDescent="0.25">
      <c r="O374" s="6"/>
      <c r="P374" s="35">
        <v>44350</v>
      </c>
      <c r="Q374" s="9">
        <v>4192.85009765625</v>
      </c>
      <c r="R374" s="9">
        <v>13529.6796875</v>
      </c>
      <c r="S374" s="9">
        <v>121.19023132324219</v>
      </c>
      <c r="T374" s="9">
        <v>239.08206176757813</v>
      </c>
      <c r="U374" s="9">
        <v>95.665031433105469</v>
      </c>
      <c r="V374" s="9">
        <v>175.27000427246094</v>
      </c>
      <c r="W374">
        <v>190.94667053222656</v>
      </c>
      <c r="X374" s="9"/>
      <c r="Y374" s="9"/>
      <c r="AA374" s="6"/>
      <c r="AB374" s="84">
        <f>price_clean[[#This Row],[Date.1]]</f>
        <v>44350</v>
      </c>
      <c r="AC374" s="85">
        <f t="shared" si="39"/>
        <v>-3.6353030560493192E-3</v>
      </c>
      <c r="AD374" s="85">
        <f t="shared" si="40"/>
        <v>-1.074135148838541E-2</v>
      </c>
      <c r="AE374" s="85">
        <f t="shared" si="41"/>
        <v>-1.2228505319304769E-2</v>
      </c>
      <c r="AF374" s="85">
        <f t="shared" si="42"/>
        <v>-6.4501055950780687E-3</v>
      </c>
      <c r="AG374" s="85">
        <f t="shared" si="43"/>
        <v>-5.5250993669339931E-3</v>
      </c>
      <c r="AH374" s="85">
        <f t="shared" si="44"/>
        <v>-1.9772420864664846E-2</v>
      </c>
      <c r="AI374" s="85">
        <f t="shared" si="45"/>
        <v>-5.4820311546240737E-2</v>
      </c>
      <c r="AJ374" s="6"/>
      <c r="AK374" s="4"/>
    </row>
    <row r="375" spans="15:37" s="1" customFormat="1" x14ac:dyDescent="0.25">
      <c r="O375" s="6"/>
      <c r="P375" s="35">
        <v>44351</v>
      </c>
      <c r="Q375" s="9">
        <v>4229.89013671875</v>
      </c>
      <c r="R375" s="9">
        <v>13770.76953125</v>
      </c>
      <c r="S375" s="9">
        <v>123.49552154541016</v>
      </c>
      <c r="T375" s="9">
        <v>244.0250244140625</v>
      </c>
      <c r="U375" s="9">
        <v>96.5762939453125</v>
      </c>
      <c r="V375" s="9">
        <v>177.16000366210938</v>
      </c>
      <c r="W375">
        <v>199.68333435058594</v>
      </c>
      <c r="X375" s="9"/>
      <c r="Y375" s="9"/>
      <c r="AA375" s="6"/>
      <c r="AB375" s="84">
        <f>price_clean[[#This Row],[Date.1]]</f>
        <v>44351</v>
      </c>
      <c r="AC375" s="85">
        <f t="shared" si="39"/>
        <v>8.7953033830163226E-3</v>
      </c>
      <c r="AD375" s="85">
        <f t="shared" si="40"/>
        <v>1.7662428141410547E-2</v>
      </c>
      <c r="AE375" s="85">
        <f t="shared" si="41"/>
        <v>1.8843421876647726E-2</v>
      </c>
      <c r="AF375" s="85">
        <f t="shared" si="42"/>
        <v>2.0463931433563773E-2</v>
      </c>
      <c r="AG375" s="85">
        <f t="shared" si="43"/>
        <v>9.4804728973972782E-3</v>
      </c>
      <c r="AH375" s="85">
        <f t="shared" si="44"/>
        <v>1.0725633264657355E-2</v>
      </c>
      <c r="AI375" s="85">
        <f t="shared" si="45"/>
        <v>4.4738606325549171E-2</v>
      </c>
      <c r="AJ375" s="6"/>
      <c r="AK375" s="4"/>
    </row>
    <row r="376" spans="15:37" s="1" customFormat="1" x14ac:dyDescent="0.25">
      <c r="O376" s="6"/>
      <c r="P376" s="35">
        <v>44354</v>
      </c>
      <c r="Q376" s="9">
        <v>4226.52001953125</v>
      </c>
      <c r="R376" s="9">
        <v>13802.8896484375</v>
      </c>
      <c r="S376" s="9">
        <v>123.50533294677734</v>
      </c>
      <c r="T376" s="9">
        <v>246.96356201171875</v>
      </c>
      <c r="U376" s="9">
        <v>96.641387939453125</v>
      </c>
      <c r="V376" s="9">
        <v>177.8699951171875</v>
      </c>
      <c r="W376">
        <v>201.71000671386719</v>
      </c>
      <c r="X376" s="9"/>
      <c r="Y376" s="9"/>
      <c r="AA376" s="6"/>
      <c r="AB376" s="84">
        <f>price_clean[[#This Row],[Date.1]]</f>
        <v>44354</v>
      </c>
      <c r="AC376" s="85">
        <f t="shared" si="39"/>
        <v>-7.9705626942150787E-4</v>
      </c>
      <c r="AD376" s="85">
        <f t="shared" si="40"/>
        <v>2.329769255992876E-3</v>
      </c>
      <c r="AE376" s="85">
        <f t="shared" si="41"/>
        <v>7.9444270689062304E-5</v>
      </c>
      <c r="AF376" s="85">
        <f t="shared" si="42"/>
        <v>1.1970024417335816E-2</v>
      </c>
      <c r="AG376" s="85">
        <f t="shared" si="43"/>
        <v>6.7378923055428676E-4</v>
      </c>
      <c r="AH376" s="85">
        <f t="shared" si="44"/>
        <v>3.999619209610979E-3</v>
      </c>
      <c r="AI376" s="85">
        <f t="shared" si="45"/>
        <v>1.0098272085864791E-2</v>
      </c>
      <c r="AJ376" s="6"/>
      <c r="AK376" s="4"/>
    </row>
    <row r="377" spans="15:37" s="1" customFormat="1" x14ac:dyDescent="0.25">
      <c r="O377" s="6"/>
      <c r="P377" s="35">
        <v>44355</v>
      </c>
      <c r="Q377" s="9">
        <v>4227.259765625</v>
      </c>
      <c r="R377" s="9">
        <v>13810.8603515625</v>
      </c>
      <c r="S377" s="9">
        <v>124.32936859130859</v>
      </c>
      <c r="T377" s="9">
        <v>245.75700378417969</v>
      </c>
      <c r="U377" s="9">
        <v>96.613471984863281</v>
      </c>
      <c r="V377" s="9">
        <v>177.32000732421875</v>
      </c>
      <c r="W377">
        <v>201.19667053222656</v>
      </c>
      <c r="X377" s="9"/>
      <c r="Y377" s="9"/>
      <c r="AA377" s="6"/>
      <c r="AB377" s="84">
        <f>price_clean[[#This Row],[Date.1]]</f>
        <v>44355</v>
      </c>
      <c r="AC377" s="85">
        <f t="shared" si="39"/>
        <v>1.7500954944121158E-4</v>
      </c>
      <c r="AD377" s="85">
        <f t="shared" si="40"/>
        <v>5.7729959504728302E-4</v>
      </c>
      <c r="AE377" s="85">
        <f t="shared" si="41"/>
        <v>6.6499055707029192E-3</v>
      </c>
      <c r="AF377" s="85">
        <f t="shared" si="42"/>
        <v>-4.8975452741367026E-3</v>
      </c>
      <c r="AG377" s="85">
        <f t="shared" si="43"/>
        <v>-2.8890300399111356E-4</v>
      </c>
      <c r="AH377" s="85">
        <f t="shared" si="44"/>
        <v>-3.0968677538627952E-3</v>
      </c>
      <c r="AI377" s="85">
        <f t="shared" si="45"/>
        <v>-2.5481655598922595E-3</v>
      </c>
      <c r="AJ377" s="6"/>
      <c r="AK377" s="4"/>
    </row>
    <row r="378" spans="15:37" s="1" customFormat="1" x14ac:dyDescent="0.25">
      <c r="O378" s="6"/>
      <c r="P378" s="35">
        <v>44356</v>
      </c>
      <c r="Q378" s="9">
        <v>4219.5498046875</v>
      </c>
      <c r="R378" s="9">
        <v>13814.9404296875</v>
      </c>
      <c r="S378" s="9">
        <v>124.71193695068359</v>
      </c>
      <c r="T378" s="9">
        <v>246.74949645996094</v>
      </c>
      <c r="U378" s="9">
        <v>96.362434387207031</v>
      </c>
      <c r="V378" s="9">
        <v>176.97999572753906</v>
      </c>
      <c r="W378">
        <v>199.59333801269531</v>
      </c>
      <c r="X378" s="9"/>
      <c r="Y378" s="9"/>
      <c r="AA378" s="6"/>
      <c r="AB378" s="84">
        <f>price_clean[[#This Row],[Date.1]]</f>
        <v>44356</v>
      </c>
      <c r="AC378" s="85">
        <f t="shared" si="39"/>
        <v>-1.8255325906156837E-3</v>
      </c>
      <c r="AD378" s="85">
        <f t="shared" si="40"/>
        <v>2.9538171124678797E-4</v>
      </c>
      <c r="AE378" s="85">
        <f t="shared" si="41"/>
        <v>3.0723309892003829E-3</v>
      </c>
      <c r="AF378" s="85">
        <f t="shared" si="42"/>
        <v>4.0303793707887094E-3</v>
      </c>
      <c r="AG378" s="85">
        <f t="shared" si="43"/>
        <v>-2.6017521459982297E-3</v>
      </c>
      <c r="AH378" s="85">
        <f t="shared" si="44"/>
        <v>-1.9193434836643904E-3</v>
      </c>
      <c r="AI378" s="85">
        <f t="shared" si="45"/>
        <v>-8.0009034076536263E-3</v>
      </c>
      <c r="AJ378" s="6"/>
      <c r="AK378" s="4"/>
    </row>
    <row r="379" spans="15:37" s="1" customFormat="1" x14ac:dyDescent="0.25">
      <c r="O379" s="6"/>
      <c r="P379" s="35">
        <v>44357</v>
      </c>
      <c r="Q379" s="9">
        <v>4239.18017578125</v>
      </c>
      <c r="R379" s="9">
        <v>13960.349609375</v>
      </c>
      <c r="S379" s="9">
        <v>123.71134185791016</v>
      </c>
      <c r="T379" s="9">
        <v>250.30101013183594</v>
      </c>
      <c r="U379" s="9">
        <v>96.836647033691406</v>
      </c>
      <c r="V379" s="9">
        <v>177.74000549316406</v>
      </c>
      <c r="W379">
        <v>203.37333679199219</v>
      </c>
      <c r="X379" s="9"/>
      <c r="Y379" s="9"/>
      <c r="AA379" s="6"/>
      <c r="AB379" s="84">
        <f>price_clean[[#This Row],[Date.1]]</f>
        <v>44357</v>
      </c>
      <c r="AC379" s="85">
        <f t="shared" si="39"/>
        <v>4.641454776462911E-3</v>
      </c>
      <c r="AD379" s="85">
        <f t="shared" si="40"/>
        <v>1.0470494308413163E-2</v>
      </c>
      <c r="AE379" s="85">
        <f t="shared" si="41"/>
        <v>-8.0556098327172164E-3</v>
      </c>
      <c r="AF379" s="85">
        <f t="shared" si="42"/>
        <v>1.4290596491713502E-2</v>
      </c>
      <c r="AG379" s="85">
        <f t="shared" si="43"/>
        <v>4.9090668064402793E-3</v>
      </c>
      <c r="AH379" s="85">
        <f t="shared" si="44"/>
        <v>4.2851315176653387E-3</v>
      </c>
      <c r="AI379" s="85">
        <f t="shared" si="45"/>
        <v>1.8761400839628444E-2</v>
      </c>
      <c r="AJ379" s="6"/>
      <c r="AK379" s="4"/>
    </row>
    <row r="380" spans="15:37" s="1" customFormat="1" x14ac:dyDescent="0.25">
      <c r="O380" s="6"/>
      <c r="P380" s="35">
        <v>44358</v>
      </c>
      <c r="Q380" s="9">
        <v>4247.43994140625</v>
      </c>
      <c r="R380" s="9">
        <v>13998.2998046875</v>
      </c>
      <c r="S380" s="9">
        <v>124.92775726318359</v>
      </c>
      <c r="T380" s="9">
        <v>250.93350219726563</v>
      </c>
      <c r="U380" s="9">
        <v>97.013336181640625</v>
      </c>
      <c r="V380" s="9">
        <v>175.74000549316406</v>
      </c>
      <c r="W380">
        <v>203.29666137695313</v>
      </c>
      <c r="X380" s="9"/>
      <c r="Y380" s="9"/>
      <c r="AA380" s="6"/>
      <c r="AB380" s="84">
        <f>price_clean[[#This Row],[Date.1]]</f>
        <v>44358</v>
      </c>
      <c r="AC380" s="85">
        <f t="shared" si="39"/>
        <v>1.9465389328083601E-3</v>
      </c>
      <c r="AD380" s="85">
        <f t="shared" si="40"/>
        <v>2.714739046053182E-3</v>
      </c>
      <c r="AE380" s="85">
        <f t="shared" si="41"/>
        <v>9.7846647167829891E-3</v>
      </c>
      <c r="AF380" s="85">
        <f t="shared" si="42"/>
        <v>2.5237384321334807E-3</v>
      </c>
      <c r="AG380" s="85">
        <f t="shared" si="43"/>
        <v>1.8229477655734203E-3</v>
      </c>
      <c r="AH380" s="85">
        <f t="shared" si="44"/>
        <v>-1.1316177890912231E-2</v>
      </c>
      <c r="AI380" s="85">
        <f t="shared" si="45"/>
        <v>-3.7708912038201647E-4</v>
      </c>
      <c r="AJ380" s="6"/>
      <c r="AK380" s="4"/>
    </row>
    <row r="381" spans="15:37" s="1" customFormat="1" x14ac:dyDescent="0.25">
      <c r="O381" s="6"/>
      <c r="P381" s="35">
        <v>44361</v>
      </c>
      <c r="Q381" s="9">
        <v>4255.14990234375</v>
      </c>
      <c r="R381" s="9">
        <v>14128.2001953125</v>
      </c>
      <c r="S381" s="9">
        <v>127.99820709228516</v>
      </c>
      <c r="T381" s="9">
        <v>252.87957763671875</v>
      </c>
      <c r="U381" s="9">
        <v>97.180709838867188</v>
      </c>
      <c r="V381" s="9">
        <v>174.71000671386719</v>
      </c>
      <c r="W381">
        <v>205.89666748046875</v>
      </c>
      <c r="X381" s="9"/>
      <c r="Y381" s="9"/>
      <c r="AA381" s="6"/>
      <c r="AB381" s="84">
        <f>price_clean[[#This Row],[Date.1]]</f>
        <v>44361</v>
      </c>
      <c r="AC381" s="85">
        <f t="shared" si="39"/>
        <v>1.8135563851361702E-3</v>
      </c>
      <c r="AD381" s="85">
        <f t="shared" si="40"/>
        <v>9.2369341529002433E-3</v>
      </c>
      <c r="AE381" s="85">
        <f t="shared" si="41"/>
        <v>2.4280628395016931E-2</v>
      </c>
      <c r="AF381" s="85">
        <f t="shared" si="42"/>
        <v>7.7254251474469897E-3</v>
      </c>
      <c r="AG381" s="85">
        <f t="shared" si="43"/>
        <v>1.7237778613823915E-3</v>
      </c>
      <c r="AH381" s="85">
        <f t="shared" si="44"/>
        <v>-5.878166410042197E-3</v>
      </c>
      <c r="AI381" s="85">
        <f t="shared" si="45"/>
        <v>1.2708130416930218E-2</v>
      </c>
      <c r="AJ381" s="6"/>
      <c r="AK381" s="4"/>
    </row>
    <row r="382" spans="15:37" s="1" customFormat="1" x14ac:dyDescent="0.25">
      <c r="O382" s="6"/>
      <c r="P382" s="35">
        <v>44362</v>
      </c>
      <c r="Q382" s="9">
        <v>4246.58984375</v>
      </c>
      <c r="R382" s="9">
        <v>14030.41015625</v>
      </c>
      <c r="S382" s="9">
        <v>127.17418670654297</v>
      </c>
      <c r="T382" s="9">
        <v>251.39079284667969</v>
      </c>
      <c r="U382" s="9">
        <v>96.985427856445313</v>
      </c>
      <c r="V382" s="9">
        <v>174.05000305175781</v>
      </c>
      <c r="W382">
        <v>199.78666687011719</v>
      </c>
      <c r="X382" s="9"/>
      <c r="Y382" s="9"/>
      <c r="AA382" s="6"/>
      <c r="AB382" s="84">
        <f>price_clean[[#This Row],[Date.1]]</f>
        <v>44362</v>
      </c>
      <c r="AC382" s="85">
        <f t="shared" si="39"/>
        <v>-2.0137199542758799E-3</v>
      </c>
      <c r="AD382" s="85">
        <f t="shared" si="40"/>
        <v>-6.945685953818506E-3</v>
      </c>
      <c r="AE382" s="85">
        <f t="shared" si="41"/>
        <v>-6.4585611149940506E-3</v>
      </c>
      <c r="AF382" s="85">
        <f t="shared" si="42"/>
        <v>-5.9047257297589785E-3</v>
      </c>
      <c r="AG382" s="85">
        <f t="shared" si="43"/>
        <v>-2.0114943891263518E-3</v>
      </c>
      <c r="AH382" s="85">
        <f t="shared" si="44"/>
        <v>-3.7848631237422004E-3</v>
      </c>
      <c r="AI382" s="85">
        <f t="shared" si="45"/>
        <v>-3.0124297160670121E-2</v>
      </c>
      <c r="AJ382" s="6"/>
      <c r="AK382" s="4"/>
    </row>
    <row r="383" spans="15:37" s="1" customFormat="1" x14ac:dyDescent="0.25">
      <c r="O383" s="6"/>
      <c r="P383" s="35">
        <v>44363</v>
      </c>
      <c r="Q383" s="9">
        <v>4223.7001953125</v>
      </c>
      <c r="R383" s="9">
        <v>13983.009765625</v>
      </c>
      <c r="S383" s="9">
        <v>127.67449951171875</v>
      </c>
      <c r="T383" s="9">
        <v>250.43727111816406</v>
      </c>
      <c r="U383" s="9">
        <v>96.353118896484375</v>
      </c>
      <c r="V383" s="9">
        <v>171.11000061035156</v>
      </c>
      <c r="W383">
        <v>201.62333679199219</v>
      </c>
      <c r="X383" s="9"/>
      <c r="Y383" s="9"/>
      <c r="AA383" s="6"/>
      <c r="AB383" s="84">
        <f>price_clean[[#This Row],[Date.1]]</f>
        <v>44363</v>
      </c>
      <c r="AC383" s="85">
        <f t="shared" si="39"/>
        <v>-5.4047037470264913E-3</v>
      </c>
      <c r="AD383" s="85">
        <f t="shared" si="40"/>
        <v>-3.3841234661178979E-3</v>
      </c>
      <c r="AE383" s="85">
        <f t="shared" si="41"/>
        <v>3.9263568931560879E-3</v>
      </c>
      <c r="AF383" s="85">
        <f t="shared" si="42"/>
        <v>-3.8001974959531257E-3</v>
      </c>
      <c r="AG383" s="85">
        <f t="shared" si="43"/>
        <v>-6.5409741098098146E-3</v>
      </c>
      <c r="AH383" s="85">
        <f t="shared" si="44"/>
        <v>-1.703600368035545E-2</v>
      </c>
      <c r="AI383" s="85">
        <f t="shared" si="45"/>
        <v>9.1511557886189837E-3</v>
      </c>
      <c r="AJ383" s="6"/>
      <c r="AK383" s="4"/>
    </row>
    <row r="384" spans="15:37" s="1" customFormat="1" x14ac:dyDescent="0.25">
      <c r="O384" s="6"/>
      <c r="P384" s="35">
        <v>44364</v>
      </c>
      <c r="Q384" s="9">
        <v>4221.85986328125</v>
      </c>
      <c r="R384" s="9">
        <v>14163.8095703125</v>
      </c>
      <c r="S384" s="9">
        <v>129.28329467773438</v>
      </c>
      <c r="T384" s="9">
        <v>253.86228942871094</v>
      </c>
      <c r="U384" s="9">
        <v>96.10205078125</v>
      </c>
      <c r="V384" s="9">
        <v>165.85000610351563</v>
      </c>
      <c r="W384">
        <v>205.53334045410156</v>
      </c>
      <c r="X384" s="9"/>
      <c r="Y384" s="9"/>
      <c r="AA384" s="6"/>
      <c r="AB384" s="84">
        <f>price_clean[[#This Row],[Date.1]]</f>
        <v>44364</v>
      </c>
      <c r="AC384" s="85">
        <f t="shared" si="39"/>
        <v>-4.3581054367264766E-4</v>
      </c>
      <c r="AD384" s="85">
        <f t="shared" si="40"/>
        <v>1.2847085081775284E-2</v>
      </c>
      <c r="AE384" s="85">
        <f t="shared" si="41"/>
        <v>1.2522026761479932E-2</v>
      </c>
      <c r="AF384" s="85">
        <f t="shared" si="42"/>
        <v>1.3583477921061179E-2</v>
      </c>
      <c r="AG384" s="85">
        <f t="shared" si="43"/>
        <v>-2.609109000112277E-3</v>
      </c>
      <c r="AH384" s="85">
        <f t="shared" si="44"/>
        <v>-3.1222825916410381E-2</v>
      </c>
      <c r="AI384" s="85">
        <f t="shared" si="45"/>
        <v>1.92069740346885E-2</v>
      </c>
      <c r="AJ384" s="6"/>
      <c r="AK384" s="4"/>
    </row>
    <row r="385" spans="15:37" s="1" customFormat="1" x14ac:dyDescent="0.25">
      <c r="O385" s="6"/>
      <c r="P385" s="35">
        <v>44365</v>
      </c>
      <c r="Q385" s="9">
        <v>4166.4501953125</v>
      </c>
      <c r="R385" s="9">
        <v>14049.580078125</v>
      </c>
      <c r="S385" s="9">
        <v>127.97860717773438</v>
      </c>
      <c r="T385" s="9">
        <v>252.43193054199219</v>
      </c>
      <c r="U385" s="9">
        <v>94.679359436035156</v>
      </c>
      <c r="V385" s="9">
        <v>164.92999267578125</v>
      </c>
      <c r="W385">
        <v>207.77000427246094</v>
      </c>
      <c r="X385" s="9"/>
      <c r="Y385" s="9"/>
      <c r="AA385" s="6"/>
      <c r="AB385" s="84">
        <f>price_clean[[#This Row],[Date.1]]</f>
        <v>44365</v>
      </c>
      <c r="AC385" s="85">
        <f t="shared" si="39"/>
        <v>-1.3211355687284158E-2</v>
      </c>
      <c r="AD385" s="85">
        <f t="shared" si="40"/>
        <v>-8.0975818777627405E-3</v>
      </c>
      <c r="AE385" s="85">
        <f t="shared" si="41"/>
        <v>-1.0142960741982489E-2</v>
      </c>
      <c r="AF385" s="85">
        <f t="shared" si="42"/>
        <v>-5.6503220292970918E-3</v>
      </c>
      <c r="AG385" s="85">
        <f t="shared" si="43"/>
        <v>-1.4914636768954739E-2</v>
      </c>
      <c r="AH385" s="85">
        <f t="shared" si="44"/>
        <v>-5.5627051424659074E-3</v>
      </c>
      <c r="AI385" s="85">
        <f t="shared" si="45"/>
        <v>1.0823457790850165E-2</v>
      </c>
      <c r="AJ385" s="6"/>
      <c r="AK385" s="4"/>
    </row>
    <row r="386" spans="15:37" s="1" customFormat="1" x14ac:dyDescent="0.25">
      <c r="O386" s="6"/>
      <c r="P386" s="35">
        <v>44368</v>
      </c>
      <c r="Q386" s="9">
        <v>4224.7900390625</v>
      </c>
      <c r="R386" s="9">
        <v>14137.23046875</v>
      </c>
      <c r="S386" s="9">
        <v>129.78364562988281</v>
      </c>
      <c r="T386" s="9">
        <v>255.545654296875</v>
      </c>
      <c r="U386" s="9">
        <v>95.982994079589844</v>
      </c>
      <c r="V386" s="9">
        <v>166.94999694824219</v>
      </c>
      <c r="W386">
        <v>206.94332885742188</v>
      </c>
      <c r="X386" s="9"/>
      <c r="Y386" s="9"/>
      <c r="AA386" s="6"/>
      <c r="AB386" s="84">
        <f>price_clean[[#This Row],[Date.1]]</f>
        <v>44368</v>
      </c>
      <c r="AC386" s="85">
        <f t="shared" si="39"/>
        <v>1.3905163512319857E-2</v>
      </c>
      <c r="AD386" s="85">
        <f t="shared" si="40"/>
        <v>6.2192686185890064E-3</v>
      </c>
      <c r="AE386" s="85">
        <f t="shared" si="41"/>
        <v>1.4005681115972014E-2</v>
      </c>
      <c r="AF386" s="85">
        <f t="shared" si="42"/>
        <v>1.2259449415004935E-2</v>
      </c>
      <c r="AG386" s="85">
        <f t="shared" si="43"/>
        <v>1.367501171649628E-2</v>
      </c>
      <c r="AH386" s="85">
        <f t="shared" si="44"/>
        <v>1.2173251058176099E-2</v>
      </c>
      <c r="AI386" s="85">
        <f t="shared" si="45"/>
        <v>-3.9867370732276763E-3</v>
      </c>
      <c r="AJ386" s="6"/>
      <c r="AK386" s="4"/>
    </row>
    <row r="387" spans="15:37" s="1" customFormat="1" x14ac:dyDescent="0.25">
      <c r="O387" s="6"/>
      <c r="P387" s="35">
        <v>44369</v>
      </c>
      <c r="Q387" s="9">
        <v>4246.43994140625</v>
      </c>
      <c r="R387" s="9">
        <v>14270.419921875</v>
      </c>
      <c r="S387" s="9">
        <v>131.43162536621094</v>
      </c>
      <c r="T387" s="9">
        <v>258.34796142578125</v>
      </c>
      <c r="U387" s="9">
        <v>96.225967407226563</v>
      </c>
      <c r="V387" s="9">
        <v>166.25</v>
      </c>
      <c r="W387">
        <v>207.90333557128906</v>
      </c>
      <c r="X387" s="9"/>
      <c r="Y387" s="9"/>
      <c r="AA387" s="6"/>
      <c r="AB387" s="84">
        <f>price_clean[[#This Row],[Date.1]]</f>
        <v>44369</v>
      </c>
      <c r="AC387" s="85">
        <f t="shared" si="39"/>
        <v>5.1114063789906112E-3</v>
      </c>
      <c r="AD387" s="85">
        <f t="shared" si="40"/>
        <v>9.377081682860949E-3</v>
      </c>
      <c r="AE387" s="85">
        <f t="shared" si="41"/>
        <v>1.2617957556223315E-2</v>
      </c>
      <c r="AF387" s="85">
        <f t="shared" si="42"/>
        <v>1.0906284181356668E-2</v>
      </c>
      <c r="AG387" s="85">
        <f t="shared" si="43"/>
        <v>2.5282219432340735E-3</v>
      </c>
      <c r="AH387" s="85">
        <f t="shared" si="44"/>
        <v>-4.20166857422807E-3</v>
      </c>
      <c r="AI387" s="85">
        <f t="shared" si="45"/>
        <v>4.6282567023235863E-3</v>
      </c>
      <c r="AJ387" s="6"/>
      <c r="AK387" s="4"/>
    </row>
    <row r="388" spans="15:37" s="1" customFormat="1" x14ac:dyDescent="0.25">
      <c r="O388" s="6"/>
      <c r="P388" s="35">
        <v>44370</v>
      </c>
      <c r="Q388" s="9">
        <v>4241.83984375</v>
      </c>
      <c r="R388" s="9">
        <v>14274.240234375</v>
      </c>
      <c r="S388" s="9">
        <v>131.156982421875</v>
      </c>
      <c r="T388" s="9">
        <v>258.11441040039063</v>
      </c>
      <c r="U388" s="9">
        <v>96.085792541503906</v>
      </c>
      <c r="V388" s="9">
        <v>166.13999938964844</v>
      </c>
      <c r="W388">
        <v>218.85667419433594</v>
      </c>
      <c r="X388" s="9"/>
      <c r="Y388" s="9"/>
      <c r="AA388" s="6"/>
      <c r="AB388" s="84">
        <f>price_clean[[#This Row],[Date.1]]</f>
        <v>44370</v>
      </c>
      <c r="AC388" s="85">
        <f t="shared" si="39"/>
        <v>-1.0838705186495853E-3</v>
      </c>
      <c r="AD388" s="85">
        <f t="shared" si="40"/>
        <v>2.6767265764589054E-4</v>
      </c>
      <c r="AE388" s="85">
        <f t="shared" si="41"/>
        <v>-2.0918123356162212E-3</v>
      </c>
      <c r="AF388" s="85">
        <f t="shared" si="42"/>
        <v>-9.0442616558853697E-4</v>
      </c>
      <c r="AG388" s="85">
        <f t="shared" si="43"/>
        <v>-1.457788026945074E-3</v>
      </c>
      <c r="AH388" s="85">
        <f t="shared" si="44"/>
        <v>-6.6187679875640156E-4</v>
      </c>
      <c r="AI388" s="85">
        <f t="shared" si="45"/>
        <v>5.1343820984031875E-2</v>
      </c>
      <c r="AJ388" s="6"/>
      <c r="AK388" s="4"/>
    </row>
    <row r="389" spans="15:37" s="1" customFormat="1" x14ac:dyDescent="0.25">
      <c r="O389" s="6"/>
      <c r="P389" s="35">
        <v>44371</v>
      </c>
      <c r="Q389" s="9">
        <v>4266.490234375</v>
      </c>
      <c r="R389" s="9">
        <v>14365.9599609375</v>
      </c>
      <c r="S389" s="9">
        <v>130.87246704101563</v>
      </c>
      <c r="T389" s="9">
        <v>259.49612426757813</v>
      </c>
      <c r="U389" s="9">
        <v>96.786666870117188</v>
      </c>
      <c r="V389" s="9">
        <v>166.03999328613281</v>
      </c>
      <c r="W389">
        <v>226.60667419433594</v>
      </c>
      <c r="X389" s="9"/>
      <c r="Y389" s="9"/>
      <c r="AA389" s="6"/>
      <c r="AB389" s="84">
        <f>price_clean[[#This Row],[Date.1]]</f>
        <v>44371</v>
      </c>
      <c r="AC389" s="85">
        <f t="shared" si="39"/>
        <v>5.7944295459168927E-3</v>
      </c>
      <c r="AD389" s="85">
        <f t="shared" si="40"/>
        <v>6.4049859634211599E-3</v>
      </c>
      <c r="AE389" s="85">
        <f t="shared" si="41"/>
        <v>-2.1716298931784119E-3</v>
      </c>
      <c r="AF389" s="85">
        <f t="shared" si="42"/>
        <v>5.3388293188410471E-3</v>
      </c>
      <c r="AG389" s="85">
        <f t="shared" si="43"/>
        <v>7.2677811627580354E-3</v>
      </c>
      <c r="AH389" s="85">
        <f t="shared" si="44"/>
        <v>-6.0211998760961174E-4</v>
      </c>
      <c r="AI389" s="85">
        <f t="shared" si="45"/>
        <v>3.4798741964764013E-2</v>
      </c>
      <c r="AJ389" s="6"/>
      <c r="AK389" s="4"/>
    </row>
    <row r="390" spans="15:37" s="1" customFormat="1" x14ac:dyDescent="0.25">
      <c r="O390" s="6"/>
      <c r="P390" s="35">
        <v>44372</v>
      </c>
      <c r="Q390" s="9">
        <v>4280.7001953125</v>
      </c>
      <c r="R390" s="9">
        <v>14345.1796875</v>
      </c>
      <c r="S390" s="9">
        <v>130.57821655273438</v>
      </c>
      <c r="T390" s="9">
        <v>257.87115478515625</v>
      </c>
      <c r="U390" s="9">
        <v>97.169822692871094</v>
      </c>
      <c r="V390" s="9">
        <v>166.58999633789063</v>
      </c>
      <c r="W390">
        <v>223.9566650390625</v>
      </c>
      <c r="X390" s="9"/>
      <c r="Y390" s="9"/>
      <c r="AA390" s="6"/>
      <c r="AB390" s="84">
        <f>price_clean[[#This Row],[Date.1]]</f>
        <v>44372</v>
      </c>
      <c r="AC390" s="85">
        <f t="shared" si="39"/>
        <v>3.3250631646875649E-3</v>
      </c>
      <c r="AD390" s="85">
        <f t="shared" si="40"/>
        <v>-1.4475410813007997E-3</v>
      </c>
      <c r="AE390" s="85">
        <f t="shared" si="41"/>
        <v>-2.2509071957562813E-3</v>
      </c>
      <c r="AF390" s="85">
        <f t="shared" si="42"/>
        <v>-6.2817069870116449E-3</v>
      </c>
      <c r="AG390" s="85">
        <f t="shared" si="43"/>
        <v>3.9509512885025693E-3</v>
      </c>
      <c r="AH390" s="85">
        <f t="shared" si="44"/>
        <v>3.3069991892593492E-3</v>
      </c>
      <c r="AI390" s="85">
        <f t="shared" si="45"/>
        <v>-1.1763228305736152E-2</v>
      </c>
      <c r="AJ390" s="6"/>
      <c r="AK390" s="4"/>
    </row>
    <row r="391" spans="15:37" s="1" customFormat="1" x14ac:dyDescent="0.25">
      <c r="O391" s="6"/>
      <c r="P391" s="35">
        <v>44375</v>
      </c>
      <c r="Q391" s="9">
        <v>4290.60986328125</v>
      </c>
      <c r="R391" s="9">
        <v>14524.98046875</v>
      </c>
      <c r="S391" s="9">
        <v>132.21644592285156</v>
      </c>
      <c r="T391" s="9">
        <v>261.47137451171875</v>
      </c>
      <c r="U391" s="9">
        <v>97.0670166015625</v>
      </c>
      <c r="V391" s="9">
        <v>166.58000183105469</v>
      </c>
      <c r="W391">
        <v>229.57333374023438</v>
      </c>
      <c r="X391" s="9"/>
      <c r="Y391" s="9"/>
      <c r="AA391" s="6"/>
      <c r="AB391" s="84">
        <f>price_clean[[#This Row],[Date.1]]</f>
        <v>44375</v>
      </c>
      <c r="AC391" s="85">
        <f t="shared" si="39"/>
        <v>2.3122888604717494E-3</v>
      </c>
      <c r="AD391" s="85">
        <f t="shared" si="40"/>
        <v>1.2455982576309659E-2</v>
      </c>
      <c r="AE391" s="85">
        <f t="shared" si="41"/>
        <v>1.246791374202167E-2</v>
      </c>
      <c r="AF391" s="85">
        <f t="shared" si="42"/>
        <v>1.3864750896357999E-2</v>
      </c>
      <c r="AG391" s="85">
        <f t="shared" si="43"/>
        <v>-1.0585643926462084E-3</v>
      </c>
      <c r="AH391" s="85">
        <f t="shared" si="44"/>
        <v>-5.999643961855651E-5</v>
      </c>
      <c r="AI391" s="85">
        <f t="shared" si="45"/>
        <v>2.476994196174637E-2</v>
      </c>
      <c r="AJ391" s="6"/>
      <c r="AK391" s="4"/>
    </row>
    <row r="392" spans="15:37" s="1" customFormat="1" x14ac:dyDescent="0.25">
      <c r="O392" s="6"/>
      <c r="P392" s="35">
        <v>44376</v>
      </c>
      <c r="Q392" s="9">
        <v>4291.7998046875</v>
      </c>
      <c r="R392" s="9">
        <v>14572.75</v>
      </c>
      <c r="S392" s="9">
        <v>133.73695373535156</v>
      </c>
      <c r="T392" s="9">
        <v>264.07913208007813</v>
      </c>
      <c r="U392" s="9">
        <v>97.085700988769531</v>
      </c>
      <c r="V392" s="9">
        <v>164.83000183105469</v>
      </c>
      <c r="W392">
        <v>226.91999816894531</v>
      </c>
      <c r="X392" s="9"/>
      <c r="Y392" s="9"/>
      <c r="AA392" s="6"/>
      <c r="AB392" s="84">
        <f>price_clean[[#This Row],[Date.1]]</f>
        <v>44376</v>
      </c>
      <c r="AC392" s="85">
        <f t="shared" si="39"/>
        <v>2.7729774268781519E-4</v>
      </c>
      <c r="AD392" s="85">
        <f t="shared" si="40"/>
        <v>3.283388319016907E-3</v>
      </c>
      <c r="AE392" s="85">
        <f t="shared" si="41"/>
        <v>1.1434517335653446E-2</v>
      </c>
      <c r="AF392" s="85">
        <f t="shared" si="42"/>
        <v>9.9239899413079997E-3</v>
      </c>
      <c r="AG392" s="85">
        <f t="shared" si="43"/>
        <v>1.9247103513776026E-4</v>
      </c>
      <c r="AH392" s="85">
        <f t="shared" si="44"/>
        <v>-1.0561034647227364E-2</v>
      </c>
      <c r="AI392" s="85">
        <f t="shared" si="45"/>
        <v>-1.1624991064809973E-2</v>
      </c>
      <c r="AJ392" s="6"/>
      <c r="AK392" s="4"/>
    </row>
    <row r="393" spans="15:37" s="1" customFormat="1" x14ac:dyDescent="0.25">
      <c r="O393" s="6"/>
      <c r="P393" s="35">
        <v>44377</v>
      </c>
      <c r="Q393" s="9">
        <v>4297.5</v>
      </c>
      <c r="R393" s="9">
        <v>14554.7998046875</v>
      </c>
      <c r="S393" s="9">
        <v>134.35496520996094</v>
      </c>
      <c r="T393" s="9">
        <v>263.592529296875</v>
      </c>
      <c r="U393" s="9">
        <v>96.824043273925781</v>
      </c>
      <c r="V393" s="9">
        <v>165.6300048828125</v>
      </c>
      <c r="W393">
        <v>226.56666564941406</v>
      </c>
      <c r="X393" s="9"/>
      <c r="Y393" s="9"/>
      <c r="AA393" s="6"/>
      <c r="AB393" s="84">
        <f>price_clean[[#This Row],[Date.1]]</f>
        <v>44377</v>
      </c>
      <c r="AC393" s="85">
        <f t="shared" si="39"/>
        <v>1.3272784229071918E-3</v>
      </c>
      <c r="AD393" s="85">
        <f t="shared" si="40"/>
        <v>-1.2325236901305006E-3</v>
      </c>
      <c r="AE393" s="85">
        <f t="shared" si="41"/>
        <v>4.6104528011046073E-3</v>
      </c>
      <c r="AF393" s="85">
        <f t="shared" si="42"/>
        <v>-1.8443397921675624E-3</v>
      </c>
      <c r="AG393" s="85">
        <f t="shared" si="43"/>
        <v>-2.6987594114948246E-3</v>
      </c>
      <c r="AH393" s="85">
        <f t="shared" si="44"/>
        <v>4.8417635922936011E-3</v>
      </c>
      <c r="AI393" s="85">
        <f t="shared" si="45"/>
        <v>-1.5582931945795787E-3</v>
      </c>
      <c r="AJ393" s="6"/>
      <c r="AK393" s="4"/>
    </row>
    <row r="394" spans="15:37" s="1" customFormat="1" x14ac:dyDescent="0.25">
      <c r="O394" s="6"/>
      <c r="P394" s="35">
        <v>44378</v>
      </c>
      <c r="Q394" s="9">
        <v>4319.93994140625</v>
      </c>
      <c r="R394" s="9">
        <v>14560.0498046875</v>
      </c>
      <c r="S394" s="9">
        <v>134.65908813476563</v>
      </c>
      <c r="T394" s="9">
        <v>264.273681640625</v>
      </c>
      <c r="U394" s="9">
        <v>97.179145812988281</v>
      </c>
      <c r="V394" s="9">
        <v>166.19999694824219</v>
      </c>
      <c r="W394">
        <v>225.97332763671875</v>
      </c>
      <c r="X394" s="9"/>
      <c r="Y394" s="9"/>
      <c r="AA394" s="6"/>
      <c r="AB394" s="84">
        <f>price_clean[[#This Row],[Date.1]]</f>
        <v>44378</v>
      </c>
      <c r="AC394" s="85">
        <f t="shared" si="39"/>
        <v>5.2080414322547442E-3</v>
      </c>
      <c r="AD394" s="85">
        <f t="shared" si="40"/>
        <v>3.6064071271799521E-4</v>
      </c>
      <c r="AE394" s="85">
        <f t="shared" si="41"/>
        <v>2.261019828407661E-3</v>
      </c>
      <c r="AF394" s="85">
        <f t="shared" si="42"/>
        <v>2.5807778853786404E-3</v>
      </c>
      <c r="AG394" s="85">
        <f t="shared" si="43"/>
        <v>3.6607948282383427E-3</v>
      </c>
      <c r="AH394" s="85">
        <f t="shared" si="44"/>
        <v>3.4354496150826534E-3</v>
      </c>
      <c r="AI394" s="85">
        <f t="shared" si="45"/>
        <v>-2.6222581937175599E-3</v>
      </c>
      <c r="AJ394" s="6"/>
      <c r="AK394" s="4"/>
    </row>
    <row r="395" spans="15:37" s="1" customFormat="1" x14ac:dyDescent="0.25">
      <c r="O395" s="6"/>
      <c r="P395" s="35">
        <v>44379</v>
      </c>
      <c r="Q395" s="9">
        <v>4352.33984375</v>
      </c>
      <c r="R395" s="9">
        <v>14727.6298828125</v>
      </c>
      <c r="S395" s="9">
        <v>137.29789733886719</v>
      </c>
      <c r="T395" s="9">
        <v>270.1605224609375</v>
      </c>
      <c r="U395" s="9">
        <v>97.590347290039063</v>
      </c>
      <c r="V395" s="9">
        <v>167.28999328613281</v>
      </c>
      <c r="W395">
        <v>226.30000305175781</v>
      </c>
      <c r="X395" s="9"/>
      <c r="Y395" s="9"/>
      <c r="AA395" s="6"/>
      <c r="AB395" s="84">
        <f>price_clean[[#This Row],[Date.1]]</f>
        <v>44379</v>
      </c>
      <c r="AC395" s="85">
        <f t="shared" si="39"/>
        <v>7.4720958946916712E-3</v>
      </c>
      <c r="AD395" s="85">
        <f t="shared" si="40"/>
        <v>1.1443850027735189E-2</v>
      </c>
      <c r="AE395" s="85">
        <f t="shared" si="41"/>
        <v>1.9406686817779812E-2</v>
      </c>
      <c r="AF395" s="85">
        <f t="shared" si="42"/>
        <v>2.2031070916720828E-2</v>
      </c>
      <c r="AG395" s="85">
        <f t="shared" si="43"/>
        <v>4.2224486129166247E-3</v>
      </c>
      <c r="AH395" s="85">
        <f t="shared" si="44"/>
        <v>6.5369291506959725E-3</v>
      </c>
      <c r="AI395" s="85">
        <f t="shared" si="45"/>
        <v>1.4445931240384159E-3</v>
      </c>
      <c r="AJ395" s="6"/>
      <c r="AK395" s="4"/>
    </row>
    <row r="396" spans="15:37" s="1" customFormat="1" x14ac:dyDescent="0.25">
      <c r="O396" s="6"/>
      <c r="P396" s="35">
        <v>44383</v>
      </c>
      <c r="Q396" s="9">
        <v>4343.5400390625</v>
      </c>
      <c r="R396" s="9">
        <v>14786.3603515625</v>
      </c>
      <c r="S396" s="9">
        <v>139.3187255859375</v>
      </c>
      <c r="T396" s="9">
        <v>270.170166015625</v>
      </c>
      <c r="U396" s="9">
        <v>97.095046997070313</v>
      </c>
      <c r="V396" s="9">
        <v>168.1199951171875</v>
      </c>
      <c r="W396">
        <v>219.86000061035156</v>
      </c>
      <c r="X396" s="9"/>
      <c r="Y396" s="9"/>
      <c r="AA396" s="6"/>
      <c r="AB396" s="84">
        <f>price_clean[[#This Row],[Date.1]]</f>
        <v>44383</v>
      </c>
      <c r="AC396" s="85">
        <f t="shared" si="39"/>
        <v>-2.0239027700217787E-3</v>
      </c>
      <c r="AD396" s="85">
        <f t="shared" si="40"/>
        <v>3.979844528219376E-3</v>
      </c>
      <c r="AE396" s="85">
        <f t="shared" si="41"/>
        <v>1.4611299767938497E-2</v>
      </c>
      <c r="AF396" s="85">
        <f t="shared" si="42"/>
        <v>3.5695010089871622E-5</v>
      </c>
      <c r="AG396" s="85">
        <f t="shared" si="43"/>
        <v>-5.0882231139417235E-3</v>
      </c>
      <c r="AH396" s="85">
        <f t="shared" si="44"/>
        <v>4.949187883217545E-3</v>
      </c>
      <c r="AI396" s="85">
        <f t="shared" si="45"/>
        <v>-2.8870583198134143E-2</v>
      </c>
      <c r="AJ396" s="6"/>
      <c r="AK396" s="4"/>
    </row>
    <row r="397" spans="15:37" s="1" customFormat="1" x14ac:dyDescent="0.25">
      <c r="O397" s="6"/>
      <c r="P397" s="35">
        <v>44384</v>
      </c>
      <c r="Q397" s="9">
        <v>4358.1298828125</v>
      </c>
      <c r="R397" s="9">
        <v>14810.5400390625</v>
      </c>
      <c r="S397" s="9">
        <v>141.82022094726563</v>
      </c>
      <c r="T397" s="9">
        <v>272.37896728515625</v>
      </c>
      <c r="U397" s="9">
        <v>97.338020324707031</v>
      </c>
      <c r="V397" s="9">
        <v>168.75999450683594</v>
      </c>
      <c r="W397">
        <v>214.88333129882813</v>
      </c>
      <c r="X397" s="9"/>
      <c r="Y397" s="9"/>
      <c r="AA397" s="6"/>
      <c r="AB397" s="84">
        <f>price_clean[[#This Row],[Date.1]]</f>
        <v>44384</v>
      </c>
      <c r="AC397" s="85">
        <f t="shared" si="39"/>
        <v>3.3533465536629346E-3</v>
      </c>
      <c r="AD397" s="85">
        <f t="shared" si="40"/>
        <v>1.6339341323132861E-3</v>
      </c>
      <c r="AE397" s="85">
        <f t="shared" si="41"/>
        <v>1.7795907747947478E-2</v>
      </c>
      <c r="AF397" s="85">
        <f t="shared" si="42"/>
        <v>8.1423537047219333E-3</v>
      </c>
      <c r="AG397" s="85">
        <f t="shared" si="43"/>
        <v>2.4993017644732718E-3</v>
      </c>
      <c r="AH397" s="85">
        <f t="shared" si="44"/>
        <v>3.7995736126820853E-3</v>
      </c>
      <c r="AI397" s="85">
        <f t="shared" si="45"/>
        <v>-2.289574720602526E-2</v>
      </c>
      <c r="AJ397" s="6"/>
      <c r="AK397" s="4"/>
    </row>
    <row r="398" spans="15:37" s="1" customFormat="1" x14ac:dyDescent="0.25">
      <c r="O398" s="6"/>
      <c r="P398" s="35">
        <v>44385</v>
      </c>
      <c r="Q398" s="9">
        <v>4320.81982421875</v>
      </c>
      <c r="R398" s="9">
        <v>14722.1396484375</v>
      </c>
      <c r="S398" s="9">
        <v>140.51554870605469</v>
      </c>
      <c r="T398" s="9">
        <v>269.9366455078125</v>
      </c>
      <c r="U398" s="9">
        <v>96.225967407226563</v>
      </c>
      <c r="V398" s="9">
        <v>168.64999389648438</v>
      </c>
      <c r="W398">
        <v>217.60333251953125</v>
      </c>
      <c r="X398" s="9"/>
      <c r="Y398" s="9"/>
      <c r="AA398" s="6"/>
      <c r="AB398" s="84">
        <f>price_clean[[#This Row],[Date.1]]</f>
        <v>44385</v>
      </c>
      <c r="AC398" s="85">
        <f t="shared" si="39"/>
        <v>-8.5978810095563955E-3</v>
      </c>
      <c r="AD398" s="85">
        <f t="shared" si="40"/>
        <v>-5.9866328136205073E-3</v>
      </c>
      <c r="AE398" s="85">
        <f t="shared" si="41"/>
        <v>-9.2420562184777448E-3</v>
      </c>
      <c r="AF398" s="85">
        <f t="shared" si="42"/>
        <v>-9.0070734874806765E-3</v>
      </c>
      <c r="AG398" s="85">
        <f t="shared" si="43"/>
        <v>-1.1490413746998711E-2</v>
      </c>
      <c r="AH398" s="85">
        <f t="shared" si="44"/>
        <v>-6.5202938875200762E-4</v>
      </c>
      <c r="AI398" s="85">
        <f t="shared" si="45"/>
        <v>1.2578594031283381E-2</v>
      </c>
      <c r="AJ398" s="6"/>
      <c r="AK398" s="4"/>
    </row>
    <row r="399" spans="15:37" s="1" customFormat="1" x14ac:dyDescent="0.25">
      <c r="O399" s="6"/>
      <c r="P399" s="35">
        <v>44386</v>
      </c>
      <c r="Q399" s="9">
        <v>4369.5498046875</v>
      </c>
      <c r="R399" s="9">
        <v>14826.08984375</v>
      </c>
      <c r="S399" s="9">
        <v>142.34996032714844</v>
      </c>
      <c r="T399" s="9">
        <v>270.442626953125</v>
      </c>
      <c r="U399" s="9">
        <v>97.646408081054688</v>
      </c>
      <c r="V399" s="9">
        <v>169.21000671386719</v>
      </c>
      <c r="W399">
        <v>218.98333740234375</v>
      </c>
      <c r="X399" s="9"/>
      <c r="Y399" s="9"/>
      <c r="AA399" s="6"/>
      <c r="AB399" s="84">
        <f>price_clean[[#This Row],[Date.1]]</f>
        <v>44386</v>
      </c>
      <c r="AC399" s="85">
        <f t="shared" si="39"/>
        <v>1.1214825902413766E-2</v>
      </c>
      <c r="AD399" s="85">
        <f t="shared" si="40"/>
        <v>7.0359968051334305E-3</v>
      </c>
      <c r="AE399" s="85">
        <f t="shared" si="41"/>
        <v>1.2970385426989943E-2</v>
      </c>
      <c r="AF399" s="85">
        <f t="shared" si="42"/>
        <v>1.8726906044341976E-3</v>
      </c>
      <c r="AG399" s="85">
        <f t="shared" si="43"/>
        <v>1.4653620327235632E-2</v>
      </c>
      <c r="AH399" s="85">
        <f t="shared" si="44"/>
        <v>3.3150614410246745E-3</v>
      </c>
      <c r="AI399" s="85">
        <f t="shared" si="45"/>
        <v>6.321812249024031E-3</v>
      </c>
      <c r="AJ399" s="6"/>
      <c r="AK399" s="4"/>
    </row>
    <row r="400" spans="15:37" s="1" customFormat="1" x14ac:dyDescent="0.25">
      <c r="O400" s="6"/>
      <c r="P400" s="35">
        <v>44389</v>
      </c>
      <c r="Q400" s="9">
        <v>4384.6298828125</v>
      </c>
      <c r="R400" s="9">
        <v>14877.8896484375</v>
      </c>
      <c r="S400" s="9">
        <v>141.75155639648438</v>
      </c>
      <c r="T400" s="9">
        <v>269.83935546875</v>
      </c>
      <c r="U400" s="9">
        <v>97.880043029785156</v>
      </c>
      <c r="V400" s="9">
        <v>169</v>
      </c>
      <c r="W400">
        <v>228.56666564941406</v>
      </c>
      <c r="X400" s="9"/>
      <c r="Y400" s="9"/>
      <c r="AA400" s="6"/>
      <c r="AB400" s="84">
        <f>price_clean[[#This Row],[Date.1]]</f>
        <v>44389</v>
      </c>
      <c r="AC400" s="85">
        <f t="shared" si="39"/>
        <v>3.4452326955940497E-3</v>
      </c>
      <c r="AD400" s="85">
        <f t="shared" si="40"/>
        <v>3.487738551006642E-3</v>
      </c>
      <c r="AE400" s="85">
        <f t="shared" si="41"/>
        <v>-4.2126126077027043E-3</v>
      </c>
      <c r="AF400" s="85">
        <f t="shared" si="42"/>
        <v>-2.2331736193887831E-3</v>
      </c>
      <c r="AG400" s="85">
        <f t="shared" si="43"/>
        <v>2.3898051501182092E-3</v>
      </c>
      <c r="AH400" s="85">
        <f t="shared" si="44"/>
        <v>-1.2418718351821449E-3</v>
      </c>
      <c r="AI400" s="85">
        <f t="shared" si="45"/>
        <v>4.2832279170544656E-2</v>
      </c>
      <c r="AJ400" s="6"/>
      <c r="AK400" s="4"/>
    </row>
    <row r="401" spans="15:37" s="1" customFormat="1" x14ac:dyDescent="0.25">
      <c r="O401" s="6"/>
      <c r="P401" s="35">
        <v>44390</v>
      </c>
      <c r="Q401" s="9">
        <v>4369.2099609375</v>
      </c>
      <c r="R401" s="9">
        <v>14874.5400390625</v>
      </c>
      <c r="S401" s="9">
        <v>142.869873046875</v>
      </c>
      <c r="T401" s="9">
        <v>273.400634765625</v>
      </c>
      <c r="U401" s="9">
        <v>97.422134399414063</v>
      </c>
      <c r="V401" s="9">
        <v>169.22000122070313</v>
      </c>
      <c r="W401">
        <v>222.84666442871094</v>
      </c>
      <c r="X401" s="9"/>
      <c r="Y401" s="9"/>
      <c r="AA401" s="6"/>
      <c r="AB401" s="84">
        <f>price_clean[[#This Row],[Date.1]]</f>
        <v>44390</v>
      </c>
      <c r="AC401" s="85">
        <f t="shared" si="39"/>
        <v>-3.5230111811655838E-3</v>
      </c>
      <c r="AD401" s="85">
        <f t="shared" si="40"/>
        <v>-2.2516543518183197E-4</v>
      </c>
      <c r="AE401" s="85">
        <f t="shared" si="41"/>
        <v>7.8583148678088161E-3</v>
      </c>
      <c r="AF401" s="85">
        <f t="shared" si="42"/>
        <v>1.311144385181979E-2</v>
      </c>
      <c r="AG401" s="85">
        <f t="shared" si="43"/>
        <v>-4.6892408008651597E-3</v>
      </c>
      <c r="AH401" s="85">
        <f t="shared" si="44"/>
        <v>1.3009357869861221E-3</v>
      </c>
      <c r="AI401" s="85">
        <f t="shared" si="45"/>
        <v>-2.5343989677892861E-2</v>
      </c>
      <c r="AJ401" s="6"/>
      <c r="AK401" s="4"/>
    </row>
    <row r="402" spans="15:37" s="1" customFormat="1" x14ac:dyDescent="0.25">
      <c r="O402" s="6"/>
      <c r="P402" s="35">
        <v>44391</v>
      </c>
      <c r="Q402" s="9">
        <v>4374.2998046875</v>
      </c>
      <c r="R402" s="9">
        <v>14900.4404296875</v>
      </c>
      <c r="S402" s="9">
        <v>146.31312561035156</v>
      </c>
      <c r="T402" s="9">
        <v>274.88937377929688</v>
      </c>
      <c r="U402" s="9">
        <v>97.496894836425781</v>
      </c>
      <c r="V402" s="9">
        <v>171.03999328613281</v>
      </c>
      <c r="W402">
        <v>217.7933349609375</v>
      </c>
      <c r="X402" s="9"/>
      <c r="Y402" s="9"/>
      <c r="AA402" s="6"/>
      <c r="AB402" s="84">
        <f>price_clean[[#This Row],[Date.1]]</f>
        <v>44391</v>
      </c>
      <c r="AC402" s="85">
        <f t="shared" si="39"/>
        <v>1.1642565654693257E-3</v>
      </c>
      <c r="AD402" s="85">
        <f t="shared" si="40"/>
        <v>1.7397423440742516E-3</v>
      </c>
      <c r="AE402" s="85">
        <f t="shared" si="41"/>
        <v>2.3814783807548996E-2</v>
      </c>
      <c r="AF402" s="85">
        <f t="shared" si="42"/>
        <v>5.4304935310762687E-3</v>
      </c>
      <c r="AG402" s="85">
        <f t="shared" si="43"/>
        <v>7.6709227386119352E-4</v>
      </c>
      <c r="AH402" s="85">
        <f t="shared" si="44"/>
        <v>1.0697757313475486E-2</v>
      </c>
      <c r="AI402" s="85">
        <f t="shared" si="45"/>
        <v>-2.2937323111711389E-2</v>
      </c>
      <c r="AJ402" s="6"/>
      <c r="AK402" s="4"/>
    </row>
    <row r="403" spans="15:37" s="1" customFormat="1" x14ac:dyDescent="0.25">
      <c r="O403" s="6"/>
      <c r="P403" s="35">
        <v>44392</v>
      </c>
      <c r="Q403" s="9">
        <v>4360.02978515625</v>
      </c>
      <c r="R403" s="9">
        <v>14794.6904296875</v>
      </c>
      <c r="S403" s="9">
        <v>145.65585327148438</v>
      </c>
      <c r="T403" s="9">
        <v>273.44927978515625</v>
      </c>
      <c r="U403" s="9">
        <v>97.076370239257813</v>
      </c>
      <c r="V403" s="9">
        <v>171.07000732421875</v>
      </c>
      <c r="W403">
        <v>216.86666870117188</v>
      </c>
      <c r="X403" s="9"/>
      <c r="Y403" s="9"/>
      <c r="AA403" s="6"/>
      <c r="AB403" s="84">
        <f>price_clean[[#This Row],[Date.1]]</f>
        <v>44392</v>
      </c>
      <c r="AC403" s="85">
        <f t="shared" ref="AC403:AC466" si="46">LN(Q403/Q402)</f>
        <v>-3.2675735627459117E-3</v>
      </c>
      <c r="AD403" s="85">
        <f t="shared" si="40"/>
        <v>-7.1224099026393458E-3</v>
      </c>
      <c r="AE403" s="85">
        <f t="shared" si="41"/>
        <v>-4.5023512545095644E-3</v>
      </c>
      <c r="AF403" s="85">
        <f t="shared" si="42"/>
        <v>-5.2525835840680421E-3</v>
      </c>
      <c r="AG403" s="85">
        <f t="shared" si="43"/>
        <v>-4.3225388829548333E-3</v>
      </c>
      <c r="AH403" s="85">
        <f t="shared" si="44"/>
        <v>1.7546425482688882E-4</v>
      </c>
      <c r="AI403" s="85">
        <f t="shared" si="45"/>
        <v>-4.2638736295263092E-3</v>
      </c>
      <c r="AJ403" s="6"/>
      <c r="AK403" s="4"/>
    </row>
    <row r="404" spans="15:37" s="1" customFormat="1" x14ac:dyDescent="0.25">
      <c r="O404" s="6"/>
      <c r="P404" s="35">
        <v>44393</v>
      </c>
      <c r="Q404" s="9">
        <v>4327.16015625</v>
      </c>
      <c r="R404" s="9">
        <v>14681.3798828125</v>
      </c>
      <c r="S404" s="9">
        <v>143.60562133789063</v>
      </c>
      <c r="T404" s="9">
        <v>273.17684936523438</v>
      </c>
      <c r="U404" s="9">
        <v>96.328758239746094</v>
      </c>
      <c r="V404" s="9">
        <v>169.41000366210938</v>
      </c>
      <c r="W404">
        <v>214.74000549316406</v>
      </c>
      <c r="X404" s="9"/>
      <c r="Y404" s="9"/>
      <c r="AA404" s="6"/>
      <c r="AB404" s="84">
        <f>price_clean[[#This Row],[Date.1]]</f>
        <v>44393</v>
      </c>
      <c r="AC404" s="85">
        <f t="shared" si="46"/>
        <v>-7.5674150068132167E-3</v>
      </c>
      <c r="AD404" s="85">
        <f t="shared" si="40"/>
        <v>-7.6883454156678292E-3</v>
      </c>
      <c r="AE404" s="85">
        <f t="shared" si="41"/>
        <v>-1.4175868182825185E-2</v>
      </c>
      <c r="AF404" s="85">
        <f t="shared" si="42"/>
        <v>-9.9677065529757414E-4</v>
      </c>
      <c r="AG404" s="85">
        <f t="shared" si="43"/>
        <v>-7.7310847866115589E-3</v>
      </c>
      <c r="AH404" s="85">
        <f t="shared" si="44"/>
        <v>-9.751038308664077E-3</v>
      </c>
      <c r="AI404" s="85">
        <f t="shared" si="45"/>
        <v>-9.854715165981626E-3</v>
      </c>
      <c r="AJ404" s="6"/>
      <c r="AK404" s="4"/>
    </row>
    <row r="405" spans="15:37" s="1" customFormat="1" x14ac:dyDescent="0.25">
      <c r="O405" s="6"/>
      <c r="P405" s="35">
        <v>44396</v>
      </c>
      <c r="Q405" s="9">
        <v>4258.490234375</v>
      </c>
      <c r="R405" s="9">
        <v>14549.08984375</v>
      </c>
      <c r="S405" s="9">
        <v>139.74052429199219</v>
      </c>
      <c r="T405" s="9">
        <v>269.53775024414063</v>
      </c>
      <c r="U405" s="9">
        <v>94.870918273925781</v>
      </c>
      <c r="V405" s="9">
        <v>169.61000061035156</v>
      </c>
      <c r="W405">
        <v>215.40666198730469</v>
      </c>
      <c r="X405" s="9"/>
      <c r="Y405" s="9"/>
      <c r="AA405" s="6"/>
      <c r="AB405" s="84">
        <f>price_clean[[#This Row],[Date.1]]</f>
        <v>44396</v>
      </c>
      <c r="AC405" s="85">
        <f t="shared" si="46"/>
        <v>-1.5996781399983978E-2</v>
      </c>
      <c r="AD405" s="85">
        <f t="shared" si="40"/>
        <v>-9.0515782688964652E-3</v>
      </c>
      <c r="AE405" s="85">
        <f t="shared" si="41"/>
        <v>-2.7283496627082841E-2</v>
      </c>
      <c r="AF405" s="85">
        <f t="shared" si="42"/>
        <v>-1.3410929668993345E-2</v>
      </c>
      <c r="AG405" s="85">
        <f t="shared" si="43"/>
        <v>-1.5249693350946574E-2</v>
      </c>
      <c r="AH405" s="85">
        <f t="shared" si="44"/>
        <v>1.1798535126086691E-3</v>
      </c>
      <c r="AI405" s="85">
        <f t="shared" si="45"/>
        <v>3.0996731036580581E-3</v>
      </c>
      <c r="AJ405" s="6"/>
      <c r="AK405" s="4"/>
    </row>
    <row r="406" spans="15:37" s="1" customFormat="1" x14ac:dyDescent="0.25">
      <c r="O406" s="6"/>
      <c r="P406" s="35">
        <v>44397</v>
      </c>
      <c r="Q406" s="9">
        <v>4323.06005859375</v>
      </c>
      <c r="R406" s="9">
        <v>14728.2099609375</v>
      </c>
      <c r="S406" s="9">
        <v>143.37013244628906</v>
      </c>
      <c r="T406" s="9">
        <v>271.78543090820313</v>
      </c>
      <c r="U406" s="9">
        <v>96.011024475097656</v>
      </c>
      <c r="V406" s="9">
        <v>169.38999938964844</v>
      </c>
      <c r="W406">
        <v>220.16667175292969</v>
      </c>
      <c r="X406" s="9"/>
      <c r="Y406" s="9"/>
      <c r="AA406" s="6"/>
      <c r="AB406" s="84">
        <f>price_clean[[#This Row],[Date.1]]</f>
        <v>44397</v>
      </c>
      <c r="AC406" s="85">
        <f t="shared" si="46"/>
        <v>1.50488060047999E-2</v>
      </c>
      <c r="AD406" s="85">
        <f t="shared" si="40"/>
        <v>1.2236261765254884E-2</v>
      </c>
      <c r="AE406" s="85">
        <f t="shared" si="41"/>
        <v>2.5642320037402619E-2</v>
      </c>
      <c r="AF406" s="85">
        <f t="shared" si="42"/>
        <v>8.3044423726294121E-3</v>
      </c>
      <c r="AG406" s="85">
        <f t="shared" si="43"/>
        <v>1.1945810512087568E-2</v>
      </c>
      <c r="AH406" s="85">
        <f t="shared" si="44"/>
        <v>-1.2979424872485647E-3</v>
      </c>
      <c r="AI406" s="85">
        <f t="shared" si="45"/>
        <v>2.1857165705963834E-2</v>
      </c>
      <c r="AJ406" s="6"/>
      <c r="AK406" s="4"/>
    </row>
    <row r="407" spans="15:37" s="1" customFormat="1" x14ac:dyDescent="0.25">
      <c r="O407" s="6"/>
      <c r="P407" s="35">
        <v>44398</v>
      </c>
      <c r="Q407" s="9">
        <v>4358.68994140625</v>
      </c>
      <c r="R407" s="9">
        <v>14842.6298828125</v>
      </c>
      <c r="S407" s="9">
        <v>142.63441467285156</v>
      </c>
      <c r="T407" s="9">
        <v>273.809326171875</v>
      </c>
      <c r="U407" s="9">
        <v>96.99224853515625</v>
      </c>
      <c r="V407" s="9">
        <v>168.75999450683594</v>
      </c>
      <c r="W407">
        <v>218.42999267578125</v>
      </c>
      <c r="X407" s="9"/>
      <c r="Y407" s="9"/>
      <c r="AA407" s="6"/>
      <c r="AB407" s="84">
        <f>price_clean[[#This Row],[Date.1]]</f>
        <v>44398</v>
      </c>
      <c r="AC407" s="85">
        <f t="shared" si="46"/>
        <v>8.2080416621440437E-3</v>
      </c>
      <c r="AD407" s="85">
        <f t="shared" si="40"/>
        <v>7.7387381292757544E-3</v>
      </c>
      <c r="AE407" s="85">
        <f t="shared" si="41"/>
        <v>-5.1448090854547988E-3</v>
      </c>
      <c r="AF407" s="85">
        <f t="shared" si="42"/>
        <v>7.4190762311642476E-3</v>
      </c>
      <c r="AG407" s="85">
        <f t="shared" si="43"/>
        <v>1.016804014485689E-2</v>
      </c>
      <c r="AH407" s="85">
        <f t="shared" si="44"/>
        <v>-3.7261902890749761E-3</v>
      </c>
      <c r="AI407" s="85">
        <f t="shared" si="45"/>
        <v>-7.9192948526113586E-3</v>
      </c>
      <c r="AJ407" s="6"/>
      <c r="AK407" s="4"/>
    </row>
    <row r="408" spans="15:37" s="1" customFormat="1" x14ac:dyDescent="0.25">
      <c r="O408" s="6"/>
      <c r="P408" s="35">
        <v>44399</v>
      </c>
      <c r="Q408" s="9">
        <v>4367.47998046875</v>
      </c>
      <c r="R408" s="9">
        <v>14940.169921875</v>
      </c>
      <c r="S408" s="9">
        <v>144.0078125</v>
      </c>
      <c r="T408" s="9">
        <v>278.42144775390625</v>
      </c>
      <c r="U408" s="9">
        <v>97.095046997070313</v>
      </c>
      <c r="V408" s="9">
        <v>169.08999633789063</v>
      </c>
      <c r="W408">
        <v>216.41999816894531</v>
      </c>
      <c r="X408" s="9"/>
      <c r="Y408" s="9"/>
      <c r="AA408" s="6"/>
      <c r="AB408" s="84">
        <f>price_clean[[#This Row],[Date.1]]</f>
        <v>44399</v>
      </c>
      <c r="AC408" s="85">
        <f t="shared" si="46"/>
        <v>2.0146392092429753E-3</v>
      </c>
      <c r="AD408" s="85">
        <f t="shared" si="40"/>
        <v>6.5501153981599993E-3</v>
      </c>
      <c r="AE408" s="85">
        <f t="shared" si="41"/>
        <v>9.5827355967072203E-3</v>
      </c>
      <c r="AF408" s="85">
        <f t="shared" si="42"/>
        <v>1.6703990578166846E-2</v>
      </c>
      <c r="AG408" s="85">
        <f t="shared" si="43"/>
        <v>1.0593013957440123E-3</v>
      </c>
      <c r="AH408" s="85">
        <f t="shared" si="44"/>
        <v>1.9535411866020086E-3</v>
      </c>
      <c r="AI408" s="85">
        <f t="shared" si="45"/>
        <v>-9.2446078606858492E-3</v>
      </c>
      <c r="AJ408" s="6"/>
      <c r="AK408" s="4"/>
    </row>
    <row r="409" spans="15:37" s="1" customFormat="1" x14ac:dyDescent="0.25">
      <c r="O409" s="6"/>
      <c r="P409" s="35">
        <v>44400</v>
      </c>
      <c r="Q409" s="9">
        <v>4411.7900390625</v>
      </c>
      <c r="R409" s="9">
        <v>15111.7900390625</v>
      </c>
      <c r="S409" s="9">
        <v>145.73429870605469</v>
      </c>
      <c r="T409" s="9">
        <v>281.85623168945313</v>
      </c>
      <c r="U409" s="9">
        <v>97.730514526367188</v>
      </c>
      <c r="V409" s="9">
        <v>168.55999755859375</v>
      </c>
      <c r="W409">
        <v>214.46000671386719</v>
      </c>
      <c r="X409" s="9"/>
      <c r="Y409" s="9"/>
      <c r="AA409" s="6"/>
      <c r="AB409" s="84">
        <f>price_clean[[#This Row],[Date.1]]</f>
        <v>44400</v>
      </c>
      <c r="AC409" s="85">
        <f t="shared" si="46"/>
        <v>1.0094332386254415E-2</v>
      </c>
      <c r="AD409" s="85">
        <f t="shared" si="40"/>
        <v>1.1421683186689379E-2</v>
      </c>
      <c r="AE409" s="85">
        <f t="shared" si="41"/>
        <v>1.1917540276774547E-2</v>
      </c>
      <c r="AF409" s="85">
        <f t="shared" si="42"/>
        <v>1.2261159394510274E-2</v>
      </c>
      <c r="AG409" s="85">
        <f t="shared" si="43"/>
        <v>6.5234744136344232E-3</v>
      </c>
      <c r="AH409" s="85">
        <f t="shared" si="44"/>
        <v>-3.139340880551927E-3</v>
      </c>
      <c r="AI409" s="85">
        <f t="shared" si="45"/>
        <v>-9.0976835849316956E-3</v>
      </c>
      <c r="AJ409" s="6"/>
      <c r="AK409" s="4"/>
    </row>
    <row r="410" spans="15:37" s="1" customFormat="1" x14ac:dyDescent="0.25">
      <c r="O410" s="6"/>
      <c r="P410" s="35">
        <v>44403</v>
      </c>
      <c r="Q410" s="9">
        <v>4422.2998046875</v>
      </c>
      <c r="R410" s="9">
        <v>15125.9501953125</v>
      </c>
      <c r="S410" s="9">
        <v>146.15614318847656</v>
      </c>
      <c r="T410" s="9">
        <v>281.25299072265625</v>
      </c>
      <c r="U410" s="9">
        <v>97.618362426757813</v>
      </c>
      <c r="V410" s="9">
        <v>168.16000366210938</v>
      </c>
      <c r="W410">
        <v>219.2066650390625</v>
      </c>
      <c r="X410" s="9"/>
      <c r="Y410" s="9"/>
      <c r="AA410" s="6"/>
      <c r="AB410" s="84">
        <f>price_clean[[#This Row],[Date.1]]</f>
        <v>44403</v>
      </c>
      <c r="AC410" s="85">
        <f t="shared" si="46"/>
        <v>2.3793669227295928E-3</v>
      </c>
      <c r="AD410" s="85">
        <f t="shared" si="40"/>
        <v>9.3658832805274016E-4</v>
      </c>
      <c r="AE410" s="85">
        <f t="shared" si="41"/>
        <v>2.8904322688948054E-3</v>
      </c>
      <c r="AF410" s="85">
        <f t="shared" si="42"/>
        <v>-2.1425370906762884E-3</v>
      </c>
      <c r="AG410" s="85">
        <f t="shared" si="43"/>
        <v>-1.1482237694996841E-3</v>
      </c>
      <c r="AH410" s="85">
        <f t="shared" si="44"/>
        <v>-2.3758261058627853E-3</v>
      </c>
      <c r="AI410" s="85">
        <f t="shared" si="45"/>
        <v>2.189168871378688E-2</v>
      </c>
      <c r="AJ410" s="6"/>
      <c r="AK410" s="4"/>
    </row>
    <row r="411" spans="15:37" s="1" customFormat="1" x14ac:dyDescent="0.25">
      <c r="O411" s="6"/>
      <c r="P411" s="35">
        <v>44404</v>
      </c>
      <c r="Q411" s="9">
        <v>4401.4599609375</v>
      </c>
      <c r="R411" s="9">
        <v>14956.9697265625</v>
      </c>
      <c r="S411" s="9">
        <v>143.9783935546875</v>
      </c>
      <c r="T411" s="9">
        <v>278.8106689453125</v>
      </c>
      <c r="U411" s="9">
        <v>96.982917785644531</v>
      </c>
      <c r="V411" s="9">
        <v>168.44000244140625</v>
      </c>
      <c r="W411">
        <v>214.92666625976563</v>
      </c>
      <c r="X411" s="9"/>
      <c r="Y411" s="9"/>
      <c r="AA411" s="6"/>
      <c r="AB411" s="84">
        <f>price_clean[[#This Row],[Date.1]]</f>
        <v>44404</v>
      </c>
      <c r="AC411" s="85">
        <f t="shared" si="46"/>
        <v>-4.7235833821780027E-3</v>
      </c>
      <c r="AD411" s="85">
        <f t="shared" si="40"/>
        <v>-1.1234431130461086E-2</v>
      </c>
      <c r="AE411" s="85">
        <f t="shared" si="41"/>
        <v>-1.5012280563180734E-2</v>
      </c>
      <c r="AF411" s="85">
        <f t="shared" si="42"/>
        <v>-8.7216416092873051E-3</v>
      </c>
      <c r="AG411" s="85">
        <f t="shared" si="43"/>
        <v>-6.5307576490389622E-3</v>
      </c>
      <c r="AH411" s="85">
        <f t="shared" si="44"/>
        <v>1.6636888817755746E-3</v>
      </c>
      <c r="AI411" s="85">
        <f t="shared" si="45"/>
        <v>-1.9718078031379437E-2</v>
      </c>
      <c r="AJ411" s="6"/>
      <c r="AK411" s="4"/>
    </row>
    <row r="412" spans="15:37" s="1" customFormat="1" x14ac:dyDescent="0.25">
      <c r="O412" s="6"/>
      <c r="P412" s="35">
        <v>44405</v>
      </c>
      <c r="Q412" s="9">
        <v>4400.64013671875</v>
      </c>
      <c r="R412" s="9">
        <v>15018.099609375</v>
      </c>
      <c r="S412" s="9">
        <v>142.22242736816406</v>
      </c>
      <c r="T412" s="9">
        <v>278.499267578125</v>
      </c>
      <c r="U412" s="9">
        <v>97.496894836425781</v>
      </c>
      <c r="V412" s="9">
        <v>169.28999328613281</v>
      </c>
      <c r="W412">
        <v>215.66000366210938</v>
      </c>
      <c r="X412" s="9"/>
      <c r="Y412" s="9"/>
      <c r="AA412" s="6"/>
      <c r="AB412" s="84">
        <f>price_clean[[#This Row],[Date.1]]</f>
        <v>44405</v>
      </c>
      <c r="AC412" s="85">
        <f t="shared" si="46"/>
        <v>-1.8627923155270599E-4</v>
      </c>
      <c r="AD412" s="85">
        <f t="shared" si="40"/>
        <v>4.0787206777459974E-3</v>
      </c>
      <c r="AE412" s="85">
        <f t="shared" si="41"/>
        <v>-1.2271021550238332E-2</v>
      </c>
      <c r="AF412" s="85">
        <f t="shared" si="42"/>
        <v>-1.117516050539637E-3</v>
      </c>
      <c r="AG412" s="85">
        <f t="shared" si="43"/>
        <v>5.2856719727284807E-3</v>
      </c>
      <c r="AH412" s="85">
        <f t="shared" si="44"/>
        <v>5.0335632022407003E-3</v>
      </c>
      <c r="AI412" s="85">
        <f t="shared" si="45"/>
        <v>3.4062276545409947E-3</v>
      </c>
      <c r="AJ412" s="6"/>
      <c r="AK412" s="4"/>
    </row>
    <row r="413" spans="15:37" s="1" customFormat="1" x14ac:dyDescent="0.25">
      <c r="O413" s="6"/>
      <c r="P413" s="35">
        <v>44406</v>
      </c>
      <c r="Q413" s="9">
        <v>4419.14990234375</v>
      </c>
      <c r="R413" s="9">
        <v>15048.3603515625</v>
      </c>
      <c r="S413" s="9">
        <v>142.869873046875</v>
      </c>
      <c r="T413" s="9">
        <v>278.77175903320313</v>
      </c>
      <c r="U413" s="9">
        <v>97.973480224609375</v>
      </c>
      <c r="V413" s="9">
        <v>171.16999816894531</v>
      </c>
      <c r="W413">
        <v>225.78334045410156</v>
      </c>
      <c r="X413" s="9"/>
      <c r="Y413" s="9"/>
      <c r="AA413" s="6"/>
      <c r="AB413" s="84">
        <f>price_clean[[#This Row],[Date.1]]</f>
        <v>44406</v>
      </c>
      <c r="AC413" s="85">
        <f t="shared" si="46"/>
        <v>4.1973318452726413E-3</v>
      </c>
      <c r="AD413" s="85">
        <f t="shared" si="40"/>
        <v>2.012924198227239E-3</v>
      </c>
      <c r="AE413" s="85">
        <f t="shared" si="41"/>
        <v>4.5420152759635436E-3</v>
      </c>
      <c r="AF413" s="85">
        <f t="shared" si="42"/>
        <v>9.7794955697713096E-4</v>
      </c>
      <c r="AG413" s="85">
        <f t="shared" si="43"/>
        <v>4.8763024310080321E-3</v>
      </c>
      <c r="AH413" s="85">
        <f t="shared" si="44"/>
        <v>1.1044023020098688E-2</v>
      </c>
      <c r="AI413" s="85">
        <f t="shared" si="45"/>
        <v>4.5872758461829317E-2</v>
      </c>
      <c r="AJ413" s="6"/>
      <c r="AK413" s="4"/>
    </row>
    <row r="414" spans="15:37" s="1" customFormat="1" x14ac:dyDescent="0.25">
      <c r="O414" s="6"/>
      <c r="P414" s="35">
        <v>44407</v>
      </c>
      <c r="Q414" s="9">
        <v>4395.259765625</v>
      </c>
      <c r="R414" s="9">
        <v>14959.900390625</v>
      </c>
      <c r="S414" s="9">
        <v>143.08566284179688</v>
      </c>
      <c r="T414" s="9">
        <v>277.22470092773438</v>
      </c>
      <c r="U414" s="9">
        <v>97.422134399414063</v>
      </c>
      <c r="V414" s="9">
        <v>169.82000732421875</v>
      </c>
      <c r="W414">
        <v>229.06666564941406</v>
      </c>
      <c r="X414" s="9"/>
      <c r="Y414" s="9"/>
      <c r="AA414" s="6"/>
      <c r="AB414" s="84">
        <f>price_clean[[#This Row],[Date.1]]</f>
        <v>44407</v>
      </c>
      <c r="AC414" s="85">
        <f t="shared" si="46"/>
        <v>-5.420713608261166E-3</v>
      </c>
      <c r="AD414" s="85">
        <f t="shared" si="40"/>
        <v>-5.8957243762420971E-3</v>
      </c>
      <c r="AE414" s="85">
        <f t="shared" si="41"/>
        <v>1.5092544735156011E-3</v>
      </c>
      <c r="AF414" s="85">
        <f t="shared" si="42"/>
        <v>-5.5650070080828966E-3</v>
      </c>
      <c r="AG414" s="85">
        <f t="shared" si="43"/>
        <v>-5.643394704869225E-3</v>
      </c>
      <c r="AH414" s="85">
        <f t="shared" si="44"/>
        <v>-7.9181083097629879E-3</v>
      </c>
      <c r="AI414" s="85">
        <f t="shared" si="45"/>
        <v>1.4437208664382839E-2</v>
      </c>
      <c r="AJ414" s="6"/>
      <c r="AK414" s="4"/>
    </row>
    <row r="415" spans="15:37" s="1" customFormat="1" x14ac:dyDescent="0.25">
      <c r="O415" s="6"/>
      <c r="P415" s="35">
        <v>44410</v>
      </c>
      <c r="Q415" s="9">
        <v>4387.16015625</v>
      </c>
      <c r="R415" s="9">
        <v>14963.6201171875</v>
      </c>
      <c r="S415" s="9">
        <v>142.75213623046875</v>
      </c>
      <c r="T415" s="9">
        <v>277.13705444335938</v>
      </c>
      <c r="U415" s="9">
        <v>97.496894836425781</v>
      </c>
      <c r="V415" s="9">
        <v>169.61000061035156</v>
      </c>
      <c r="W415">
        <v>236.55667114257813</v>
      </c>
      <c r="X415" s="9"/>
      <c r="Y415" s="9"/>
      <c r="AA415" s="6"/>
      <c r="AB415" s="84">
        <f>price_clean[[#This Row],[Date.1]]</f>
        <v>44410</v>
      </c>
      <c r="AC415" s="85">
        <f t="shared" si="46"/>
        <v>-1.8445056700603609E-3</v>
      </c>
      <c r="AD415" s="85">
        <f t="shared" si="40"/>
        <v>2.4861557186687952E-4</v>
      </c>
      <c r="AE415" s="85">
        <f t="shared" si="41"/>
        <v>-2.3336784972292999E-3</v>
      </c>
      <c r="AF415" s="85">
        <f t="shared" si="42"/>
        <v>-3.1620682435652415E-4</v>
      </c>
      <c r="AG415" s="85">
        <f t="shared" si="43"/>
        <v>7.6709227386119352E-4</v>
      </c>
      <c r="AH415" s="85">
        <f t="shared" si="44"/>
        <v>-1.2374082182159806E-3</v>
      </c>
      <c r="AI415" s="85">
        <f t="shared" si="45"/>
        <v>3.2174725947111661E-2</v>
      </c>
      <c r="AJ415" s="6"/>
      <c r="AK415" s="4"/>
    </row>
    <row r="416" spans="15:37" s="1" customFormat="1" x14ac:dyDescent="0.25">
      <c r="O416" s="6"/>
      <c r="P416" s="35">
        <v>44411</v>
      </c>
      <c r="Q416" s="9">
        <v>4423.14990234375</v>
      </c>
      <c r="R416" s="9">
        <v>15061.419921875</v>
      </c>
      <c r="S416" s="9">
        <v>144.55715942382813</v>
      </c>
      <c r="T416" s="9">
        <v>279.37503051757813</v>
      </c>
      <c r="U416" s="9">
        <v>98.216461181640625</v>
      </c>
      <c r="V416" s="9">
        <v>169.49000549316406</v>
      </c>
      <c r="W416">
        <v>236.58000183105469</v>
      </c>
      <c r="X416" s="9"/>
      <c r="Y416" s="9"/>
      <c r="AA416" s="6"/>
      <c r="AB416" s="84">
        <f>price_clean[[#This Row],[Date.1]]</f>
        <v>44411</v>
      </c>
      <c r="AC416" s="85">
        <f t="shared" si="46"/>
        <v>8.1699613389180619E-3</v>
      </c>
      <c r="AD416" s="85">
        <f t="shared" si="40"/>
        <v>6.5145725329604116E-3</v>
      </c>
      <c r="AE416" s="85">
        <f t="shared" si="41"/>
        <v>1.2565183022358777E-2</v>
      </c>
      <c r="AF416" s="85">
        <f t="shared" si="42"/>
        <v>8.0429093956472398E-3</v>
      </c>
      <c r="AG416" s="85">
        <f t="shared" si="43"/>
        <v>7.3533007880508833E-3</v>
      </c>
      <c r="AH416" s="85">
        <f t="shared" si="44"/>
        <v>-7.0772704238429324E-4</v>
      </c>
      <c r="AI416" s="85">
        <f t="shared" si="45"/>
        <v>9.8621349086578549E-5</v>
      </c>
      <c r="AJ416" s="6"/>
      <c r="AK416" s="4"/>
    </row>
    <row r="417" spans="15:37" s="1" customFormat="1" x14ac:dyDescent="0.25">
      <c r="O417" s="6"/>
      <c r="P417" s="35">
        <v>44412</v>
      </c>
      <c r="Q417" s="9">
        <v>4402.66015625</v>
      </c>
      <c r="R417" s="9">
        <v>15083.3896484375</v>
      </c>
      <c r="S417" s="9">
        <v>144.15496826171875</v>
      </c>
      <c r="T417" s="9">
        <v>278.78152465820313</v>
      </c>
      <c r="U417" s="9">
        <v>97.898719787597656</v>
      </c>
      <c r="V417" s="9">
        <v>169.52999877929688</v>
      </c>
      <c r="W417">
        <v>236.97332763671875</v>
      </c>
      <c r="X417" s="9"/>
      <c r="Y417" s="9"/>
      <c r="AA417" s="6"/>
      <c r="AB417" s="84">
        <f>price_clean[[#This Row],[Date.1]]</f>
        <v>44412</v>
      </c>
      <c r="AC417" s="85">
        <f t="shared" si="46"/>
        <v>-4.643150661295458E-3</v>
      </c>
      <c r="AD417" s="85">
        <f t="shared" si="40"/>
        <v>1.4576128206123997E-3</v>
      </c>
      <c r="AE417" s="85">
        <f t="shared" si="41"/>
        <v>-2.7861068774441022E-3</v>
      </c>
      <c r="AF417" s="85">
        <f t="shared" si="42"/>
        <v>-2.1266652789762668E-3</v>
      </c>
      <c r="AG417" s="85">
        <f t="shared" si="43"/>
        <v>-3.2403577376737213E-3</v>
      </c>
      <c r="AH417" s="85">
        <f t="shared" si="44"/>
        <v>2.3593466942563418E-4</v>
      </c>
      <c r="AI417" s="85">
        <f t="shared" si="45"/>
        <v>1.661168327351945E-3</v>
      </c>
      <c r="AJ417" s="6"/>
      <c r="AK417" s="4"/>
    </row>
    <row r="418" spans="15:37" s="1" customFormat="1" x14ac:dyDescent="0.25">
      <c r="O418" s="6"/>
      <c r="P418" s="35">
        <v>44413</v>
      </c>
      <c r="Q418" s="9">
        <v>4429.10009765625</v>
      </c>
      <c r="R418" s="9">
        <v>15181.6396484375</v>
      </c>
      <c r="S418" s="9">
        <v>144.26284790039063</v>
      </c>
      <c r="T418" s="9">
        <v>281.71029663085938</v>
      </c>
      <c r="U418" s="9">
        <v>98.384666442871094</v>
      </c>
      <c r="V418" s="9">
        <v>168.86000061035156</v>
      </c>
      <c r="W418">
        <v>238.21000671386719</v>
      </c>
      <c r="X418" s="9"/>
      <c r="Y418" s="9"/>
      <c r="AA418" s="6"/>
      <c r="AB418" s="84">
        <f>price_clean[[#This Row],[Date.1]]</f>
        <v>44413</v>
      </c>
      <c r="AC418" s="85">
        <f t="shared" si="46"/>
        <v>5.9874859904191129E-3</v>
      </c>
      <c r="AD418" s="85">
        <f t="shared" ref="AD418:AD481" si="47">LN(R418/R417)</f>
        <v>6.4926647965595878E-3</v>
      </c>
      <c r="AE418" s="85">
        <f t="shared" ref="AE418:AE481" si="48">LN(S418/S417)</f>
        <v>7.4807891647191811E-4</v>
      </c>
      <c r="AF418" s="85">
        <f t="shared" ref="AF418:AF481" si="49">LN(T418/T417)</f>
        <v>1.0450816650536756E-2</v>
      </c>
      <c r="AG418" s="85">
        <f t="shared" ref="AG418:AG481" si="50">LN(U418/U417)</f>
        <v>4.9514903675276804E-3</v>
      </c>
      <c r="AH418" s="85">
        <f t="shared" ref="AH418:AH481" si="51">LN(V418/V417)</f>
        <v>-3.959922253451811E-3</v>
      </c>
      <c r="AI418" s="85">
        <f t="shared" ref="AI418:AI481" si="52">LN(W418/W417)</f>
        <v>5.205072568156722E-3</v>
      </c>
      <c r="AJ418" s="6"/>
      <c r="AK418" s="4"/>
    </row>
    <row r="419" spans="15:37" s="1" customFormat="1" x14ac:dyDescent="0.25">
      <c r="O419" s="6"/>
      <c r="P419" s="35">
        <v>44414</v>
      </c>
      <c r="Q419" s="9">
        <v>4436.52001953125</v>
      </c>
      <c r="R419" s="9">
        <v>15109.3603515625</v>
      </c>
      <c r="S419" s="9">
        <v>143.57513427734375</v>
      </c>
      <c r="T419" s="9">
        <v>281.65188598632813</v>
      </c>
      <c r="U419" s="9">
        <v>98.300567626953125</v>
      </c>
      <c r="V419" s="9">
        <v>164.63999938964844</v>
      </c>
      <c r="W419">
        <v>233.03334045410156</v>
      </c>
      <c r="X419" s="9"/>
      <c r="Y419" s="9"/>
      <c r="AA419" s="6"/>
      <c r="AB419" s="84">
        <f>price_clean[[#This Row],[Date.1]]</f>
        <v>44414</v>
      </c>
      <c r="AC419" s="85">
        <f t="shared" si="46"/>
        <v>1.6738645485288822E-3</v>
      </c>
      <c r="AD419" s="85">
        <f t="shared" si="47"/>
        <v>-4.7723372656070864E-3</v>
      </c>
      <c r="AE419" s="85">
        <f t="shared" si="48"/>
        <v>-4.778486330704006E-3</v>
      </c>
      <c r="AF419" s="85">
        <f t="shared" si="49"/>
        <v>-2.0736445058912832E-4</v>
      </c>
      <c r="AG419" s="85">
        <f t="shared" si="50"/>
        <v>-8.5516151164907251E-4</v>
      </c>
      <c r="AH419" s="85">
        <f t="shared" si="51"/>
        <v>-2.5308704477345147E-2</v>
      </c>
      <c r="AI419" s="85">
        <f t="shared" si="52"/>
        <v>-2.1971130346089583E-2</v>
      </c>
      <c r="AJ419" s="6"/>
      <c r="AK419" s="4"/>
    </row>
    <row r="420" spans="15:37" s="1" customFormat="1" x14ac:dyDescent="0.25">
      <c r="O420" s="6"/>
      <c r="P420" s="35">
        <v>44417</v>
      </c>
      <c r="Q420" s="9">
        <v>4432.35009765625</v>
      </c>
      <c r="R420" s="9">
        <v>15133.1103515625</v>
      </c>
      <c r="S420" s="9">
        <v>143.52606201171875</v>
      </c>
      <c r="T420" s="9">
        <v>280.5523681640625</v>
      </c>
      <c r="U420" s="9">
        <v>98.253829956054688</v>
      </c>
      <c r="V420" s="9">
        <v>161.72000122070313</v>
      </c>
      <c r="W420">
        <v>237.91999816894531</v>
      </c>
      <c r="X420" s="9"/>
      <c r="Y420" s="9"/>
      <c r="AA420" s="6"/>
      <c r="AB420" s="84">
        <f>price_clean[[#This Row],[Date.1]]</f>
        <v>44417</v>
      </c>
      <c r="AC420" s="85">
        <f t="shared" si="46"/>
        <v>-9.4035026495493446E-4</v>
      </c>
      <c r="AD420" s="85">
        <f t="shared" si="47"/>
        <v>1.5706391925158188E-3</v>
      </c>
      <c r="AE420" s="85">
        <f t="shared" si="48"/>
        <v>-3.4184647599638926E-4</v>
      </c>
      <c r="AF420" s="85">
        <f t="shared" si="49"/>
        <v>-3.91145821465464E-3</v>
      </c>
      <c r="AG420" s="85">
        <f t="shared" si="50"/>
        <v>-4.7556984075694894E-4</v>
      </c>
      <c r="AH420" s="85">
        <f t="shared" si="51"/>
        <v>-1.7894816057729707E-2</v>
      </c>
      <c r="AI420" s="85">
        <f t="shared" si="52"/>
        <v>2.0752939609056061E-2</v>
      </c>
      <c r="AJ420" s="6"/>
      <c r="AK420" s="4"/>
    </row>
    <row r="421" spans="15:37" s="1" customFormat="1" x14ac:dyDescent="0.25">
      <c r="O421" s="6"/>
      <c r="P421" s="35">
        <v>44418</v>
      </c>
      <c r="Q421" s="9">
        <v>4436.75</v>
      </c>
      <c r="R421" s="9">
        <v>15053.580078125</v>
      </c>
      <c r="S421" s="9">
        <v>143.04464721679688</v>
      </c>
      <c r="T421" s="9">
        <v>278.71331787109375</v>
      </c>
      <c r="U421" s="9">
        <v>98.328598022460938</v>
      </c>
      <c r="V421" s="9">
        <v>161.77000427246094</v>
      </c>
      <c r="W421">
        <v>236.663330078125</v>
      </c>
      <c r="X421" s="9"/>
      <c r="Y421" s="9"/>
      <c r="AA421" s="6"/>
      <c r="AB421" s="84">
        <f>price_clean[[#This Row],[Date.1]]</f>
        <v>44418</v>
      </c>
      <c r="AC421" s="85">
        <f t="shared" si="46"/>
        <v>9.9218695386345018E-4</v>
      </c>
      <c r="AD421" s="85">
        <f t="shared" si="47"/>
        <v>-5.2692399410329029E-3</v>
      </c>
      <c r="AE421" s="85">
        <f t="shared" si="48"/>
        <v>-3.3598356865470356E-3</v>
      </c>
      <c r="AF421" s="85">
        <f t="shared" si="49"/>
        <v>-6.5766842756648713E-3</v>
      </c>
      <c r="AG421" s="85">
        <f t="shared" si="50"/>
        <v>7.6067907778303349E-4</v>
      </c>
      <c r="AH421" s="85">
        <f t="shared" si="51"/>
        <v>3.0914743149373187E-4</v>
      </c>
      <c r="AI421" s="85">
        <f t="shared" si="52"/>
        <v>-5.2958920093246114E-3</v>
      </c>
      <c r="AJ421" s="6"/>
      <c r="AK421" s="4"/>
    </row>
    <row r="422" spans="15:37" s="1" customFormat="1" x14ac:dyDescent="0.25">
      <c r="O422" s="6"/>
      <c r="P422" s="35">
        <v>44419</v>
      </c>
      <c r="Q422" s="9">
        <v>4442.41015625</v>
      </c>
      <c r="R422" s="9">
        <v>15027.759765625</v>
      </c>
      <c r="S422" s="9">
        <v>143.300048828125</v>
      </c>
      <c r="T422" s="9">
        <v>279.20968627929688</v>
      </c>
      <c r="U422" s="9">
        <v>98.721084594726563</v>
      </c>
      <c r="V422" s="9">
        <v>164</v>
      </c>
      <c r="W422">
        <v>235.94000244140625</v>
      </c>
      <c r="X422" s="9"/>
      <c r="Y422" s="9"/>
      <c r="AA422" s="6"/>
      <c r="AB422" s="84">
        <f>price_clean[[#This Row],[Date.1]]</f>
        <v>44419</v>
      </c>
      <c r="AC422" s="85">
        <f t="shared" si="46"/>
        <v>1.2749307180154837E-3</v>
      </c>
      <c r="AD422" s="85">
        <f t="shared" si="47"/>
        <v>-1.71670005227703E-3</v>
      </c>
      <c r="AE422" s="85">
        <f t="shared" si="48"/>
        <v>1.783875745451643E-3</v>
      </c>
      <c r="AF422" s="85">
        <f t="shared" si="49"/>
        <v>1.7793442301962336E-3</v>
      </c>
      <c r="AG422" s="85">
        <f t="shared" si="50"/>
        <v>3.9836358637568535E-3</v>
      </c>
      <c r="AH422" s="85">
        <f t="shared" si="51"/>
        <v>1.369082807188368E-2</v>
      </c>
      <c r="AI422" s="85">
        <f t="shared" si="52"/>
        <v>-3.061037245157465E-3</v>
      </c>
      <c r="AJ422" s="6"/>
      <c r="AK422" s="4"/>
    </row>
    <row r="423" spans="15:37" s="1" customFormat="1" x14ac:dyDescent="0.25">
      <c r="O423" s="6"/>
      <c r="P423" s="35">
        <v>44420</v>
      </c>
      <c r="Q423" s="9">
        <v>4460.830078125</v>
      </c>
      <c r="R423" s="9">
        <v>15088.98046875</v>
      </c>
      <c r="S423" s="9">
        <v>146.27690124511719</v>
      </c>
      <c r="T423" s="9">
        <v>281.99246215820313</v>
      </c>
      <c r="U423" s="9">
        <v>98.721084594726563</v>
      </c>
      <c r="V423" s="9">
        <v>164.03999328613281</v>
      </c>
      <c r="W423">
        <v>240.75</v>
      </c>
      <c r="X423" s="9"/>
      <c r="Y423" s="9"/>
      <c r="AA423" s="6"/>
      <c r="AB423" s="84">
        <f>price_clean[[#This Row],[Date.1]]</f>
        <v>44420</v>
      </c>
      <c r="AC423" s="85">
        <f t="shared" si="46"/>
        <v>4.13780773547866E-3</v>
      </c>
      <c r="AD423" s="85">
        <f t="shared" si="47"/>
        <v>4.0655653283886489E-3</v>
      </c>
      <c r="AE423" s="85">
        <f t="shared" si="48"/>
        <v>2.0560733759959132E-2</v>
      </c>
      <c r="AF423" s="85">
        <f t="shared" si="49"/>
        <v>9.9172773815582628E-3</v>
      </c>
      <c r="AG423" s="85">
        <f t="shared" si="50"/>
        <v>0</v>
      </c>
      <c r="AH423" s="85">
        <f t="shared" si="51"/>
        <v>2.4383177142714218E-4</v>
      </c>
      <c r="AI423" s="85">
        <f t="shared" si="52"/>
        <v>2.0181504916966016E-2</v>
      </c>
      <c r="AJ423" s="6"/>
      <c r="AK423" s="4"/>
    </row>
    <row r="424" spans="15:37" s="1" customFormat="1" x14ac:dyDescent="0.25">
      <c r="O424" s="6"/>
      <c r="P424" s="35">
        <v>44421</v>
      </c>
      <c r="Q424" s="9">
        <v>4468</v>
      </c>
      <c r="R424" s="9">
        <v>15136.6796875</v>
      </c>
      <c r="S424" s="9">
        <v>146.48324584960938</v>
      </c>
      <c r="T424" s="9">
        <v>284.950439453125</v>
      </c>
      <c r="U424" s="9">
        <v>98.945365905761719</v>
      </c>
      <c r="V424" s="9">
        <v>166.38999938964844</v>
      </c>
      <c r="W424">
        <v>239.05667114257813</v>
      </c>
      <c r="X424" s="9"/>
      <c r="Y424" s="9"/>
      <c r="AA424" s="6"/>
      <c r="AB424" s="84">
        <f>price_clean[[#This Row],[Date.1]]</f>
        <v>44421</v>
      </c>
      <c r="AC424" s="85">
        <f t="shared" si="46"/>
        <v>1.6060163209228441E-3</v>
      </c>
      <c r="AD424" s="85">
        <f t="shared" si="47"/>
        <v>3.1562095319248801E-3</v>
      </c>
      <c r="AE424" s="85">
        <f t="shared" si="48"/>
        <v>1.4096497812906017E-3</v>
      </c>
      <c r="AF424" s="85">
        <f t="shared" si="49"/>
        <v>1.0434927845759553E-2</v>
      </c>
      <c r="AG424" s="85">
        <f t="shared" si="50"/>
        <v>2.269291594152048E-3</v>
      </c>
      <c r="AH424" s="85">
        <f t="shared" si="51"/>
        <v>1.4224167163591615E-2</v>
      </c>
      <c r="AI424" s="85">
        <f t="shared" si="52"/>
        <v>-7.0584091033222005E-3</v>
      </c>
      <c r="AJ424" s="6"/>
      <c r="AK424" s="4"/>
    </row>
    <row r="425" spans="15:37" s="1" customFormat="1" x14ac:dyDescent="0.25">
      <c r="O425" s="6"/>
      <c r="P425" s="35">
        <v>44424</v>
      </c>
      <c r="Q425" s="9">
        <v>4479.7099609375</v>
      </c>
      <c r="R425" s="9">
        <v>15140.76953125</v>
      </c>
      <c r="S425" s="9">
        <v>148.46775817871094</v>
      </c>
      <c r="T425" s="9">
        <v>286.6531982421875</v>
      </c>
      <c r="U425" s="9">
        <v>98.721084594726563</v>
      </c>
      <c r="V425" s="9">
        <v>167.22000122070313</v>
      </c>
      <c r="W425">
        <v>228.72332763671875</v>
      </c>
      <c r="X425" s="9"/>
      <c r="Y425" s="9"/>
      <c r="AA425" s="6"/>
      <c r="AB425" s="84">
        <f>price_clean[[#This Row],[Date.1]]</f>
        <v>44424</v>
      </c>
      <c r="AC425" s="85">
        <f t="shared" si="46"/>
        <v>2.6174222619943593E-3</v>
      </c>
      <c r="AD425" s="85">
        <f t="shared" si="47"/>
        <v>2.7015774977130221E-4</v>
      </c>
      <c r="AE425" s="85">
        <f t="shared" si="48"/>
        <v>1.3456758911949912E-2</v>
      </c>
      <c r="AF425" s="85">
        <f t="shared" si="49"/>
        <v>5.9578481084513989E-3</v>
      </c>
      <c r="AG425" s="85">
        <f t="shared" si="50"/>
        <v>-2.2692915941519751E-3</v>
      </c>
      <c r="AH425" s="85">
        <f t="shared" si="51"/>
        <v>4.9758912626773838E-3</v>
      </c>
      <c r="AI425" s="85">
        <f t="shared" si="52"/>
        <v>-4.4187544712866823E-2</v>
      </c>
      <c r="AJ425" s="6"/>
      <c r="AK425" s="4"/>
    </row>
    <row r="426" spans="15:37" s="1" customFormat="1" x14ac:dyDescent="0.25">
      <c r="O426" s="6"/>
      <c r="P426" s="35">
        <v>44425</v>
      </c>
      <c r="Q426" s="9">
        <v>4448.080078125</v>
      </c>
      <c r="R426" s="9">
        <v>15002.830078125</v>
      </c>
      <c r="S426" s="9">
        <v>147.55406188964844</v>
      </c>
      <c r="T426" s="9">
        <v>285.17425537109375</v>
      </c>
      <c r="U426" s="9">
        <v>97.795936584472656</v>
      </c>
      <c r="V426" s="9">
        <v>166.97000122070313</v>
      </c>
      <c r="W426">
        <v>221.90333557128906</v>
      </c>
      <c r="X426" s="9"/>
      <c r="Y426" s="9"/>
      <c r="AA426" s="6"/>
      <c r="AB426" s="84">
        <f>price_clean[[#This Row],[Date.1]]</f>
        <v>44425</v>
      </c>
      <c r="AC426" s="85">
        <f t="shared" si="46"/>
        <v>-7.0857435071379907E-3</v>
      </c>
      <c r="AD426" s="85">
        <f t="shared" si="47"/>
        <v>-9.1522192282546336E-3</v>
      </c>
      <c r="AE426" s="85">
        <f t="shared" si="48"/>
        <v>-6.1731881147386565E-3</v>
      </c>
      <c r="AF426" s="85">
        <f t="shared" si="49"/>
        <v>-5.172700818750299E-3</v>
      </c>
      <c r="AG426" s="85">
        <f t="shared" si="50"/>
        <v>-9.4155187105622231E-3</v>
      </c>
      <c r="AH426" s="85">
        <f t="shared" si="51"/>
        <v>-1.496155150116038E-3</v>
      </c>
      <c r="AI426" s="85">
        <f t="shared" si="52"/>
        <v>-3.0271235169467139E-2</v>
      </c>
      <c r="AJ426" s="6"/>
      <c r="AK426" s="4"/>
    </row>
    <row r="427" spans="15:37" s="1" customFormat="1" x14ac:dyDescent="0.25">
      <c r="O427" s="6"/>
      <c r="P427" s="35">
        <v>44426</v>
      </c>
      <c r="Q427" s="9">
        <v>4400.27001953125</v>
      </c>
      <c r="R427" s="9">
        <v>14857.919921875</v>
      </c>
      <c r="S427" s="9">
        <v>143.79129028320313</v>
      </c>
      <c r="T427" s="9">
        <v>283.42926025390625</v>
      </c>
      <c r="U427" s="9">
        <v>97.141777038574219</v>
      </c>
      <c r="V427" s="9">
        <v>167.10000610351563</v>
      </c>
      <c r="W427">
        <v>229.663330078125</v>
      </c>
      <c r="X427" s="9"/>
      <c r="Y427" s="9"/>
      <c r="AA427" s="6"/>
      <c r="AB427" s="84">
        <f>price_clean[[#This Row],[Date.1]]</f>
        <v>44426</v>
      </c>
      <c r="AC427" s="85">
        <f t="shared" si="46"/>
        <v>-1.080665284525433E-2</v>
      </c>
      <c r="AD427" s="85">
        <f t="shared" si="47"/>
        <v>-9.7058040286812555E-3</v>
      </c>
      <c r="AE427" s="85">
        <f t="shared" si="48"/>
        <v>-2.5831754727509239E-2</v>
      </c>
      <c r="AF427" s="85">
        <f t="shared" si="49"/>
        <v>-6.137846662999393E-3</v>
      </c>
      <c r="AG427" s="85">
        <f t="shared" si="50"/>
        <v>-6.7114976291284953E-3</v>
      </c>
      <c r="AH427" s="85">
        <f t="shared" si="51"/>
        <v>7.7830925569470362E-4</v>
      </c>
      <c r="AI427" s="85">
        <f t="shared" si="52"/>
        <v>3.4372592585718439E-2</v>
      </c>
      <c r="AJ427" s="6"/>
      <c r="AK427" s="4"/>
    </row>
    <row r="428" spans="15:37" s="1" customFormat="1" x14ac:dyDescent="0.25">
      <c r="O428" s="6"/>
      <c r="P428" s="35">
        <v>44427</v>
      </c>
      <c r="Q428" s="9">
        <v>4405.7998046875</v>
      </c>
      <c r="R428" s="9">
        <v>14933.9404296875</v>
      </c>
      <c r="S428" s="9">
        <v>144.12533569335938</v>
      </c>
      <c r="T428" s="9">
        <v>289.31753540039063</v>
      </c>
      <c r="U428" s="9">
        <v>96.637153625488281</v>
      </c>
      <c r="V428" s="9">
        <v>166.61000061035156</v>
      </c>
      <c r="W428">
        <v>224.49000549316406</v>
      </c>
      <c r="X428" s="9"/>
      <c r="Y428" s="9"/>
      <c r="AA428" s="6"/>
      <c r="AB428" s="84">
        <f>price_clean[[#This Row],[Date.1]]</f>
        <v>44427</v>
      </c>
      <c r="AC428" s="85">
        <f t="shared" si="46"/>
        <v>1.255903256156918E-3</v>
      </c>
      <c r="AD428" s="85">
        <f t="shared" si="47"/>
        <v>5.1034525479750322E-3</v>
      </c>
      <c r="AE428" s="85">
        <f t="shared" si="48"/>
        <v>2.3204325829368458E-3</v>
      </c>
      <c r="AF428" s="85">
        <f t="shared" si="49"/>
        <v>2.0562254232945693E-2</v>
      </c>
      <c r="AG428" s="85">
        <f t="shared" si="50"/>
        <v>-5.2082499583600249E-3</v>
      </c>
      <c r="AH428" s="85">
        <f t="shared" si="51"/>
        <v>-2.9367165231408677E-3</v>
      </c>
      <c r="AI428" s="85">
        <f t="shared" si="52"/>
        <v>-2.2783267048393844E-2</v>
      </c>
      <c r="AJ428" s="6"/>
      <c r="AK428" s="4"/>
    </row>
    <row r="429" spans="15:37" s="1" customFormat="1" x14ac:dyDescent="0.25">
      <c r="O429" s="6"/>
      <c r="P429" s="35">
        <v>44428</v>
      </c>
      <c r="Q429" s="9">
        <v>4441.669921875</v>
      </c>
      <c r="R429" s="9">
        <v>15092.5703125</v>
      </c>
      <c r="S429" s="9">
        <v>145.58920288085938</v>
      </c>
      <c r="T429" s="9">
        <v>296.7169189453125</v>
      </c>
      <c r="U429" s="9">
        <v>97.22589111328125</v>
      </c>
      <c r="V429" s="9">
        <v>166.69999694824219</v>
      </c>
      <c r="W429">
        <v>226.75332641601563</v>
      </c>
      <c r="X429" s="9"/>
      <c r="Y429" s="9"/>
      <c r="AA429" s="6"/>
      <c r="AB429" s="84">
        <f>price_clean[[#This Row],[Date.1]]</f>
        <v>44428</v>
      </c>
      <c r="AC429" s="85">
        <f t="shared" si="46"/>
        <v>8.1086038907417606E-3</v>
      </c>
      <c r="AD429" s="85">
        <f t="shared" si="47"/>
        <v>1.0566086748300847E-2</v>
      </c>
      <c r="AE429" s="85">
        <f t="shared" si="48"/>
        <v>1.0105669206301199E-2</v>
      </c>
      <c r="AF429" s="85">
        <f t="shared" si="49"/>
        <v>2.5253726065740698E-2</v>
      </c>
      <c r="AG429" s="85">
        <f t="shared" si="50"/>
        <v>6.0737651004385343E-3</v>
      </c>
      <c r="AH429" s="85">
        <f t="shared" si="51"/>
        <v>5.4001584553031539E-4</v>
      </c>
      <c r="AI429" s="85">
        <f t="shared" si="52"/>
        <v>1.0031571629142592E-2</v>
      </c>
      <c r="AJ429" s="6"/>
      <c r="AK429" s="4"/>
    </row>
    <row r="430" spans="15:37" s="1" customFormat="1" x14ac:dyDescent="0.25">
      <c r="O430" s="6"/>
      <c r="P430" s="35">
        <v>44431</v>
      </c>
      <c r="Q430" s="9">
        <v>4479.52978515625</v>
      </c>
      <c r="R430" s="9">
        <v>15312.8203125</v>
      </c>
      <c r="S430" s="9">
        <v>147.08248901367188</v>
      </c>
      <c r="T430" s="9">
        <v>296.9996337890625</v>
      </c>
      <c r="U430" s="9">
        <v>98.244499206542969</v>
      </c>
      <c r="V430" s="9">
        <v>168.72999572753906</v>
      </c>
      <c r="W430">
        <v>235.43333435058594</v>
      </c>
      <c r="X430" s="9"/>
      <c r="Y430" s="9"/>
      <c r="AA430" s="6"/>
      <c r="AB430" s="84">
        <f>price_clean[[#This Row],[Date.1]]</f>
        <v>44431</v>
      </c>
      <c r="AC430" s="85">
        <f t="shared" si="46"/>
        <v>8.4876679844121811E-3</v>
      </c>
      <c r="AD430" s="85">
        <f t="shared" si="47"/>
        <v>1.4487816005001855E-2</v>
      </c>
      <c r="AE430" s="85">
        <f t="shared" si="48"/>
        <v>1.0204602171121915E-2</v>
      </c>
      <c r="AF430" s="85">
        <f t="shared" si="49"/>
        <v>9.5235635191944249E-4</v>
      </c>
      <c r="AG430" s="85">
        <f t="shared" si="50"/>
        <v>1.0422215987790669E-2</v>
      </c>
      <c r="AH430" s="85">
        <f t="shared" si="51"/>
        <v>1.2104007439095057E-2</v>
      </c>
      <c r="AI430" s="85">
        <f t="shared" si="52"/>
        <v>3.7565033208487947E-2</v>
      </c>
      <c r="AJ430" s="6"/>
      <c r="AK430" s="4"/>
    </row>
    <row r="431" spans="15:37" s="1" customFormat="1" x14ac:dyDescent="0.25">
      <c r="O431" s="6"/>
      <c r="P431" s="35">
        <v>44432</v>
      </c>
      <c r="Q431" s="9">
        <v>4486.22998046875</v>
      </c>
      <c r="R431" s="9">
        <v>15357.6796875</v>
      </c>
      <c r="S431" s="9">
        <v>146.99407958984375</v>
      </c>
      <c r="T431" s="9">
        <v>295.02066040039063</v>
      </c>
      <c r="U431" s="9">
        <v>98.77716064453125</v>
      </c>
      <c r="V431" s="9">
        <v>168.64999389648438</v>
      </c>
      <c r="W431">
        <v>236.163330078125</v>
      </c>
      <c r="X431" s="9"/>
      <c r="Y431" s="9"/>
      <c r="AA431" s="6"/>
      <c r="AB431" s="84">
        <f>price_clean[[#This Row],[Date.1]]</f>
        <v>44432</v>
      </c>
      <c r="AC431" s="85">
        <f t="shared" si="46"/>
        <v>1.4946188019620721E-3</v>
      </c>
      <c r="AD431" s="85">
        <f t="shared" si="47"/>
        <v>2.9252478432858185E-3</v>
      </c>
      <c r="AE431" s="85">
        <f t="shared" si="48"/>
        <v>-6.0126807730012948E-4</v>
      </c>
      <c r="AF431" s="85">
        <f t="shared" si="49"/>
        <v>-6.6855166254525394E-3</v>
      </c>
      <c r="AG431" s="85">
        <f t="shared" si="50"/>
        <v>5.4071490026735844E-3</v>
      </c>
      <c r="AH431" s="85">
        <f t="shared" si="51"/>
        <v>-4.7425357172676728E-4</v>
      </c>
      <c r="AI431" s="85">
        <f t="shared" si="52"/>
        <v>3.0958501857263057E-3</v>
      </c>
      <c r="AJ431" s="6"/>
      <c r="AK431" s="4"/>
    </row>
    <row r="432" spans="15:37" s="1" customFormat="1" x14ac:dyDescent="0.25">
      <c r="O432" s="6"/>
      <c r="P432" s="35">
        <v>44433</v>
      </c>
      <c r="Q432" s="9">
        <v>4496.18994140625</v>
      </c>
      <c r="R432" s="9">
        <v>15368.919921875</v>
      </c>
      <c r="S432" s="9">
        <v>145.75621032714844</v>
      </c>
      <c r="T432" s="9">
        <v>294.42593383789063</v>
      </c>
      <c r="U432" s="9">
        <v>98.954719543457031</v>
      </c>
      <c r="V432" s="9">
        <v>167.47999572753906</v>
      </c>
      <c r="W432">
        <v>237.06666564941406</v>
      </c>
      <c r="X432" s="9"/>
      <c r="Y432" s="9"/>
      <c r="AA432" s="6"/>
      <c r="AB432" s="84">
        <f>price_clean[[#This Row],[Date.1]]</f>
        <v>44433</v>
      </c>
      <c r="AC432" s="85">
        <f t="shared" si="46"/>
        <v>2.2176574032508798E-3</v>
      </c>
      <c r="AD432" s="85">
        <f t="shared" si="47"/>
        <v>7.3162894816138221E-4</v>
      </c>
      <c r="AE432" s="85">
        <f t="shared" si="48"/>
        <v>-8.4568772971108201E-3</v>
      </c>
      <c r="AF432" s="85">
        <f t="shared" si="49"/>
        <v>-2.017915686079336E-3</v>
      </c>
      <c r="AG432" s="85">
        <f t="shared" si="50"/>
        <v>1.7959566912804817E-3</v>
      </c>
      <c r="AH432" s="85">
        <f t="shared" si="51"/>
        <v>-6.9616096765641889E-3</v>
      </c>
      <c r="AI432" s="85">
        <f t="shared" si="52"/>
        <v>3.8177489873267093E-3</v>
      </c>
      <c r="AJ432" s="6"/>
      <c r="AK432" s="4"/>
    </row>
    <row r="433" spans="15:37" s="1" customFormat="1" x14ac:dyDescent="0.25">
      <c r="O433" s="6"/>
      <c r="P433" s="35">
        <v>44434</v>
      </c>
      <c r="Q433" s="9">
        <v>4470</v>
      </c>
      <c r="R433" s="9">
        <v>15278.51953125</v>
      </c>
      <c r="S433" s="9">
        <v>144.95059204101563</v>
      </c>
      <c r="T433" s="9">
        <v>291.57928466796875</v>
      </c>
      <c r="U433" s="9">
        <v>98.300567626953125</v>
      </c>
      <c r="V433" s="9">
        <v>167.66999816894531</v>
      </c>
      <c r="W433">
        <v>233.72000122070313</v>
      </c>
      <c r="X433" s="9"/>
      <c r="Y433" s="9"/>
      <c r="AA433" s="6"/>
      <c r="AB433" s="84">
        <f>price_clean[[#This Row],[Date.1]]</f>
        <v>44434</v>
      </c>
      <c r="AC433" s="85">
        <f t="shared" si="46"/>
        <v>-5.8419498276026565E-3</v>
      </c>
      <c r="AD433" s="85">
        <f t="shared" si="47"/>
        <v>-5.8993935167517613E-3</v>
      </c>
      <c r="AE433" s="85">
        <f t="shared" si="48"/>
        <v>-5.5424939623065841E-3</v>
      </c>
      <c r="AF433" s="85">
        <f t="shared" si="49"/>
        <v>-9.7155160792250696E-3</v>
      </c>
      <c r="AG433" s="85">
        <f t="shared" si="50"/>
        <v>-6.632565584915504E-3</v>
      </c>
      <c r="AH433" s="85">
        <f t="shared" si="51"/>
        <v>1.133835388463418E-3</v>
      </c>
      <c r="AI433" s="85">
        <f t="shared" si="52"/>
        <v>-1.4217568331421088E-2</v>
      </c>
      <c r="AJ433" s="6"/>
      <c r="AK433" s="4"/>
    </row>
    <row r="434" spans="15:37" s="1" customFormat="1" x14ac:dyDescent="0.25">
      <c r="O434" s="6"/>
      <c r="P434" s="35">
        <v>44435</v>
      </c>
      <c r="Q434" s="9">
        <v>4509.3701171875</v>
      </c>
      <c r="R434" s="9">
        <v>15432.9501953125</v>
      </c>
      <c r="S434" s="9">
        <v>145.99197387695313</v>
      </c>
      <c r="T434" s="9">
        <v>292.19342041015625</v>
      </c>
      <c r="U434" s="9">
        <v>99.347213745117188</v>
      </c>
      <c r="V434" s="9">
        <v>170.19000244140625</v>
      </c>
      <c r="W434">
        <v>237.30667114257813</v>
      </c>
      <c r="X434" s="9"/>
      <c r="Y434" s="9"/>
      <c r="AA434" s="6"/>
      <c r="AB434" s="84">
        <f>price_clean[[#This Row],[Date.1]]</f>
        <v>44435</v>
      </c>
      <c r="AC434" s="85">
        <f t="shared" si="46"/>
        <v>8.7690715404522175E-3</v>
      </c>
      <c r="AD434" s="85">
        <f t="shared" si="47"/>
        <v>1.0056957030001132E-2</v>
      </c>
      <c r="AE434" s="85">
        <f t="shared" si="48"/>
        <v>7.1587069424734195E-3</v>
      </c>
      <c r="AF434" s="85">
        <f t="shared" si="49"/>
        <v>2.1040242663143949E-3</v>
      </c>
      <c r="AG434" s="85">
        <f t="shared" si="50"/>
        <v>1.059112219289814E-2</v>
      </c>
      <c r="AH434" s="85">
        <f t="shared" si="51"/>
        <v>1.4917723322635659E-2</v>
      </c>
      <c r="AI434" s="85">
        <f t="shared" si="52"/>
        <v>1.5229452832627683E-2</v>
      </c>
      <c r="AJ434" s="6"/>
      <c r="AK434" s="4"/>
    </row>
    <row r="435" spans="15:37" s="1" customFormat="1" x14ac:dyDescent="0.25">
      <c r="O435" s="6"/>
      <c r="P435" s="35">
        <v>44438</v>
      </c>
      <c r="Q435" s="9">
        <v>4528.7900390625</v>
      </c>
      <c r="R435" s="9">
        <v>15605.08984375</v>
      </c>
      <c r="S435" s="9">
        <v>150.43266296386719</v>
      </c>
      <c r="T435" s="9">
        <v>295.96627807617188</v>
      </c>
      <c r="U435" s="9">
        <v>99.580833435058594</v>
      </c>
      <c r="V435" s="9">
        <v>169.35000610351563</v>
      </c>
      <c r="W435">
        <v>243.63667297363281</v>
      </c>
      <c r="X435" s="9"/>
      <c r="Y435" s="9"/>
      <c r="AA435" s="6"/>
      <c r="AB435" s="84">
        <f>price_clean[[#This Row],[Date.1]]</f>
        <v>44438</v>
      </c>
      <c r="AC435" s="85">
        <f t="shared" si="46"/>
        <v>4.2973241068746003E-3</v>
      </c>
      <c r="AD435" s="85">
        <f t="shared" si="47"/>
        <v>1.1092286317399096E-2</v>
      </c>
      <c r="AE435" s="85">
        <f t="shared" si="48"/>
        <v>2.9963915147056559E-2</v>
      </c>
      <c r="AF435" s="85">
        <f t="shared" si="49"/>
        <v>1.2829540771691321E-2</v>
      </c>
      <c r="AG435" s="85">
        <f t="shared" si="50"/>
        <v>2.3487869172370925E-3</v>
      </c>
      <c r="AH435" s="85">
        <f t="shared" si="51"/>
        <v>-4.9478590471494369E-3</v>
      </c>
      <c r="AI435" s="85">
        <f t="shared" si="52"/>
        <v>2.6324794631827943E-2</v>
      </c>
      <c r="AJ435" s="6"/>
      <c r="AK435" s="4"/>
    </row>
    <row r="436" spans="15:37" s="1" customFormat="1" x14ac:dyDescent="0.25">
      <c r="O436" s="6"/>
      <c r="P436" s="35">
        <v>44439</v>
      </c>
      <c r="Q436" s="9">
        <v>4522.68017578125</v>
      </c>
      <c r="R436" s="9">
        <v>15582.509765625</v>
      </c>
      <c r="S436" s="9">
        <v>149.165283203125</v>
      </c>
      <c r="T436" s="9">
        <v>294.2991943359375</v>
      </c>
      <c r="U436" s="9">
        <v>99.627555847167969</v>
      </c>
      <c r="V436" s="9">
        <v>169.69000244140625</v>
      </c>
      <c r="W436">
        <v>245.24000549316406</v>
      </c>
      <c r="X436" s="9"/>
      <c r="Y436" s="9"/>
      <c r="AA436" s="6"/>
      <c r="AB436" s="84">
        <f>price_clean[[#This Row],[Date.1]]</f>
        <v>44439</v>
      </c>
      <c r="AC436" s="85">
        <f t="shared" si="46"/>
        <v>-1.3500269158932096E-3</v>
      </c>
      <c r="AD436" s="85">
        <f t="shared" si="47"/>
        <v>-1.4480166702932084E-3</v>
      </c>
      <c r="AE436" s="85">
        <f t="shared" si="48"/>
        <v>-8.460587510902182E-3</v>
      </c>
      <c r="AF436" s="85">
        <f t="shared" si="49"/>
        <v>-5.6486047405737132E-3</v>
      </c>
      <c r="AG436" s="85">
        <f t="shared" si="50"/>
        <v>4.6908077651198023E-4</v>
      </c>
      <c r="AH436" s="85">
        <f t="shared" si="51"/>
        <v>2.0056420675674202E-3</v>
      </c>
      <c r="AI436" s="85">
        <f t="shared" si="52"/>
        <v>6.5592749200010505E-3</v>
      </c>
      <c r="AJ436" s="6"/>
      <c r="AK436" s="4"/>
    </row>
    <row r="437" spans="15:37" s="1" customFormat="1" x14ac:dyDescent="0.25">
      <c r="O437" s="6"/>
      <c r="P437" s="35">
        <v>44440</v>
      </c>
      <c r="Q437" s="9">
        <v>4524.08984375</v>
      </c>
      <c r="R437" s="9">
        <v>15611.5703125</v>
      </c>
      <c r="S437" s="9">
        <v>149.83335876464844</v>
      </c>
      <c r="T437" s="9">
        <v>294.25042724609375</v>
      </c>
      <c r="U437" s="9">
        <v>100.11350250244141</v>
      </c>
      <c r="V437" s="9">
        <v>169.69999694824219</v>
      </c>
      <c r="W437">
        <v>244.69667053222656</v>
      </c>
      <c r="X437" s="9"/>
      <c r="Y437" s="9"/>
      <c r="AA437" s="6"/>
      <c r="AB437" s="84">
        <f>price_clean[[#This Row],[Date.1]]</f>
        <v>44440</v>
      </c>
      <c r="AC437" s="85">
        <f t="shared" si="46"/>
        <v>3.1164006095334113E-4</v>
      </c>
      <c r="AD437" s="85">
        <f t="shared" si="47"/>
        <v>1.8632096352456545E-3</v>
      </c>
      <c r="AE437" s="85">
        <f t="shared" si="48"/>
        <v>4.46876058637219E-3</v>
      </c>
      <c r="AF437" s="85">
        <f t="shared" si="49"/>
        <v>-1.6571955249676952E-4</v>
      </c>
      <c r="AG437" s="85">
        <f t="shared" si="50"/>
        <v>4.8657759005777618E-3</v>
      </c>
      <c r="AH437" s="85">
        <f t="shared" si="51"/>
        <v>5.8896884744930598E-5</v>
      </c>
      <c r="AI437" s="85">
        <f t="shared" si="52"/>
        <v>-2.217981262751364E-3</v>
      </c>
      <c r="AJ437" s="6"/>
      <c r="AK437" s="4"/>
    </row>
    <row r="438" spans="15:37" s="1" customFormat="1" x14ac:dyDescent="0.25">
      <c r="O438" s="6"/>
      <c r="P438" s="35">
        <v>44441</v>
      </c>
      <c r="Q438" s="9">
        <v>4536.9501953125</v>
      </c>
      <c r="R438" s="9">
        <v>15604.25</v>
      </c>
      <c r="S438" s="9">
        <v>150.953369140625</v>
      </c>
      <c r="T438" s="9">
        <v>293.58755493164063</v>
      </c>
      <c r="U438" s="9">
        <v>100.42189788818359</v>
      </c>
      <c r="V438" s="9">
        <v>169.25</v>
      </c>
      <c r="W438">
        <v>244.1300048828125</v>
      </c>
      <c r="X438" s="9"/>
      <c r="Y438" s="9"/>
      <c r="AA438" s="6"/>
      <c r="AB438" s="84">
        <f>price_clean[[#This Row],[Date.1]]</f>
        <v>44441</v>
      </c>
      <c r="AC438" s="85">
        <f t="shared" si="46"/>
        <v>2.8386057544042571E-3</v>
      </c>
      <c r="AD438" s="85">
        <f t="shared" si="47"/>
        <v>-4.6901299154761576E-4</v>
      </c>
      <c r="AE438" s="85">
        <f t="shared" si="48"/>
        <v>7.4472405096875629E-3</v>
      </c>
      <c r="AF438" s="85">
        <f t="shared" si="49"/>
        <v>-2.255290115698872E-3</v>
      </c>
      <c r="AG438" s="85">
        <f t="shared" si="50"/>
        <v>3.0757225732870722E-3</v>
      </c>
      <c r="AH438" s="85">
        <f t="shared" si="51"/>
        <v>-2.6552424645444089E-3</v>
      </c>
      <c r="AI438" s="85">
        <f t="shared" si="52"/>
        <v>-2.31847373209337E-3</v>
      </c>
      <c r="AJ438" s="6"/>
      <c r="AK438" s="4"/>
    </row>
    <row r="439" spans="15:37" s="1" customFormat="1" x14ac:dyDescent="0.25">
      <c r="O439" s="6"/>
      <c r="P439" s="35">
        <v>44442</v>
      </c>
      <c r="Q439" s="9">
        <v>4535.43017578125</v>
      </c>
      <c r="R439" s="9">
        <v>15652.8603515625</v>
      </c>
      <c r="S439" s="9">
        <v>151.59193420410156</v>
      </c>
      <c r="T439" s="9">
        <v>293.57781982421875</v>
      </c>
      <c r="U439" s="9">
        <v>100.59944152832031</v>
      </c>
      <c r="V439" s="9">
        <v>171.05999755859375</v>
      </c>
      <c r="W439">
        <v>244.52333068847656</v>
      </c>
      <c r="X439" s="9"/>
      <c r="Y439" s="9"/>
      <c r="AA439" s="6"/>
      <c r="AB439" s="84">
        <f>price_clean[[#This Row],[Date.1]]</f>
        <v>44442</v>
      </c>
      <c r="AC439" s="85">
        <f t="shared" si="46"/>
        <v>-3.3508726118134741E-4</v>
      </c>
      <c r="AD439" s="85">
        <f t="shared" si="47"/>
        <v>3.1103573046325672E-3</v>
      </c>
      <c r="AE439" s="85">
        <f t="shared" si="48"/>
        <v>4.221291850502306E-3</v>
      </c>
      <c r="AF439" s="85">
        <f t="shared" si="49"/>
        <v>-3.3159678146258744E-5</v>
      </c>
      <c r="AG439" s="85">
        <f t="shared" si="50"/>
        <v>1.7664163099973989E-3</v>
      </c>
      <c r="AH439" s="85">
        <f t="shared" si="51"/>
        <v>1.0637446088029513E-2</v>
      </c>
      <c r="AI439" s="85">
        <f t="shared" si="52"/>
        <v>1.6098361025145228E-3</v>
      </c>
      <c r="AJ439" s="6"/>
      <c r="AK439" s="4"/>
    </row>
    <row r="440" spans="15:37" s="1" customFormat="1" x14ac:dyDescent="0.25">
      <c r="O440" s="6"/>
      <c r="P440" s="35">
        <v>44446</v>
      </c>
      <c r="Q440" s="9">
        <v>4520.02978515625</v>
      </c>
      <c r="R440" s="9">
        <v>15675.759765625</v>
      </c>
      <c r="S440" s="9">
        <v>153.93998718261719</v>
      </c>
      <c r="T440" s="9">
        <v>292.64187622070313</v>
      </c>
      <c r="U440" s="9">
        <v>100.32844543457031</v>
      </c>
      <c r="V440" s="9">
        <v>167.71000671386719</v>
      </c>
      <c r="W440">
        <v>250.97332763671875</v>
      </c>
      <c r="X440" s="9"/>
      <c r="Y440" s="9"/>
      <c r="AA440" s="6"/>
      <c r="AB440" s="84">
        <f>price_clean[[#This Row],[Date.1]]</f>
        <v>44446</v>
      </c>
      <c r="AC440" s="85">
        <f t="shared" si="46"/>
        <v>-3.4013524523203464E-3</v>
      </c>
      <c r="AD440" s="85">
        <f t="shared" si="47"/>
        <v>1.4618848870490587E-3</v>
      </c>
      <c r="AE440" s="85">
        <f t="shared" si="48"/>
        <v>1.5370565509538565E-2</v>
      </c>
      <c r="AF440" s="85">
        <f t="shared" si="49"/>
        <v>-3.1931523457416171E-3</v>
      </c>
      <c r="AG440" s="85">
        <f t="shared" si="50"/>
        <v>-2.6974479467759497E-3</v>
      </c>
      <c r="AH440" s="85">
        <f t="shared" si="51"/>
        <v>-1.9778020504279115E-2</v>
      </c>
      <c r="AI440" s="85">
        <f t="shared" si="52"/>
        <v>2.6035942688487673E-2</v>
      </c>
      <c r="AJ440" s="6"/>
      <c r="AK440" s="4"/>
    </row>
    <row r="441" spans="15:37" s="1" customFormat="1" x14ac:dyDescent="0.25">
      <c r="O441" s="6"/>
      <c r="P441" s="35">
        <v>44447</v>
      </c>
      <c r="Q441" s="9">
        <v>4514.06982421875</v>
      </c>
      <c r="R441" s="9">
        <v>15620.849609375</v>
      </c>
      <c r="S441" s="9">
        <v>152.38775634765625</v>
      </c>
      <c r="T441" s="9">
        <v>292.67111206054688</v>
      </c>
      <c r="U441" s="9">
        <v>99.823814392089844</v>
      </c>
      <c r="V441" s="9">
        <v>167.28999328613281</v>
      </c>
      <c r="W441">
        <v>251.28999328613281</v>
      </c>
      <c r="X441" s="9"/>
      <c r="Y441" s="9"/>
      <c r="AA441" s="6"/>
      <c r="AB441" s="84">
        <f>price_clean[[#This Row],[Date.1]]</f>
        <v>44447</v>
      </c>
      <c r="AC441" s="85">
        <f t="shared" si="46"/>
        <v>-1.319436813816666E-3</v>
      </c>
      <c r="AD441" s="85">
        <f t="shared" si="47"/>
        <v>-3.5090199027922103E-3</v>
      </c>
      <c r="AE441" s="85">
        <f t="shared" si="48"/>
        <v>-1.0134531744908141E-2</v>
      </c>
      <c r="AF441" s="85">
        <f t="shared" si="49"/>
        <v>9.9898141518818228E-5</v>
      </c>
      <c r="AG441" s="85">
        <f t="shared" si="50"/>
        <v>-5.0424822799654042E-3</v>
      </c>
      <c r="AH441" s="85">
        <f t="shared" si="51"/>
        <v>-2.507544166051433E-3</v>
      </c>
      <c r="AI441" s="85">
        <f t="shared" si="52"/>
        <v>1.2609548743898497E-3</v>
      </c>
      <c r="AJ441" s="6"/>
      <c r="AK441" s="4"/>
    </row>
    <row r="442" spans="15:37" s="1" customFormat="1" x14ac:dyDescent="0.25">
      <c r="O442" s="6"/>
      <c r="P442" s="35">
        <v>44448</v>
      </c>
      <c r="Q442" s="9">
        <v>4493.27978515625</v>
      </c>
      <c r="R442" s="9">
        <v>15561.0498046875</v>
      </c>
      <c r="S442" s="9">
        <v>151.36598205566406</v>
      </c>
      <c r="T442" s="9">
        <v>289.78546142578125</v>
      </c>
      <c r="U442" s="9">
        <v>99.562164306640625</v>
      </c>
      <c r="V442" s="9">
        <v>168.02999877929688</v>
      </c>
      <c r="W442">
        <v>251.6199951171875</v>
      </c>
      <c r="X442" s="9"/>
      <c r="Y442" s="9"/>
      <c r="AA442" s="6"/>
      <c r="AB442" s="84">
        <f>price_clean[[#This Row],[Date.1]]</f>
        <v>44448</v>
      </c>
      <c r="AC442" s="85">
        <f t="shared" si="46"/>
        <v>-4.6162471500025221E-3</v>
      </c>
      <c r="AD442" s="85">
        <f t="shared" si="47"/>
        <v>-3.8355506959481785E-3</v>
      </c>
      <c r="AE442" s="85">
        <f t="shared" si="48"/>
        <v>-6.727674538518782E-3</v>
      </c>
      <c r="AF442" s="85">
        <f t="shared" si="49"/>
        <v>-9.9086331093462474E-3</v>
      </c>
      <c r="AG442" s="85">
        <f t="shared" si="50"/>
        <v>-2.6245600352728924E-3</v>
      </c>
      <c r="AH442" s="85">
        <f t="shared" si="51"/>
        <v>4.4137344149745381E-3</v>
      </c>
      <c r="AI442" s="85">
        <f t="shared" si="52"/>
        <v>1.3123695533123569E-3</v>
      </c>
      <c r="AJ442" s="6"/>
      <c r="AK442" s="4"/>
    </row>
    <row r="443" spans="15:37" s="1" customFormat="1" x14ac:dyDescent="0.25">
      <c r="O443" s="6"/>
      <c r="P443" s="35">
        <v>44449</v>
      </c>
      <c r="Q443" s="9">
        <v>4458.580078125</v>
      </c>
      <c r="R443" s="9">
        <v>15440.75</v>
      </c>
      <c r="S443" s="9">
        <v>146.35551452636719</v>
      </c>
      <c r="T443" s="9">
        <v>288.28411865234375</v>
      </c>
      <c r="U443" s="9">
        <v>99.057502746582031</v>
      </c>
      <c r="V443" s="9">
        <v>167.17999267578125</v>
      </c>
      <c r="W443">
        <v>245.42333984375</v>
      </c>
      <c r="X443" s="9"/>
      <c r="Y443" s="9"/>
      <c r="AA443" s="6"/>
      <c r="AB443" s="84">
        <f>price_clean[[#This Row],[Date.1]]</f>
        <v>44449</v>
      </c>
      <c r="AC443" s="85">
        <f t="shared" si="46"/>
        <v>-7.7525522862761003E-3</v>
      </c>
      <c r="AD443" s="85">
        <f t="shared" si="47"/>
        <v>-7.7608660955177768E-3</v>
      </c>
      <c r="AE443" s="85">
        <f t="shared" si="48"/>
        <v>-3.3661933733716974E-2</v>
      </c>
      <c r="AF443" s="85">
        <f t="shared" si="49"/>
        <v>-5.1943440749935964E-3</v>
      </c>
      <c r="AG443" s="85">
        <f t="shared" si="50"/>
        <v>-5.0816986410546676E-3</v>
      </c>
      <c r="AH443" s="85">
        <f t="shared" si="51"/>
        <v>-5.071495164425335E-3</v>
      </c>
      <c r="AI443" s="85">
        <f t="shared" si="52"/>
        <v>-2.4935356375548032E-2</v>
      </c>
      <c r="AJ443" s="6"/>
      <c r="AK443" s="4"/>
    </row>
    <row r="444" spans="15:37" s="1" customFormat="1" x14ac:dyDescent="0.25">
      <c r="O444" s="6"/>
      <c r="P444" s="35">
        <v>44452</v>
      </c>
      <c r="Q444" s="9">
        <v>4468.72998046875</v>
      </c>
      <c r="R444" s="9">
        <v>15434.5</v>
      </c>
      <c r="S444" s="9">
        <v>146.92532348632813</v>
      </c>
      <c r="T444" s="9">
        <v>289.531982421875</v>
      </c>
      <c r="U444" s="9">
        <v>99.412635803222656</v>
      </c>
      <c r="V444" s="9">
        <v>167.74000549316406</v>
      </c>
      <c r="W444">
        <v>247.66667175292969</v>
      </c>
      <c r="X444" s="9"/>
      <c r="Y444" s="9"/>
      <c r="AA444" s="6"/>
      <c r="AB444" s="84">
        <f>price_clean[[#This Row],[Date.1]]</f>
        <v>44452</v>
      </c>
      <c r="AC444" s="85">
        <f t="shared" si="46"/>
        <v>2.273900346369644E-3</v>
      </c>
      <c r="AD444" s="85">
        <f t="shared" si="47"/>
        <v>-4.0485502694668167E-4</v>
      </c>
      <c r="AE444" s="85">
        <f t="shared" si="48"/>
        <v>3.8857613800526705E-3</v>
      </c>
      <c r="AF444" s="85">
        <f t="shared" si="49"/>
        <v>4.31924865788083E-3</v>
      </c>
      <c r="AG444" s="85">
        <f t="shared" si="50"/>
        <v>3.578709001322661E-3</v>
      </c>
      <c r="AH444" s="85">
        <f t="shared" si="51"/>
        <v>3.3441618437189445E-3</v>
      </c>
      <c r="AI444" s="85">
        <f t="shared" si="52"/>
        <v>9.0991394444431689E-3</v>
      </c>
      <c r="AJ444" s="6"/>
      <c r="AK444" s="4"/>
    </row>
    <row r="445" spans="15:37" s="1" customFormat="1" x14ac:dyDescent="0.25">
      <c r="O445" s="6"/>
      <c r="P445" s="35">
        <v>44453</v>
      </c>
      <c r="Q445" s="9">
        <v>4443.0498046875</v>
      </c>
      <c r="R445" s="9">
        <v>15382.900390625</v>
      </c>
      <c r="S445" s="9">
        <v>145.52041625976563</v>
      </c>
      <c r="T445" s="9">
        <v>292.26168823242188</v>
      </c>
      <c r="U445" s="9">
        <v>98.823883056640625</v>
      </c>
      <c r="V445" s="9">
        <v>168.82000732421875</v>
      </c>
      <c r="W445">
        <v>248.163330078125</v>
      </c>
      <c r="X445" s="9"/>
      <c r="Y445" s="9"/>
      <c r="AA445" s="6"/>
      <c r="AB445" s="84">
        <f>price_clean[[#This Row],[Date.1]]</f>
        <v>44453</v>
      </c>
      <c r="AC445" s="85">
        <f t="shared" si="46"/>
        <v>-5.763213966258604E-3</v>
      </c>
      <c r="AD445" s="85">
        <f t="shared" si="47"/>
        <v>-3.3487352561148193E-3</v>
      </c>
      <c r="AE445" s="85">
        <f t="shared" si="48"/>
        <v>-9.6080595024384142E-3</v>
      </c>
      <c r="AF445" s="85">
        <f t="shared" si="49"/>
        <v>9.3838279061380734E-3</v>
      </c>
      <c r="AG445" s="85">
        <f t="shared" si="50"/>
        <v>-5.9399194561116329E-3</v>
      </c>
      <c r="AH445" s="85">
        <f t="shared" si="51"/>
        <v>6.417907636002404E-3</v>
      </c>
      <c r="AI445" s="85">
        <f t="shared" si="52"/>
        <v>2.0033418287222641E-3</v>
      </c>
      <c r="AJ445" s="6"/>
      <c r="AK445" s="4"/>
    </row>
    <row r="446" spans="15:37" s="1" customFormat="1" x14ac:dyDescent="0.25">
      <c r="O446" s="6"/>
      <c r="P446" s="35">
        <v>44454</v>
      </c>
      <c r="Q446" s="9">
        <v>4480.7001953125</v>
      </c>
      <c r="R446" s="9">
        <v>15503.5302734375</v>
      </c>
      <c r="S446" s="9">
        <v>146.4144287109375</v>
      </c>
      <c r="T446" s="9">
        <v>297.1654052734375</v>
      </c>
      <c r="U446" s="9">
        <v>99.421966552734375</v>
      </c>
      <c r="V446" s="9">
        <v>167.83000183105469</v>
      </c>
      <c r="W446">
        <v>251.94332885742188</v>
      </c>
      <c r="X446" s="9"/>
      <c r="Y446" s="9"/>
      <c r="AA446" s="6"/>
      <c r="AB446" s="84">
        <f>price_clean[[#This Row],[Date.1]]</f>
        <v>44454</v>
      </c>
      <c r="AC446" s="85">
        <f t="shared" si="46"/>
        <v>8.4382942220797251E-3</v>
      </c>
      <c r="AD446" s="85">
        <f t="shared" si="47"/>
        <v>7.811229305170253E-3</v>
      </c>
      <c r="AE446" s="85">
        <f t="shared" si="48"/>
        <v>6.1247587350708723E-3</v>
      </c>
      <c r="AF446" s="85">
        <f t="shared" si="49"/>
        <v>1.6639310388562541E-2</v>
      </c>
      <c r="AG446" s="85">
        <f t="shared" si="50"/>
        <v>6.0337738396848781E-3</v>
      </c>
      <c r="AH446" s="85">
        <f t="shared" si="51"/>
        <v>-5.8815287100911356E-3</v>
      </c>
      <c r="AI446" s="85">
        <f t="shared" si="52"/>
        <v>1.5117058319369688E-2</v>
      </c>
      <c r="AJ446" s="6"/>
      <c r="AK446" s="4"/>
    </row>
    <row r="447" spans="15:37" s="1" customFormat="1" x14ac:dyDescent="0.25">
      <c r="O447" s="6"/>
      <c r="P447" s="35">
        <v>44455</v>
      </c>
      <c r="Q447" s="9">
        <v>4473.75</v>
      </c>
      <c r="R447" s="9">
        <v>15515.91015625</v>
      </c>
      <c r="S447" s="9">
        <v>146.17863464355469</v>
      </c>
      <c r="T447" s="9">
        <v>297.55535888671875</v>
      </c>
      <c r="U447" s="9">
        <v>99.19769287109375</v>
      </c>
      <c r="V447" s="9">
        <v>164.02999877929688</v>
      </c>
      <c r="W447">
        <v>252.33000183105469</v>
      </c>
      <c r="X447" s="9"/>
      <c r="Y447" s="9"/>
      <c r="AA447" s="6"/>
      <c r="AB447" s="84">
        <f>price_clean[[#This Row],[Date.1]]</f>
        <v>44455</v>
      </c>
      <c r="AC447" s="85">
        <f t="shared" si="46"/>
        <v>-1.5523447127638308E-3</v>
      </c>
      <c r="AD447" s="85">
        <f t="shared" si="47"/>
        <v>7.9820159863025464E-4</v>
      </c>
      <c r="AE447" s="85">
        <f t="shared" si="48"/>
        <v>-1.6117546719944026E-3</v>
      </c>
      <c r="AF447" s="85">
        <f t="shared" si="49"/>
        <v>1.3113840735540473E-3</v>
      </c>
      <c r="AG447" s="85">
        <f t="shared" si="50"/>
        <v>-2.2583240511844026E-3</v>
      </c>
      <c r="AH447" s="85">
        <f t="shared" si="51"/>
        <v>-2.2902242747818987E-2</v>
      </c>
      <c r="AI447" s="85">
        <f t="shared" si="52"/>
        <v>1.5335851645735571E-3</v>
      </c>
      <c r="AJ447" s="6"/>
      <c r="AK447" s="4"/>
    </row>
    <row r="448" spans="15:37" s="1" customFormat="1" x14ac:dyDescent="0.25">
      <c r="O448" s="6"/>
      <c r="P448" s="35">
        <v>44456</v>
      </c>
      <c r="Q448" s="9">
        <v>4432.990234375</v>
      </c>
      <c r="R448" s="9">
        <v>15333.4697265625</v>
      </c>
      <c r="S448" s="9">
        <v>143.49655151367188</v>
      </c>
      <c r="T448" s="9">
        <v>292.33963012695313</v>
      </c>
      <c r="U448" s="9">
        <v>98.216461181640625</v>
      </c>
      <c r="V448" s="9">
        <v>163.77000427246094</v>
      </c>
      <c r="W448">
        <v>253.163330078125</v>
      </c>
      <c r="X448" s="9"/>
      <c r="Y448" s="9"/>
      <c r="AA448" s="6"/>
      <c r="AB448" s="84">
        <f>price_clean[[#This Row],[Date.1]]</f>
        <v>44456</v>
      </c>
      <c r="AC448" s="85">
        <f t="shared" si="46"/>
        <v>-9.1526302757993002E-3</v>
      </c>
      <c r="AD448" s="85">
        <f t="shared" si="47"/>
        <v>-1.1827956175148324E-2</v>
      </c>
      <c r="AE448" s="85">
        <f t="shared" si="48"/>
        <v>-1.851839512020665E-2</v>
      </c>
      <c r="AF448" s="85">
        <f t="shared" si="49"/>
        <v>-1.7684044721360558E-2</v>
      </c>
      <c r="AG448" s="85">
        <f t="shared" si="50"/>
        <v>-9.940926219356671E-3</v>
      </c>
      <c r="AH448" s="85">
        <f t="shared" si="51"/>
        <v>-1.5862999324902439E-3</v>
      </c>
      <c r="AI448" s="85">
        <f t="shared" si="52"/>
        <v>3.2970919669145526E-3</v>
      </c>
      <c r="AJ448" s="6"/>
      <c r="AK448" s="4"/>
    </row>
    <row r="449" spans="15:37" s="1" customFormat="1" x14ac:dyDescent="0.25">
      <c r="O449" s="6"/>
      <c r="P449" s="35">
        <v>44459</v>
      </c>
      <c r="Q449" s="9">
        <v>4357.72998046875</v>
      </c>
      <c r="R449" s="9">
        <v>15012.1904296875</v>
      </c>
      <c r="S449" s="9">
        <v>140.43132019042969</v>
      </c>
      <c r="T449" s="9">
        <v>286.90957641601563</v>
      </c>
      <c r="U449" s="9">
        <v>96.445167541503906</v>
      </c>
      <c r="V449" s="9">
        <v>164.94000244140625</v>
      </c>
      <c r="W449">
        <v>243.38999938964844</v>
      </c>
      <c r="X449" s="9"/>
      <c r="Y449" s="9"/>
      <c r="AA449" s="6"/>
      <c r="AB449" s="84">
        <f>price_clean[[#This Row],[Date.1]]</f>
        <v>44459</v>
      </c>
      <c r="AC449" s="85">
        <f t="shared" si="46"/>
        <v>-1.7123077726381844E-2</v>
      </c>
      <c r="AD449" s="85">
        <f t="shared" si="47"/>
        <v>-2.1175436635334052E-2</v>
      </c>
      <c r="AE449" s="85">
        <f t="shared" si="48"/>
        <v>-2.1592458654444823E-2</v>
      </c>
      <c r="AF449" s="85">
        <f t="shared" si="49"/>
        <v>-1.8749141881289861E-2</v>
      </c>
      <c r="AG449" s="85">
        <f t="shared" si="50"/>
        <v>-1.8199195606988846E-2</v>
      </c>
      <c r="AH449" s="85">
        <f t="shared" si="51"/>
        <v>7.1187556570393978E-3</v>
      </c>
      <c r="AI449" s="85">
        <f t="shared" si="52"/>
        <v>-3.936976129858423E-2</v>
      </c>
      <c r="AJ449" s="6"/>
      <c r="AK449" s="4"/>
    </row>
    <row r="450" spans="15:37" s="1" customFormat="1" x14ac:dyDescent="0.25">
      <c r="O450" s="6"/>
      <c r="P450" s="35">
        <v>44460</v>
      </c>
      <c r="Q450" s="9">
        <v>4354.18994140625</v>
      </c>
      <c r="R450" s="9">
        <v>15027.76953125</v>
      </c>
      <c r="S450" s="9">
        <v>140.91270446777344</v>
      </c>
      <c r="T450" s="9">
        <v>287.39700317382813</v>
      </c>
      <c r="U450" s="9">
        <v>96.745384216308594</v>
      </c>
      <c r="V450" s="9">
        <v>166.03999328613281</v>
      </c>
      <c r="W450">
        <v>246.46000671386719</v>
      </c>
      <c r="X450" s="9"/>
      <c r="Y450" s="9"/>
      <c r="AA450" s="6"/>
      <c r="AB450" s="84">
        <f>price_clean[[#This Row],[Date.1]]</f>
        <v>44460</v>
      </c>
      <c r="AC450" s="85">
        <f t="shared" si="46"/>
        <v>-8.1268865854695644E-4</v>
      </c>
      <c r="AD450" s="85">
        <f t="shared" si="47"/>
        <v>1.0372252812236239E-3</v>
      </c>
      <c r="AE450" s="85">
        <f t="shared" si="48"/>
        <v>3.4220364032444598E-3</v>
      </c>
      <c r="AF450" s="85">
        <f t="shared" si="49"/>
        <v>1.6974448567055971E-3</v>
      </c>
      <c r="AG450" s="85">
        <f t="shared" si="50"/>
        <v>3.107987567063751E-3</v>
      </c>
      <c r="AH450" s="85">
        <f t="shared" si="51"/>
        <v>6.6468965426044399E-3</v>
      </c>
      <c r="AI450" s="85">
        <f t="shared" si="52"/>
        <v>1.2534643183807646E-2</v>
      </c>
      <c r="AJ450" s="6"/>
      <c r="AK450" s="4"/>
    </row>
    <row r="451" spans="15:37" s="1" customFormat="1" x14ac:dyDescent="0.25">
      <c r="O451" s="6"/>
      <c r="P451" s="35">
        <v>44461</v>
      </c>
      <c r="Q451" s="9">
        <v>4395.64013671875</v>
      </c>
      <c r="R451" s="9">
        <v>15176.509765625</v>
      </c>
      <c r="S451" s="9">
        <v>143.29023742675781</v>
      </c>
      <c r="T451" s="9">
        <v>291.08209228515625</v>
      </c>
      <c r="U451" s="9">
        <v>97.6741943359375</v>
      </c>
      <c r="V451" s="9">
        <v>165.41999816894531</v>
      </c>
      <c r="W451">
        <v>250.64666748046875</v>
      </c>
      <c r="X451" s="9"/>
      <c r="Y451" s="9"/>
      <c r="AA451" s="6"/>
      <c r="AB451" s="84">
        <f>price_clean[[#This Row],[Date.1]]</f>
        <v>44461</v>
      </c>
      <c r="AC451" s="85">
        <f t="shared" si="46"/>
        <v>9.4745852242200841E-3</v>
      </c>
      <c r="AD451" s="85">
        <f t="shared" si="47"/>
        <v>9.849030680069832E-3</v>
      </c>
      <c r="AE451" s="85">
        <f t="shared" si="48"/>
        <v>1.6731624297724804E-2</v>
      </c>
      <c r="AF451" s="85">
        <f t="shared" si="49"/>
        <v>1.274078523988123E-2</v>
      </c>
      <c r="AG451" s="85">
        <f t="shared" si="50"/>
        <v>9.5547700775679978E-3</v>
      </c>
      <c r="AH451" s="85">
        <f t="shared" si="51"/>
        <v>-3.7409995549623856E-3</v>
      </c>
      <c r="AI451" s="85">
        <f t="shared" si="52"/>
        <v>1.684451236014587E-2</v>
      </c>
      <c r="AJ451" s="6"/>
      <c r="AK451" s="4"/>
    </row>
    <row r="452" spans="15:37" s="1" customFormat="1" x14ac:dyDescent="0.25">
      <c r="O452" s="6"/>
      <c r="P452" s="35">
        <v>44462</v>
      </c>
      <c r="Q452" s="9">
        <v>4448.97998046875</v>
      </c>
      <c r="R452" s="9">
        <v>15316.580078125</v>
      </c>
      <c r="S452" s="9">
        <v>144.25306701660156</v>
      </c>
      <c r="T452" s="9">
        <v>292.0374755859375</v>
      </c>
      <c r="U452" s="9">
        <v>98.771865844726563</v>
      </c>
      <c r="V452" s="9">
        <v>163.50999450683594</v>
      </c>
      <c r="W452">
        <v>251.21333312988281</v>
      </c>
      <c r="X452" s="9"/>
      <c r="Y452" s="9"/>
      <c r="AA452" s="6"/>
      <c r="AB452" s="84">
        <f>price_clean[[#This Row],[Date.1]]</f>
        <v>44462</v>
      </c>
      <c r="AC452" s="85">
        <f t="shared" si="46"/>
        <v>1.2061680369935969E-2</v>
      </c>
      <c r="AD452" s="85">
        <f t="shared" si="47"/>
        <v>9.1870845760139534E-3</v>
      </c>
      <c r="AE452" s="85">
        <f t="shared" si="48"/>
        <v>6.6969612818745016E-3</v>
      </c>
      <c r="AF452" s="85">
        <f t="shared" si="49"/>
        <v>3.2768036206827071E-3</v>
      </c>
      <c r="AG452" s="85">
        <f t="shared" si="50"/>
        <v>1.117541305495179E-2</v>
      </c>
      <c r="AH452" s="85">
        <f t="shared" si="51"/>
        <v>-1.1613566243419594E-2</v>
      </c>
      <c r="AI452" s="85">
        <f t="shared" si="52"/>
        <v>2.2582628204918511E-3</v>
      </c>
      <c r="AJ452" s="6"/>
      <c r="AK452" s="4"/>
    </row>
    <row r="453" spans="15:37" s="1" customFormat="1" x14ac:dyDescent="0.25">
      <c r="O453" s="6"/>
      <c r="P453" s="35">
        <v>44463</v>
      </c>
      <c r="Q453" s="9">
        <v>4455.47998046875</v>
      </c>
      <c r="R453" s="9">
        <v>15329.6796875</v>
      </c>
      <c r="S453" s="9">
        <v>144.34144592285156</v>
      </c>
      <c r="T453" s="9">
        <v>291.83270263671875</v>
      </c>
      <c r="U453" s="9">
        <v>98.415359497070313</v>
      </c>
      <c r="V453" s="9">
        <v>163.30000305175781</v>
      </c>
      <c r="W453">
        <v>258.1300048828125</v>
      </c>
      <c r="X453" s="9"/>
      <c r="Y453" s="9"/>
      <c r="AA453" s="6"/>
      <c r="AB453" s="84">
        <f>price_clean[[#This Row],[Date.1]]</f>
        <v>44463</v>
      </c>
      <c r="AC453" s="85">
        <f t="shared" si="46"/>
        <v>1.4599428113642636E-3</v>
      </c>
      <c r="AD453" s="85">
        <f t="shared" si="47"/>
        <v>8.5489128350354159E-4</v>
      </c>
      <c r="AE453" s="85">
        <f t="shared" si="48"/>
        <v>6.1247809677754676E-4</v>
      </c>
      <c r="AF453" s="85">
        <f t="shared" si="49"/>
        <v>-7.0143317899174482E-4</v>
      </c>
      <c r="AG453" s="85">
        <f t="shared" si="50"/>
        <v>-3.615921218813285E-3</v>
      </c>
      <c r="AH453" s="85">
        <f t="shared" si="51"/>
        <v>-1.2850982867509395E-3</v>
      </c>
      <c r="AI453" s="85">
        <f t="shared" si="52"/>
        <v>2.7160841972020323E-2</v>
      </c>
      <c r="AJ453" s="6"/>
      <c r="AK453" s="4"/>
    </row>
    <row r="454" spans="15:37" s="1" customFormat="1" x14ac:dyDescent="0.25">
      <c r="O454" s="6"/>
      <c r="P454" s="35">
        <v>44466</v>
      </c>
      <c r="Q454" s="9">
        <v>4443.10986328125</v>
      </c>
      <c r="R454" s="9">
        <v>15204.8203125</v>
      </c>
      <c r="S454" s="9">
        <v>142.81866455078125</v>
      </c>
      <c r="T454" s="9">
        <v>286.7828369140625</v>
      </c>
      <c r="U454" s="9">
        <v>98.349693298339844</v>
      </c>
      <c r="V454" s="9">
        <v>163.63999938964844</v>
      </c>
      <c r="W454">
        <v>263.78668212890625</v>
      </c>
      <c r="X454" s="9"/>
      <c r="Y454" s="9"/>
      <c r="AA454" s="6"/>
      <c r="AB454" s="84">
        <f>price_clean[[#This Row],[Date.1]]</f>
        <v>44466</v>
      </c>
      <c r="AC454" s="85">
        <f t="shared" si="46"/>
        <v>-2.7802439201876738E-3</v>
      </c>
      <c r="AD454" s="85">
        <f t="shared" si="47"/>
        <v>-8.1782947766637134E-3</v>
      </c>
      <c r="AE454" s="85">
        <f t="shared" si="48"/>
        <v>-1.0605899570920254E-2</v>
      </c>
      <c r="AF454" s="85">
        <f t="shared" si="49"/>
        <v>-1.7455438363112617E-2</v>
      </c>
      <c r="AG454" s="85">
        <f t="shared" si="50"/>
        <v>-6.6745796812414258E-4</v>
      </c>
      <c r="AH454" s="85">
        <f t="shared" si="51"/>
        <v>2.0798706668898187E-3</v>
      </c>
      <c r="AI454" s="85">
        <f t="shared" si="52"/>
        <v>2.1677401377557137E-2</v>
      </c>
      <c r="AJ454" s="6"/>
      <c r="AK454" s="4"/>
    </row>
    <row r="455" spans="15:37" s="1" customFormat="1" x14ac:dyDescent="0.25">
      <c r="O455" s="6"/>
      <c r="P455" s="35">
        <v>44467</v>
      </c>
      <c r="Q455" s="9">
        <v>4352.6298828125</v>
      </c>
      <c r="R455" s="9">
        <v>14770.2998046875</v>
      </c>
      <c r="S455" s="9">
        <v>139.41940307617188</v>
      </c>
      <c r="T455" s="9">
        <v>276.40023803710938</v>
      </c>
      <c r="U455" s="9">
        <v>96.304450988769531</v>
      </c>
      <c r="V455" s="9">
        <v>162.05000305175781</v>
      </c>
      <c r="W455">
        <v>259.18667602539063</v>
      </c>
      <c r="X455" s="9"/>
      <c r="Y455" s="9"/>
      <c r="AA455" s="6"/>
      <c r="AB455" s="84">
        <f>price_clean[[#This Row],[Date.1]]</f>
        <v>44467</v>
      </c>
      <c r="AC455" s="85">
        <f t="shared" si="46"/>
        <v>-2.0574317739894057E-2</v>
      </c>
      <c r="AD455" s="85">
        <f t="shared" si="47"/>
        <v>-2.8994108845034276E-2</v>
      </c>
      <c r="AE455" s="85">
        <f t="shared" si="48"/>
        <v>-2.4089066931665116E-2</v>
      </c>
      <c r="AF455" s="85">
        <f t="shared" si="49"/>
        <v>-3.6875310440585563E-2</v>
      </c>
      <c r="AG455" s="85">
        <f t="shared" si="50"/>
        <v>-2.1014888594099609E-2</v>
      </c>
      <c r="AH455" s="85">
        <f t="shared" si="51"/>
        <v>-9.7639409115995272E-3</v>
      </c>
      <c r="AI455" s="85">
        <f t="shared" si="52"/>
        <v>-1.7592195347548873E-2</v>
      </c>
      <c r="AJ455" s="6"/>
      <c r="AK455" s="4"/>
    </row>
    <row r="456" spans="15:37" s="1" customFormat="1" x14ac:dyDescent="0.25">
      <c r="O456" s="6"/>
      <c r="P456" s="35">
        <v>44468</v>
      </c>
      <c r="Q456" s="9">
        <v>4359.4599609375</v>
      </c>
      <c r="R456" s="9">
        <v>14752.8896484375</v>
      </c>
      <c r="S456" s="9">
        <v>140.32325744628906</v>
      </c>
      <c r="T456" s="9">
        <v>276.86825561523438</v>
      </c>
      <c r="U456" s="9">
        <v>96.191856384277344</v>
      </c>
      <c r="V456" s="9">
        <v>161.32000732421875</v>
      </c>
      <c r="W456">
        <v>260.43667602539063</v>
      </c>
      <c r="X456" s="9"/>
      <c r="Y456" s="9"/>
      <c r="AA456" s="6"/>
      <c r="AB456" s="84">
        <f>price_clean[[#This Row],[Date.1]]</f>
        <v>44468</v>
      </c>
      <c r="AC456" s="85">
        <f t="shared" si="46"/>
        <v>1.5679543362838073E-3</v>
      </c>
      <c r="AD456" s="85">
        <f t="shared" si="47"/>
        <v>-1.1794225888652641E-3</v>
      </c>
      <c r="AE456" s="85">
        <f t="shared" si="48"/>
        <v>6.462064196501768E-3</v>
      </c>
      <c r="AF456" s="85">
        <f t="shared" si="49"/>
        <v>1.6918284526511844E-3</v>
      </c>
      <c r="AG456" s="85">
        <f t="shared" si="50"/>
        <v>-1.1698366464207135E-3</v>
      </c>
      <c r="AH456" s="85">
        <f t="shared" si="51"/>
        <v>-4.5149330127863515E-3</v>
      </c>
      <c r="AI456" s="85">
        <f t="shared" si="52"/>
        <v>4.8111864344248965E-3</v>
      </c>
      <c r="AJ456" s="6"/>
      <c r="AK456" s="4"/>
    </row>
    <row r="457" spans="15:37" s="1" customFormat="1" x14ac:dyDescent="0.25">
      <c r="O457" s="6"/>
      <c r="P457" s="35">
        <v>44469</v>
      </c>
      <c r="Q457" s="9">
        <v>4307.5400390625</v>
      </c>
      <c r="R457" s="9">
        <v>14689.6201171875</v>
      </c>
      <c r="S457" s="9">
        <v>139.0166015625</v>
      </c>
      <c r="T457" s="9">
        <v>274.84042358398438</v>
      </c>
      <c r="U457" s="9">
        <v>95.535140991210938</v>
      </c>
      <c r="V457" s="9">
        <v>164.22000122070313</v>
      </c>
      <c r="W457">
        <v>258.49334716796875</v>
      </c>
      <c r="X457" s="9"/>
      <c r="Y457" s="9"/>
      <c r="AA457" s="6"/>
      <c r="AB457" s="84">
        <f>price_clean[[#This Row],[Date.1]]</f>
        <v>44469</v>
      </c>
      <c r="AC457" s="85">
        <f t="shared" si="46"/>
        <v>-1.1981202945014901E-2</v>
      </c>
      <c r="AD457" s="85">
        <f t="shared" si="47"/>
        <v>-4.2978420755298086E-3</v>
      </c>
      <c r="AE457" s="85">
        <f t="shared" si="48"/>
        <v>-9.3553810661477221E-3</v>
      </c>
      <c r="AF457" s="85">
        <f t="shared" si="49"/>
        <v>-7.3511301871818464E-3</v>
      </c>
      <c r="AG457" s="85">
        <f t="shared" si="50"/>
        <v>-6.8505528210692874E-3</v>
      </c>
      <c r="AH457" s="85">
        <f t="shared" si="51"/>
        <v>1.7816984307014169E-2</v>
      </c>
      <c r="AI457" s="85">
        <f t="shared" si="52"/>
        <v>-7.4897880450971975E-3</v>
      </c>
      <c r="AJ457" s="6"/>
      <c r="AK457" s="4"/>
    </row>
    <row r="458" spans="15:37" s="1" customFormat="1" x14ac:dyDescent="0.25">
      <c r="O458" s="6"/>
      <c r="P458" s="35">
        <v>44470</v>
      </c>
      <c r="Q458" s="9">
        <v>4357.0400390625</v>
      </c>
      <c r="R458" s="9">
        <v>14791.8701171875</v>
      </c>
      <c r="S458" s="9">
        <v>140.14642333984375</v>
      </c>
      <c r="T458" s="9">
        <v>281.84014892578125</v>
      </c>
      <c r="U458" s="9">
        <v>96.304450988769531</v>
      </c>
      <c r="V458" s="9">
        <v>164.58999633789063</v>
      </c>
      <c r="W458">
        <v>258.40667724609375</v>
      </c>
      <c r="X458" s="9"/>
      <c r="Y458" s="9"/>
      <c r="AA458" s="6"/>
      <c r="AB458" s="84">
        <f>price_clean[[#This Row],[Date.1]]</f>
        <v>44470</v>
      </c>
      <c r="AC458" s="85">
        <f t="shared" si="46"/>
        <v>1.1425952113334161E-2</v>
      </c>
      <c r="AD458" s="85">
        <f t="shared" si="47"/>
        <v>6.9365835428830741E-3</v>
      </c>
      <c r="AE458" s="85">
        <f t="shared" si="48"/>
        <v>8.0943953554538997E-3</v>
      </c>
      <c r="AF458" s="85">
        <f t="shared" si="49"/>
        <v>2.5149411074469694E-2</v>
      </c>
      <c r="AG458" s="85">
        <f t="shared" si="50"/>
        <v>8.0203894674899558E-3</v>
      </c>
      <c r="AH458" s="85">
        <f t="shared" si="51"/>
        <v>2.2505110921036547E-3</v>
      </c>
      <c r="AI458" s="85">
        <f t="shared" si="52"/>
        <v>-3.3534501293734615E-4</v>
      </c>
      <c r="AJ458" s="6"/>
      <c r="AK458" s="4"/>
    </row>
    <row r="459" spans="15:37" s="1" customFormat="1" x14ac:dyDescent="0.25">
      <c r="O459" s="6"/>
      <c r="P459" s="35">
        <v>44473</v>
      </c>
      <c r="Q459" s="9">
        <v>4300.4599609375</v>
      </c>
      <c r="R459" s="9">
        <v>14472.1201171875</v>
      </c>
      <c r="S459" s="9">
        <v>136.69801330566406</v>
      </c>
      <c r="T459" s="9">
        <v>276.00051879882813</v>
      </c>
      <c r="U459" s="9">
        <v>95.178619384765625</v>
      </c>
      <c r="V459" s="9">
        <v>165.36000061035156</v>
      </c>
      <c r="W459">
        <v>260.510009765625</v>
      </c>
      <c r="X459" s="9"/>
      <c r="Y459" s="9"/>
      <c r="AA459" s="6"/>
      <c r="AB459" s="84">
        <f>price_clean[[#This Row],[Date.1]]</f>
        <v>44473</v>
      </c>
      <c r="AC459" s="85">
        <f t="shared" si="46"/>
        <v>-1.3070952048643704E-2</v>
      </c>
      <c r="AD459" s="85">
        <f t="shared" si="47"/>
        <v>-2.1853665404241551E-2</v>
      </c>
      <c r="AE459" s="85">
        <f t="shared" si="48"/>
        <v>-2.491354667454419E-2</v>
      </c>
      <c r="AF459" s="85">
        <f t="shared" si="49"/>
        <v>-2.0937317016972008E-2</v>
      </c>
      <c r="AG459" s="85">
        <f t="shared" si="50"/>
        <v>-1.1759207485164189E-2</v>
      </c>
      <c r="AH459" s="85">
        <f t="shared" si="51"/>
        <v>4.6674082584735278E-3</v>
      </c>
      <c r="AI459" s="85">
        <f t="shared" si="52"/>
        <v>8.1066733488895665E-3</v>
      </c>
      <c r="AJ459" s="6"/>
      <c r="AK459" s="4"/>
    </row>
    <row r="460" spans="15:37" s="1" customFormat="1" x14ac:dyDescent="0.25">
      <c r="O460" s="6"/>
      <c r="P460" s="35">
        <v>44474</v>
      </c>
      <c r="Q460" s="9">
        <v>4345.72021484375</v>
      </c>
      <c r="R460" s="9">
        <v>14674.150390625</v>
      </c>
      <c r="S460" s="9">
        <v>138.63345336914063</v>
      </c>
      <c r="T460" s="9">
        <v>281.50869750976563</v>
      </c>
      <c r="U460" s="9">
        <v>95.919784545898438</v>
      </c>
      <c r="V460" s="9">
        <v>164.58999633789063</v>
      </c>
      <c r="W460">
        <v>260.1966552734375</v>
      </c>
      <c r="X460" s="9"/>
      <c r="Y460" s="9"/>
      <c r="AA460" s="6"/>
      <c r="AB460" s="84">
        <f>price_clean[[#This Row],[Date.1]]</f>
        <v>44474</v>
      </c>
      <c r="AC460" s="85">
        <f t="shared" si="46"/>
        <v>1.0469517498601526E-2</v>
      </c>
      <c r="AD460" s="85">
        <f t="shared" si="47"/>
        <v>1.3863420991096956E-2</v>
      </c>
      <c r="AE460" s="85">
        <f t="shared" si="48"/>
        <v>1.4059213550194908E-2</v>
      </c>
      <c r="AF460" s="85">
        <f t="shared" si="49"/>
        <v>1.9760598696312866E-2</v>
      </c>
      <c r="AG460" s="85">
        <f t="shared" si="50"/>
        <v>7.7569342517946676E-3</v>
      </c>
      <c r="AH460" s="85">
        <f t="shared" si="51"/>
        <v>-4.6674082584735191E-3</v>
      </c>
      <c r="AI460" s="85">
        <f t="shared" si="52"/>
        <v>-1.2035741082394261E-3</v>
      </c>
      <c r="AJ460" s="6"/>
      <c r="AK460" s="4"/>
    </row>
    <row r="461" spans="15:37" s="1" customFormat="1" x14ac:dyDescent="0.25">
      <c r="O461" s="6"/>
      <c r="P461" s="35">
        <v>44475</v>
      </c>
      <c r="Q461" s="9">
        <v>4363.5498046875</v>
      </c>
      <c r="R461" s="9">
        <v>14766.75</v>
      </c>
      <c r="S461" s="9">
        <v>139.50778198242188</v>
      </c>
      <c r="T461" s="9">
        <v>285.74942016601563</v>
      </c>
      <c r="U461" s="9">
        <v>95.919784545898438</v>
      </c>
      <c r="V461" s="9">
        <v>165.02999877929688</v>
      </c>
      <c r="W461">
        <v>260.91665649414063</v>
      </c>
      <c r="X461" s="9"/>
      <c r="Y461" s="9"/>
      <c r="AA461" s="6"/>
      <c r="AB461" s="84">
        <f>price_clean[[#This Row],[Date.1]]</f>
        <v>44475</v>
      </c>
      <c r="AC461" s="85">
        <f t="shared" si="46"/>
        <v>4.0943993496248242E-3</v>
      </c>
      <c r="AD461" s="85">
        <f t="shared" si="47"/>
        <v>6.2905626867711751E-3</v>
      </c>
      <c r="AE461" s="85">
        <f t="shared" si="48"/>
        <v>6.2869605943738482E-3</v>
      </c>
      <c r="AF461" s="85">
        <f t="shared" si="49"/>
        <v>1.4951929389966208E-2</v>
      </c>
      <c r="AG461" s="85">
        <f t="shared" si="50"/>
        <v>0</v>
      </c>
      <c r="AH461" s="85">
        <f t="shared" si="51"/>
        <v>2.6697573525340671E-3</v>
      </c>
      <c r="AI461" s="85">
        <f t="shared" si="52"/>
        <v>2.7633209998731952E-3</v>
      </c>
      <c r="AJ461" s="6"/>
      <c r="AK461" s="4"/>
    </row>
    <row r="462" spans="15:37" s="1" customFormat="1" x14ac:dyDescent="0.25">
      <c r="O462" s="6"/>
      <c r="P462" s="35">
        <v>44476</v>
      </c>
      <c r="Q462" s="9">
        <v>4399.759765625</v>
      </c>
      <c r="R462" s="9">
        <v>14897.1298828125</v>
      </c>
      <c r="S462" s="9">
        <v>140.775146484375</v>
      </c>
      <c r="T462" s="9">
        <v>287.44577026367188</v>
      </c>
      <c r="U462" s="9">
        <v>96.867347717285156</v>
      </c>
      <c r="V462" s="9">
        <v>164.16000366210938</v>
      </c>
      <c r="W462">
        <v>264.53668212890625</v>
      </c>
      <c r="X462" s="9"/>
      <c r="Y462" s="9"/>
      <c r="AA462" s="6"/>
      <c r="AB462" s="84">
        <f>price_clean[[#This Row],[Date.1]]</f>
        <v>44476</v>
      </c>
      <c r="AC462" s="85">
        <f t="shared" si="46"/>
        <v>8.2640392250654046E-3</v>
      </c>
      <c r="AD462" s="85">
        <f t="shared" si="47"/>
        <v>8.7905373742629134E-3</v>
      </c>
      <c r="AE462" s="85">
        <f t="shared" si="48"/>
        <v>9.0435271711466394E-3</v>
      </c>
      <c r="AF462" s="85">
        <f t="shared" si="49"/>
        <v>5.9189437680417442E-3</v>
      </c>
      <c r="AG462" s="85">
        <f t="shared" si="50"/>
        <v>9.8302287167329472E-3</v>
      </c>
      <c r="AH462" s="85">
        <f t="shared" si="51"/>
        <v>-5.2856838680448463E-3</v>
      </c>
      <c r="AI462" s="85">
        <f t="shared" si="52"/>
        <v>1.3778893929122909E-2</v>
      </c>
      <c r="AJ462" s="6"/>
      <c r="AK462" s="4"/>
    </row>
    <row r="463" spans="15:37" s="1" customFormat="1" x14ac:dyDescent="0.25">
      <c r="O463" s="6"/>
      <c r="P463" s="35">
        <v>44477</v>
      </c>
      <c r="Q463" s="9">
        <v>4391.33984375</v>
      </c>
      <c r="R463" s="9">
        <v>14820.75</v>
      </c>
      <c r="S463" s="9">
        <v>140.39204406738281</v>
      </c>
      <c r="T463" s="9">
        <v>287.44577026367188</v>
      </c>
      <c r="U463" s="9">
        <v>96.773536682128906</v>
      </c>
      <c r="V463" s="9">
        <v>164.22999572753906</v>
      </c>
      <c r="W463">
        <v>261.82998657226563</v>
      </c>
      <c r="X463" s="9"/>
      <c r="Y463" s="9"/>
      <c r="AA463" s="6"/>
      <c r="AB463" s="84">
        <f>price_clean[[#This Row],[Date.1]]</f>
        <v>44477</v>
      </c>
      <c r="AC463" s="85">
        <f t="shared" si="46"/>
        <v>-1.9155566024214522E-3</v>
      </c>
      <c r="AD463" s="85">
        <f t="shared" si="47"/>
        <v>-5.1403432072928143E-3</v>
      </c>
      <c r="AE463" s="85">
        <f t="shared" si="48"/>
        <v>-2.7250878974906501E-3</v>
      </c>
      <c r="AF463" s="85">
        <f t="shared" si="49"/>
        <v>0</v>
      </c>
      <c r="AG463" s="85">
        <f t="shared" si="50"/>
        <v>-9.6891772402680197E-4</v>
      </c>
      <c r="AH463" s="85">
        <f t="shared" si="51"/>
        <v>4.2627404378714777E-4</v>
      </c>
      <c r="AI463" s="85">
        <f t="shared" si="52"/>
        <v>-1.0284539562274665E-2</v>
      </c>
      <c r="AJ463" s="6"/>
      <c r="AK463" s="4"/>
    </row>
    <row r="464" spans="15:37" s="1" customFormat="1" x14ac:dyDescent="0.25">
      <c r="O464" s="6"/>
      <c r="P464" s="35">
        <v>44480</v>
      </c>
      <c r="Q464" s="9">
        <v>4361.18994140625</v>
      </c>
      <c r="R464" s="9">
        <v>14713.73046875</v>
      </c>
      <c r="S464" s="9">
        <v>140.30360412597656</v>
      </c>
      <c r="T464" s="9">
        <v>286.84133911132813</v>
      </c>
      <c r="U464" s="9">
        <v>96.266914367675781</v>
      </c>
      <c r="V464" s="9">
        <v>163.91999816894531</v>
      </c>
      <c r="W464">
        <v>263.98001098632813</v>
      </c>
      <c r="X464" s="9"/>
      <c r="Y464" s="9"/>
      <c r="AA464" s="6"/>
      <c r="AB464" s="84">
        <f>price_clean[[#This Row],[Date.1]]</f>
        <v>44480</v>
      </c>
      <c r="AC464" s="85">
        <f t="shared" si="46"/>
        <v>-6.8894416443398328E-3</v>
      </c>
      <c r="AD464" s="85">
        <f t="shared" si="47"/>
        <v>-7.247122546045346E-3</v>
      </c>
      <c r="AE464" s="85">
        <f t="shared" si="48"/>
        <v>-6.3014831118332311E-4</v>
      </c>
      <c r="AF464" s="85">
        <f t="shared" si="49"/>
        <v>-2.1049797763515992E-3</v>
      </c>
      <c r="AG464" s="85">
        <f t="shared" si="50"/>
        <v>-5.2488841053877459E-3</v>
      </c>
      <c r="AH464" s="85">
        <f t="shared" si="51"/>
        <v>-1.8893655741350408E-3</v>
      </c>
      <c r="AI464" s="85">
        <f t="shared" si="52"/>
        <v>8.1779974012307736E-3</v>
      </c>
      <c r="AJ464" s="6"/>
      <c r="AK464" s="4"/>
    </row>
    <row r="465" spans="15:37" s="1" customFormat="1" x14ac:dyDescent="0.25">
      <c r="O465" s="6"/>
      <c r="P465" s="35">
        <v>44481</v>
      </c>
      <c r="Q465" s="9">
        <v>4350.64990234375</v>
      </c>
      <c r="R465" s="9">
        <v>14662.1103515625</v>
      </c>
      <c r="S465" s="9">
        <v>139.02644348144531</v>
      </c>
      <c r="T465" s="9">
        <v>285.52520751953125</v>
      </c>
      <c r="U465" s="9">
        <v>96.191856384277344</v>
      </c>
      <c r="V465" s="9">
        <v>164.66000366210938</v>
      </c>
      <c r="W465">
        <v>268.57333374023438</v>
      </c>
      <c r="X465" s="9"/>
      <c r="Y465" s="9"/>
      <c r="AA465" s="6"/>
      <c r="AB465" s="84">
        <f>price_clean[[#This Row],[Date.1]]</f>
        <v>44481</v>
      </c>
      <c r="AC465" s="85">
        <f t="shared" si="46"/>
        <v>-2.4197056865549256E-3</v>
      </c>
      <c r="AD465" s="85">
        <f t="shared" si="47"/>
        <v>-3.5144641908444736E-3</v>
      </c>
      <c r="AE465" s="85">
        <f t="shared" si="48"/>
        <v>-9.1445195773075891E-3</v>
      </c>
      <c r="AF465" s="85">
        <f t="shared" si="49"/>
        <v>-4.5989197629808928E-3</v>
      </c>
      <c r="AG465" s="85">
        <f t="shared" si="50"/>
        <v>-7.7999030036956011E-4</v>
      </c>
      <c r="AH465" s="85">
        <f t="shared" si="51"/>
        <v>4.5042713504830981E-3</v>
      </c>
      <c r="AI465" s="85">
        <f t="shared" si="52"/>
        <v>1.725061613832015E-2</v>
      </c>
      <c r="AJ465" s="6"/>
      <c r="AK465" s="4"/>
    </row>
    <row r="466" spans="15:37" s="1" customFormat="1" x14ac:dyDescent="0.25">
      <c r="O466" s="6"/>
      <c r="P466" s="35">
        <v>44482</v>
      </c>
      <c r="Q466" s="9">
        <v>4363.7998046875</v>
      </c>
      <c r="R466" s="9">
        <v>14774.599609375</v>
      </c>
      <c r="S466" s="9">
        <v>138.43696594238281</v>
      </c>
      <c r="T466" s="9">
        <v>288.8690185546875</v>
      </c>
      <c r="U466" s="9">
        <v>96.876724243164063</v>
      </c>
      <c r="V466" s="9">
        <v>167.58999633789063</v>
      </c>
      <c r="W466">
        <v>270.3599853515625</v>
      </c>
      <c r="X466" s="9"/>
      <c r="Y466" s="9"/>
      <c r="AA466" s="6"/>
      <c r="AB466" s="84">
        <f>price_clean[[#This Row],[Date.1]]</f>
        <v>44482</v>
      </c>
      <c r="AC466" s="85">
        <f t="shared" si="46"/>
        <v>3.0179558702319183E-3</v>
      </c>
      <c r="AD466" s="85">
        <f t="shared" si="47"/>
        <v>7.6428245906996223E-3</v>
      </c>
      <c r="AE466" s="85">
        <f t="shared" si="48"/>
        <v>-4.2490534314246391E-3</v>
      </c>
      <c r="AF466" s="85">
        <f t="shared" si="49"/>
        <v>1.164304464541622E-2</v>
      </c>
      <c r="AG466" s="85">
        <f t="shared" si="50"/>
        <v>7.0945850359241209E-3</v>
      </c>
      <c r="AH466" s="85">
        <f t="shared" si="51"/>
        <v>1.7637734434472769E-2</v>
      </c>
      <c r="AI466" s="85">
        <f t="shared" si="52"/>
        <v>6.6303495937613029E-3</v>
      </c>
      <c r="AJ466" s="6"/>
      <c r="AK466" s="4"/>
    </row>
    <row r="467" spans="15:37" s="1" customFormat="1" x14ac:dyDescent="0.25">
      <c r="O467" s="6"/>
      <c r="P467" s="35">
        <v>44483</v>
      </c>
      <c r="Q467" s="9">
        <v>4438.259765625</v>
      </c>
      <c r="R467" s="9">
        <v>15052.419921875</v>
      </c>
      <c r="S467" s="9">
        <v>141.23692321777344</v>
      </c>
      <c r="T467" s="9">
        <v>295.14736938476563</v>
      </c>
      <c r="U467" s="9">
        <v>98.218338012695313</v>
      </c>
      <c r="V467" s="9">
        <v>168</v>
      </c>
      <c r="W467">
        <v>272.77334594726563</v>
      </c>
      <c r="X467" s="9"/>
      <c r="Y467" s="9"/>
      <c r="AA467" s="6"/>
      <c r="AB467" s="84">
        <f>price_clean[[#This Row],[Date.1]]</f>
        <v>44483</v>
      </c>
      <c r="AC467" s="85">
        <f t="shared" ref="AC467:AC530" si="53">LN(Q467/Q466)</f>
        <v>1.6919162285711567E-2</v>
      </c>
      <c r="AD467" s="85">
        <f t="shared" si="47"/>
        <v>1.8629306691680586E-2</v>
      </c>
      <c r="AE467" s="85">
        <f t="shared" si="48"/>
        <v>2.0023684272162494E-2</v>
      </c>
      <c r="AF467" s="85">
        <f t="shared" si="49"/>
        <v>2.1501426457450606E-2</v>
      </c>
      <c r="AG467" s="85">
        <f t="shared" si="50"/>
        <v>1.3753653245647184E-2</v>
      </c>
      <c r="AH467" s="85">
        <f t="shared" si="51"/>
        <v>2.4434808580754102E-3</v>
      </c>
      <c r="AI467" s="85">
        <f t="shared" si="52"/>
        <v>8.8868656729949487E-3</v>
      </c>
      <c r="AJ467" s="6"/>
      <c r="AK467" s="4"/>
    </row>
    <row r="468" spans="15:37" s="1" customFormat="1" x14ac:dyDescent="0.25">
      <c r="O468" s="6"/>
      <c r="P468" s="35">
        <v>44484</v>
      </c>
      <c r="Q468" s="9">
        <v>4471.3701171875</v>
      </c>
      <c r="R468" s="9">
        <v>15146.919921875</v>
      </c>
      <c r="S468" s="9">
        <v>142.29798889160156</v>
      </c>
      <c r="T468" s="9">
        <v>296.57070922851563</v>
      </c>
      <c r="U468" s="9">
        <v>98.91259765625</v>
      </c>
      <c r="V468" s="9">
        <v>165.33000183105469</v>
      </c>
      <c r="W468">
        <v>281.010009765625</v>
      </c>
      <c r="X468" s="9"/>
      <c r="Y468" s="9"/>
      <c r="AA468" s="6"/>
      <c r="AB468" s="84">
        <f>price_clean[[#This Row],[Date.1]]</f>
        <v>44484</v>
      </c>
      <c r="AC468" s="85">
        <f t="shared" si="53"/>
        <v>7.4325206371900808E-3</v>
      </c>
      <c r="AD468" s="85">
        <f t="shared" si="47"/>
        <v>6.2584353788424059E-3</v>
      </c>
      <c r="AE468" s="85">
        <f t="shared" si="48"/>
        <v>7.4845853672907596E-3</v>
      </c>
      <c r="AF468" s="85">
        <f t="shared" si="49"/>
        <v>4.8108808583333731E-3</v>
      </c>
      <c r="AG468" s="85">
        <f t="shared" si="50"/>
        <v>7.0436688343277426E-3</v>
      </c>
      <c r="AH468" s="85">
        <f t="shared" si="51"/>
        <v>-1.60204917648545E-2</v>
      </c>
      <c r="AI468" s="85">
        <f t="shared" si="52"/>
        <v>2.974907491710917E-2</v>
      </c>
      <c r="AJ468" s="6"/>
      <c r="AK468" s="4"/>
    </row>
    <row r="469" spans="15:37" s="1" customFormat="1" x14ac:dyDescent="0.25">
      <c r="O469" s="6"/>
      <c r="P469" s="35">
        <v>44487</v>
      </c>
      <c r="Q469" s="9">
        <v>4486.4599609375</v>
      </c>
      <c r="R469" s="9">
        <v>15300.8896484375</v>
      </c>
      <c r="S469" s="9">
        <v>143.97795104980469</v>
      </c>
      <c r="T469" s="9">
        <v>299.57333374023438</v>
      </c>
      <c r="U469" s="9">
        <v>99.006416320800781</v>
      </c>
      <c r="V469" s="9">
        <v>164.91999816894531</v>
      </c>
      <c r="W469">
        <v>290.03668212890625</v>
      </c>
      <c r="X469" s="9"/>
      <c r="Y469" s="9"/>
      <c r="AA469" s="6"/>
      <c r="AB469" s="84">
        <f>price_clean[[#This Row],[Date.1]]</f>
        <v>44487</v>
      </c>
      <c r="AC469" s="85">
        <f t="shared" si="53"/>
        <v>3.3690878018038262E-3</v>
      </c>
      <c r="AD469" s="85">
        <f t="shared" si="47"/>
        <v>1.0113767865402851E-2</v>
      </c>
      <c r="AE469" s="85">
        <f t="shared" si="48"/>
        <v>1.1736798023670539E-2</v>
      </c>
      <c r="AF469" s="85">
        <f t="shared" si="49"/>
        <v>1.0073571776810406E-2</v>
      </c>
      <c r="AG469" s="85">
        <f t="shared" si="50"/>
        <v>9.480511214419356E-4</v>
      </c>
      <c r="AH469" s="85">
        <f t="shared" si="51"/>
        <v>-2.482990902389477E-3</v>
      </c>
      <c r="AI469" s="85">
        <f t="shared" si="52"/>
        <v>3.1617114439972852E-2</v>
      </c>
      <c r="AJ469" s="6"/>
      <c r="AK469" s="4"/>
    </row>
    <row r="470" spans="15:37" s="1" customFormat="1" x14ac:dyDescent="0.25">
      <c r="O470" s="6"/>
      <c r="P470" s="35">
        <v>44488</v>
      </c>
      <c r="Q470" s="9">
        <v>4519.6298828125</v>
      </c>
      <c r="R470" s="9">
        <v>15410.7197265625</v>
      </c>
      <c r="S470" s="9">
        <v>146.149169921875</v>
      </c>
      <c r="T470" s="9">
        <v>300.48980712890625</v>
      </c>
      <c r="U470" s="9">
        <v>99.71942138671875</v>
      </c>
      <c r="V470" s="9">
        <v>165.44999694824219</v>
      </c>
      <c r="W470">
        <v>288.08999633789063</v>
      </c>
      <c r="X470" s="9"/>
      <c r="Y470" s="9"/>
      <c r="AA470" s="6"/>
      <c r="AB470" s="84">
        <f>price_clean[[#This Row],[Date.1]]</f>
        <v>44488</v>
      </c>
      <c r="AC470" s="85">
        <f t="shared" si="53"/>
        <v>7.3661427842357527E-3</v>
      </c>
      <c r="AD470" s="85">
        <f t="shared" si="47"/>
        <v>7.1523797397953321E-3</v>
      </c>
      <c r="AE470" s="85">
        <f t="shared" si="48"/>
        <v>1.4967641767156188E-2</v>
      </c>
      <c r="AF470" s="85">
        <f t="shared" si="49"/>
        <v>3.0545922215556602E-3</v>
      </c>
      <c r="AG470" s="85">
        <f t="shared" si="50"/>
        <v>7.1757969034012018E-3</v>
      </c>
      <c r="AH470" s="85">
        <f t="shared" si="51"/>
        <v>3.2085191864092838E-3</v>
      </c>
      <c r="AI470" s="85">
        <f t="shared" si="52"/>
        <v>-6.734486474692475E-3</v>
      </c>
      <c r="AJ470" s="6"/>
      <c r="AK470" s="4"/>
    </row>
    <row r="471" spans="15:37" s="1" customFormat="1" x14ac:dyDescent="0.25">
      <c r="O471" s="6"/>
      <c r="P471" s="35">
        <v>44489</v>
      </c>
      <c r="Q471" s="9">
        <v>4536.18994140625</v>
      </c>
      <c r="R471" s="9">
        <v>15388.7099609375</v>
      </c>
      <c r="S471" s="9">
        <v>146.64041137695313</v>
      </c>
      <c r="T471" s="9">
        <v>299.69036865234375</v>
      </c>
      <c r="U471" s="9">
        <v>100.0853271484375</v>
      </c>
      <c r="V471" s="9">
        <v>166.89999389648438</v>
      </c>
      <c r="W471">
        <v>288.60000610351563</v>
      </c>
      <c r="X471" s="9"/>
      <c r="Y471" s="9"/>
      <c r="AA471" s="6"/>
      <c r="AB471" s="84">
        <f>price_clean[[#This Row],[Date.1]]</f>
        <v>44489</v>
      </c>
      <c r="AC471" s="85">
        <f t="shared" si="53"/>
        <v>3.6573335985606889E-3</v>
      </c>
      <c r="AD471" s="85">
        <f t="shared" si="47"/>
        <v>-1.4292322679308946E-3</v>
      </c>
      <c r="AE471" s="85">
        <f t="shared" si="48"/>
        <v>3.3555969706870648E-3</v>
      </c>
      <c r="AF471" s="85">
        <f t="shared" si="49"/>
        <v>-2.6639965184284387E-3</v>
      </c>
      <c r="AG471" s="85">
        <f t="shared" si="50"/>
        <v>3.662637384253794E-3</v>
      </c>
      <c r="AH471" s="85">
        <f t="shared" si="51"/>
        <v>8.7257781754686674E-3</v>
      </c>
      <c r="AI471" s="85">
        <f t="shared" si="52"/>
        <v>1.7687488821671587E-3</v>
      </c>
      <c r="AJ471" s="6"/>
      <c r="AK471" s="4"/>
    </row>
    <row r="472" spans="15:37" s="1" customFormat="1" x14ac:dyDescent="0.25">
      <c r="O472" s="6"/>
      <c r="P472" s="35">
        <v>44490</v>
      </c>
      <c r="Q472" s="9">
        <v>4549.77978515625</v>
      </c>
      <c r="R472" s="9">
        <v>15489.58984375</v>
      </c>
      <c r="S472" s="9">
        <v>146.85652160644531</v>
      </c>
      <c r="T472" s="9">
        <v>302.9561767578125</v>
      </c>
      <c r="U472" s="9">
        <v>100.03839874267578</v>
      </c>
      <c r="V472" s="9">
        <v>166.75</v>
      </c>
      <c r="W472">
        <v>298</v>
      </c>
      <c r="X472" s="9"/>
      <c r="Y472" s="9"/>
      <c r="AA472" s="6"/>
      <c r="AB472" s="84">
        <f>price_clean[[#This Row],[Date.1]]</f>
        <v>44490</v>
      </c>
      <c r="AC472" s="85">
        <f t="shared" si="53"/>
        <v>2.9913931683600218E-3</v>
      </c>
      <c r="AD472" s="85">
        <f t="shared" si="47"/>
        <v>6.5340541650933583E-3</v>
      </c>
      <c r="AE472" s="85">
        <f t="shared" si="48"/>
        <v>1.4726577641021967E-3</v>
      </c>
      <c r="AF472" s="85">
        <f t="shared" si="49"/>
        <v>1.0838326709530294E-2</v>
      </c>
      <c r="AG472" s="85">
        <f t="shared" si="50"/>
        <v>-4.6899393275771163E-4</v>
      </c>
      <c r="AH472" s="85">
        <f t="shared" si="51"/>
        <v>-8.9910930215974193E-4</v>
      </c>
      <c r="AI472" s="85">
        <f t="shared" si="52"/>
        <v>3.2051819016931341E-2</v>
      </c>
      <c r="AJ472" s="6"/>
      <c r="AK472" s="4"/>
    </row>
    <row r="473" spans="15:37" s="1" customFormat="1" x14ac:dyDescent="0.25">
      <c r="O473" s="6"/>
      <c r="P473" s="35">
        <v>44491</v>
      </c>
      <c r="Q473" s="9">
        <v>4544.89990234375</v>
      </c>
      <c r="R473" s="9">
        <v>15355.0703125</v>
      </c>
      <c r="S473" s="9">
        <v>146.08042907714844</v>
      </c>
      <c r="T473" s="9">
        <v>301.39639282226563</v>
      </c>
      <c r="U473" s="9">
        <v>100.09469604492188</v>
      </c>
      <c r="V473" s="9">
        <v>167.77000427246094</v>
      </c>
      <c r="W473">
        <v>303.22665405273438</v>
      </c>
      <c r="X473" s="9"/>
      <c r="Y473" s="9"/>
      <c r="AA473" s="6"/>
      <c r="AB473" s="84">
        <f>price_clean[[#This Row],[Date.1]]</f>
        <v>44491</v>
      </c>
      <c r="AC473" s="85">
        <f t="shared" si="53"/>
        <v>-1.0731292246643565E-3</v>
      </c>
      <c r="AD473" s="85">
        <f t="shared" si="47"/>
        <v>-8.7224422919565253E-3</v>
      </c>
      <c r="AE473" s="85">
        <f t="shared" si="48"/>
        <v>-5.2987125270859848E-3</v>
      </c>
      <c r="AF473" s="85">
        <f t="shared" si="49"/>
        <v>-5.1618458409276339E-3</v>
      </c>
      <c r="AG473" s="85">
        <f t="shared" si="50"/>
        <v>5.6259864257608011E-4</v>
      </c>
      <c r="AH473" s="85">
        <f t="shared" si="51"/>
        <v>6.0983344527552026E-3</v>
      </c>
      <c r="AI473" s="85">
        <f t="shared" si="52"/>
        <v>1.7387072543931938E-2</v>
      </c>
      <c r="AJ473" s="6"/>
      <c r="AK473" s="4"/>
    </row>
    <row r="474" spans="15:37" s="1" customFormat="1" x14ac:dyDescent="0.25">
      <c r="O474" s="6"/>
      <c r="P474" s="35">
        <v>44494</v>
      </c>
      <c r="Q474" s="9">
        <v>4566.47998046875</v>
      </c>
      <c r="R474" s="9">
        <v>15514.1904296875</v>
      </c>
      <c r="S474" s="9">
        <v>146.03128051757813</v>
      </c>
      <c r="T474" s="9">
        <v>300.39227294921875</v>
      </c>
      <c r="U474" s="9">
        <v>100.42306518554688</v>
      </c>
      <c r="V474" s="9">
        <v>168.92999267578125</v>
      </c>
      <c r="W474">
        <v>341.6199951171875</v>
      </c>
      <c r="X474" s="9"/>
      <c r="Y474" s="9"/>
      <c r="AA474" s="6"/>
      <c r="AB474" s="84">
        <f>price_clean[[#This Row],[Date.1]]</f>
        <v>44494</v>
      </c>
      <c r="AC474" s="85">
        <f t="shared" si="53"/>
        <v>4.7369594408535089E-3</v>
      </c>
      <c r="AD474" s="85">
        <f t="shared" si="47"/>
        <v>1.0309383683189694E-2</v>
      </c>
      <c r="AE474" s="85">
        <f t="shared" si="48"/>
        <v>-3.3650523700184081E-4</v>
      </c>
      <c r="AF474" s="85">
        <f t="shared" si="49"/>
        <v>-3.3371210260805225E-3</v>
      </c>
      <c r="AG474" s="85">
        <f t="shared" si="50"/>
        <v>3.2752154437149057E-3</v>
      </c>
      <c r="AH474" s="85">
        <f t="shared" si="51"/>
        <v>6.8903653296167053E-3</v>
      </c>
      <c r="AI474" s="85">
        <f t="shared" si="52"/>
        <v>0.11921843486746743</v>
      </c>
      <c r="AJ474" s="6"/>
      <c r="AK474" s="4"/>
    </row>
    <row r="475" spans="15:37" s="1" customFormat="1" x14ac:dyDescent="0.25">
      <c r="O475" s="6"/>
      <c r="P475" s="35">
        <v>44495</v>
      </c>
      <c r="Q475" s="9">
        <v>4574.7900390625</v>
      </c>
      <c r="R475" s="9">
        <v>15559.490234375</v>
      </c>
      <c r="S475" s="9">
        <v>146.6993408203125</v>
      </c>
      <c r="T475" s="9">
        <v>302.32257080078125</v>
      </c>
      <c r="U475" s="9">
        <v>100.37615203857422</v>
      </c>
      <c r="V475" s="9">
        <v>167.67999267578125</v>
      </c>
      <c r="W475">
        <v>339.47665405273438</v>
      </c>
      <c r="X475" s="9"/>
      <c r="Y475" s="9"/>
      <c r="AA475" s="6"/>
      <c r="AB475" s="84">
        <f>price_clean[[#This Row],[Date.1]]</f>
        <v>44495</v>
      </c>
      <c r="AC475" s="85">
        <f t="shared" si="53"/>
        <v>1.8181414322441137E-3</v>
      </c>
      <c r="AD475" s="85">
        <f t="shared" si="47"/>
        <v>2.9156402338177899E-3</v>
      </c>
      <c r="AE475" s="85">
        <f t="shared" si="48"/>
        <v>4.5643428726493025E-3</v>
      </c>
      <c r="AF475" s="85">
        <f t="shared" si="49"/>
        <v>6.4053655601052474E-3</v>
      </c>
      <c r="AG475" s="85">
        <f t="shared" si="50"/>
        <v>-4.672642500778992E-4</v>
      </c>
      <c r="AH475" s="85">
        <f t="shared" si="51"/>
        <v>-7.4270271251684157E-3</v>
      </c>
      <c r="AI475" s="85">
        <f t="shared" si="52"/>
        <v>-6.2938149592970775E-3</v>
      </c>
      <c r="AJ475" s="6"/>
      <c r="AK475" s="4"/>
    </row>
    <row r="476" spans="15:37" s="1" customFormat="1" x14ac:dyDescent="0.25">
      <c r="O476" s="6"/>
      <c r="P476" s="35">
        <v>44496</v>
      </c>
      <c r="Q476" s="9">
        <v>4551.68017578125</v>
      </c>
      <c r="R476" s="9">
        <v>15598.3896484375</v>
      </c>
      <c r="S476" s="9">
        <v>146.23762512207031</v>
      </c>
      <c r="T476" s="9">
        <v>315.0545654296875</v>
      </c>
      <c r="U476" s="9">
        <v>99.785110473632813</v>
      </c>
      <c r="V476" s="9">
        <v>168.1199951171875</v>
      </c>
      <c r="W476">
        <v>345.95333862304688</v>
      </c>
      <c r="X476" s="9"/>
      <c r="Y476" s="9"/>
      <c r="AA476" s="6"/>
      <c r="AB476" s="84">
        <f>price_clean[[#This Row],[Date.1]]</f>
        <v>44496</v>
      </c>
      <c r="AC476" s="85">
        <f t="shared" si="53"/>
        <v>-5.0643703711055294E-3</v>
      </c>
      <c r="AD476" s="85">
        <f t="shared" si="47"/>
        <v>2.4969243362574674E-3</v>
      </c>
      <c r="AE476" s="85">
        <f t="shared" si="48"/>
        <v>-3.1523237710982754E-3</v>
      </c>
      <c r="AF476" s="85">
        <f t="shared" si="49"/>
        <v>4.1251284830433388E-2</v>
      </c>
      <c r="AG476" s="85">
        <f t="shared" si="50"/>
        <v>-5.9056710107927013E-3</v>
      </c>
      <c r="AH476" s="85">
        <f t="shared" si="51"/>
        <v>2.6206236403640355E-3</v>
      </c>
      <c r="AI476" s="85">
        <f t="shared" si="52"/>
        <v>1.8898727534898532E-2</v>
      </c>
      <c r="AJ476" s="6"/>
      <c r="AK476" s="4"/>
    </row>
    <row r="477" spans="15:37" s="1" customFormat="1" x14ac:dyDescent="0.25">
      <c r="O477" s="6"/>
      <c r="P477" s="35">
        <v>44497</v>
      </c>
      <c r="Q477" s="9">
        <v>4596.419921875</v>
      </c>
      <c r="R477" s="9">
        <v>15778.16015625</v>
      </c>
      <c r="S477" s="9">
        <v>149.89230346679688</v>
      </c>
      <c r="T477" s="9">
        <v>316.2049560546875</v>
      </c>
      <c r="U477" s="9">
        <v>100.68576049804688</v>
      </c>
      <c r="V477" s="9">
        <v>168.08000183105469</v>
      </c>
      <c r="W477">
        <v>359.01333618164063</v>
      </c>
      <c r="X477" s="9"/>
      <c r="Y477" s="9"/>
      <c r="AA477" s="6"/>
      <c r="AB477" s="84">
        <f>price_clean[[#This Row],[Date.1]]</f>
        <v>44497</v>
      </c>
      <c r="AC477" s="85">
        <f t="shared" si="53"/>
        <v>9.7812884241840255E-3</v>
      </c>
      <c r="AD477" s="85">
        <f t="shared" si="47"/>
        <v>1.1459033963767533E-2</v>
      </c>
      <c r="AE477" s="85">
        <f t="shared" si="48"/>
        <v>2.4684191357386087E-2</v>
      </c>
      <c r="AF477" s="85">
        <f t="shared" si="49"/>
        <v>3.6447510393102017E-3</v>
      </c>
      <c r="AG477" s="85">
        <f t="shared" si="50"/>
        <v>8.9854060066479249E-3</v>
      </c>
      <c r="AH477" s="85">
        <f t="shared" si="51"/>
        <v>-2.3791366260843256E-4</v>
      </c>
      <c r="AI477" s="85">
        <f t="shared" si="52"/>
        <v>3.705562944417333E-2</v>
      </c>
      <c r="AJ477" s="6"/>
      <c r="AK477" s="4"/>
    </row>
    <row r="478" spans="15:37" s="1" customFormat="1" x14ac:dyDescent="0.25">
      <c r="O478" s="6"/>
      <c r="P478" s="35">
        <v>44498</v>
      </c>
      <c r="Q478" s="9">
        <v>4605.3798828125</v>
      </c>
      <c r="R478" s="9">
        <v>15850.4697265625</v>
      </c>
      <c r="S478" s="9">
        <v>147.17092895507813</v>
      </c>
      <c r="T478" s="9">
        <v>323.29241943359375</v>
      </c>
      <c r="U478" s="9">
        <v>100.45121765136719</v>
      </c>
      <c r="V478" s="9">
        <v>166.64999389648438</v>
      </c>
      <c r="W478">
        <v>371.33334350585938</v>
      </c>
      <c r="X478" s="9"/>
      <c r="Y478" s="9"/>
      <c r="AA478" s="6"/>
      <c r="AB478" s="84">
        <f>price_clean[[#This Row],[Date.1]]</f>
        <v>44498</v>
      </c>
      <c r="AC478" s="85">
        <f t="shared" si="53"/>
        <v>1.9474372317175562E-3</v>
      </c>
      <c r="AD478" s="85">
        <f t="shared" si="47"/>
        <v>4.5724204027736476E-3</v>
      </c>
      <c r="AE478" s="85">
        <f t="shared" si="48"/>
        <v>-1.8322366060725709E-2</v>
      </c>
      <c r="AF478" s="85">
        <f t="shared" si="49"/>
        <v>2.2166638538705971E-2</v>
      </c>
      <c r="AG478" s="85">
        <f t="shared" si="50"/>
        <v>-2.3321713903094519E-3</v>
      </c>
      <c r="AH478" s="85">
        <f t="shared" si="51"/>
        <v>-8.5442993017005517E-3</v>
      </c>
      <c r="AI478" s="85">
        <f t="shared" si="52"/>
        <v>3.3740623277135041E-2</v>
      </c>
      <c r="AJ478" s="6"/>
      <c r="AK478" s="4"/>
    </row>
    <row r="479" spans="15:37" s="1" customFormat="1" x14ac:dyDescent="0.25">
      <c r="O479" s="6"/>
      <c r="P479" s="35">
        <v>44501</v>
      </c>
      <c r="Q479" s="9">
        <v>4613.669921875</v>
      </c>
      <c r="R479" s="9">
        <v>15905.2802734375</v>
      </c>
      <c r="S479" s="9">
        <v>146.34568786621094</v>
      </c>
      <c r="T479" s="9">
        <v>321.098876953125</v>
      </c>
      <c r="U479" s="9">
        <v>101.07041931152344</v>
      </c>
      <c r="V479" s="9">
        <v>167.52000427246094</v>
      </c>
      <c r="W479">
        <v>402.86334228515625</v>
      </c>
      <c r="X479" s="9"/>
      <c r="Y479" s="9"/>
      <c r="AA479" s="6"/>
      <c r="AB479" s="84">
        <f>price_clean[[#This Row],[Date.1]]</f>
        <v>44501</v>
      </c>
      <c r="AC479" s="85">
        <f t="shared" si="53"/>
        <v>1.7984589459023885E-3</v>
      </c>
      <c r="AD479" s="85">
        <f t="shared" si="47"/>
        <v>3.4520111352180443E-3</v>
      </c>
      <c r="AE479" s="85">
        <f t="shared" si="48"/>
        <v>-5.6231451036539938E-3</v>
      </c>
      <c r="AF479" s="85">
        <f t="shared" si="49"/>
        <v>-6.8081333979656067E-3</v>
      </c>
      <c r="AG479" s="85">
        <f t="shared" si="50"/>
        <v>6.1452816495508192E-3</v>
      </c>
      <c r="AH479" s="85">
        <f t="shared" si="51"/>
        <v>5.2070044974187081E-3</v>
      </c>
      <c r="AI479" s="85">
        <f t="shared" si="52"/>
        <v>8.1497244195825283E-2</v>
      </c>
      <c r="AJ479" s="6"/>
      <c r="AK479" s="4"/>
    </row>
    <row r="480" spans="15:37" s="1" customFormat="1" x14ac:dyDescent="0.25">
      <c r="O480" s="6"/>
      <c r="P480" s="35">
        <v>44502</v>
      </c>
      <c r="Q480" s="9">
        <v>4630.64990234375</v>
      </c>
      <c r="R480" s="9">
        <v>15972.490234375</v>
      </c>
      <c r="S480" s="9">
        <v>147.38706970214844</v>
      </c>
      <c r="T480" s="9">
        <v>324.76449584960938</v>
      </c>
      <c r="U480" s="9">
        <v>101.08917999267578</v>
      </c>
      <c r="V480" s="9">
        <v>167.16000366210938</v>
      </c>
      <c r="W480">
        <v>390.66665649414063</v>
      </c>
      <c r="X480" s="9"/>
      <c r="Y480" s="9"/>
      <c r="AA480" s="6"/>
      <c r="AB480" s="84">
        <f>price_clean[[#This Row],[Date.1]]</f>
        <v>44502</v>
      </c>
      <c r="AC480" s="85">
        <f t="shared" si="53"/>
        <v>3.673607120388547E-3</v>
      </c>
      <c r="AD480" s="85">
        <f t="shared" si="47"/>
        <v>4.2167353271180038E-3</v>
      </c>
      <c r="AE480" s="85">
        <f t="shared" si="48"/>
        <v>7.0907052232097824E-3</v>
      </c>
      <c r="AF480" s="85">
        <f t="shared" si="49"/>
        <v>1.1351187914288406E-2</v>
      </c>
      <c r="AG480" s="85">
        <f t="shared" si="50"/>
        <v>1.8560267502284441E-4</v>
      </c>
      <c r="AH480" s="85">
        <f t="shared" si="51"/>
        <v>-2.1513131388870075E-3</v>
      </c>
      <c r="AI480" s="85">
        <f t="shared" si="52"/>
        <v>-3.0742747979580241E-2</v>
      </c>
      <c r="AJ480" s="6"/>
      <c r="AK480" s="4"/>
    </row>
    <row r="481" spans="15:37" s="1" customFormat="1" x14ac:dyDescent="0.25">
      <c r="O481" s="6"/>
      <c r="P481" s="35">
        <v>44503</v>
      </c>
      <c r="Q481" s="9">
        <v>4660.56982421875</v>
      </c>
      <c r="R481" s="9">
        <v>16144.5</v>
      </c>
      <c r="S481" s="9">
        <v>148.83126831054688</v>
      </c>
      <c r="T481" s="9">
        <v>325.61260986328125</v>
      </c>
      <c r="U481" s="9">
        <v>101.76466369628906</v>
      </c>
      <c r="V481" s="9">
        <v>165.77000427246094</v>
      </c>
      <c r="W481">
        <v>404.6199951171875</v>
      </c>
      <c r="X481" s="9"/>
      <c r="Y481" s="9"/>
      <c r="AA481" s="6"/>
      <c r="AB481" s="84">
        <f>price_clean[[#This Row],[Date.1]]</f>
        <v>44503</v>
      </c>
      <c r="AC481" s="85">
        <f t="shared" si="53"/>
        <v>6.44049461289024E-3</v>
      </c>
      <c r="AD481" s="85">
        <f t="shared" si="47"/>
        <v>1.0711552298561649E-2</v>
      </c>
      <c r="AE481" s="85">
        <f t="shared" si="48"/>
        <v>9.7509834207987634E-3</v>
      </c>
      <c r="AF481" s="85">
        <f t="shared" si="49"/>
        <v>2.6080699549949527E-3</v>
      </c>
      <c r="AG481" s="85">
        <f t="shared" si="50"/>
        <v>6.6598314135093732E-3</v>
      </c>
      <c r="AH481" s="85">
        <f t="shared" si="51"/>
        <v>-8.3501482773226006E-3</v>
      </c>
      <c r="AI481" s="85">
        <f t="shared" si="52"/>
        <v>3.5093687551658953E-2</v>
      </c>
      <c r="AJ481" s="6"/>
      <c r="AK481" s="4"/>
    </row>
    <row r="482" spans="15:37" s="1" customFormat="1" x14ac:dyDescent="0.25">
      <c r="O482" s="6"/>
      <c r="P482" s="35">
        <v>44504</v>
      </c>
      <c r="Q482" s="9">
        <v>4680.06005859375</v>
      </c>
      <c r="R482" s="9">
        <v>16346.240234375</v>
      </c>
      <c r="S482" s="9">
        <v>148.31057739257813</v>
      </c>
      <c r="T482" s="9">
        <v>327.99136352539063</v>
      </c>
      <c r="U482" s="9">
        <v>101.93354034423828</v>
      </c>
      <c r="V482" s="9">
        <v>167.64999389648438</v>
      </c>
      <c r="W482">
        <v>409.97000122070313</v>
      </c>
      <c r="X482" s="9"/>
      <c r="Y482" s="9"/>
      <c r="AA482" s="6"/>
      <c r="AB482" s="84">
        <f>price_clean[[#This Row],[Date.1]]</f>
        <v>44504</v>
      </c>
      <c r="AC482" s="85">
        <f t="shared" si="53"/>
        <v>4.1732223428170359E-3</v>
      </c>
      <c r="AD482" s="85">
        <f t="shared" ref="AD482:AD545" si="54">LN(R482/R481)</f>
        <v>1.2418481425114571E-2</v>
      </c>
      <c r="AE482" s="85">
        <f t="shared" ref="AE482:AE545" si="55">LN(S482/S481)</f>
        <v>-3.5046659260888138E-3</v>
      </c>
      <c r="AF482" s="85">
        <f t="shared" ref="AF482:AF545" si="56">LN(T482/T481)</f>
        <v>7.2789158624087151E-3</v>
      </c>
      <c r="AG482" s="85">
        <f t="shared" ref="AG482:AG545" si="57">LN(U482/U481)</f>
        <v>1.6581067804300371E-3</v>
      </c>
      <c r="AH482" s="85">
        <f t="shared" ref="AH482:AH545" si="58">LN(V482/V481)</f>
        <v>1.1277125295739413E-2</v>
      </c>
      <c r="AI482" s="85">
        <f t="shared" ref="AI482:AI545" si="59">LN(W482/W481)</f>
        <v>1.313564628546233E-2</v>
      </c>
      <c r="AJ482" s="6"/>
      <c r="AK482" s="4"/>
    </row>
    <row r="483" spans="15:37" s="1" customFormat="1" x14ac:dyDescent="0.25">
      <c r="O483" s="6"/>
      <c r="P483" s="35">
        <v>44505</v>
      </c>
      <c r="Q483" s="9">
        <v>4697.52978515625</v>
      </c>
      <c r="R483" s="9">
        <v>16359.3798828125</v>
      </c>
      <c r="S483" s="9">
        <v>148.84187316894531</v>
      </c>
      <c r="T483" s="9">
        <v>327.62091064453125</v>
      </c>
      <c r="U483" s="9">
        <v>102.26190185546875</v>
      </c>
      <c r="V483" s="9">
        <v>169.83999633789063</v>
      </c>
      <c r="W483">
        <v>407.36334228515625</v>
      </c>
      <c r="X483" s="9"/>
      <c r="Y483" s="9"/>
      <c r="AA483" s="6"/>
      <c r="AB483" s="84">
        <f>price_clean[[#This Row],[Date.1]]</f>
        <v>44505</v>
      </c>
      <c r="AC483" s="85">
        <f t="shared" si="53"/>
        <v>3.7258500452844452E-3</v>
      </c>
      <c r="AD483" s="85">
        <f t="shared" si="54"/>
        <v>8.0351016720452758E-4</v>
      </c>
      <c r="AE483" s="85">
        <f t="shared" si="55"/>
        <v>3.5759176241775747E-3</v>
      </c>
      <c r="AF483" s="85">
        <f t="shared" si="56"/>
        <v>-1.130097574071474E-3</v>
      </c>
      <c r="AG483" s="85">
        <f t="shared" si="57"/>
        <v>3.2161520426776859E-3</v>
      </c>
      <c r="AH483" s="85">
        <f t="shared" si="58"/>
        <v>1.2978359326946427E-2</v>
      </c>
      <c r="AI483" s="85">
        <f t="shared" si="59"/>
        <v>-6.378469186125081E-3</v>
      </c>
      <c r="AJ483" s="6"/>
      <c r="AK483" s="4"/>
    </row>
    <row r="484" spans="15:37" s="1" customFormat="1" x14ac:dyDescent="0.25">
      <c r="O484" s="6"/>
      <c r="P484" s="35">
        <v>44508</v>
      </c>
      <c r="Q484" s="9">
        <v>4701.7001953125</v>
      </c>
      <c r="R484" s="9">
        <v>16336.0302734375</v>
      </c>
      <c r="S484" s="9">
        <v>148.015380859375</v>
      </c>
      <c r="T484" s="9">
        <v>328.52752685546875</v>
      </c>
      <c r="U484" s="9">
        <v>102.47768402099609</v>
      </c>
      <c r="V484" s="9">
        <v>170.44999694824219</v>
      </c>
      <c r="W484">
        <v>387.64666748046875</v>
      </c>
      <c r="X484" s="9"/>
      <c r="Y484" s="9"/>
      <c r="AA484" s="6"/>
      <c r="AB484" s="84">
        <f>price_clean[[#This Row],[Date.1]]</f>
        <v>44508</v>
      </c>
      <c r="AC484" s="85">
        <f t="shared" si="53"/>
        <v>8.8739406070251941E-4</v>
      </c>
      <c r="AD484" s="85">
        <f t="shared" si="54"/>
        <v>-1.4283113888456931E-3</v>
      </c>
      <c r="AE484" s="85">
        <f t="shared" si="55"/>
        <v>-5.5682954272885336E-3</v>
      </c>
      <c r="AF484" s="85">
        <f t="shared" si="56"/>
        <v>2.7634502685139413E-3</v>
      </c>
      <c r="AG484" s="85">
        <f t="shared" si="57"/>
        <v>2.1078702928800726E-3</v>
      </c>
      <c r="AH484" s="85">
        <f t="shared" si="58"/>
        <v>3.5851848469019292E-3</v>
      </c>
      <c r="AI484" s="85">
        <f t="shared" si="59"/>
        <v>-4.9611246175578688E-2</v>
      </c>
      <c r="AJ484" s="6"/>
      <c r="AK484" s="4"/>
    </row>
    <row r="485" spans="15:37" s="1" customFormat="1" x14ac:dyDescent="0.25">
      <c r="O485" s="6"/>
      <c r="P485" s="35">
        <v>44509</v>
      </c>
      <c r="Q485" s="9">
        <v>4685.25</v>
      </c>
      <c r="R485" s="9">
        <v>16219.9404296875</v>
      </c>
      <c r="S485" s="9">
        <v>148.37942504882813</v>
      </c>
      <c r="T485" s="9">
        <v>327.51370239257813</v>
      </c>
      <c r="U485" s="9">
        <v>102.19623565673828</v>
      </c>
      <c r="V485" s="9">
        <v>171.28999328613281</v>
      </c>
      <c r="W485">
        <v>341.16665649414063</v>
      </c>
      <c r="X485" s="9"/>
      <c r="Y485" s="9"/>
      <c r="AA485" s="6"/>
      <c r="AB485" s="84">
        <f>price_clean[[#This Row],[Date.1]]</f>
        <v>44509</v>
      </c>
      <c r="AC485" s="85">
        <f t="shared" si="53"/>
        <v>-3.5049109264001276E-3</v>
      </c>
      <c r="AD485" s="85">
        <f t="shared" si="54"/>
        <v>-7.131738558929848E-3</v>
      </c>
      <c r="AE485" s="85">
        <f t="shared" si="55"/>
        <v>2.4564828077908423E-3</v>
      </c>
      <c r="AF485" s="85">
        <f t="shared" si="56"/>
        <v>-3.0907364499389318E-3</v>
      </c>
      <c r="AG485" s="85">
        <f t="shared" si="57"/>
        <v>-2.7502140194475997E-3</v>
      </c>
      <c r="AH485" s="85">
        <f t="shared" si="58"/>
        <v>4.916006634195484E-3</v>
      </c>
      <c r="AI485" s="85">
        <f t="shared" si="59"/>
        <v>-0.12772318728902374</v>
      </c>
      <c r="AJ485" s="6"/>
      <c r="AK485" s="4"/>
    </row>
    <row r="486" spans="15:37" s="1" customFormat="1" x14ac:dyDescent="0.25">
      <c r="O486" s="6"/>
      <c r="P486" s="35">
        <v>44510</v>
      </c>
      <c r="Q486" s="9">
        <v>4646.7099609375</v>
      </c>
      <c r="R486" s="9">
        <v>15985.5703125</v>
      </c>
      <c r="S486" s="9">
        <v>145.5360107421875</v>
      </c>
      <c r="T486" s="9">
        <v>322.49295043945313</v>
      </c>
      <c r="U486" s="9">
        <v>101.21113586425781</v>
      </c>
      <c r="V486" s="9">
        <v>173.14999389648438</v>
      </c>
      <c r="W486">
        <v>355.98333740234375</v>
      </c>
      <c r="X486" s="9"/>
      <c r="Y486" s="9"/>
      <c r="AA486" s="6"/>
      <c r="AB486" s="84">
        <f>price_clean[[#This Row],[Date.1]]</f>
        <v>44510</v>
      </c>
      <c r="AC486" s="85">
        <f t="shared" si="53"/>
        <v>-8.2598421638610583E-3</v>
      </c>
      <c r="AD486" s="85">
        <f t="shared" si="54"/>
        <v>-1.4554916180152706E-2</v>
      </c>
      <c r="AE486" s="85">
        <f t="shared" si="55"/>
        <v>-1.9349123398394272E-2</v>
      </c>
      <c r="AF486" s="85">
        <f t="shared" si="56"/>
        <v>-1.5448616672272944E-2</v>
      </c>
      <c r="AG486" s="85">
        <f t="shared" si="57"/>
        <v>-9.6860550029525296E-3</v>
      </c>
      <c r="AH486" s="85">
        <f t="shared" si="58"/>
        <v>1.0800248284572371E-2</v>
      </c>
      <c r="AI486" s="85">
        <f t="shared" si="59"/>
        <v>4.2512838090690959E-2</v>
      </c>
      <c r="AJ486" s="6"/>
      <c r="AK486" s="4"/>
    </row>
    <row r="487" spans="15:37" s="1" customFormat="1" x14ac:dyDescent="0.25">
      <c r="O487" s="6"/>
      <c r="P487" s="35">
        <v>44511</v>
      </c>
      <c r="Q487" s="9">
        <v>4649.27001953125</v>
      </c>
      <c r="R487" s="9">
        <v>16032.4697265625</v>
      </c>
      <c r="S487" s="9">
        <v>145.48680114746094</v>
      </c>
      <c r="T487" s="9">
        <v>324.08206176757813</v>
      </c>
      <c r="U487" s="9">
        <v>101.53012847900391</v>
      </c>
      <c r="V487" s="9">
        <v>174.1199951171875</v>
      </c>
      <c r="W487">
        <v>354.50332641601563</v>
      </c>
      <c r="X487" s="9"/>
      <c r="Y487" s="9"/>
      <c r="AA487" s="6"/>
      <c r="AB487" s="84">
        <f>price_clean[[#This Row],[Date.1]]</f>
        <v>44511</v>
      </c>
      <c r="AC487" s="85">
        <f t="shared" si="53"/>
        <v>5.5078833298892883E-4</v>
      </c>
      <c r="AD487" s="85">
        <f t="shared" si="54"/>
        <v>2.929563930054641E-3</v>
      </c>
      <c r="AE487" s="85">
        <f t="shared" si="55"/>
        <v>-3.3818376556829033E-4</v>
      </c>
      <c r="AF487" s="85">
        <f t="shared" si="56"/>
        <v>4.9154838890931671E-3</v>
      </c>
      <c r="AG487" s="85">
        <f t="shared" si="57"/>
        <v>3.1467977573323542E-3</v>
      </c>
      <c r="AH487" s="85">
        <f t="shared" si="58"/>
        <v>5.586453042738802E-3</v>
      </c>
      <c r="AI487" s="85">
        <f t="shared" si="59"/>
        <v>-4.1661953768667185E-3</v>
      </c>
      <c r="AJ487" s="6"/>
      <c r="AK487" s="4"/>
    </row>
    <row r="488" spans="15:37" s="1" customFormat="1" x14ac:dyDescent="0.25">
      <c r="O488" s="6"/>
      <c r="P488" s="35">
        <v>44512</v>
      </c>
      <c r="Q488" s="9">
        <v>4682.85009765625</v>
      </c>
      <c r="R488" s="9">
        <v>16199.8896484375</v>
      </c>
      <c r="S488" s="9">
        <v>147.57266235351563</v>
      </c>
      <c r="T488" s="9">
        <v>328.2642822265625</v>
      </c>
      <c r="U488" s="9">
        <v>102.20560455322266</v>
      </c>
      <c r="V488" s="9">
        <v>174.44999694824219</v>
      </c>
      <c r="W488">
        <v>344.47332763671875</v>
      </c>
      <c r="X488" s="9"/>
      <c r="Y488" s="9"/>
      <c r="AA488" s="6"/>
      <c r="AB488" s="84">
        <f>price_clean[[#This Row],[Date.1]]</f>
        <v>44512</v>
      </c>
      <c r="AC488" s="85">
        <f t="shared" si="53"/>
        <v>7.1966975641304066E-3</v>
      </c>
      <c r="AD488" s="85">
        <f t="shared" si="54"/>
        <v>1.0388406605520994E-2</v>
      </c>
      <c r="AE488" s="85">
        <f t="shared" si="55"/>
        <v>1.4235311871340079E-2</v>
      </c>
      <c r="AF488" s="85">
        <f t="shared" si="56"/>
        <v>1.2822261663224107E-2</v>
      </c>
      <c r="AG488" s="85">
        <f t="shared" si="57"/>
        <v>6.6309285973193246E-3</v>
      </c>
      <c r="AH488" s="85">
        <f t="shared" si="58"/>
        <v>1.8934614978916627E-3</v>
      </c>
      <c r="AI488" s="85">
        <f t="shared" si="59"/>
        <v>-2.8701065279561472E-2</v>
      </c>
      <c r="AJ488" s="6"/>
      <c r="AK488" s="4"/>
    </row>
    <row r="489" spans="15:37" s="1" customFormat="1" x14ac:dyDescent="0.25">
      <c r="O489" s="6"/>
      <c r="P489" s="35">
        <v>44515</v>
      </c>
      <c r="Q489" s="9">
        <v>4682.7998046875</v>
      </c>
      <c r="R489" s="9">
        <v>16189.1201171875</v>
      </c>
      <c r="S489" s="9">
        <v>147.58248901367188</v>
      </c>
      <c r="T489" s="9">
        <v>327.630615234375</v>
      </c>
      <c r="U489" s="9">
        <v>102.14931488037109</v>
      </c>
      <c r="V489" s="9">
        <v>174.17999267578125</v>
      </c>
      <c r="W489">
        <v>337.79666137695313</v>
      </c>
      <c r="X489" s="9"/>
      <c r="Y489" s="9"/>
      <c r="AA489" s="6"/>
      <c r="AB489" s="84">
        <f>price_clean[[#This Row],[Date.1]]</f>
        <v>44515</v>
      </c>
      <c r="AC489" s="85">
        <f t="shared" si="53"/>
        <v>-1.0739878017001878E-5</v>
      </c>
      <c r="AD489" s="85">
        <f t="shared" si="54"/>
        <v>-6.6501147919150805E-4</v>
      </c>
      <c r="AE489" s="85">
        <f t="shared" si="55"/>
        <v>6.6586404569604206E-5</v>
      </c>
      <c r="AF489" s="85">
        <f t="shared" si="56"/>
        <v>-1.9322217379313291E-3</v>
      </c>
      <c r="AG489" s="85">
        <f t="shared" si="57"/>
        <v>-5.5090109336442049E-4</v>
      </c>
      <c r="AH489" s="85">
        <f t="shared" si="58"/>
        <v>-1.5489449243058799E-3</v>
      </c>
      <c r="AI489" s="85">
        <f t="shared" si="59"/>
        <v>-1.957254315692035E-2</v>
      </c>
      <c r="AJ489" s="6"/>
      <c r="AK489" s="4"/>
    </row>
    <row r="490" spans="15:37" s="1" customFormat="1" x14ac:dyDescent="0.25">
      <c r="O490" s="6"/>
      <c r="P490" s="35">
        <v>44516</v>
      </c>
      <c r="Q490" s="9">
        <v>4700.89990234375</v>
      </c>
      <c r="R490" s="9">
        <v>16309.76953125</v>
      </c>
      <c r="S490" s="9">
        <v>148.56639099121094</v>
      </c>
      <c r="T490" s="9">
        <v>330.98422241210938</v>
      </c>
      <c r="U490" s="9">
        <v>102.32756805419922</v>
      </c>
      <c r="V490" s="9">
        <v>172.91999816894531</v>
      </c>
      <c r="W490">
        <v>351.57666015625</v>
      </c>
      <c r="X490" s="9"/>
      <c r="Y490" s="9"/>
      <c r="AA490" s="6"/>
      <c r="AB490" s="84">
        <f>price_clean[[#This Row],[Date.1]]</f>
        <v>44516</v>
      </c>
      <c r="AC490" s="85">
        <f t="shared" si="53"/>
        <v>3.8577790571266367E-3</v>
      </c>
      <c r="AD490" s="85">
        <f t="shared" si="54"/>
        <v>7.4248671038982007E-3</v>
      </c>
      <c r="AE490" s="85">
        <f t="shared" si="55"/>
        <v>6.6446687057709437E-3</v>
      </c>
      <c r="AF490" s="85">
        <f t="shared" si="56"/>
        <v>1.0183907103481342E-2</v>
      </c>
      <c r="AG490" s="85">
        <f t="shared" si="57"/>
        <v>1.7435048541873525E-3</v>
      </c>
      <c r="AH490" s="85">
        <f t="shared" si="58"/>
        <v>-7.2601560044779634E-3</v>
      </c>
      <c r="AI490" s="85">
        <f t="shared" si="59"/>
        <v>3.998366090579434E-2</v>
      </c>
      <c r="AJ490" s="6"/>
      <c r="AK490" s="4"/>
    </row>
    <row r="491" spans="15:37" s="1" customFormat="1" x14ac:dyDescent="0.25">
      <c r="O491" s="6"/>
      <c r="P491" s="35">
        <v>44517</v>
      </c>
      <c r="Q491" s="9">
        <v>4688.669921875</v>
      </c>
      <c r="R491" s="9">
        <v>16308.0703125</v>
      </c>
      <c r="S491" s="9">
        <v>151.01625061035156</v>
      </c>
      <c r="T491" s="9">
        <v>331.20889282226563</v>
      </c>
      <c r="U491" s="9">
        <v>101.95230102539063</v>
      </c>
      <c r="V491" s="9">
        <v>174.5</v>
      </c>
      <c r="W491">
        <v>363.00332641601563</v>
      </c>
      <c r="X491" s="9"/>
      <c r="Y491" s="9"/>
      <c r="AA491" s="6"/>
      <c r="AB491" s="84">
        <f>price_clean[[#This Row],[Date.1]]</f>
        <v>44517</v>
      </c>
      <c r="AC491" s="85">
        <f t="shared" si="53"/>
        <v>-2.6050154828958787E-3</v>
      </c>
      <c r="AD491" s="85">
        <f t="shared" si="54"/>
        <v>-1.0418953307004953E-4</v>
      </c>
      <c r="AE491" s="85">
        <f t="shared" si="55"/>
        <v>1.6355515245087032E-2</v>
      </c>
      <c r="AF491" s="85">
        <f t="shared" si="56"/>
        <v>6.7856464710460752E-4</v>
      </c>
      <c r="AG491" s="85">
        <f t="shared" si="57"/>
        <v>-3.6740521974368231E-3</v>
      </c>
      <c r="AH491" s="85">
        <f t="shared" si="58"/>
        <v>9.0956924320787624E-3</v>
      </c>
      <c r="AI491" s="85">
        <f t="shared" si="59"/>
        <v>3.1984216103858806E-2</v>
      </c>
      <c r="AJ491" s="6"/>
      <c r="AK491" s="4"/>
    </row>
    <row r="492" spans="15:37" s="1" customFormat="1" x14ac:dyDescent="0.25">
      <c r="O492" s="6"/>
      <c r="P492" s="35">
        <v>44518</v>
      </c>
      <c r="Q492" s="9">
        <v>4704.5400390625</v>
      </c>
      <c r="R492" s="9">
        <v>16482.970703125</v>
      </c>
      <c r="S492" s="9">
        <v>155.32566833496094</v>
      </c>
      <c r="T492" s="9">
        <v>333.30874633789063</v>
      </c>
      <c r="U492" s="9">
        <v>101.98983001708984</v>
      </c>
      <c r="V492" s="9">
        <v>173.94000244140625</v>
      </c>
      <c r="W492">
        <v>365.45999145507813</v>
      </c>
      <c r="X492" s="9"/>
      <c r="Y492" s="9"/>
      <c r="AA492" s="6"/>
      <c r="AB492" s="84">
        <f>price_clean[[#This Row],[Date.1]]</f>
        <v>44518</v>
      </c>
      <c r="AC492" s="85">
        <f t="shared" si="53"/>
        <v>3.3790647401719144E-3</v>
      </c>
      <c r="AD492" s="85">
        <f t="shared" si="54"/>
        <v>1.0667672866268916E-2</v>
      </c>
      <c r="AE492" s="85">
        <f t="shared" si="55"/>
        <v>2.813654779650623E-2</v>
      </c>
      <c r="AF492" s="85">
        <f t="shared" si="56"/>
        <v>6.3199541478093152E-3</v>
      </c>
      <c r="AG492" s="85">
        <f t="shared" si="57"/>
        <v>3.6803569650860753E-4</v>
      </c>
      <c r="AH492" s="85">
        <f t="shared" si="58"/>
        <v>-3.2143154449525086E-3</v>
      </c>
      <c r="AI492" s="85">
        <f t="shared" si="59"/>
        <v>6.7448127918215669E-3</v>
      </c>
      <c r="AJ492" s="6"/>
      <c r="AK492" s="4"/>
    </row>
    <row r="493" spans="15:37" s="1" customFormat="1" x14ac:dyDescent="0.25">
      <c r="O493" s="6"/>
      <c r="P493" s="35">
        <v>44519</v>
      </c>
      <c r="Q493" s="9">
        <v>4697.9599609375</v>
      </c>
      <c r="R493" s="9">
        <v>16573.33984375</v>
      </c>
      <c r="S493" s="9">
        <v>157.96246337890625</v>
      </c>
      <c r="T493" s="9">
        <v>335.10577392578125</v>
      </c>
      <c r="U493" s="9">
        <v>101.53012847900391</v>
      </c>
      <c r="V493" s="9">
        <v>172.61000061035156</v>
      </c>
      <c r="W493">
        <v>379.01998901367188</v>
      </c>
      <c r="X493" s="9"/>
      <c r="Y493" s="9"/>
      <c r="AA493" s="6"/>
      <c r="AB493" s="84">
        <f>price_clean[[#This Row],[Date.1]]</f>
        <v>44519</v>
      </c>
      <c r="AC493" s="85">
        <f t="shared" si="53"/>
        <v>-1.399644604988097E-3</v>
      </c>
      <c r="AD493" s="85">
        <f t="shared" si="54"/>
        <v>5.467601450945091E-3</v>
      </c>
      <c r="AE493" s="85">
        <f t="shared" si="55"/>
        <v>1.6833432493750203E-2</v>
      </c>
      <c r="AF493" s="85">
        <f t="shared" si="56"/>
        <v>5.3769984435254568E-3</v>
      </c>
      <c r="AG493" s="85">
        <f t="shared" si="57"/>
        <v>-4.5175158572139558E-3</v>
      </c>
      <c r="AH493" s="85">
        <f t="shared" si="58"/>
        <v>-7.6757082629164428E-3</v>
      </c>
      <c r="AI493" s="85">
        <f t="shared" si="59"/>
        <v>3.6432134457350072E-2</v>
      </c>
      <c r="AJ493" s="6"/>
      <c r="AK493" s="4"/>
    </row>
    <row r="494" spans="15:37" s="1" customFormat="1" x14ac:dyDescent="0.25">
      <c r="O494" s="6"/>
      <c r="P494" s="35">
        <v>44522</v>
      </c>
      <c r="Q494" s="9">
        <v>4682.93994140625</v>
      </c>
      <c r="R494" s="9">
        <v>16380.98046875</v>
      </c>
      <c r="S494" s="9">
        <v>158.42488098144531</v>
      </c>
      <c r="T494" s="9">
        <v>331.90225219726563</v>
      </c>
      <c r="U494" s="9">
        <v>100.94844055175781</v>
      </c>
      <c r="V494" s="9">
        <v>168.74000549316406</v>
      </c>
      <c r="W494">
        <v>385.62332153320313</v>
      </c>
      <c r="X494" s="9"/>
      <c r="Y494" s="9"/>
      <c r="AA494" s="6"/>
      <c r="AB494" s="84">
        <f>price_clean[[#This Row],[Date.1]]</f>
        <v>44522</v>
      </c>
      <c r="AC494" s="85">
        <f t="shared" si="53"/>
        <v>-3.202258316960725E-3</v>
      </c>
      <c r="AD494" s="85">
        <f t="shared" si="54"/>
        <v>-1.1674436488573175E-2</v>
      </c>
      <c r="AE494" s="85">
        <f t="shared" si="55"/>
        <v>2.9231126974302571E-3</v>
      </c>
      <c r="AF494" s="85">
        <f t="shared" si="56"/>
        <v>-9.6057205772332489E-3</v>
      </c>
      <c r="AG494" s="85">
        <f t="shared" si="57"/>
        <v>-5.7456898307737293E-3</v>
      </c>
      <c r="AH494" s="85">
        <f t="shared" si="58"/>
        <v>-2.2675616643120341E-2</v>
      </c>
      <c r="AI494" s="85">
        <f t="shared" si="59"/>
        <v>1.7272096909531555E-2</v>
      </c>
      <c r="AJ494" s="6"/>
      <c r="AK494" s="4"/>
    </row>
    <row r="495" spans="15:37" s="1" customFormat="1" x14ac:dyDescent="0.25">
      <c r="O495" s="6"/>
      <c r="P495" s="35">
        <v>44523</v>
      </c>
      <c r="Q495" s="9">
        <v>4690.7001953125</v>
      </c>
      <c r="R495" s="9">
        <v>16306.7197265625</v>
      </c>
      <c r="S495" s="9">
        <v>158.80860900878906</v>
      </c>
      <c r="T495" s="9">
        <v>329.80245971679688</v>
      </c>
      <c r="U495" s="9">
        <v>100.9296875</v>
      </c>
      <c r="V495" s="9">
        <v>167.27999877929688</v>
      </c>
      <c r="W495">
        <v>369.67666625976563</v>
      </c>
      <c r="X495" s="9"/>
      <c r="Y495" s="9"/>
      <c r="AA495" s="6"/>
      <c r="AB495" s="84">
        <f>price_clean[[#This Row],[Date.1]]</f>
        <v>44523</v>
      </c>
      <c r="AC495" s="85">
        <f t="shared" si="53"/>
        <v>1.655761383195201E-3</v>
      </c>
      <c r="AD495" s="85">
        <f t="shared" si="54"/>
        <v>-4.5436582874970998E-3</v>
      </c>
      <c r="AE495" s="85">
        <f t="shared" si="55"/>
        <v>2.419216297159096E-3</v>
      </c>
      <c r="AF495" s="85">
        <f t="shared" si="56"/>
        <v>-6.3466361684410147E-3</v>
      </c>
      <c r="AG495" s="85">
        <f t="shared" si="57"/>
        <v>-1.8578586984867209E-4</v>
      </c>
      <c r="AH495" s="85">
        <f t="shared" si="58"/>
        <v>-8.6900534684789775E-3</v>
      </c>
      <c r="AI495" s="85">
        <f t="shared" si="59"/>
        <v>-4.2232293448715638E-2</v>
      </c>
      <c r="AJ495" s="6"/>
      <c r="AK495" s="4"/>
    </row>
    <row r="496" spans="15:37" s="1" customFormat="1" x14ac:dyDescent="0.25">
      <c r="O496" s="6"/>
      <c r="P496" s="35">
        <v>44524</v>
      </c>
      <c r="Q496" s="9">
        <v>4701.4599609375</v>
      </c>
      <c r="R496" s="9">
        <v>16367.8095703125</v>
      </c>
      <c r="S496" s="9">
        <v>159.33006286621094</v>
      </c>
      <c r="T496" s="9">
        <v>330.027099609375</v>
      </c>
      <c r="U496" s="9">
        <v>100.98597717285156</v>
      </c>
      <c r="V496" s="9">
        <v>167.1199951171875</v>
      </c>
      <c r="W496">
        <v>372</v>
      </c>
      <c r="X496" s="9"/>
      <c r="Y496" s="9"/>
      <c r="AA496" s="6"/>
      <c r="AB496" s="84">
        <f>price_clean[[#This Row],[Date.1]]</f>
        <v>44524</v>
      </c>
      <c r="AC496" s="85">
        <f t="shared" si="53"/>
        <v>2.2912237766672798E-3</v>
      </c>
      <c r="AD496" s="85">
        <f t="shared" si="54"/>
        <v>3.7392988511994354E-3</v>
      </c>
      <c r="AE496" s="85">
        <f t="shared" si="55"/>
        <v>3.2781574231398602E-3</v>
      </c>
      <c r="AF496" s="85">
        <f t="shared" si="56"/>
        <v>6.8090281219487E-4</v>
      </c>
      <c r="AG496" s="85">
        <f t="shared" si="57"/>
        <v>5.5755628867115877E-4</v>
      </c>
      <c r="AH496" s="85">
        <f t="shared" si="58"/>
        <v>-9.5695979210735178E-4</v>
      </c>
      <c r="AI496" s="85">
        <f t="shared" si="59"/>
        <v>6.2651056598106341E-3</v>
      </c>
      <c r="AJ496" s="6"/>
      <c r="AK496" s="4"/>
    </row>
    <row r="497" spans="15:37" s="1" customFormat="1" x14ac:dyDescent="0.25">
      <c r="O497" s="6"/>
      <c r="P497" s="35">
        <v>44526</v>
      </c>
      <c r="Q497" s="9">
        <v>4594.6201171875</v>
      </c>
      <c r="R497" s="9">
        <v>16025.580078125</v>
      </c>
      <c r="S497" s="9">
        <v>154.28273010253906</v>
      </c>
      <c r="T497" s="9">
        <v>321.98904418945313</v>
      </c>
      <c r="U497" s="9">
        <v>98.443496704101563</v>
      </c>
      <c r="V497" s="9">
        <v>166.85000610351563</v>
      </c>
      <c r="W497">
        <v>360.6400146484375</v>
      </c>
      <c r="X497" s="9"/>
      <c r="Y497" s="9"/>
      <c r="AA497" s="6"/>
      <c r="AB497" s="84">
        <f>price_clean[[#This Row],[Date.1]]</f>
        <v>44526</v>
      </c>
      <c r="AC497" s="85">
        <f t="shared" si="53"/>
        <v>-2.2987011159321162E-2</v>
      </c>
      <c r="AD497" s="85">
        <f t="shared" si="54"/>
        <v>-2.1130374399748519E-2</v>
      </c>
      <c r="AE497" s="85">
        <f t="shared" si="55"/>
        <v>-3.2191088720496384E-2</v>
      </c>
      <c r="AF497" s="85">
        <f t="shared" si="56"/>
        <v>-2.4657250408056604E-2</v>
      </c>
      <c r="AG497" s="85">
        <f t="shared" si="57"/>
        <v>-2.5498921266074316E-2</v>
      </c>
      <c r="AH497" s="85">
        <f t="shared" si="58"/>
        <v>-1.6168462526691021E-3</v>
      </c>
      <c r="AI497" s="85">
        <f t="shared" si="59"/>
        <v>-3.1013582803841335E-2</v>
      </c>
      <c r="AJ497" s="6"/>
      <c r="AK497" s="4"/>
    </row>
    <row r="498" spans="15:37" s="1" customFormat="1" x14ac:dyDescent="0.25">
      <c r="O498" s="6"/>
      <c r="P498" s="35">
        <v>44529</v>
      </c>
      <c r="Q498" s="9">
        <v>4655.27001953125</v>
      </c>
      <c r="R498" s="9">
        <v>16399.240234375</v>
      </c>
      <c r="S498" s="9">
        <v>157.65745544433594</v>
      </c>
      <c r="T498" s="9">
        <v>328.77694702148438</v>
      </c>
      <c r="U498" s="9">
        <v>99.316009521484375</v>
      </c>
      <c r="V498" s="9">
        <v>166.6199951171875</v>
      </c>
      <c r="W498">
        <v>378.99667358398438</v>
      </c>
      <c r="X498" s="9"/>
      <c r="Y498" s="9"/>
      <c r="AA498" s="6"/>
      <c r="AB498" s="84">
        <f>price_clean[[#This Row],[Date.1]]</f>
        <v>44529</v>
      </c>
      <c r="AC498" s="85">
        <f t="shared" si="53"/>
        <v>1.3113836082824229E-2</v>
      </c>
      <c r="AD498" s="85">
        <f t="shared" si="54"/>
        <v>2.3048806110236877E-2</v>
      </c>
      <c r="AE498" s="85">
        <f t="shared" si="55"/>
        <v>2.1637847040329606E-2</v>
      </c>
      <c r="AF498" s="85">
        <f t="shared" si="56"/>
        <v>2.0862027549745719E-2</v>
      </c>
      <c r="AG498" s="85">
        <f t="shared" si="57"/>
        <v>8.8240357740017802E-3</v>
      </c>
      <c r="AH498" s="85">
        <f t="shared" si="58"/>
        <v>-1.3795005365548109E-3</v>
      </c>
      <c r="AI498" s="85">
        <f t="shared" si="59"/>
        <v>4.9647156751344318E-2</v>
      </c>
      <c r="AJ498" s="6"/>
      <c r="AK498" s="4"/>
    </row>
    <row r="499" spans="15:37" s="1" customFormat="1" x14ac:dyDescent="0.25">
      <c r="O499" s="6"/>
      <c r="P499" s="35">
        <v>44530</v>
      </c>
      <c r="Q499" s="9">
        <v>4567</v>
      </c>
      <c r="R499" s="9">
        <v>16135.919921875</v>
      </c>
      <c r="S499" s="9">
        <v>162.63587951660156</v>
      </c>
      <c r="T499" s="9">
        <v>322.87786865234375</v>
      </c>
      <c r="U499" s="9">
        <v>97.824295043945313</v>
      </c>
      <c r="V499" s="9">
        <v>165.5</v>
      </c>
      <c r="W499">
        <v>381.586669921875</v>
      </c>
      <c r="X499" s="9"/>
      <c r="Y499" s="9"/>
      <c r="AA499" s="6"/>
      <c r="AB499" s="84">
        <f>price_clean[[#This Row],[Date.1]]</f>
        <v>44530</v>
      </c>
      <c r="AC499" s="85">
        <f t="shared" si="53"/>
        <v>-1.9143381187850562E-2</v>
      </c>
      <c r="AD499" s="85">
        <f t="shared" si="54"/>
        <v>-1.6187168645027335E-2</v>
      </c>
      <c r="AE499" s="85">
        <f t="shared" si="55"/>
        <v>3.1089158017076391E-2</v>
      </c>
      <c r="AF499" s="85">
        <f t="shared" si="56"/>
        <v>-1.8105412167460252E-2</v>
      </c>
      <c r="AG499" s="85">
        <f t="shared" si="57"/>
        <v>-1.5133820064289953E-2</v>
      </c>
      <c r="AH499" s="85">
        <f t="shared" si="58"/>
        <v>-6.7445464245647624E-3</v>
      </c>
      <c r="AI499" s="85">
        <f t="shared" si="59"/>
        <v>6.8105786727846833E-3</v>
      </c>
      <c r="AJ499" s="6"/>
      <c r="AK499" s="4"/>
    </row>
    <row r="500" spans="15:37" s="1" customFormat="1" x14ac:dyDescent="0.25">
      <c r="O500" s="6"/>
      <c r="P500" s="35">
        <v>44531</v>
      </c>
      <c r="Q500" s="9">
        <v>4513.0400390625</v>
      </c>
      <c r="R500" s="9">
        <v>15877.7197265625</v>
      </c>
      <c r="S500" s="9">
        <v>162.11447143554688</v>
      </c>
      <c r="T500" s="9">
        <v>322.3797607421875</v>
      </c>
      <c r="U500" s="9">
        <v>96.79229736328125</v>
      </c>
      <c r="V500" s="9">
        <v>166.16000366210938</v>
      </c>
      <c r="W500">
        <v>365</v>
      </c>
      <c r="X500" s="9"/>
      <c r="Y500" s="9"/>
      <c r="AA500" s="6"/>
      <c r="AB500" s="84">
        <f>price_clean[[#This Row],[Date.1]]</f>
        <v>44531</v>
      </c>
      <c r="AC500" s="85">
        <f t="shared" si="53"/>
        <v>-1.1885541457955926E-2</v>
      </c>
      <c r="AD500" s="85">
        <f t="shared" si="54"/>
        <v>-1.6130986476537646E-2</v>
      </c>
      <c r="AE500" s="85">
        <f t="shared" si="55"/>
        <v>-3.211134507245255E-3</v>
      </c>
      <c r="AF500" s="85">
        <f t="shared" si="56"/>
        <v>-1.5439042838320777E-3</v>
      </c>
      <c r="AG500" s="85">
        <f t="shared" si="57"/>
        <v>-1.0605543349911688E-2</v>
      </c>
      <c r="AH500" s="85">
        <f t="shared" si="58"/>
        <v>3.9800067903959218E-3</v>
      </c>
      <c r="AI500" s="85">
        <f t="shared" si="59"/>
        <v>-4.4440653310942796E-2</v>
      </c>
      <c r="AJ500" s="6"/>
      <c r="AK500" s="4"/>
    </row>
    <row r="501" spans="15:37" s="1" customFormat="1" x14ac:dyDescent="0.25">
      <c r="O501" s="6"/>
      <c r="P501" s="35">
        <v>44532</v>
      </c>
      <c r="Q501" s="9">
        <v>4577.10009765625</v>
      </c>
      <c r="R501" s="9">
        <v>15990.759765625</v>
      </c>
      <c r="S501" s="9">
        <v>161.1207275390625</v>
      </c>
      <c r="T501" s="9">
        <v>321.80352783203125</v>
      </c>
      <c r="U501" s="9">
        <v>98.284011840820313</v>
      </c>
      <c r="V501" s="9">
        <v>165.24000549316406</v>
      </c>
      <c r="W501">
        <v>361.5333251953125</v>
      </c>
      <c r="X501" s="9"/>
      <c r="Y501" s="9"/>
      <c r="AA501" s="6"/>
      <c r="AB501" s="84">
        <f>price_clean[[#This Row],[Date.1]]</f>
        <v>44532</v>
      </c>
      <c r="AC501" s="85">
        <f t="shared" si="53"/>
        <v>1.4094638396057768E-2</v>
      </c>
      <c r="AD501" s="85">
        <f t="shared" si="54"/>
        <v>7.0941893023313621E-3</v>
      </c>
      <c r="AE501" s="85">
        <f t="shared" si="55"/>
        <v>-6.1487550274437527E-3</v>
      </c>
      <c r="AF501" s="85">
        <f t="shared" si="56"/>
        <v>-1.7890345001798397E-3</v>
      </c>
      <c r="AG501" s="85">
        <f t="shared" si="57"/>
        <v>1.5293948917929704E-2</v>
      </c>
      <c r="AH501" s="85">
        <f t="shared" si="58"/>
        <v>-5.552205835401061E-3</v>
      </c>
      <c r="AI501" s="85">
        <f t="shared" si="59"/>
        <v>-9.543130353379798E-3</v>
      </c>
      <c r="AJ501" s="6"/>
      <c r="AK501" s="4"/>
    </row>
    <row r="502" spans="15:37" s="1" customFormat="1" x14ac:dyDescent="0.25">
      <c r="O502" s="6"/>
      <c r="P502" s="35">
        <v>44533</v>
      </c>
      <c r="Q502" s="9">
        <v>4538.43017578125</v>
      </c>
      <c r="R502" s="9">
        <v>15712.0400390625</v>
      </c>
      <c r="S502" s="9">
        <v>159.23167419433594</v>
      </c>
      <c r="T502" s="9">
        <v>315.47467041015625</v>
      </c>
      <c r="U502" s="9">
        <v>97.373954772949219</v>
      </c>
      <c r="V502" s="9">
        <v>166.6300048828125</v>
      </c>
      <c r="W502">
        <v>338.32333374023438</v>
      </c>
      <c r="X502" s="9"/>
      <c r="Y502" s="9"/>
      <c r="AA502" s="6"/>
      <c r="AB502" s="84">
        <f>price_clean[[#This Row],[Date.1]]</f>
        <v>44533</v>
      </c>
      <c r="AC502" s="85">
        <f t="shared" si="53"/>
        <v>-8.4844551417386505E-3</v>
      </c>
      <c r="AD502" s="85">
        <f t="shared" si="54"/>
        <v>-1.7583740845658981E-2</v>
      </c>
      <c r="AE502" s="85">
        <f t="shared" si="55"/>
        <v>-1.1793732342824926E-2</v>
      </c>
      <c r="AF502" s="85">
        <f t="shared" si="56"/>
        <v>-1.9862802510618824E-2</v>
      </c>
      <c r="AG502" s="85">
        <f t="shared" si="57"/>
        <v>-9.3025972467410262E-3</v>
      </c>
      <c r="AH502" s="85">
        <f t="shared" si="58"/>
        <v>8.3768190817409723E-3</v>
      </c>
      <c r="AI502" s="85">
        <f t="shared" si="59"/>
        <v>-6.6352176305687696E-2</v>
      </c>
      <c r="AJ502" s="6"/>
      <c r="AK502" s="4"/>
    </row>
    <row r="503" spans="15:37" s="1" customFormat="1" x14ac:dyDescent="0.25">
      <c r="O503" s="6"/>
      <c r="P503" s="35">
        <v>44536</v>
      </c>
      <c r="Q503" s="9">
        <v>4591.669921875</v>
      </c>
      <c r="R503" s="9">
        <v>15846.16015625</v>
      </c>
      <c r="S503" s="9">
        <v>162.65557861328125</v>
      </c>
      <c r="T503" s="9">
        <v>318.58050537109375</v>
      </c>
      <c r="U503" s="9">
        <v>98.443496704101563</v>
      </c>
      <c r="V503" s="9">
        <v>166.22000122070313</v>
      </c>
      <c r="W503">
        <v>336.336669921875</v>
      </c>
      <c r="X503" s="9"/>
      <c r="Y503" s="9"/>
      <c r="AA503" s="6"/>
      <c r="AB503" s="84">
        <f>price_clean[[#This Row],[Date.1]]</f>
        <v>44536</v>
      </c>
      <c r="AC503" s="85">
        <f t="shared" si="53"/>
        <v>1.1662599309686139E-2</v>
      </c>
      <c r="AD503" s="85">
        <f t="shared" si="54"/>
        <v>8.4999096180491032E-3</v>
      </c>
      <c r="AE503" s="85">
        <f t="shared" si="55"/>
        <v>2.12747384713344E-2</v>
      </c>
      <c r="AF503" s="85">
        <f t="shared" si="56"/>
        <v>9.7968123923464247E-3</v>
      </c>
      <c r="AG503" s="85">
        <f t="shared" si="57"/>
        <v>1.0923975969011146E-2</v>
      </c>
      <c r="AH503" s="85">
        <f t="shared" si="58"/>
        <v>-2.4635953850727986E-3</v>
      </c>
      <c r="AI503" s="85">
        <f t="shared" si="59"/>
        <v>-5.8893948058390683E-3</v>
      </c>
      <c r="AJ503" s="6"/>
      <c r="AK503" s="4"/>
    </row>
    <row r="504" spans="15:37" s="1" customFormat="1" x14ac:dyDescent="0.25">
      <c r="O504" s="6"/>
      <c r="P504" s="35">
        <v>44537</v>
      </c>
      <c r="Q504" s="9">
        <v>4686.75</v>
      </c>
      <c r="R504" s="9">
        <v>16325.66015625</v>
      </c>
      <c r="S504" s="9">
        <v>168.42115783691406</v>
      </c>
      <c r="T504" s="9">
        <v>327.10687255859375</v>
      </c>
      <c r="U504" s="9">
        <v>100.47935485839844</v>
      </c>
      <c r="V504" s="9">
        <v>166.80999755859375</v>
      </c>
      <c r="W504">
        <v>350.58334350585938</v>
      </c>
      <c r="X504" s="9"/>
      <c r="Y504" s="9"/>
      <c r="AA504" s="6"/>
      <c r="AB504" s="84">
        <f>price_clean[[#This Row],[Date.1]]</f>
        <v>44537</v>
      </c>
      <c r="AC504" s="85">
        <f t="shared" si="53"/>
        <v>2.0495603186252546E-2</v>
      </c>
      <c r="AD504" s="85">
        <f t="shared" si="54"/>
        <v>2.9810903168378554E-2</v>
      </c>
      <c r="AE504" s="85">
        <f t="shared" si="55"/>
        <v>3.4832783678726213E-2</v>
      </c>
      <c r="AF504" s="85">
        <f t="shared" si="56"/>
        <v>2.6411737707910332E-2</v>
      </c>
      <c r="AG504" s="85">
        <f t="shared" si="57"/>
        <v>2.0469536038846117E-2</v>
      </c>
      <c r="AH504" s="85">
        <f t="shared" si="58"/>
        <v>3.5432060613326127E-3</v>
      </c>
      <c r="AI504" s="85">
        <f t="shared" si="59"/>
        <v>4.148581070093519E-2</v>
      </c>
      <c r="AJ504" s="6"/>
      <c r="AK504" s="4"/>
    </row>
    <row r="505" spans="15:37" s="1" customFormat="1" x14ac:dyDescent="0.25">
      <c r="O505" s="6"/>
      <c r="P505" s="35">
        <v>44538</v>
      </c>
      <c r="Q505" s="9">
        <v>4701.2099609375</v>
      </c>
      <c r="R505" s="9">
        <v>16394.33984375</v>
      </c>
      <c r="S505" s="9">
        <v>172.25830078125</v>
      </c>
      <c r="T505" s="9">
        <v>327.15570068359375</v>
      </c>
      <c r="U505" s="9">
        <v>100.85463714599609</v>
      </c>
      <c r="V505" s="9">
        <v>166.89999389648438</v>
      </c>
      <c r="W505">
        <v>356.32000732421875</v>
      </c>
      <c r="X505" s="9"/>
      <c r="Y505" s="9"/>
      <c r="AA505" s="6"/>
      <c r="AB505" s="84">
        <f>price_clean[[#This Row],[Date.1]]</f>
        <v>44538</v>
      </c>
      <c r="AC505" s="85">
        <f t="shared" si="53"/>
        <v>3.0805355865858061E-3</v>
      </c>
      <c r="AD505" s="85">
        <f t="shared" si="54"/>
        <v>4.198031073623272E-3</v>
      </c>
      <c r="AE505" s="85">
        <f t="shared" si="55"/>
        <v>2.2527364766838903E-2</v>
      </c>
      <c r="AF505" s="85">
        <f t="shared" si="56"/>
        <v>1.4926155671315112E-4</v>
      </c>
      <c r="AG505" s="85">
        <f t="shared" si="57"/>
        <v>3.7279618656686333E-3</v>
      </c>
      <c r="AH505" s="85">
        <f t="shared" si="58"/>
        <v>5.3936856777946855E-4</v>
      </c>
      <c r="AI505" s="85">
        <f t="shared" si="59"/>
        <v>1.6230761245708623E-2</v>
      </c>
      <c r="AJ505" s="6"/>
      <c r="AK505" s="4"/>
    </row>
    <row r="506" spans="15:37" s="1" customFormat="1" x14ac:dyDescent="0.25">
      <c r="O506" s="6"/>
      <c r="P506" s="35">
        <v>44539</v>
      </c>
      <c r="Q506" s="9">
        <v>4667.4501953125</v>
      </c>
      <c r="R506" s="9">
        <v>16149.5703125</v>
      </c>
      <c r="S506" s="9">
        <v>171.74667358398438</v>
      </c>
      <c r="T506" s="9">
        <v>325.32931518554688</v>
      </c>
      <c r="U506" s="9">
        <v>99.9539794921875</v>
      </c>
      <c r="V506" s="9">
        <v>165.8800048828125</v>
      </c>
      <c r="W506">
        <v>334.60000610351563</v>
      </c>
      <c r="X506" s="9"/>
      <c r="Y506" s="9"/>
      <c r="AA506" s="6"/>
      <c r="AB506" s="84">
        <f>price_clean[[#This Row],[Date.1]]</f>
        <v>44539</v>
      </c>
      <c r="AC506" s="85">
        <f t="shared" si="53"/>
        <v>-7.2069882325236558E-3</v>
      </c>
      <c r="AD506" s="85">
        <f t="shared" si="54"/>
        <v>-1.5042700502351377E-2</v>
      </c>
      <c r="AE506" s="85">
        <f t="shared" si="55"/>
        <v>-2.9745359086369243E-3</v>
      </c>
      <c r="AF506" s="85">
        <f t="shared" si="56"/>
        <v>-5.5982596492256528E-3</v>
      </c>
      <c r="AG506" s="85">
        <f t="shared" si="57"/>
        <v>-8.9703689846862746E-3</v>
      </c>
      <c r="AH506" s="85">
        <f t="shared" si="58"/>
        <v>-6.1301292839007022E-3</v>
      </c>
      <c r="AI506" s="85">
        <f t="shared" si="59"/>
        <v>-6.289341727027524E-2</v>
      </c>
      <c r="AJ506" s="6"/>
      <c r="AK506" s="4"/>
    </row>
    <row r="507" spans="15:37" s="1" customFormat="1" x14ac:dyDescent="0.25">
      <c r="O507" s="6"/>
      <c r="P507" s="35">
        <v>44540</v>
      </c>
      <c r="Q507" s="9">
        <v>4712.02001953125</v>
      </c>
      <c r="R507" s="9">
        <v>16331.98046875</v>
      </c>
      <c r="S507" s="9">
        <v>176.55783081054688</v>
      </c>
      <c r="T507" s="9">
        <v>334.54913330078125</v>
      </c>
      <c r="U507" s="9">
        <v>100.46059417724609</v>
      </c>
      <c r="V507" s="9">
        <v>166.58000183105469</v>
      </c>
      <c r="W507">
        <v>339.010009765625</v>
      </c>
      <c r="X507" s="9"/>
      <c r="Y507" s="9"/>
      <c r="AA507" s="6"/>
      <c r="AB507" s="84">
        <f>price_clean[[#This Row],[Date.1]]</f>
        <v>44540</v>
      </c>
      <c r="AC507" s="85">
        <f t="shared" si="53"/>
        <v>9.5037691182097237E-3</v>
      </c>
      <c r="AD507" s="85">
        <f t="shared" si="54"/>
        <v>1.1231734290607507E-2</v>
      </c>
      <c r="AE507" s="85">
        <f t="shared" si="55"/>
        <v>2.7627912888210007E-2</v>
      </c>
      <c r="AF507" s="85">
        <f t="shared" si="56"/>
        <v>2.7945807779044041E-2</v>
      </c>
      <c r="AG507" s="85">
        <f t="shared" si="57"/>
        <v>5.0556778867580122E-3</v>
      </c>
      <c r="AH507" s="85">
        <f t="shared" si="58"/>
        <v>4.2110206852463018E-3</v>
      </c>
      <c r="AI507" s="85">
        <f t="shared" si="59"/>
        <v>1.3093827482800639E-2</v>
      </c>
      <c r="AJ507" s="6"/>
      <c r="AK507" s="4"/>
    </row>
    <row r="508" spans="15:37" s="1" customFormat="1" x14ac:dyDescent="0.25">
      <c r="O508" s="6"/>
      <c r="P508" s="35">
        <v>44543</v>
      </c>
      <c r="Q508" s="9">
        <v>4668.97021484375</v>
      </c>
      <c r="R508" s="9">
        <v>16082.5498046875</v>
      </c>
      <c r="S508" s="9">
        <v>172.90762329101563</v>
      </c>
      <c r="T508" s="9">
        <v>331.48236083984375</v>
      </c>
      <c r="U508" s="9">
        <v>99.447357177734375</v>
      </c>
      <c r="V508" s="9">
        <v>167</v>
      </c>
      <c r="W508">
        <v>322.13665771484375</v>
      </c>
      <c r="X508" s="9"/>
      <c r="Y508" s="9"/>
      <c r="AA508" s="6"/>
      <c r="AB508" s="84">
        <f>price_clean[[#This Row],[Date.1]]</f>
        <v>44543</v>
      </c>
      <c r="AC508" s="85">
        <f t="shared" si="53"/>
        <v>-9.1781583427938147E-3</v>
      </c>
      <c r="AD508" s="85">
        <f t="shared" si="54"/>
        <v>-1.5390356444986156E-2</v>
      </c>
      <c r="AE508" s="85">
        <f t="shared" si="55"/>
        <v>-2.0890993555025317E-2</v>
      </c>
      <c r="AF508" s="85">
        <f t="shared" si="56"/>
        <v>-9.2091565096669038E-3</v>
      </c>
      <c r="AG508" s="85">
        <f t="shared" si="57"/>
        <v>-1.0137122304747366E-2</v>
      </c>
      <c r="AH508" s="85">
        <f t="shared" si="58"/>
        <v>2.5181269175168111E-3</v>
      </c>
      <c r="AI508" s="85">
        <f t="shared" si="59"/>
        <v>-5.1053775924629424E-2</v>
      </c>
      <c r="AJ508" s="6"/>
      <c r="AK508" s="4"/>
    </row>
    <row r="509" spans="15:37" s="1" customFormat="1" x14ac:dyDescent="0.25">
      <c r="O509" s="6"/>
      <c r="P509" s="35">
        <v>44544</v>
      </c>
      <c r="Q509" s="9">
        <v>4634.08984375</v>
      </c>
      <c r="R509" s="9">
        <v>15914.900390625</v>
      </c>
      <c r="S509" s="9">
        <v>171.52035522460938</v>
      </c>
      <c r="T509" s="9">
        <v>320.68035888671875</v>
      </c>
      <c r="U509" s="9">
        <v>98.828147888183594</v>
      </c>
      <c r="V509" s="9">
        <v>165.44000244140625</v>
      </c>
      <c r="W509">
        <v>319.50332641601563</v>
      </c>
      <c r="X509" s="9"/>
      <c r="Y509" s="9"/>
      <c r="AA509" s="6"/>
      <c r="AB509" s="84">
        <f>price_clean[[#This Row],[Date.1]]</f>
        <v>44544</v>
      </c>
      <c r="AC509" s="85">
        <f t="shared" si="53"/>
        <v>-7.4987228546236715E-3</v>
      </c>
      <c r="AD509" s="85">
        <f t="shared" si="54"/>
        <v>-1.0479019244722425E-2</v>
      </c>
      <c r="AE509" s="85">
        <f t="shared" si="55"/>
        <v>-8.0555335499531526E-3</v>
      </c>
      <c r="AF509" s="85">
        <f t="shared" si="56"/>
        <v>-3.3129737757047521E-2</v>
      </c>
      <c r="AG509" s="85">
        <f t="shared" si="57"/>
        <v>-6.2459687332480987E-3</v>
      </c>
      <c r="AH509" s="85">
        <f t="shared" si="58"/>
        <v>-9.385206339641532E-3</v>
      </c>
      <c r="AI509" s="85">
        <f t="shared" si="59"/>
        <v>-8.208173270999982E-3</v>
      </c>
      <c r="AJ509" s="6"/>
      <c r="AK509" s="4"/>
    </row>
    <row r="510" spans="15:37" s="1" customFormat="1" x14ac:dyDescent="0.25">
      <c r="O510" s="6"/>
      <c r="P510" s="35">
        <v>44545</v>
      </c>
      <c r="Q510" s="9">
        <v>4709.85009765625</v>
      </c>
      <c r="R510" s="9">
        <v>16289.58984375</v>
      </c>
      <c r="S510" s="9">
        <v>176.41029357910156</v>
      </c>
      <c r="T510" s="9">
        <v>326.84317016601563</v>
      </c>
      <c r="U510" s="9">
        <v>100.07593536376953</v>
      </c>
      <c r="V510" s="9">
        <v>166.14999389648438</v>
      </c>
      <c r="W510">
        <v>325.32998657226563</v>
      </c>
      <c r="X510" s="9"/>
      <c r="Y510" s="9"/>
      <c r="AA510" s="6"/>
      <c r="AB510" s="84">
        <f>price_clean[[#This Row],[Date.1]]</f>
        <v>44545</v>
      </c>
      <c r="AC510" s="85">
        <f t="shared" si="53"/>
        <v>1.6216267351890877E-2</v>
      </c>
      <c r="AD510" s="85">
        <f t="shared" si="54"/>
        <v>2.3270442011508428E-2</v>
      </c>
      <c r="AE510" s="85">
        <f t="shared" si="55"/>
        <v>2.8110546573916036E-2</v>
      </c>
      <c r="AF510" s="85">
        <f t="shared" si="56"/>
        <v>1.9035593595725576E-2</v>
      </c>
      <c r="AG510" s="85">
        <f t="shared" si="57"/>
        <v>1.254678963081024E-2</v>
      </c>
      <c r="AH510" s="85">
        <f t="shared" si="58"/>
        <v>4.2823519885167964E-3</v>
      </c>
      <c r="AI510" s="85">
        <f t="shared" si="59"/>
        <v>1.8072325435531507E-2</v>
      </c>
      <c r="AJ510" s="6"/>
      <c r="AK510" s="4"/>
    </row>
    <row r="511" spans="15:37" s="1" customFormat="1" x14ac:dyDescent="0.25">
      <c r="O511" s="6"/>
      <c r="P511" s="35">
        <v>44546</v>
      </c>
      <c r="Q511" s="9">
        <v>4668.669921875</v>
      </c>
      <c r="R511" s="9">
        <v>15863.9404296875</v>
      </c>
      <c r="S511" s="9">
        <v>169.48373413085938</v>
      </c>
      <c r="T511" s="9">
        <v>317.32061767578125</v>
      </c>
      <c r="U511" s="9">
        <v>99.513031005859375</v>
      </c>
      <c r="V511" s="9">
        <v>168.16000366210938</v>
      </c>
      <c r="W511">
        <v>308.97332763671875</v>
      </c>
      <c r="X511" s="9"/>
      <c r="Y511" s="9"/>
      <c r="AA511" s="6"/>
      <c r="AB511" s="84">
        <f>price_clean[[#This Row],[Date.1]]</f>
        <v>44546</v>
      </c>
      <c r="AC511" s="85">
        <f t="shared" si="53"/>
        <v>-8.7818633111124457E-3</v>
      </c>
      <c r="AD511" s="85">
        <f t="shared" si="54"/>
        <v>-2.647760774209269E-2</v>
      </c>
      <c r="AE511" s="85">
        <f t="shared" si="55"/>
        <v>-4.0055537107265358E-2</v>
      </c>
      <c r="AF511" s="85">
        <f t="shared" si="56"/>
        <v>-2.9567778941678939E-2</v>
      </c>
      <c r="AG511" s="85">
        <f t="shared" si="57"/>
        <v>-5.6406509902781092E-3</v>
      </c>
      <c r="AH511" s="85">
        <f t="shared" si="58"/>
        <v>1.2024970840539904E-2</v>
      </c>
      <c r="AI511" s="85">
        <f t="shared" si="59"/>
        <v>-5.1585055672323236E-2</v>
      </c>
      <c r="AJ511" s="6"/>
      <c r="AK511" s="4"/>
    </row>
    <row r="512" spans="15:37" s="1" customFormat="1" x14ac:dyDescent="0.25">
      <c r="O512" s="6"/>
      <c r="P512" s="35">
        <v>44547</v>
      </c>
      <c r="Q512" s="9">
        <v>4620.64013671875</v>
      </c>
      <c r="R512" s="9">
        <v>15801.4599609375</v>
      </c>
      <c r="S512" s="9">
        <v>168.38177490234375</v>
      </c>
      <c r="T512" s="9">
        <v>316.24624633789063</v>
      </c>
      <c r="U512" s="9">
        <v>98.603004455566406</v>
      </c>
      <c r="V512" s="9">
        <v>167.80000305175781</v>
      </c>
      <c r="W512">
        <v>310.85665893554688</v>
      </c>
      <c r="X512" s="9"/>
      <c r="Y512" s="9"/>
      <c r="AA512" s="6"/>
      <c r="AB512" s="84">
        <f>price_clean[[#This Row],[Date.1]]</f>
        <v>44547</v>
      </c>
      <c r="AC512" s="85">
        <f t="shared" si="53"/>
        <v>-1.034096458405368E-2</v>
      </c>
      <c r="AD512" s="85">
        <f t="shared" si="54"/>
        <v>-3.9462977928358253E-3</v>
      </c>
      <c r="AE512" s="85">
        <f t="shared" si="55"/>
        <v>-6.5230874799349471E-3</v>
      </c>
      <c r="AF512" s="85">
        <f t="shared" si="56"/>
        <v>-3.3915042870018581E-3</v>
      </c>
      <c r="AG512" s="85">
        <f t="shared" si="57"/>
        <v>-9.1868681762615027E-3</v>
      </c>
      <c r="AH512" s="85">
        <f t="shared" si="58"/>
        <v>-2.1431166861886389E-3</v>
      </c>
      <c r="AI512" s="85">
        <f t="shared" si="59"/>
        <v>6.0769473418997057E-3</v>
      </c>
      <c r="AJ512" s="6"/>
      <c r="AK512" s="4"/>
    </row>
    <row r="513" spans="15:37" s="1" customFormat="1" x14ac:dyDescent="0.25">
      <c r="O513" s="6"/>
      <c r="P513" s="35">
        <v>44550</v>
      </c>
      <c r="Q513" s="9">
        <v>4568.02001953125</v>
      </c>
      <c r="R513" s="9">
        <v>15627.6396484375</v>
      </c>
      <c r="S513" s="9">
        <v>167.01419067382813</v>
      </c>
      <c r="T513" s="9">
        <v>312.447021484375</v>
      </c>
      <c r="U513" s="9">
        <v>97.700271606445313</v>
      </c>
      <c r="V513" s="9">
        <v>167.08999633789063</v>
      </c>
      <c r="W513">
        <v>299.98001098632813</v>
      </c>
      <c r="X513" s="9"/>
      <c r="Y513" s="9"/>
      <c r="AA513" s="6"/>
      <c r="AB513" s="84">
        <f>price_clean[[#This Row],[Date.1]]</f>
        <v>44550</v>
      </c>
      <c r="AC513" s="85">
        <f t="shared" si="53"/>
        <v>-1.145339832325659E-2</v>
      </c>
      <c r="AD513" s="85">
        <f t="shared" si="54"/>
        <v>-1.1061219500913022E-2</v>
      </c>
      <c r="AE513" s="85">
        <f t="shared" si="55"/>
        <v>-8.1550880045684945E-3</v>
      </c>
      <c r="AF513" s="85">
        <f t="shared" si="56"/>
        <v>-1.208624712957764E-2</v>
      </c>
      <c r="AG513" s="85">
        <f t="shared" si="57"/>
        <v>-9.1973932467119563E-3</v>
      </c>
      <c r="AH513" s="85">
        <f t="shared" si="58"/>
        <v>-4.2402447309170836E-3</v>
      </c>
      <c r="AI513" s="85">
        <f t="shared" si="59"/>
        <v>-3.5616059795484913E-2</v>
      </c>
      <c r="AJ513" s="6"/>
      <c r="AK513" s="4"/>
    </row>
    <row r="514" spans="15:37" s="1" customFormat="1" x14ac:dyDescent="0.25">
      <c r="O514" s="6"/>
      <c r="P514" s="35">
        <v>44551</v>
      </c>
      <c r="Q514" s="9">
        <v>4649.22998046875</v>
      </c>
      <c r="R514" s="9">
        <v>15986.2802734375</v>
      </c>
      <c r="S514" s="9">
        <v>170.20196533203125</v>
      </c>
      <c r="T514" s="9">
        <v>319.65487670898438</v>
      </c>
      <c r="U514" s="9">
        <v>99.354461669921875</v>
      </c>
      <c r="V514" s="9">
        <v>167.02000427246094</v>
      </c>
      <c r="W514">
        <v>312.84332275390625</v>
      </c>
      <c r="X514" s="9"/>
      <c r="Y514" s="9"/>
      <c r="AA514" s="6"/>
      <c r="AB514" s="84">
        <f>price_clean[[#This Row],[Date.1]]</f>
        <v>44551</v>
      </c>
      <c r="AC514" s="85">
        <f t="shared" si="53"/>
        <v>1.7621755385195486E-2</v>
      </c>
      <c r="AD514" s="85">
        <f t="shared" si="54"/>
        <v>2.2689752626723889E-2</v>
      </c>
      <c r="AE514" s="85">
        <f t="shared" si="55"/>
        <v>1.8906980362888008E-2</v>
      </c>
      <c r="AF514" s="85">
        <f t="shared" si="56"/>
        <v>2.2806979944214899E-2</v>
      </c>
      <c r="AG514" s="85">
        <f t="shared" si="57"/>
        <v>1.6789537545186122E-2</v>
      </c>
      <c r="AH514" s="85">
        <f t="shared" si="58"/>
        <v>-4.1897618344674124E-4</v>
      </c>
      <c r="AI514" s="85">
        <f t="shared" si="59"/>
        <v>4.1986656542830431E-2</v>
      </c>
      <c r="AJ514" s="6"/>
      <c r="AK514" s="4"/>
    </row>
    <row r="515" spans="15:37" s="1" customFormat="1" x14ac:dyDescent="0.25">
      <c r="O515" s="6"/>
      <c r="P515" s="35">
        <v>44552</v>
      </c>
      <c r="Q515" s="9">
        <v>4696.56005859375</v>
      </c>
      <c r="R515" s="9">
        <v>16180.1396484375</v>
      </c>
      <c r="S515" s="9">
        <v>172.80921936035156</v>
      </c>
      <c r="T515" s="9">
        <v>325.42694091796875</v>
      </c>
      <c r="U515" s="9">
        <v>100.27134704589844</v>
      </c>
      <c r="V515" s="9">
        <v>168.58999633789063</v>
      </c>
      <c r="W515">
        <v>336.29000854492188</v>
      </c>
      <c r="X515" s="9"/>
      <c r="Y515" s="9"/>
      <c r="AA515" s="6"/>
      <c r="AB515" s="84">
        <f>price_clean[[#This Row],[Date.1]]</f>
        <v>44552</v>
      </c>
      <c r="AC515" s="85">
        <f t="shared" si="53"/>
        <v>1.0128728029127596E-2</v>
      </c>
      <c r="AD515" s="85">
        <f t="shared" si="54"/>
        <v>1.2053671041630916E-2</v>
      </c>
      <c r="AE515" s="85">
        <f t="shared" si="55"/>
        <v>1.5202444462230215E-2</v>
      </c>
      <c r="AF515" s="85">
        <f t="shared" si="56"/>
        <v>1.789608109199068E-2</v>
      </c>
      <c r="AG515" s="85">
        <f t="shared" si="57"/>
        <v>9.1861050376594554E-3</v>
      </c>
      <c r="AH515" s="85">
        <f t="shared" si="58"/>
        <v>9.3561188001071507E-3</v>
      </c>
      <c r="AI515" s="85">
        <f t="shared" si="59"/>
        <v>7.2271409424587735E-2</v>
      </c>
      <c r="AJ515" s="6"/>
      <c r="AK515" s="4"/>
    </row>
    <row r="516" spans="15:37" s="1" customFormat="1" x14ac:dyDescent="0.25">
      <c r="O516" s="6"/>
      <c r="P516" s="35">
        <v>44553</v>
      </c>
      <c r="Q516" s="9">
        <v>4725.7900390625</v>
      </c>
      <c r="R516" s="9">
        <v>16308.2099609375</v>
      </c>
      <c r="S516" s="9">
        <v>173.43896484375</v>
      </c>
      <c r="T516" s="9">
        <v>326.8822021484375</v>
      </c>
      <c r="U516" s="9">
        <v>100.91411590576172</v>
      </c>
      <c r="V516" s="9">
        <v>168.97000122070313</v>
      </c>
      <c r="W516">
        <v>355.66665649414063</v>
      </c>
      <c r="X516" s="9"/>
      <c r="Y516" s="9"/>
      <c r="AA516" s="6"/>
      <c r="AB516" s="84">
        <f>price_clean[[#This Row],[Date.1]]</f>
        <v>44553</v>
      </c>
      <c r="AC516" s="85">
        <f t="shared" si="53"/>
        <v>6.2044126852516257E-3</v>
      </c>
      <c r="AD516" s="85">
        <f t="shared" si="54"/>
        <v>7.884117071870261E-3</v>
      </c>
      <c r="AE516" s="85">
        <f t="shared" si="55"/>
        <v>3.637542124474257E-3</v>
      </c>
      <c r="AF516" s="85">
        <f t="shared" si="56"/>
        <v>4.4618833271420424E-3</v>
      </c>
      <c r="AG516" s="85">
        <f t="shared" si="57"/>
        <v>6.3898359001956012E-3</v>
      </c>
      <c r="AH516" s="85">
        <f t="shared" si="58"/>
        <v>2.2514814912111972E-3</v>
      </c>
      <c r="AI516" s="85">
        <f t="shared" si="59"/>
        <v>5.6020025674185639E-2</v>
      </c>
      <c r="AJ516" s="6"/>
      <c r="AK516" s="4"/>
    </row>
    <row r="517" spans="15:37" s="1" customFormat="1" x14ac:dyDescent="0.25">
      <c r="O517" s="6"/>
      <c r="P517" s="35">
        <v>44557</v>
      </c>
      <c r="Q517" s="9">
        <v>4791.18994140625</v>
      </c>
      <c r="R517" s="9">
        <v>16567.5</v>
      </c>
      <c r="S517" s="9">
        <v>177.42369079589844</v>
      </c>
      <c r="T517" s="9">
        <v>334.461181640625</v>
      </c>
      <c r="U517" s="9">
        <v>101.98223114013672</v>
      </c>
      <c r="V517" s="9">
        <v>169.3699951171875</v>
      </c>
      <c r="W517">
        <v>364.64666748046875</v>
      </c>
      <c r="X517" s="9"/>
      <c r="Y517" s="9"/>
      <c r="AA517" s="6"/>
      <c r="AB517" s="84">
        <f>price_clean[[#This Row],[Date.1]]</f>
        <v>44557</v>
      </c>
      <c r="AC517" s="85">
        <f t="shared" si="53"/>
        <v>1.3744051573605864E-2</v>
      </c>
      <c r="AD517" s="85">
        <f t="shared" si="54"/>
        <v>1.5774285385887148E-2</v>
      </c>
      <c r="AE517" s="85">
        <f t="shared" si="55"/>
        <v>2.2714855617182485E-2</v>
      </c>
      <c r="AF517" s="85">
        <f t="shared" si="56"/>
        <v>2.2920956009380117E-2</v>
      </c>
      <c r="AG517" s="85">
        <f t="shared" si="57"/>
        <v>1.0528776067967829E-2</v>
      </c>
      <c r="AH517" s="85">
        <f t="shared" si="58"/>
        <v>2.3644504768288838E-3</v>
      </c>
      <c r="AI517" s="85">
        <f t="shared" si="59"/>
        <v>2.4934916402252871E-2</v>
      </c>
      <c r="AJ517" s="6"/>
      <c r="AK517" s="4"/>
    </row>
    <row r="518" spans="15:37" s="1" customFormat="1" x14ac:dyDescent="0.25">
      <c r="O518" s="6"/>
      <c r="P518" s="35">
        <v>44558</v>
      </c>
      <c r="Q518" s="9">
        <v>4786.35009765625</v>
      </c>
      <c r="R518" s="9">
        <v>16488.66015625</v>
      </c>
      <c r="S518" s="9">
        <v>176.40045166015625</v>
      </c>
      <c r="T518" s="9">
        <v>333.2891845703125</v>
      </c>
      <c r="U518" s="9">
        <v>101.86879730224609</v>
      </c>
      <c r="V518" s="9">
        <v>168.63999938964844</v>
      </c>
      <c r="W518">
        <v>362.82333374023438</v>
      </c>
      <c r="X518" s="9"/>
      <c r="Y518" s="9"/>
      <c r="AA518" s="6"/>
      <c r="AB518" s="84">
        <f>price_clean[[#This Row],[Date.1]]</f>
        <v>44558</v>
      </c>
      <c r="AC518" s="85">
        <f t="shared" si="53"/>
        <v>-1.0106653988873737E-3</v>
      </c>
      <c r="AD518" s="85">
        <f t="shared" si="54"/>
        <v>-4.7700636049393275E-3</v>
      </c>
      <c r="AE518" s="85">
        <f t="shared" si="55"/>
        <v>-5.7839014670775435E-3</v>
      </c>
      <c r="AF518" s="85">
        <f t="shared" si="56"/>
        <v>-3.5102886739564469E-3</v>
      </c>
      <c r="AG518" s="85">
        <f t="shared" si="57"/>
        <v>-1.1129092697282129E-3</v>
      </c>
      <c r="AH518" s="85">
        <f t="shared" si="58"/>
        <v>-4.3193803400249781E-3</v>
      </c>
      <c r="AI518" s="85">
        <f t="shared" si="59"/>
        <v>-5.0128185500081576E-3</v>
      </c>
      <c r="AJ518" s="6"/>
      <c r="AK518" s="4"/>
    </row>
    <row r="519" spans="15:37" s="1" customFormat="1" x14ac:dyDescent="0.25">
      <c r="O519" s="6"/>
      <c r="P519" s="35">
        <v>44559</v>
      </c>
      <c r="Q519" s="9">
        <v>4793.06005859375</v>
      </c>
      <c r="R519" s="9">
        <v>16491.009765625</v>
      </c>
      <c r="S519" s="9">
        <v>176.48896789550781</v>
      </c>
      <c r="T519" s="9">
        <v>333.97293090820313</v>
      </c>
      <c r="U519" s="9">
        <v>101.90660858154297</v>
      </c>
      <c r="V519" s="9">
        <v>168.58999633789063</v>
      </c>
      <c r="W519">
        <v>362.06332397460938</v>
      </c>
      <c r="X519" s="9"/>
      <c r="Y519" s="9"/>
      <c r="AA519" s="6"/>
      <c r="AB519" s="84">
        <f>price_clean[[#This Row],[Date.1]]</f>
        <v>44559</v>
      </c>
      <c r="AC519" s="85">
        <f t="shared" si="53"/>
        <v>1.4009134018576786E-3</v>
      </c>
      <c r="AD519" s="85">
        <f t="shared" si="54"/>
        <v>1.4248835021937503E-4</v>
      </c>
      <c r="AE519" s="85">
        <f t="shared" si="55"/>
        <v>5.0166557738912229E-4</v>
      </c>
      <c r="AF519" s="85">
        <f t="shared" si="56"/>
        <v>2.0494092541608797E-3</v>
      </c>
      <c r="AG519" s="85">
        <f t="shared" si="57"/>
        <v>3.7110739214910932E-4</v>
      </c>
      <c r="AH519" s="85">
        <f t="shared" si="58"/>
        <v>-2.965516280151311E-4</v>
      </c>
      <c r="AI519" s="85">
        <f t="shared" si="59"/>
        <v>-2.0969072503069261E-3</v>
      </c>
      <c r="AJ519" s="6"/>
      <c r="AK519" s="4"/>
    </row>
    <row r="520" spans="15:37" s="1" customFormat="1" x14ac:dyDescent="0.25">
      <c r="O520" s="6"/>
      <c r="P520" s="35">
        <v>44560</v>
      </c>
      <c r="Q520" s="9">
        <v>4778.72998046875</v>
      </c>
      <c r="R520" s="9">
        <v>16429.099609375</v>
      </c>
      <c r="S520" s="9">
        <v>175.3280029296875</v>
      </c>
      <c r="T520" s="9">
        <v>331.40420532226563</v>
      </c>
      <c r="U520" s="9">
        <v>101.821533203125</v>
      </c>
      <c r="V520" s="9">
        <v>169.80000305175781</v>
      </c>
      <c r="W520">
        <v>356.77999877929688</v>
      </c>
      <c r="X520" s="9"/>
      <c r="Y520" s="9"/>
      <c r="AA520" s="6"/>
      <c r="AB520" s="84">
        <f>price_clean[[#This Row],[Date.1]]</f>
        <v>44560</v>
      </c>
      <c r="AC520" s="85">
        <f t="shared" si="53"/>
        <v>-2.9942338419043091E-3</v>
      </c>
      <c r="AD520" s="85">
        <f t="shared" si="54"/>
        <v>-3.7612407985232904E-3</v>
      </c>
      <c r="AE520" s="85">
        <f t="shared" si="55"/>
        <v>-6.5998475127692548E-3</v>
      </c>
      <c r="AF520" s="85">
        <f t="shared" si="56"/>
        <v>-7.721150029109447E-3</v>
      </c>
      <c r="AG520" s="85">
        <f t="shared" si="57"/>
        <v>-8.3518538595554162E-4</v>
      </c>
      <c r="AH520" s="85">
        <f t="shared" si="58"/>
        <v>7.1515817441825009E-3</v>
      </c>
      <c r="AI520" s="85">
        <f t="shared" si="59"/>
        <v>-1.4699782732613053E-2</v>
      </c>
      <c r="AJ520" s="6"/>
      <c r="AK520" s="4"/>
    </row>
    <row r="521" spans="15:37" s="1" customFormat="1" x14ac:dyDescent="0.25">
      <c r="O521" s="6"/>
      <c r="P521" s="35">
        <v>44561</v>
      </c>
      <c r="Q521" s="9">
        <v>4766.18017578125</v>
      </c>
      <c r="R521" s="9">
        <v>16320.080078125</v>
      </c>
      <c r="S521" s="9">
        <v>174.70816040039063</v>
      </c>
      <c r="T521" s="9">
        <v>328.4742431640625</v>
      </c>
      <c r="U521" s="9">
        <v>101.54740905761719</v>
      </c>
      <c r="V521" s="9">
        <v>170.96000671386719</v>
      </c>
      <c r="W521">
        <v>352.260009765625</v>
      </c>
      <c r="X521" s="9"/>
      <c r="Y521" s="9"/>
      <c r="AA521" s="6"/>
      <c r="AB521" s="84">
        <f>price_clean[[#This Row],[Date.1]]</f>
        <v>44561</v>
      </c>
      <c r="AC521" s="85">
        <f t="shared" si="53"/>
        <v>-2.6296343734744394E-3</v>
      </c>
      <c r="AD521" s="85">
        <f t="shared" si="54"/>
        <v>-6.6578726552234593E-3</v>
      </c>
      <c r="AE521" s="85">
        <f t="shared" si="55"/>
        <v>-3.5415950814045201E-3</v>
      </c>
      <c r="AF521" s="85">
        <f t="shared" si="56"/>
        <v>-8.8803670429237376E-3</v>
      </c>
      <c r="AG521" s="85">
        <f t="shared" si="57"/>
        <v>-2.6958325934849175E-3</v>
      </c>
      <c r="AH521" s="85">
        <f t="shared" si="58"/>
        <v>6.8083584325513884E-3</v>
      </c>
      <c r="AI521" s="85">
        <f t="shared" si="59"/>
        <v>-1.2749774874751605E-2</v>
      </c>
      <c r="AJ521" s="6"/>
      <c r="AK521" s="4"/>
    </row>
    <row r="522" spans="15:37" s="1" customFormat="1" x14ac:dyDescent="0.25">
      <c r="O522" s="6"/>
      <c r="P522" s="35">
        <v>44564</v>
      </c>
      <c r="Q522" s="9">
        <v>4796.56005859375</v>
      </c>
      <c r="R522" s="9">
        <v>16501.76953125</v>
      </c>
      <c r="S522" s="9">
        <v>179.07658386230469</v>
      </c>
      <c r="T522" s="9">
        <v>326.94085693359375</v>
      </c>
      <c r="U522" s="9">
        <v>102.13347625732422</v>
      </c>
      <c r="V522" s="9">
        <v>168.33000183105469</v>
      </c>
      <c r="W522">
        <v>399.92666625976563</v>
      </c>
      <c r="X522" s="9"/>
      <c r="Y522" s="9"/>
      <c r="AA522" s="6"/>
      <c r="AB522" s="84">
        <f>price_clean[[#This Row],[Date.1]]</f>
        <v>44564</v>
      </c>
      <c r="AC522" s="85">
        <f t="shared" si="53"/>
        <v>6.3538241703883971E-3</v>
      </c>
      <c r="AD522" s="85">
        <f t="shared" si="54"/>
        <v>1.1071363202677683E-2</v>
      </c>
      <c r="AE522" s="85">
        <f t="shared" si="55"/>
        <v>2.4696630163937E-2</v>
      </c>
      <c r="AF522" s="85">
        <f t="shared" si="56"/>
        <v>-4.6791385427207054E-3</v>
      </c>
      <c r="AG522" s="85">
        <f t="shared" si="57"/>
        <v>5.7547748402610004E-3</v>
      </c>
      <c r="AH522" s="85">
        <f t="shared" si="58"/>
        <v>-1.5503300973700684E-2</v>
      </c>
      <c r="AI522" s="85">
        <f t="shared" si="59"/>
        <v>0.1269116289226746</v>
      </c>
      <c r="AJ522" s="6"/>
      <c r="AK522" s="4"/>
    </row>
    <row r="523" spans="15:37" s="1" customFormat="1" x14ac:dyDescent="0.25">
      <c r="O523" s="6"/>
      <c r="P523" s="35">
        <v>44565</v>
      </c>
      <c r="Q523" s="9">
        <v>4793.5400390625</v>
      </c>
      <c r="R523" s="9">
        <v>16279.73046875</v>
      </c>
      <c r="S523" s="9">
        <v>176.80381774902344</v>
      </c>
      <c r="T523" s="9">
        <v>321.33474731445313</v>
      </c>
      <c r="U523" s="9">
        <v>102.17127990722656</v>
      </c>
      <c r="V523" s="9">
        <v>169.57000732421875</v>
      </c>
      <c r="W523">
        <v>383.1966552734375</v>
      </c>
      <c r="X523" s="9"/>
      <c r="Y523" s="9"/>
      <c r="AA523" s="6"/>
      <c r="AB523" s="84">
        <f>price_clean[[#This Row],[Date.1]]</f>
        <v>44565</v>
      </c>
      <c r="AC523" s="85">
        <f t="shared" si="53"/>
        <v>-6.2982025220326989E-4</v>
      </c>
      <c r="AD523" s="85">
        <f t="shared" si="54"/>
        <v>-1.3546815010700611E-2</v>
      </c>
      <c r="AE523" s="85">
        <f t="shared" si="55"/>
        <v>-1.2772813574811803E-2</v>
      </c>
      <c r="AF523" s="85">
        <f t="shared" si="56"/>
        <v>-1.7295882603651273E-2</v>
      </c>
      <c r="AG523" s="85">
        <f t="shared" si="57"/>
        <v>3.7007117253150311E-4</v>
      </c>
      <c r="AH523" s="85">
        <f t="shared" si="58"/>
        <v>7.3395148031692552E-3</v>
      </c>
      <c r="AI523" s="85">
        <f t="shared" si="59"/>
        <v>-4.273287830059682E-2</v>
      </c>
      <c r="AJ523" s="6"/>
      <c r="AK523" s="4"/>
    </row>
    <row r="524" spans="15:37" s="1" customFormat="1" x14ac:dyDescent="0.25">
      <c r="O524" s="6"/>
      <c r="P524" s="35">
        <v>44566</v>
      </c>
      <c r="Q524" s="9">
        <v>4700.580078125</v>
      </c>
      <c r="R524" s="9">
        <v>15771.7802734375</v>
      </c>
      <c r="S524" s="9">
        <v>172.10086059570313</v>
      </c>
      <c r="T524" s="9">
        <v>308.99932861328125</v>
      </c>
      <c r="U524" s="9">
        <v>100.43203735351563</v>
      </c>
      <c r="V524" s="9">
        <v>169.05999755859375</v>
      </c>
      <c r="W524">
        <v>362.7066650390625</v>
      </c>
      <c r="X524" s="9"/>
      <c r="Y524" s="9"/>
      <c r="AA524" s="6"/>
      <c r="AB524" s="84">
        <f>price_clean[[#This Row],[Date.1]]</f>
        <v>44566</v>
      </c>
      <c r="AC524" s="85">
        <f t="shared" si="53"/>
        <v>-1.9583264304501073E-2</v>
      </c>
      <c r="AD524" s="85">
        <f t="shared" si="54"/>
        <v>-3.1698519978495585E-2</v>
      </c>
      <c r="AE524" s="85">
        <f t="shared" si="55"/>
        <v>-2.6960039812397054E-2</v>
      </c>
      <c r="AF524" s="85">
        <f t="shared" si="56"/>
        <v>-3.9144302166103893E-2</v>
      </c>
      <c r="AG524" s="85">
        <f t="shared" si="57"/>
        <v>-1.7169366252680427E-2</v>
      </c>
      <c r="AH524" s="85">
        <f t="shared" si="58"/>
        <v>-3.012197052209778E-3</v>
      </c>
      <c r="AI524" s="85">
        <f t="shared" si="59"/>
        <v>-5.4953895352910696E-2</v>
      </c>
      <c r="AJ524" s="6"/>
      <c r="AK524" s="4"/>
    </row>
    <row r="525" spans="15:37" s="1" customFormat="1" x14ac:dyDescent="0.25">
      <c r="O525" s="6"/>
      <c r="P525" s="35">
        <v>44567</v>
      </c>
      <c r="Q525" s="9">
        <v>4696.0498046875</v>
      </c>
      <c r="R525" s="9">
        <v>15765.3603515625</v>
      </c>
      <c r="S525" s="9">
        <v>169.22795104980469</v>
      </c>
      <c r="T525" s="9">
        <v>306.55767822265625</v>
      </c>
      <c r="U525" s="9">
        <v>100.33750915527344</v>
      </c>
      <c r="V525" s="9">
        <v>166.99000549316406</v>
      </c>
      <c r="W525">
        <v>354.89999389648438</v>
      </c>
      <c r="X525" s="9"/>
      <c r="Y525" s="9"/>
      <c r="AA525" s="6"/>
      <c r="AB525" s="84">
        <f>price_clean[[#This Row],[Date.1]]</f>
        <v>44567</v>
      </c>
      <c r="AC525" s="85">
        <f t="shared" si="53"/>
        <v>-9.6423374018098822E-4</v>
      </c>
      <c r="AD525" s="85">
        <f t="shared" si="54"/>
        <v>-4.071340544164346E-4</v>
      </c>
      <c r="AE525" s="85">
        <f t="shared" si="55"/>
        <v>-1.6834074902389379E-2</v>
      </c>
      <c r="AF525" s="85">
        <f t="shared" si="56"/>
        <v>-7.9331830164064299E-3</v>
      </c>
      <c r="AG525" s="85">
        <f t="shared" si="57"/>
        <v>-9.4165880105792925E-4</v>
      </c>
      <c r="AH525" s="85">
        <f t="shared" si="58"/>
        <v>-1.2319703780209438E-2</v>
      </c>
      <c r="AI525" s="85">
        <f t="shared" si="59"/>
        <v>-2.1758379841487693E-2</v>
      </c>
      <c r="AJ525" s="6"/>
      <c r="AK525" s="4"/>
    </row>
    <row r="526" spans="15:37" s="1" customFormat="1" x14ac:dyDescent="0.25">
      <c r="O526" s="6"/>
      <c r="P526" s="35">
        <v>44568</v>
      </c>
      <c r="Q526" s="9">
        <v>4677.02978515625</v>
      </c>
      <c r="R526" s="9">
        <v>15592.1904296875</v>
      </c>
      <c r="S526" s="9">
        <v>169.39520263671875</v>
      </c>
      <c r="T526" s="9">
        <v>306.71395874023438</v>
      </c>
      <c r="U526" s="9">
        <v>100.19572448730469</v>
      </c>
      <c r="V526" s="9">
        <v>167.75</v>
      </c>
      <c r="W526">
        <v>342.32000732421875</v>
      </c>
      <c r="X526" s="9"/>
      <c r="Y526" s="9"/>
      <c r="AA526" s="6"/>
      <c r="AB526" s="84">
        <f>price_clean[[#This Row],[Date.1]]</f>
        <v>44568</v>
      </c>
      <c r="AC526" s="85">
        <f t="shared" si="53"/>
        <v>-4.058441082336512E-3</v>
      </c>
      <c r="AD526" s="85">
        <f t="shared" si="54"/>
        <v>-1.1044975005687423E-2</v>
      </c>
      <c r="AE526" s="85">
        <f t="shared" si="55"/>
        <v>9.8783322223408598E-4</v>
      </c>
      <c r="AF526" s="85">
        <f t="shared" si="56"/>
        <v>5.0966166227737737E-4</v>
      </c>
      <c r="AG526" s="85">
        <f t="shared" si="57"/>
        <v>-1.4140767494694795E-3</v>
      </c>
      <c r="AH526" s="85">
        <f t="shared" si="58"/>
        <v>4.5408125722829883E-3</v>
      </c>
      <c r="AI526" s="85">
        <f t="shared" si="59"/>
        <v>-3.6090048950218417E-2</v>
      </c>
      <c r="AJ526" s="6"/>
      <c r="AK526" s="4"/>
    </row>
    <row r="527" spans="15:37" s="1" customFormat="1" x14ac:dyDescent="0.25">
      <c r="O527" s="6"/>
      <c r="P527" s="35">
        <v>44571</v>
      </c>
      <c r="Q527" s="9">
        <v>4670.2900390625</v>
      </c>
      <c r="R527" s="9">
        <v>15614.4296875</v>
      </c>
      <c r="S527" s="9">
        <v>169.41485595703125</v>
      </c>
      <c r="T527" s="9">
        <v>306.93853759765625</v>
      </c>
      <c r="U527" s="9">
        <v>99.864883422851563</v>
      </c>
      <c r="V527" s="9">
        <v>168.25999450683594</v>
      </c>
      <c r="W527">
        <v>352.7066650390625</v>
      </c>
      <c r="X527" s="9"/>
      <c r="Y527" s="9"/>
      <c r="AA527" s="6"/>
      <c r="AB527" s="84">
        <f>price_clean[[#This Row],[Date.1]]</f>
        <v>44571</v>
      </c>
      <c r="AC527" s="85">
        <f t="shared" si="53"/>
        <v>-1.4420705375388979E-3</v>
      </c>
      <c r="AD527" s="85">
        <f t="shared" si="54"/>
        <v>1.4252912679312141E-3</v>
      </c>
      <c r="AE527" s="85">
        <f t="shared" si="55"/>
        <v>1.160137949630629E-4</v>
      </c>
      <c r="AF527" s="85">
        <f t="shared" si="56"/>
        <v>7.3194151018174847E-4</v>
      </c>
      <c r="AG527" s="85">
        <f t="shared" si="57"/>
        <v>-3.3074113839544131E-3</v>
      </c>
      <c r="AH527" s="85">
        <f t="shared" si="58"/>
        <v>3.0355936239956378E-3</v>
      </c>
      <c r="AI527" s="85">
        <f t="shared" si="59"/>
        <v>2.9890740749494566E-2</v>
      </c>
      <c r="AJ527" s="6"/>
      <c r="AK527" s="4"/>
    </row>
    <row r="528" spans="15:37" s="1" customFormat="1" x14ac:dyDescent="0.25">
      <c r="O528" s="6"/>
      <c r="P528" s="35">
        <v>44572</v>
      </c>
      <c r="Q528" s="9">
        <v>4713.06982421875</v>
      </c>
      <c r="R528" s="9">
        <v>15844.1201171875</v>
      </c>
      <c r="S528" s="9">
        <v>172.25830078125</v>
      </c>
      <c r="T528" s="9">
        <v>307.63201904296875</v>
      </c>
      <c r="U528" s="9">
        <v>101.01809692382813</v>
      </c>
      <c r="V528" s="9">
        <v>170.28999328613281</v>
      </c>
      <c r="W528">
        <v>354.79998779296875</v>
      </c>
      <c r="X528" s="9"/>
      <c r="Y528" s="9"/>
      <c r="AA528" s="6"/>
      <c r="AB528" s="84">
        <f>price_clean[[#This Row],[Date.1]]</f>
        <v>44572</v>
      </c>
      <c r="AC528" s="85">
        <f t="shared" si="53"/>
        <v>9.1182864523993729E-3</v>
      </c>
      <c r="AD528" s="85">
        <f t="shared" si="54"/>
        <v>1.4602994279167123E-2</v>
      </c>
      <c r="AE528" s="85">
        <f t="shared" si="55"/>
        <v>1.6644623168809793E-2</v>
      </c>
      <c r="AF528" s="85">
        <f t="shared" si="56"/>
        <v>2.2568010528750625E-3</v>
      </c>
      <c r="AG528" s="85">
        <f t="shared" si="57"/>
        <v>1.1481571685489357E-2</v>
      </c>
      <c r="AH528" s="85">
        <f t="shared" si="58"/>
        <v>1.199245713664559E-2</v>
      </c>
      <c r="AI528" s="85">
        <f t="shared" si="59"/>
        <v>5.9174817761563948E-3</v>
      </c>
      <c r="AJ528" s="6"/>
      <c r="AK528" s="4"/>
    </row>
    <row r="529" spans="15:37" s="1" customFormat="1" x14ac:dyDescent="0.25">
      <c r="O529" s="6"/>
      <c r="P529" s="35">
        <v>44573</v>
      </c>
      <c r="Q529" s="9">
        <v>4726.35009765625</v>
      </c>
      <c r="R529" s="9">
        <v>15905.099609375</v>
      </c>
      <c r="S529" s="9">
        <v>172.70101928710938</v>
      </c>
      <c r="T529" s="9">
        <v>310.84527587890625</v>
      </c>
      <c r="U529" s="9">
        <v>101.57578277587891</v>
      </c>
      <c r="V529" s="9">
        <v>170.74000549316406</v>
      </c>
      <c r="W529">
        <v>368.739990234375</v>
      </c>
      <c r="X529" s="9"/>
      <c r="Y529" s="9"/>
      <c r="AA529" s="6"/>
      <c r="AB529" s="84">
        <f>price_clean[[#This Row],[Date.1]]</f>
        <v>44573</v>
      </c>
      <c r="AC529" s="85">
        <f t="shared" si="53"/>
        <v>2.8137920146670695E-3</v>
      </c>
      <c r="AD529" s="85">
        <f t="shared" si="54"/>
        <v>3.8413269803831934E-3</v>
      </c>
      <c r="AE529" s="85">
        <f t="shared" si="55"/>
        <v>2.5667881583191026E-3</v>
      </c>
      <c r="AF529" s="85">
        <f t="shared" si="56"/>
        <v>1.0390957838174454E-2</v>
      </c>
      <c r="AG529" s="85">
        <f t="shared" si="57"/>
        <v>5.5054699728095983E-3</v>
      </c>
      <c r="AH529" s="85">
        <f t="shared" si="58"/>
        <v>2.6391371424113854E-3</v>
      </c>
      <c r="AI529" s="85">
        <f t="shared" si="59"/>
        <v>3.853754612843837E-2</v>
      </c>
      <c r="AJ529" s="6"/>
      <c r="AK529" s="4"/>
    </row>
    <row r="530" spans="15:37" s="1" customFormat="1" x14ac:dyDescent="0.25">
      <c r="O530" s="6"/>
      <c r="P530" s="35">
        <v>44574</v>
      </c>
      <c r="Q530" s="9">
        <v>4659.02978515625</v>
      </c>
      <c r="R530" s="9">
        <v>15495.6201171875</v>
      </c>
      <c r="S530" s="9">
        <v>169.41485595703125</v>
      </c>
      <c r="T530" s="9">
        <v>297.68948364257813</v>
      </c>
      <c r="U530" s="9">
        <v>100.318603515625</v>
      </c>
      <c r="V530" s="9">
        <v>170.16000366210938</v>
      </c>
      <c r="W530">
        <v>343.85333251953125</v>
      </c>
      <c r="X530" s="9"/>
      <c r="Y530" s="9"/>
      <c r="AA530" s="6"/>
      <c r="AB530" s="84">
        <f>price_clean[[#This Row],[Date.1]]</f>
        <v>44574</v>
      </c>
      <c r="AC530" s="85">
        <f t="shared" si="53"/>
        <v>-1.4346029234400533E-2</v>
      </c>
      <c r="AD530" s="85">
        <f t="shared" si="54"/>
        <v>-2.6082377043410661E-2</v>
      </c>
      <c r="AE530" s="85">
        <f t="shared" si="55"/>
        <v>-1.9211411327128686E-2</v>
      </c>
      <c r="AF530" s="85">
        <f t="shared" si="56"/>
        <v>-4.3244341124600252E-2</v>
      </c>
      <c r="AG530" s="85">
        <f t="shared" si="57"/>
        <v>-1.2453991738420838E-2</v>
      </c>
      <c r="AH530" s="85">
        <f t="shared" si="58"/>
        <v>-3.4027713412980512E-3</v>
      </c>
      <c r="AI530" s="85">
        <f t="shared" si="59"/>
        <v>-6.9876554656750162E-2</v>
      </c>
      <c r="AJ530" s="6"/>
      <c r="AK530" s="4"/>
    </row>
    <row r="531" spans="15:37" s="1" customFormat="1" x14ac:dyDescent="0.25">
      <c r="O531" s="6"/>
      <c r="P531" s="35">
        <v>44575</v>
      </c>
      <c r="Q531" s="9">
        <v>4662.85009765625</v>
      </c>
      <c r="R531" s="9">
        <v>15611.58984375</v>
      </c>
      <c r="S531" s="9">
        <v>170.28067016601563</v>
      </c>
      <c r="T531" s="9">
        <v>302.96353149414063</v>
      </c>
      <c r="U531" s="9">
        <v>100.30915832519531</v>
      </c>
      <c r="V531" s="9">
        <v>169.66999816894531</v>
      </c>
      <c r="W531">
        <v>349.8699951171875</v>
      </c>
      <c r="X531" s="9"/>
      <c r="Y531" s="9"/>
      <c r="AA531" s="6"/>
      <c r="AB531" s="84">
        <f>price_clean[[#This Row],[Date.1]]</f>
        <v>44575</v>
      </c>
      <c r="AC531" s="85">
        <f t="shared" ref="AC531:AC594" si="60">LN(Q531/Q530)</f>
        <v>8.1964426959056516E-4</v>
      </c>
      <c r="AD531" s="85">
        <f t="shared" si="54"/>
        <v>7.456166205844412E-3</v>
      </c>
      <c r="AE531" s="85">
        <f t="shared" si="55"/>
        <v>5.0976007470699526E-3</v>
      </c>
      <c r="AF531" s="85">
        <f t="shared" si="56"/>
        <v>1.7561498115270583E-2</v>
      </c>
      <c r="AG531" s="85">
        <f t="shared" si="57"/>
        <v>-9.4156365499961715E-5</v>
      </c>
      <c r="AH531" s="85">
        <f t="shared" si="58"/>
        <v>-2.8838291505565278E-3</v>
      </c>
      <c r="AI531" s="85">
        <f t="shared" si="59"/>
        <v>1.7346435457551865E-2</v>
      </c>
      <c r="AJ531" s="6"/>
      <c r="AK531" s="4"/>
    </row>
    <row r="532" spans="15:37" s="1" customFormat="1" x14ac:dyDescent="0.25">
      <c r="O532" s="6"/>
      <c r="P532" s="35">
        <v>44579</v>
      </c>
      <c r="Q532" s="9">
        <v>4577.10986328125</v>
      </c>
      <c r="R532" s="9">
        <v>15210.759765625</v>
      </c>
      <c r="S532" s="9">
        <v>167.06340026855469</v>
      </c>
      <c r="T532" s="9">
        <v>295.58963012695313</v>
      </c>
      <c r="U532" s="9">
        <v>98.588813781738281</v>
      </c>
      <c r="V532" s="9">
        <v>169.38999938964844</v>
      </c>
      <c r="W532">
        <v>343.50332641601563</v>
      </c>
      <c r="X532" s="9"/>
      <c r="Y532" s="9"/>
      <c r="AA532" s="6"/>
      <c r="AB532" s="84">
        <f>price_clean[[#This Row],[Date.1]]</f>
        <v>44579</v>
      </c>
      <c r="AC532" s="85">
        <f t="shared" si="60"/>
        <v>-1.8559105398008501E-2</v>
      </c>
      <c r="AD532" s="85">
        <f t="shared" si="54"/>
        <v>-2.6010520373795261E-2</v>
      </c>
      <c r="AE532" s="85">
        <f t="shared" si="55"/>
        <v>-1.9074693925443056E-2</v>
      </c>
      <c r="AF532" s="85">
        <f t="shared" si="56"/>
        <v>-2.4640332463224602E-2</v>
      </c>
      <c r="AG532" s="85">
        <f t="shared" si="57"/>
        <v>-1.7299195440302062E-2</v>
      </c>
      <c r="AH532" s="85">
        <f t="shared" si="58"/>
        <v>-1.6516182679313014E-3</v>
      </c>
      <c r="AI532" s="85">
        <f t="shared" si="59"/>
        <v>-1.8364847454341894E-2</v>
      </c>
      <c r="AJ532" s="6"/>
      <c r="AK532" s="4"/>
    </row>
    <row r="533" spans="15:37" s="1" customFormat="1" x14ac:dyDescent="0.25">
      <c r="O533" s="6"/>
      <c r="P533" s="35">
        <v>44580</v>
      </c>
      <c r="Q533" s="9">
        <v>4532.759765625</v>
      </c>
      <c r="R533" s="9">
        <v>15047.83984375</v>
      </c>
      <c r="S533" s="9">
        <v>163.55094909667969</v>
      </c>
      <c r="T533" s="9">
        <v>296.25381469726563</v>
      </c>
      <c r="U533" s="9">
        <v>98.031120300292969</v>
      </c>
      <c r="V533" s="9">
        <v>172.08000183105469</v>
      </c>
      <c r="W533">
        <v>331.88333129882813</v>
      </c>
      <c r="X533" s="9"/>
      <c r="Y533" s="9"/>
      <c r="AA533" s="6"/>
      <c r="AB533" s="84">
        <f>price_clean[[#This Row],[Date.1]]</f>
        <v>44580</v>
      </c>
      <c r="AC533" s="85">
        <f t="shared" si="60"/>
        <v>-9.7367909414601949E-3</v>
      </c>
      <c r="AD533" s="85">
        <f t="shared" si="54"/>
        <v>-1.076860782483541E-2</v>
      </c>
      <c r="AE533" s="85">
        <f t="shared" si="55"/>
        <v>-2.1248825631949731E-2</v>
      </c>
      <c r="AF533" s="85">
        <f t="shared" si="56"/>
        <v>2.2444612843005116E-3</v>
      </c>
      <c r="AG533" s="85">
        <f t="shared" si="57"/>
        <v>-5.6728223375591223E-3</v>
      </c>
      <c r="AH533" s="85">
        <f t="shared" si="58"/>
        <v>1.5755750605134237E-2</v>
      </c>
      <c r="AI533" s="85">
        <f t="shared" si="59"/>
        <v>-3.4413300098542522E-2</v>
      </c>
      <c r="AJ533" s="6"/>
      <c r="AK533" s="4"/>
    </row>
    <row r="534" spans="15:37" s="1" customFormat="1" x14ac:dyDescent="0.25">
      <c r="O534" s="6"/>
      <c r="P534" s="35">
        <v>44581</v>
      </c>
      <c r="Q534" s="9">
        <v>4482.72998046875</v>
      </c>
      <c r="R534" s="9">
        <v>14846.4599609375</v>
      </c>
      <c r="S534" s="9">
        <v>161.858642578125</v>
      </c>
      <c r="T534" s="9">
        <v>294.56417846679688</v>
      </c>
      <c r="U534" s="9">
        <v>97.227676391601563</v>
      </c>
      <c r="V534" s="9">
        <v>171.64999389648438</v>
      </c>
      <c r="W534">
        <v>332.08999633789063</v>
      </c>
      <c r="X534" s="9"/>
      <c r="Y534" s="9"/>
      <c r="AA534" s="6"/>
      <c r="AB534" s="84">
        <f>price_clean[[#This Row],[Date.1]]</f>
        <v>44581</v>
      </c>
      <c r="AC534" s="85">
        <f t="shared" si="60"/>
        <v>-1.1098742304330734E-2</v>
      </c>
      <c r="AD534" s="85">
        <f t="shared" si="54"/>
        <v>-1.347299855515793E-2</v>
      </c>
      <c r="AE534" s="85">
        <f t="shared" si="55"/>
        <v>-1.0401179428054411E-2</v>
      </c>
      <c r="AF534" s="85">
        <f t="shared" si="56"/>
        <v>-5.7196661453361849E-3</v>
      </c>
      <c r="AG534" s="85">
        <f t="shared" si="57"/>
        <v>-8.2295748698181567E-3</v>
      </c>
      <c r="AH534" s="85">
        <f t="shared" si="58"/>
        <v>-2.5020112544038944E-3</v>
      </c>
      <c r="AI534" s="85">
        <f t="shared" si="59"/>
        <v>6.2251008326490403E-4</v>
      </c>
      <c r="AJ534" s="6"/>
      <c r="AK534" s="4"/>
    </row>
    <row r="535" spans="15:37" s="1" customFormat="1" x14ac:dyDescent="0.25">
      <c r="O535" s="6"/>
      <c r="P535" s="35">
        <v>44582</v>
      </c>
      <c r="Q535" s="9">
        <v>4397.93994140625</v>
      </c>
      <c r="R535" s="9">
        <v>14438.400390625</v>
      </c>
      <c r="S535" s="9">
        <v>159.79248046875</v>
      </c>
      <c r="T535" s="9">
        <v>289.12408447265625</v>
      </c>
      <c r="U535" s="9">
        <v>95.573486328125</v>
      </c>
      <c r="V535" s="9">
        <v>171.08999633789063</v>
      </c>
      <c r="W535">
        <v>314.63333129882813</v>
      </c>
      <c r="X535" s="9"/>
      <c r="Y535" s="9"/>
      <c r="AA535" s="6"/>
      <c r="AB535" s="84">
        <f>price_clean[[#This Row],[Date.1]]</f>
        <v>44582</v>
      </c>
      <c r="AC535" s="85">
        <f t="shared" si="60"/>
        <v>-1.9095995324635427E-2</v>
      </c>
      <c r="AD535" s="85">
        <f t="shared" si="54"/>
        <v>-2.7870099305253783E-2</v>
      </c>
      <c r="AE535" s="85">
        <f t="shared" si="55"/>
        <v>-1.2847401302675558E-2</v>
      </c>
      <c r="AF535" s="85">
        <f t="shared" si="56"/>
        <v>-1.8640948834826036E-2</v>
      </c>
      <c r="AG535" s="85">
        <f t="shared" si="57"/>
        <v>-1.7159965548114799E-2</v>
      </c>
      <c r="AH535" s="85">
        <f t="shared" si="58"/>
        <v>-3.2677719138099878E-3</v>
      </c>
      <c r="AI535" s="85">
        <f t="shared" si="59"/>
        <v>-5.3998072293141901E-2</v>
      </c>
      <c r="AJ535" s="6"/>
      <c r="AK535" s="4"/>
    </row>
    <row r="536" spans="15:37" s="1" customFormat="1" x14ac:dyDescent="0.25">
      <c r="O536" s="6"/>
      <c r="P536" s="35">
        <v>44585</v>
      </c>
      <c r="Q536" s="9">
        <v>4410.1298828125</v>
      </c>
      <c r="R536" s="9">
        <v>14509.580078125</v>
      </c>
      <c r="S536" s="9">
        <v>159.01521301269531</v>
      </c>
      <c r="T536" s="9">
        <v>289.45614624023438</v>
      </c>
      <c r="U536" s="9">
        <v>95.450607299804688</v>
      </c>
      <c r="V536" s="9">
        <v>172.02999877929688</v>
      </c>
      <c r="W536">
        <v>310</v>
      </c>
      <c r="X536" s="9"/>
      <c r="Y536" s="9"/>
      <c r="AA536" s="6"/>
      <c r="AB536" s="84">
        <f>price_clean[[#This Row],[Date.1]]</f>
        <v>44585</v>
      </c>
      <c r="AC536" s="85">
        <f t="shared" si="60"/>
        <v>2.7679047582695165E-3</v>
      </c>
      <c r="AD536" s="85">
        <f t="shared" si="54"/>
        <v>4.9177752507209007E-3</v>
      </c>
      <c r="AE536" s="85">
        <f t="shared" si="55"/>
        <v>-4.8760993664513849E-3</v>
      </c>
      <c r="AF536" s="85">
        <f t="shared" si="56"/>
        <v>1.1478505016608788E-3</v>
      </c>
      <c r="AG536" s="85">
        <f t="shared" si="57"/>
        <v>-1.286529284712432E-3</v>
      </c>
      <c r="AH536" s="85">
        <f t="shared" si="58"/>
        <v>5.4791606810960939E-3</v>
      </c>
      <c r="AI536" s="85">
        <f t="shared" si="59"/>
        <v>-1.4835635717323473E-2</v>
      </c>
      <c r="AJ536" s="6"/>
      <c r="AK536" s="4"/>
    </row>
    <row r="537" spans="15:37" s="1" customFormat="1" x14ac:dyDescent="0.25">
      <c r="O537" s="6"/>
      <c r="P537" s="35">
        <v>44586</v>
      </c>
      <c r="Q537" s="9">
        <v>4356.4501953125</v>
      </c>
      <c r="R537" s="9">
        <v>14149.1201171875</v>
      </c>
      <c r="S537" s="9">
        <v>157.20484924316406</v>
      </c>
      <c r="T537" s="9">
        <v>281.75997924804688</v>
      </c>
      <c r="U537" s="9">
        <v>94.50537109375</v>
      </c>
      <c r="V537" s="9">
        <v>172.58000183105469</v>
      </c>
      <c r="W537">
        <v>306.13333129882813</v>
      </c>
      <c r="X537" s="9"/>
      <c r="Y537" s="9"/>
      <c r="AA537" s="6"/>
      <c r="AB537" s="84">
        <f>price_clean[[#This Row],[Date.1]]</f>
        <v>44586</v>
      </c>
      <c r="AC537" s="85">
        <f t="shared" si="60"/>
        <v>-1.2246590556866267E-2</v>
      </c>
      <c r="AD537" s="85">
        <f t="shared" si="54"/>
        <v>-2.5156686681835422E-2</v>
      </c>
      <c r="AE537" s="85">
        <f t="shared" si="55"/>
        <v>-1.1450149846231078E-2</v>
      </c>
      <c r="AF537" s="85">
        <f t="shared" si="56"/>
        <v>-2.6948233406454039E-2</v>
      </c>
      <c r="AG537" s="85">
        <f t="shared" si="57"/>
        <v>-9.952242787484817E-3</v>
      </c>
      <c r="AH537" s="85">
        <f t="shared" si="58"/>
        <v>3.1920345769763112E-3</v>
      </c>
      <c r="AI537" s="85">
        <f t="shared" si="59"/>
        <v>-1.2551567227813773E-2</v>
      </c>
      <c r="AJ537" s="6"/>
      <c r="AK537" s="4"/>
    </row>
    <row r="538" spans="15:37" s="1" customFormat="1" x14ac:dyDescent="0.25">
      <c r="O538" s="6"/>
      <c r="P538" s="35">
        <v>44587</v>
      </c>
      <c r="Q538" s="9">
        <v>4349.93017578125</v>
      </c>
      <c r="R538" s="9">
        <v>14172.759765625</v>
      </c>
      <c r="S538" s="9">
        <v>157.11634826660156</v>
      </c>
      <c r="T538" s="9">
        <v>289.7882080078125</v>
      </c>
      <c r="U538" s="9">
        <v>94.080009460449219</v>
      </c>
      <c r="V538" s="9">
        <v>169.78999328613281</v>
      </c>
      <c r="W538">
        <v>312.47000122070313</v>
      </c>
      <c r="X538" s="9"/>
      <c r="Y538" s="9"/>
      <c r="AA538" s="6"/>
      <c r="AB538" s="84">
        <f>price_clean[[#This Row],[Date.1]]</f>
        <v>44587</v>
      </c>
      <c r="AC538" s="85">
        <f t="shared" si="60"/>
        <v>-1.4977569258856588E-3</v>
      </c>
      <c r="AD538" s="85">
        <f t="shared" si="54"/>
        <v>1.6693562733216623E-3</v>
      </c>
      <c r="AE538" s="85">
        <f t="shared" si="55"/>
        <v>-5.6312447014298913E-4</v>
      </c>
      <c r="AF538" s="85">
        <f t="shared" si="56"/>
        <v>2.8094767857825362E-2</v>
      </c>
      <c r="AG538" s="85">
        <f t="shared" si="57"/>
        <v>-4.511085147629392E-3</v>
      </c>
      <c r="AH538" s="85">
        <f t="shared" si="58"/>
        <v>-1.6298567904313541E-2</v>
      </c>
      <c r="AI538" s="85">
        <f t="shared" si="59"/>
        <v>2.0487738223408169E-2</v>
      </c>
      <c r="AJ538" s="6"/>
      <c r="AK538" s="4"/>
    </row>
    <row r="539" spans="15:37" s="1" customFormat="1" x14ac:dyDescent="0.25">
      <c r="O539" s="6"/>
      <c r="P539" s="35">
        <v>44588</v>
      </c>
      <c r="Q539" s="9">
        <v>4326.509765625</v>
      </c>
      <c r="R539" s="9">
        <v>14003.1103515625</v>
      </c>
      <c r="S539" s="9">
        <v>156.65388488769531</v>
      </c>
      <c r="T539" s="9">
        <v>292.84515380859375</v>
      </c>
      <c r="U539" s="9">
        <v>93.371070861816406</v>
      </c>
      <c r="V539" s="9">
        <v>167.60000610351563</v>
      </c>
      <c r="W539">
        <v>276.36666870117188</v>
      </c>
      <c r="X539" s="9"/>
      <c r="Y539" s="9"/>
      <c r="AA539" s="6"/>
      <c r="AB539" s="84">
        <f>price_clean[[#This Row],[Date.1]]</f>
        <v>44588</v>
      </c>
      <c r="AC539" s="85">
        <f t="shared" si="60"/>
        <v>-5.3986351999709232E-3</v>
      </c>
      <c r="AD539" s="85">
        <f t="shared" si="54"/>
        <v>-1.2042322989875601E-2</v>
      </c>
      <c r="AE539" s="85">
        <f t="shared" si="55"/>
        <v>-2.9477857675415543E-3</v>
      </c>
      <c r="AF539" s="85">
        <f t="shared" si="56"/>
        <v>1.0493645070040556E-2</v>
      </c>
      <c r="AG539" s="85">
        <f t="shared" si="57"/>
        <v>-7.5640212639643189E-3</v>
      </c>
      <c r="AH539" s="85">
        <f t="shared" si="58"/>
        <v>-1.2982115320597331E-2</v>
      </c>
      <c r="AI539" s="85">
        <f t="shared" si="59"/>
        <v>-0.12277997465910719</v>
      </c>
      <c r="AJ539" s="6"/>
      <c r="AK539" s="4"/>
    </row>
    <row r="540" spans="15:37" s="1" customFormat="1" x14ac:dyDescent="0.25">
      <c r="O540" s="6"/>
      <c r="P540" s="35">
        <v>44589</v>
      </c>
      <c r="Q540" s="9">
        <v>4431.85009765625</v>
      </c>
      <c r="R540" s="9">
        <v>14454.6103515625</v>
      </c>
      <c r="S540" s="9">
        <v>167.5848388671875</v>
      </c>
      <c r="T540" s="9">
        <v>301.06884765625</v>
      </c>
      <c r="U540" s="9">
        <v>94.911819458007813</v>
      </c>
      <c r="V540" s="9">
        <v>167.10000610351563</v>
      </c>
      <c r="W540">
        <v>282.11666870117188</v>
      </c>
      <c r="X540" s="9"/>
      <c r="Y540" s="9"/>
      <c r="AA540" s="6"/>
      <c r="AB540" s="84">
        <f>price_clean[[#This Row],[Date.1]]</f>
        <v>44589</v>
      </c>
      <c r="AC540" s="85">
        <f t="shared" si="60"/>
        <v>2.4055967914736694E-2</v>
      </c>
      <c r="AD540" s="85">
        <f t="shared" si="54"/>
        <v>3.1733946234161099E-2</v>
      </c>
      <c r="AE540" s="85">
        <f t="shared" si="55"/>
        <v>6.7450906852096468E-2</v>
      </c>
      <c r="AF540" s="85">
        <f t="shared" si="56"/>
        <v>2.7694984324605904E-2</v>
      </c>
      <c r="AG540" s="85">
        <f t="shared" si="57"/>
        <v>1.6366680865749689E-2</v>
      </c>
      <c r="AH540" s="85">
        <f t="shared" si="58"/>
        <v>-2.9877523376664922E-3</v>
      </c>
      <c r="AI540" s="85">
        <f t="shared" si="59"/>
        <v>2.0592210362891428E-2</v>
      </c>
      <c r="AJ540" s="6"/>
      <c r="AK540" s="4"/>
    </row>
    <row r="541" spans="15:37" s="1" customFormat="1" x14ac:dyDescent="0.25">
      <c r="O541" s="6"/>
      <c r="P541" s="35">
        <v>44592</v>
      </c>
      <c r="Q541" s="9">
        <v>4515.5498046875</v>
      </c>
      <c r="R541" s="9">
        <v>14930.0498046875</v>
      </c>
      <c r="S541" s="9">
        <v>171.96310424804688</v>
      </c>
      <c r="T541" s="9">
        <v>303.72531127929688</v>
      </c>
      <c r="U541" s="9">
        <v>96.896820068359375</v>
      </c>
      <c r="V541" s="9">
        <v>168.08999633789063</v>
      </c>
      <c r="W541">
        <v>312.239990234375</v>
      </c>
      <c r="X541" s="9"/>
      <c r="Y541" s="9"/>
      <c r="AA541" s="6"/>
      <c r="AB541" s="84">
        <f>price_clean[[#This Row],[Date.1]]</f>
        <v>44592</v>
      </c>
      <c r="AC541" s="85">
        <f t="shared" si="60"/>
        <v>1.8709826222984446E-2</v>
      </c>
      <c r="AD541" s="85">
        <f t="shared" si="54"/>
        <v>3.2362528282953454E-2</v>
      </c>
      <c r="AE541" s="85">
        <f t="shared" si="55"/>
        <v>2.5790219880513176E-2</v>
      </c>
      <c r="AF541" s="85">
        <f t="shared" si="56"/>
        <v>8.7847432632439382E-3</v>
      </c>
      <c r="AG541" s="85">
        <f t="shared" si="57"/>
        <v>2.0698457416651942E-2</v>
      </c>
      <c r="AH541" s="85">
        <f t="shared" si="58"/>
        <v>5.9070563312306956E-3</v>
      </c>
      <c r="AI541" s="85">
        <f t="shared" si="59"/>
        <v>0.10145138741776683</v>
      </c>
      <c r="AJ541" s="6"/>
      <c r="AK541" s="4"/>
    </row>
    <row r="542" spans="15:37" s="1" customFormat="1" x14ac:dyDescent="0.25">
      <c r="O542" s="6"/>
      <c r="P542" s="35">
        <v>44593</v>
      </c>
      <c r="Q542" s="9">
        <v>4546.5400390625</v>
      </c>
      <c r="R542" s="9">
        <v>15019.6796875</v>
      </c>
      <c r="S542" s="9">
        <v>171.79583740234375</v>
      </c>
      <c r="T542" s="9">
        <v>301.55712890625</v>
      </c>
      <c r="U542" s="9">
        <v>97.662467956542969</v>
      </c>
      <c r="V542" s="9">
        <v>168.22999572753906</v>
      </c>
      <c r="W542">
        <v>310.41665649414063</v>
      </c>
      <c r="X542" s="9"/>
      <c r="Y542" s="9"/>
      <c r="AA542" s="6"/>
      <c r="AB542" s="84">
        <f>price_clean[[#This Row],[Date.1]]</f>
        <v>44593</v>
      </c>
      <c r="AC542" s="85">
        <f t="shared" si="60"/>
        <v>6.8395603483170668E-3</v>
      </c>
      <c r="AD542" s="85">
        <f t="shared" si="54"/>
        <v>5.9853729507604505E-3</v>
      </c>
      <c r="AE542" s="85">
        <f t="shared" si="55"/>
        <v>-9.7316368325366185E-4</v>
      </c>
      <c r="AF542" s="85">
        <f t="shared" si="56"/>
        <v>-7.1642311185805153E-3</v>
      </c>
      <c r="AG542" s="85">
        <f t="shared" si="57"/>
        <v>7.8706274925626242E-3</v>
      </c>
      <c r="AH542" s="85">
        <f t="shared" si="58"/>
        <v>8.3253687581883785E-4</v>
      </c>
      <c r="AI542" s="85">
        <f t="shared" si="59"/>
        <v>-5.8566433412320209E-3</v>
      </c>
      <c r="AJ542" s="6"/>
      <c r="AK542" s="4"/>
    </row>
    <row r="543" spans="15:37" s="1" customFormat="1" x14ac:dyDescent="0.25">
      <c r="O543" s="6"/>
      <c r="P543" s="35">
        <v>44594</v>
      </c>
      <c r="Q543" s="9">
        <v>4589.3798828125</v>
      </c>
      <c r="R543" s="9">
        <v>15139.740234375</v>
      </c>
      <c r="S543" s="9">
        <v>173.00601196289063</v>
      </c>
      <c r="T543" s="9">
        <v>306.14743041992188</v>
      </c>
      <c r="U543" s="9">
        <v>98.239067077636719</v>
      </c>
      <c r="V543" s="9">
        <v>168.83999633789063</v>
      </c>
      <c r="W543">
        <v>301.88665771484375</v>
      </c>
      <c r="X543" s="9"/>
      <c r="Y543" s="9"/>
      <c r="AA543" s="6"/>
      <c r="AB543" s="84">
        <f>price_clean[[#This Row],[Date.1]]</f>
        <v>44594</v>
      </c>
      <c r="AC543" s="85">
        <f t="shared" si="60"/>
        <v>9.3784004483244542E-3</v>
      </c>
      <c r="AD543" s="85">
        <f t="shared" si="54"/>
        <v>7.9617699148707456E-3</v>
      </c>
      <c r="AE543" s="85">
        <f t="shared" si="55"/>
        <v>7.0195651907256672E-3</v>
      </c>
      <c r="AF543" s="85">
        <f t="shared" si="56"/>
        <v>1.5107304188679822E-2</v>
      </c>
      <c r="AG543" s="85">
        <f t="shared" si="57"/>
        <v>5.8866387753730726E-3</v>
      </c>
      <c r="AH543" s="85">
        <f t="shared" si="58"/>
        <v>3.61943388995412E-3</v>
      </c>
      <c r="AI543" s="85">
        <f t="shared" si="59"/>
        <v>-2.786380690498853E-2</v>
      </c>
      <c r="AJ543" s="6"/>
      <c r="AK543" s="4"/>
    </row>
    <row r="544" spans="15:37" s="1" customFormat="1" x14ac:dyDescent="0.25">
      <c r="O544" s="6"/>
      <c r="P544" s="35">
        <v>44595</v>
      </c>
      <c r="Q544" s="9">
        <v>4477.43994140625</v>
      </c>
      <c r="R544" s="9">
        <v>14501.1103515625</v>
      </c>
      <c r="S544" s="9">
        <v>170.1134033203125</v>
      </c>
      <c r="T544" s="9">
        <v>294.2222900390625</v>
      </c>
      <c r="U544" s="9">
        <v>96.339118957519531</v>
      </c>
      <c r="V544" s="9">
        <v>168.60000610351563</v>
      </c>
      <c r="W544">
        <v>297.04666137695313</v>
      </c>
      <c r="X544" s="9"/>
      <c r="Y544" s="9"/>
      <c r="AA544" s="6"/>
      <c r="AB544" s="84">
        <f>price_clean[[#This Row],[Date.1]]</f>
        <v>44595</v>
      </c>
      <c r="AC544" s="85">
        <f t="shared" si="60"/>
        <v>-2.4693471720120656E-2</v>
      </c>
      <c r="AD544" s="85">
        <f t="shared" si="54"/>
        <v>-4.3097867826539522E-2</v>
      </c>
      <c r="AE544" s="85">
        <f t="shared" si="55"/>
        <v>-1.6861052117376006E-2</v>
      </c>
      <c r="AF544" s="85">
        <f t="shared" si="56"/>
        <v>-3.9731214466584383E-2</v>
      </c>
      <c r="AG544" s="85">
        <f t="shared" si="57"/>
        <v>-1.9529511970734791E-2</v>
      </c>
      <c r="AH544" s="85">
        <f t="shared" si="58"/>
        <v>-1.4224174555621005E-3</v>
      </c>
      <c r="AI544" s="85">
        <f t="shared" si="59"/>
        <v>-1.6162405874435497E-2</v>
      </c>
      <c r="AJ544" s="6"/>
      <c r="AK544" s="4"/>
    </row>
    <row r="545" spans="15:37" s="1" customFormat="1" x14ac:dyDescent="0.25">
      <c r="O545" s="6"/>
      <c r="P545" s="35">
        <v>44596</v>
      </c>
      <c r="Q545" s="9">
        <v>4500.52978515625</v>
      </c>
      <c r="R545" s="9">
        <v>14694.349609375</v>
      </c>
      <c r="S545" s="9">
        <v>169.82772827148438</v>
      </c>
      <c r="T545" s="9">
        <v>298.8028564453125</v>
      </c>
      <c r="U545" s="9">
        <v>96.764488220214844</v>
      </c>
      <c r="V545" s="9">
        <v>168.86000061035156</v>
      </c>
      <c r="W545">
        <v>307.77334594726563</v>
      </c>
      <c r="X545" s="9"/>
      <c r="Y545" s="9"/>
      <c r="AA545" s="6"/>
      <c r="AB545" s="84">
        <f>price_clean[[#This Row],[Date.1]]</f>
        <v>44596</v>
      </c>
      <c r="AC545" s="85">
        <f t="shared" si="60"/>
        <v>5.143678439863626E-3</v>
      </c>
      <c r="AD545" s="85">
        <f t="shared" si="54"/>
        <v>1.3237817112449221E-2</v>
      </c>
      <c r="AE545" s="85">
        <f t="shared" si="55"/>
        <v>-1.680732865363102E-3</v>
      </c>
      <c r="AF545" s="85">
        <f t="shared" si="56"/>
        <v>1.5448442720280422E-2</v>
      </c>
      <c r="AG545" s="85">
        <f t="shared" si="57"/>
        <v>4.4056137213246424E-3</v>
      </c>
      <c r="AH545" s="85">
        <f t="shared" si="58"/>
        <v>1.5408910869810946E-3</v>
      </c>
      <c r="AI545" s="85">
        <f t="shared" si="59"/>
        <v>3.5474386816493036E-2</v>
      </c>
      <c r="AJ545" s="6"/>
      <c r="AK545" s="4"/>
    </row>
    <row r="546" spans="15:37" s="1" customFormat="1" x14ac:dyDescent="0.25">
      <c r="O546" s="6"/>
      <c r="P546" s="35">
        <v>44599</v>
      </c>
      <c r="Q546" s="9">
        <v>4483.8701171875</v>
      </c>
      <c r="R546" s="9">
        <v>14571.25</v>
      </c>
      <c r="S546" s="9">
        <v>169.10858154296875</v>
      </c>
      <c r="T546" s="9">
        <v>293.92929077148438</v>
      </c>
      <c r="U546" s="9">
        <v>96.65106201171875</v>
      </c>
      <c r="V546" s="9">
        <v>170.11000061035156</v>
      </c>
      <c r="W546">
        <v>302.4466552734375</v>
      </c>
      <c r="X546" s="9"/>
      <c r="Y546" s="9"/>
      <c r="AA546" s="6"/>
      <c r="AB546" s="84">
        <f>price_clean[[#This Row],[Date.1]]</f>
        <v>44599</v>
      </c>
      <c r="AC546" s="85">
        <f t="shared" si="60"/>
        <v>-3.708580927828488E-3</v>
      </c>
      <c r="AD546" s="85">
        <f t="shared" ref="AD546:AD609" si="61">LN(R546/R545)</f>
        <v>-8.412630325110651E-3</v>
      </c>
      <c r="AE546" s="85">
        <f t="shared" ref="AE546:AE609" si="62">LN(S546/S545)</f>
        <v>-4.2435571927669407E-3</v>
      </c>
      <c r="AF546" s="85">
        <f t="shared" ref="AF546:AF609" si="63">LN(T546/T545)</f>
        <v>-1.6444782104126116E-2</v>
      </c>
      <c r="AG546" s="85">
        <f t="shared" ref="AG546:AG609" si="64">LN(U546/U545)</f>
        <v>-1.1728759281542872E-3</v>
      </c>
      <c r="AH546" s="85">
        <f t="shared" ref="AH546:AH609" si="65">LN(V546/V545)</f>
        <v>7.375317353577323E-3</v>
      </c>
      <c r="AI546" s="85">
        <f t="shared" ref="AI546:AI609" si="66">LN(W546/W545)</f>
        <v>-1.7458706575610557E-2</v>
      </c>
      <c r="AJ546" s="6"/>
      <c r="AK546" s="4"/>
    </row>
    <row r="547" spans="15:37" s="1" customFormat="1" x14ac:dyDescent="0.25">
      <c r="O547" s="6"/>
      <c r="P547" s="35">
        <v>44600</v>
      </c>
      <c r="Q547" s="9">
        <v>4521.5400390625</v>
      </c>
      <c r="R547" s="9">
        <v>14747.0302734375</v>
      </c>
      <c r="S547" s="9">
        <v>172.23147583007813</v>
      </c>
      <c r="T547" s="9">
        <v>297.45516967773438</v>
      </c>
      <c r="U547" s="9">
        <v>97.388343811035156</v>
      </c>
      <c r="V547" s="9">
        <v>170.6300048828125</v>
      </c>
      <c r="W547">
        <v>307.33334350585938</v>
      </c>
      <c r="X547" s="9"/>
      <c r="Y547" s="9"/>
      <c r="AA547" s="6"/>
      <c r="AB547" s="84">
        <f>price_clean[[#This Row],[Date.1]]</f>
        <v>44600</v>
      </c>
      <c r="AC547" s="85">
        <f t="shared" si="60"/>
        <v>8.3661134666343298E-3</v>
      </c>
      <c r="AD547" s="85">
        <f t="shared" si="61"/>
        <v>1.1991315868761961E-2</v>
      </c>
      <c r="AE547" s="85">
        <f t="shared" si="62"/>
        <v>1.8298358810850197E-2</v>
      </c>
      <c r="AF547" s="85">
        <f t="shared" si="63"/>
        <v>1.1924292639795341E-2</v>
      </c>
      <c r="AG547" s="85">
        <f t="shared" si="64"/>
        <v>7.5993362724446709E-3</v>
      </c>
      <c r="AH547" s="85">
        <f t="shared" si="65"/>
        <v>3.0522079460774463E-3</v>
      </c>
      <c r="AI547" s="85">
        <f t="shared" si="66"/>
        <v>1.6028052271245364E-2</v>
      </c>
      <c r="AJ547" s="6"/>
      <c r="AK547" s="4"/>
    </row>
    <row r="548" spans="15:37" s="1" customFormat="1" x14ac:dyDescent="0.25">
      <c r="O548" s="6"/>
      <c r="P548" s="35">
        <v>44601</v>
      </c>
      <c r="Q548" s="9">
        <v>4587.18017578125</v>
      </c>
      <c r="R548" s="9">
        <v>15056.9599609375</v>
      </c>
      <c r="S548" s="9">
        <v>173.65994262695313</v>
      </c>
      <c r="T548" s="9">
        <v>303.949951171875</v>
      </c>
      <c r="U548" s="9">
        <v>98.976356506347656</v>
      </c>
      <c r="V548" s="9">
        <v>171.21000671386719</v>
      </c>
      <c r="W548">
        <v>310.66665649414063</v>
      </c>
      <c r="X548" s="9"/>
      <c r="Y548" s="9"/>
      <c r="AA548" s="6"/>
      <c r="AB548" s="84">
        <f>price_clean[[#This Row],[Date.1]]</f>
        <v>44601</v>
      </c>
      <c r="AC548" s="85">
        <f t="shared" si="60"/>
        <v>1.4412842079264784E-2</v>
      </c>
      <c r="AD548" s="85">
        <f t="shared" si="61"/>
        <v>2.079861505070113E-2</v>
      </c>
      <c r="AE548" s="85">
        <f t="shared" si="62"/>
        <v>8.2596724968337087E-3</v>
      </c>
      <c r="AF548" s="85">
        <f t="shared" si="63"/>
        <v>2.1599530077558739E-2</v>
      </c>
      <c r="AG548" s="85">
        <f t="shared" si="64"/>
        <v>1.6174468354529539E-2</v>
      </c>
      <c r="AH548" s="85">
        <f t="shared" si="65"/>
        <v>3.3934142753984072E-3</v>
      </c>
      <c r="AI548" s="85">
        <f t="shared" si="66"/>
        <v>1.0787525285489406E-2</v>
      </c>
      <c r="AJ548" s="6"/>
      <c r="AK548" s="4"/>
    </row>
    <row r="549" spans="15:37" s="1" customFormat="1" x14ac:dyDescent="0.25">
      <c r="O549" s="6"/>
      <c r="P549" s="35">
        <v>44602</v>
      </c>
      <c r="Q549" s="9">
        <v>4504.080078125</v>
      </c>
      <c r="R549" s="9">
        <v>14705.6396484375</v>
      </c>
      <c r="S549" s="9">
        <v>169.56173706054688</v>
      </c>
      <c r="T549" s="9">
        <v>295.32595825195313</v>
      </c>
      <c r="U549" s="9">
        <v>97.549034118652344</v>
      </c>
      <c r="V549" s="9">
        <v>170.55999755859375</v>
      </c>
      <c r="W549">
        <v>301.51666259765625</v>
      </c>
      <c r="X549" s="9"/>
      <c r="Y549" s="9"/>
      <c r="AA549" s="6"/>
      <c r="AB549" s="84">
        <f>price_clean[[#This Row],[Date.1]]</f>
        <v>44602</v>
      </c>
      <c r="AC549" s="85">
        <f t="shared" si="60"/>
        <v>-1.8281824485056011E-2</v>
      </c>
      <c r="AD549" s="85">
        <f t="shared" si="61"/>
        <v>-2.3609270407778792E-2</v>
      </c>
      <c r="AE549" s="85">
        <f t="shared" si="62"/>
        <v>-2.3881943306325568E-2</v>
      </c>
      <c r="AF549" s="85">
        <f t="shared" si="63"/>
        <v>-2.8783363983149707E-2</v>
      </c>
      <c r="AG549" s="85">
        <f t="shared" si="64"/>
        <v>-1.4525832821209957E-2</v>
      </c>
      <c r="AH549" s="85">
        <f t="shared" si="65"/>
        <v>-3.8037857675304026E-3</v>
      </c>
      <c r="AI549" s="85">
        <f t="shared" si="66"/>
        <v>-2.9895212969280702E-2</v>
      </c>
      <c r="AJ549" s="6"/>
      <c r="AK549" s="4"/>
    </row>
    <row r="550" spans="15:37" s="1" customFormat="1" x14ac:dyDescent="0.25">
      <c r="O550" s="6"/>
      <c r="P550" s="35">
        <v>44603</v>
      </c>
      <c r="Q550" s="9">
        <v>4418.64013671875</v>
      </c>
      <c r="R550" s="9">
        <v>14253.83984375</v>
      </c>
      <c r="S550" s="9">
        <v>166.13346862792969</v>
      </c>
      <c r="T550" s="9">
        <v>288.1572265625</v>
      </c>
      <c r="U550" s="9">
        <v>95.857063293457031</v>
      </c>
      <c r="V550" s="9">
        <v>173.80999755859375</v>
      </c>
      <c r="W550">
        <v>286.66665649414063</v>
      </c>
      <c r="X550" s="9"/>
      <c r="Y550" s="9"/>
      <c r="AA550" s="6"/>
      <c r="AB550" s="84">
        <f>price_clean[[#This Row],[Date.1]]</f>
        <v>44603</v>
      </c>
      <c r="AC550" s="85">
        <f t="shared" si="60"/>
        <v>-1.9151682638086528E-2</v>
      </c>
      <c r="AD550" s="85">
        <f t="shared" si="61"/>
        <v>-3.1204736628189615E-2</v>
      </c>
      <c r="AE550" s="85">
        <f t="shared" si="62"/>
        <v>-2.0425597772027158E-2</v>
      </c>
      <c r="AF550" s="85">
        <f t="shared" si="63"/>
        <v>-2.4573432829280793E-2</v>
      </c>
      <c r="AG550" s="85">
        <f t="shared" si="64"/>
        <v>-1.7497007729904451E-2</v>
      </c>
      <c r="AH550" s="85">
        <f t="shared" si="65"/>
        <v>1.8875607865561438E-2</v>
      </c>
      <c r="AI550" s="85">
        <f t="shared" si="66"/>
        <v>-5.0505215210130634E-2</v>
      </c>
      <c r="AJ550" s="6"/>
      <c r="AK550" s="4"/>
    </row>
    <row r="551" spans="15:37" s="1" customFormat="1" x14ac:dyDescent="0.25">
      <c r="O551" s="6"/>
      <c r="P551" s="35">
        <v>44606</v>
      </c>
      <c r="Q551" s="9">
        <v>4401.669921875</v>
      </c>
      <c r="R551" s="9">
        <v>14268.58984375</v>
      </c>
      <c r="S551" s="9">
        <v>166.36990356445313</v>
      </c>
      <c r="T551" s="9">
        <v>288.11813354492188</v>
      </c>
      <c r="U551" s="9">
        <v>95.374984741210938</v>
      </c>
      <c r="V551" s="9">
        <v>174.74000549316406</v>
      </c>
      <c r="W551">
        <v>291.92001342773438</v>
      </c>
      <c r="X551" s="9"/>
      <c r="Y551" s="9"/>
      <c r="AA551" s="6"/>
      <c r="AB551" s="84">
        <f>price_clean[[#This Row],[Date.1]]</f>
        <v>44606</v>
      </c>
      <c r="AC551" s="85">
        <f t="shared" si="60"/>
        <v>-3.8479907556283146E-3</v>
      </c>
      <c r="AD551" s="85">
        <f t="shared" si="61"/>
        <v>1.0342738312599969E-3</v>
      </c>
      <c r="AE551" s="85">
        <f t="shared" si="62"/>
        <v>1.4221508480583107E-3</v>
      </c>
      <c r="AF551" s="85">
        <f t="shared" si="63"/>
        <v>-1.3567478446693828E-4</v>
      </c>
      <c r="AG551" s="85">
        <f t="shared" si="64"/>
        <v>-5.0418282751710638E-3</v>
      </c>
      <c r="AH551" s="85">
        <f t="shared" si="65"/>
        <v>5.3364517771822923E-3</v>
      </c>
      <c r="AI551" s="85">
        <f t="shared" si="66"/>
        <v>1.8159773032297852E-2</v>
      </c>
      <c r="AJ551" s="6"/>
      <c r="AK551" s="4"/>
    </row>
    <row r="552" spans="15:37" s="1" customFormat="1" x14ac:dyDescent="0.25">
      <c r="O552" s="6"/>
      <c r="P552" s="35">
        <v>44607</v>
      </c>
      <c r="Q552" s="9">
        <v>4471.06982421875</v>
      </c>
      <c r="R552" s="9">
        <v>14620.8203125</v>
      </c>
      <c r="S552" s="9">
        <v>170.22178649902344</v>
      </c>
      <c r="T552" s="9">
        <v>293.4605712890625</v>
      </c>
      <c r="U552" s="9">
        <v>97.048065185546875</v>
      </c>
      <c r="V552" s="9">
        <v>173.08000183105469</v>
      </c>
      <c r="W552">
        <v>307.47665405273438</v>
      </c>
      <c r="X552" s="9"/>
      <c r="Y552" s="9"/>
      <c r="AA552" s="6"/>
      <c r="AB552" s="84">
        <f>price_clean[[#This Row],[Date.1]]</f>
        <v>44607</v>
      </c>
      <c r="AC552" s="85">
        <f t="shared" si="60"/>
        <v>1.5643717646064172E-2</v>
      </c>
      <c r="AD552" s="85">
        <f t="shared" si="61"/>
        <v>2.4385954707054295E-2</v>
      </c>
      <c r="AE552" s="85">
        <f t="shared" si="62"/>
        <v>2.2888569203021489E-2</v>
      </c>
      <c r="AF552" s="85">
        <f t="shared" si="63"/>
        <v>1.8372708560572458E-2</v>
      </c>
      <c r="AG552" s="85">
        <f t="shared" si="64"/>
        <v>1.7390043534655505E-2</v>
      </c>
      <c r="AH552" s="85">
        <f t="shared" si="65"/>
        <v>-9.5452603702391847E-3</v>
      </c>
      <c r="AI552" s="85">
        <f t="shared" si="66"/>
        <v>5.1919324458457712E-2</v>
      </c>
      <c r="AJ552" s="6"/>
      <c r="AK552" s="4"/>
    </row>
    <row r="553" spans="15:37" s="1" customFormat="1" x14ac:dyDescent="0.25">
      <c r="O553" s="6"/>
      <c r="P553" s="35">
        <v>44608</v>
      </c>
      <c r="Q553" s="9">
        <v>4475.009765625</v>
      </c>
      <c r="R553" s="9">
        <v>14603.6396484375</v>
      </c>
      <c r="S553" s="9">
        <v>169.98533630371094</v>
      </c>
      <c r="T553" s="9">
        <v>293.11801147460938</v>
      </c>
      <c r="U553" s="9">
        <v>97.341094970703125</v>
      </c>
      <c r="V553" s="9">
        <v>174.86000061035156</v>
      </c>
      <c r="W553">
        <v>307.79666137695313</v>
      </c>
      <c r="X553" s="9"/>
      <c r="Y553" s="9"/>
      <c r="AA553" s="6"/>
      <c r="AB553" s="84">
        <f>price_clean[[#This Row],[Date.1]]</f>
        <v>44608</v>
      </c>
      <c r="AC553" s="85">
        <f t="shared" si="60"/>
        <v>8.8081972028380029E-4</v>
      </c>
      <c r="AD553" s="85">
        <f t="shared" si="61"/>
        <v>-1.17577303838893E-3</v>
      </c>
      <c r="AE553" s="85">
        <f t="shared" si="62"/>
        <v>-1.3900369365404254E-3</v>
      </c>
      <c r="AF553" s="85">
        <f t="shared" si="63"/>
        <v>-1.1679930480336554E-3</v>
      </c>
      <c r="AG553" s="85">
        <f t="shared" si="64"/>
        <v>3.0148801186092411E-3</v>
      </c>
      <c r="AH553" s="85">
        <f t="shared" si="65"/>
        <v>1.0231731307337649E-2</v>
      </c>
      <c r="AI553" s="85">
        <f t="shared" si="66"/>
        <v>1.0402120327626255E-3</v>
      </c>
      <c r="AJ553" s="6"/>
      <c r="AK553" s="4"/>
    </row>
    <row r="554" spans="15:37" s="1" customFormat="1" x14ac:dyDescent="0.25">
      <c r="O554" s="6"/>
      <c r="P554" s="35">
        <v>44609</v>
      </c>
      <c r="Q554" s="9">
        <v>4380.259765625</v>
      </c>
      <c r="R554" s="9">
        <v>14171.740234375</v>
      </c>
      <c r="S554" s="9">
        <v>166.36990356445313</v>
      </c>
      <c r="T554" s="9">
        <v>284.53488159179688</v>
      </c>
      <c r="U554" s="9">
        <v>95.460052490234375</v>
      </c>
      <c r="V554" s="9">
        <v>177.25</v>
      </c>
      <c r="W554">
        <v>292.11666870117188</v>
      </c>
      <c r="X554" s="9"/>
      <c r="Y554" s="9"/>
      <c r="AA554" s="6"/>
      <c r="AB554" s="84">
        <f>price_clean[[#This Row],[Date.1]]</f>
        <v>44609</v>
      </c>
      <c r="AC554" s="85">
        <f t="shared" si="60"/>
        <v>-2.1400504136936647E-2</v>
      </c>
      <c r="AD554" s="85">
        <f t="shared" si="61"/>
        <v>-3.0020931296629371E-2</v>
      </c>
      <c r="AE554" s="85">
        <f t="shared" si="62"/>
        <v>-2.1498532266481091E-2</v>
      </c>
      <c r="AF554" s="85">
        <f t="shared" si="63"/>
        <v>-2.9719444764751583E-2</v>
      </c>
      <c r="AG554" s="85">
        <f t="shared" si="64"/>
        <v>-1.9513391826697851E-2</v>
      </c>
      <c r="AH554" s="85">
        <f t="shared" si="65"/>
        <v>1.3575508168976262E-2</v>
      </c>
      <c r="AI554" s="85">
        <f t="shared" si="66"/>
        <v>-5.228610180162916E-2</v>
      </c>
      <c r="AJ554" s="6"/>
      <c r="AK554" s="4"/>
    </row>
    <row r="555" spans="15:37" s="1" customFormat="1" x14ac:dyDescent="0.25">
      <c r="O555" s="6"/>
      <c r="P555" s="35">
        <v>44610</v>
      </c>
      <c r="Q555" s="9">
        <v>4348.8701171875</v>
      </c>
      <c r="R555" s="9">
        <v>14009.5400390625</v>
      </c>
      <c r="S555" s="9">
        <v>164.8133544921875</v>
      </c>
      <c r="T555" s="9">
        <v>281.79449462890625</v>
      </c>
      <c r="U555" s="9">
        <v>94.7889404296875</v>
      </c>
      <c r="V555" s="9">
        <v>177.1199951171875</v>
      </c>
      <c r="W555">
        <v>285.66000366210938</v>
      </c>
      <c r="X555" s="9"/>
      <c r="Y555" s="9"/>
      <c r="AA555" s="6"/>
      <c r="AB555" s="84">
        <f>price_clean[[#This Row],[Date.1]]</f>
        <v>44610</v>
      </c>
      <c r="AC555" s="85">
        <f t="shared" si="60"/>
        <v>-7.1919616638663423E-3</v>
      </c>
      <c r="AD555" s="85">
        <f t="shared" si="61"/>
        <v>-1.1511328430760319E-2</v>
      </c>
      <c r="AE555" s="85">
        <f t="shared" si="62"/>
        <v>-9.399995294210985E-3</v>
      </c>
      <c r="AF555" s="85">
        <f t="shared" si="63"/>
        <v>-9.6777898747813403E-3</v>
      </c>
      <c r="AG555" s="85">
        <f t="shared" si="64"/>
        <v>-7.0551211225498862E-3</v>
      </c>
      <c r="AH555" s="85">
        <f t="shared" si="65"/>
        <v>-7.3372401973172303E-4</v>
      </c>
      <c r="AI555" s="85">
        <f t="shared" si="66"/>
        <v>-2.2350967561475237E-2</v>
      </c>
      <c r="AJ555" s="6"/>
      <c r="AK555" s="4"/>
    </row>
    <row r="556" spans="15:37" s="1" customFormat="1" x14ac:dyDescent="0.25">
      <c r="O556" s="6"/>
      <c r="P556" s="35">
        <v>44614</v>
      </c>
      <c r="Q556" s="9">
        <v>4304.759765625</v>
      </c>
      <c r="R556" s="9">
        <v>13870.5302734375</v>
      </c>
      <c r="S556" s="9">
        <v>161.87767028808594</v>
      </c>
      <c r="T556" s="9">
        <v>281.58901977539063</v>
      </c>
      <c r="U556" s="9">
        <v>93.664093017578125</v>
      </c>
      <c r="V556" s="9">
        <v>177.49000549316406</v>
      </c>
      <c r="W556">
        <v>273.84332275390625</v>
      </c>
      <c r="X556" s="9"/>
      <c r="Y556" s="9"/>
      <c r="AA556" s="6"/>
      <c r="AB556" s="84">
        <f>price_clean[[#This Row],[Date.1]]</f>
        <v>44614</v>
      </c>
      <c r="AC556" s="85">
        <f t="shared" si="60"/>
        <v>-1.0194735435016016E-2</v>
      </c>
      <c r="AD556" s="85">
        <f t="shared" si="61"/>
        <v>-9.9720636294191121E-3</v>
      </c>
      <c r="AE556" s="85">
        <f t="shared" si="62"/>
        <v>-1.7972720426302498E-2</v>
      </c>
      <c r="AF556" s="85">
        <f t="shared" si="63"/>
        <v>-7.2943157679537839E-4</v>
      </c>
      <c r="AG556" s="85">
        <f t="shared" si="64"/>
        <v>-1.1937836713837392E-2</v>
      </c>
      <c r="AH556" s="85">
        <f t="shared" si="65"/>
        <v>2.0868588568963382E-3</v>
      </c>
      <c r="AI556" s="85">
        <f t="shared" si="66"/>
        <v>-4.2246177181409189E-2</v>
      </c>
      <c r="AJ556" s="6"/>
      <c r="AK556" s="4"/>
    </row>
    <row r="557" spans="15:37" s="1" customFormat="1" x14ac:dyDescent="0.25">
      <c r="O557" s="6"/>
      <c r="P557" s="35">
        <v>44615</v>
      </c>
      <c r="Q557" s="9">
        <v>4225.5</v>
      </c>
      <c r="R557" s="9">
        <v>13509.4296875</v>
      </c>
      <c r="S557" s="9">
        <v>157.69085693359375</v>
      </c>
      <c r="T557" s="9">
        <v>274.29776000976563</v>
      </c>
      <c r="U557" s="9">
        <v>92.359649658203125</v>
      </c>
      <c r="V557" s="9">
        <v>178.28999328613281</v>
      </c>
      <c r="W557">
        <v>254.67999267578125</v>
      </c>
      <c r="X557" s="9"/>
      <c r="Y557" s="9"/>
      <c r="AA557" s="6"/>
      <c r="AB557" s="84">
        <f>price_clean[[#This Row],[Date.1]]</f>
        <v>44615</v>
      </c>
      <c r="AC557" s="85">
        <f t="shared" si="60"/>
        <v>-1.8583735748788438E-2</v>
      </c>
      <c r="AD557" s="85">
        <f t="shared" si="61"/>
        <v>-2.6378528298115277E-2</v>
      </c>
      <c r="AE557" s="85">
        <f t="shared" si="62"/>
        <v>-2.6204413610630976E-2</v>
      </c>
      <c r="AF557" s="85">
        <f t="shared" si="63"/>
        <v>-2.6234399544303264E-2</v>
      </c>
      <c r="AG557" s="85">
        <f t="shared" si="64"/>
        <v>-1.4024712348359092E-2</v>
      </c>
      <c r="AH557" s="85">
        <f t="shared" si="65"/>
        <v>4.4971001402729959E-3</v>
      </c>
      <c r="AI557" s="85">
        <f t="shared" si="66"/>
        <v>-7.2548301682583111E-2</v>
      </c>
      <c r="AJ557" s="6"/>
      <c r="AK557" s="4"/>
    </row>
    <row r="558" spans="15:37" s="1" customFormat="1" x14ac:dyDescent="0.25">
      <c r="O558" s="6"/>
      <c r="P558" s="35">
        <v>44616</v>
      </c>
      <c r="Q558" s="9">
        <v>4288.7001953125</v>
      </c>
      <c r="R558" s="9">
        <v>13974.669921875</v>
      </c>
      <c r="S558" s="9">
        <v>160.3211669921875</v>
      </c>
      <c r="T558" s="9">
        <v>288.3126220703125</v>
      </c>
      <c r="U558" s="9">
        <v>92.747230529785156</v>
      </c>
      <c r="V558" s="9">
        <v>177.13999938964844</v>
      </c>
      <c r="W558">
        <v>266.92333984375</v>
      </c>
      <c r="X558" s="9"/>
      <c r="Y558" s="9"/>
      <c r="AA558" s="6"/>
      <c r="AB558" s="84">
        <f>price_clean[[#This Row],[Date.1]]</f>
        <v>44616</v>
      </c>
      <c r="AC558" s="85">
        <f t="shared" si="60"/>
        <v>1.4846105252724002E-2</v>
      </c>
      <c r="AD558" s="85">
        <f t="shared" si="61"/>
        <v>3.3858462595777912E-2</v>
      </c>
      <c r="AE558" s="85">
        <f t="shared" si="62"/>
        <v>1.6542582317603628E-2</v>
      </c>
      <c r="AF558" s="85">
        <f t="shared" si="63"/>
        <v>4.983115300931322E-2</v>
      </c>
      <c r="AG558" s="85">
        <f t="shared" si="64"/>
        <v>4.1876502654735592E-3</v>
      </c>
      <c r="AH558" s="85">
        <f t="shared" si="65"/>
        <v>-6.4710234538261757E-3</v>
      </c>
      <c r="AI558" s="85">
        <f t="shared" si="66"/>
        <v>4.6953674093977923E-2</v>
      </c>
      <c r="AJ558" s="6"/>
      <c r="AK558" s="4"/>
    </row>
    <row r="559" spans="15:37" s="1" customFormat="1" x14ac:dyDescent="0.25">
      <c r="O559" s="6"/>
      <c r="P559" s="35">
        <v>44617</v>
      </c>
      <c r="Q559" s="9">
        <v>4384.64990234375</v>
      </c>
      <c r="R559" s="9">
        <v>14189.16015625</v>
      </c>
      <c r="S559" s="9">
        <v>162.39981079101563</v>
      </c>
      <c r="T559" s="9">
        <v>290.97467041015625</v>
      </c>
      <c r="U559" s="9">
        <v>94.798377990722656</v>
      </c>
      <c r="V559" s="9">
        <v>176.55000305175781</v>
      </c>
      <c r="W559">
        <v>269.9566650390625</v>
      </c>
      <c r="X559" s="9"/>
      <c r="Y559" s="9"/>
      <c r="AA559" s="6"/>
      <c r="AB559" s="84">
        <f>price_clean[[#This Row],[Date.1]]</f>
        <v>44617</v>
      </c>
      <c r="AC559" s="85">
        <f t="shared" si="60"/>
        <v>2.2126080551265786E-2</v>
      </c>
      <c r="AD559" s="85">
        <f t="shared" si="61"/>
        <v>1.5231904238174618E-2</v>
      </c>
      <c r="AE559" s="85">
        <f t="shared" si="62"/>
        <v>1.2882165634052579E-2</v>
      </c>
      <c r="AF559" s="85">
        <f t="shared" si="63"/>
        <v>9.190835405152439E-3</v>
      </c>
      <c r="AG559" s="85">
        <f t="shared" si="64"/>
        <v>2.1874457787499059E-2</v>
      </c>
      <c r="AH559" s="85">
        <f t="shared" si="65"/>
        <v>-3.3362372759372606E-3</v>
      </c>
      <c r="AI559" s="85">
        <f t="shared" si="66"/>
        <v>1.1299945777284081E-2</v>
      </c>
      <c r="AJ559" s="6"/>
      <c r="AK559" s="4"/>
    </row>
    <row r="560" spans="15:37" s="1" customFormat="1" x14ac:dyDescent="0.25">
      <c r="O560" s="6"/>
      <c r="P560" s="35">
        <v>44620</v>
      </c>
      <c r="Q560" s="9">
        <v>4373.93994140625</v>
      </c>
      <c r="R560" s="9">
        <v>14237.8095703125</v>
      </c>
      <c r="S560" s="9">
        <v>162.665771484375</v>
      </c>
      <c r="T560" s="9">
        <v>292.42315673828125</v>
      </c>
      <c r="U560" s="9">
        <v>94.212348937988281</v>
      </c>
      <c r="V560" s="9">
        <v>178.3800048828125</v>
      </c>
      <c r="W560">
        <v>290.14334106445313</v>
      </c>
      <c r="X560" s="9"/>
      <c r="Y560" s="9"/>
      <c r="AA560" s="6"/>
      <c r="AB560" s="84">
        <f>price_clean[[#This Row],[Date.1]]</f>
        <v>44620</v>
      </c>
      <c r="AC560" s="85">
        <f t="shared" si="60"/>
        <v>-2.4455914631261143E-3</v>
      </c>
      <c r="AD560" s="85">
        <f t="shared" si="61"/>
        <v>3.4227680280958118E-3</v>
      </c>
      <c r="AE560" s="85">
        <f t="shared" si="62"/>
        <v>1.6363513531233716E-3</v>
      </c>
      <c r="AF560" s="85">
        <f t="shared" si="63"/>
        <v>4.9657000322511271E-3</v>
      </c>
      <c r="AG560" s="85">
        <f t="shared" si="64"/>
        <v>-6.2010335617252599E-3</v>
      </c>
      <c r="AH560" s="85">
        <f t="shared" si="65"/>
        <v>1.0311993951243732E-2</v>
      </c>
      <c r="AI560" s="85">
        <f t="shared" si="66"/>
        <v>7.2113634135655857E-2</v>
      </c>
      <c r="AJ560" s="6"/>
      <c r="AK560" s="4"/>
    </row>
    <row r="561" spans="15:37" s="1" customFormat="1" x14ac:dyDescent="0.25">
      <c r="O561" s="6"/>
      <c r="P561" s="35">
        <v>44621</v>
      </c>
      <c r="Q561" s="9">
        <v>4306.259765625</v>
      </c>
      <c r="R561" s="9">
        <v>14005.990234375</v>
      </c>
      <c r="S561" s="9">
        <v>160.77432250976563</v>
      </c>
      <c r="T561" s="9">
        <v>288.66497802734375</v>
      </c>
      <c r="U561" s="9">
        <v>92.643241882324219</v>
      </c>
      <c r="V561" s="9">
        <v>181.6199951171875</v>
      </c>
      <c r="W561">
        <v>288.12332153320313</v>
      </c>
      <c r="X561" s="9"/>
      <c r="Y561" s="9"/>
      <c r="AA561" s="6"/>
      <c r="AB561" s="84">
        <f>price_clean[[#This Row],[Date.1]]</f>
        <v>44621</v>
      </c>
      <c r="AC561" s="85">
        <f t="shared" si="60"/>
        <v>-1.5594467786613053E-2</v>
      </c>
      <c r="AD561" s="85">
        <f t="shared" si="61"/>
        <v>-1.6415959855189757E-2</v>
      </c>
      <c r="AE561" s="85">
        <f t="shared" si="62"/>
        <v>-1.1695955890893603E-2</v>
      </c>
      <c r="AF561" s="85">
        <f t="shared" si="63"/>
        <v>-1.2935150063777913E-2</v>
      </c>
      <c r="AG561" s="85">
        <f t="shared" si="64"/>
        <v>-1.6795258126015327E-2</v>
      </c>
      <c r="AH561" s="85">
        <f t="shared" si="65"/>
        <v>1.800043176575384E-2</v>
      </c>
      <c r="AI561" s="85">
        <f t="shared" si="66"/>
        <v>-6.986492144572377E-3</v>
      </c>
      <c r="AJ561" s="6"/>
      <c r="AK561" s="4"/>
    </row>
    <row r="562" spans="15:37" s="1" customFormat="1" x14ac:dyDescent="0.25">
      <c r="O562" s="6"/>
      <c r="P562" s="35">
        <v>44622</v>
      </c>
      <c r="Q562" s="9">
        <v>4386.5400390625</v>
      </c>
      <c r="R562" s="9">
        <v>14243.6904296875</v>
      </c>
      <c r="S562" s="9">
        <v>164.08438110351563</v>
      </c>
      <c r="T562" s="9">
        <v>293.79330444335938</v>
      </c>
      <c r="U562" s="9">
        <v>94.023307800292969</v>
      </c>
      <c r="V562" s="9">
        <v>179.72999572753906</v>
      </c>
      <c r="W562">
        <v>293.29666137695313</v>
      </c>
      <c r="X562" s="9"/>
      <c r="Y562" s="9"/>
      <c r="AA562" s="6"/>
      <c r="AB562" s="84">
        <f>price_clean[[#This Row],[Date.1]]</f>
        <v>44622</v>
      </c>
      <c r="AC562" s="85">
        <f t="shared" si="60"/>
        <v>1.8471046780652183E-2</v>
      </c>
      <c r="AD562" s="85">
        <f t="shared" si="61"/>
        <v>1.682891980874375E-2</v>
      </c>
      <c r="AE562" s="85">
        <f t="shared" si="62"/>
        <v>2.0379156319422546E-2</v>
      </c>
      <c r="AF562" s="85">
        <f t="shared" si="63"/>
        <v>1.760970388743522E-2</v>
      </c>
      <c r="AG562" s="85">
        <f t="shared" si="64"/>
        <v>1.478669923207155E-2</v>
      </c>
      <c r="AH562" s="85">
        <f t="shared" si="65"/>
        <v>-1.0460864384517259E-2</v>
      </c>
      <c r="AI562" s="85">
        <f t="shared" si="66"/>
        <v>1.779600470296842E-2</v>
      </c>
      <c r="AJ562" s="6"/>
      <c r="AK562" s="4"/>
    </row>
    <row r="563" spans="15:37" s="1" customFormat="1" x14ac:dyDescent="0.25">
      <c r="O563" s="6"/>
      <c r="P563" s="35">
        <v>44623</v>
      </c>
      <c r="Q563" s="9">
        <v>4363.490234375</v>
      </c>
      <c r="R563" s="9">
        <v>14035.2099609375</v>
      </c>
      <c r="S563" s="9">
        <v>163.75930786132813</v>
      </c>
      <c r="T563" s="9">
        <v>289.6142578125</v>
      </c>
      <c r="U563" s="9">
        <v>93.040229797363281</v>
      </c>
      <c r="V563" s="9">
        <v>180.80000305175781</v>
      </c>
      <c r="W563">
        <v>279.76333618164063</v>
      </c>
      <c r="X563" s="9"/>
      <c r="Y563" s="9"/>
      <c r="AA563" s="6"/>
      <c r="AB563" s="84">
        <f>price_clean[[#This Row],[Date.1]]</f>
        <v>44623</v>
      </c>
      <c r="AC563" s="85">
        <f t="shared" si="60"/>
        <v>-5.2685207442456517E-3</v>
      </c>
      <c r="AD563" s="85">
        <f t="shared" si="61"/>
        <v>-1.4744862283758793E-2</v>
      </c>
      <c r="AE563" s="85">
        <f t="shared" si="62"/>
        <v>-1.9830996274358883E-3</v>
      </c>
      <c r="AF563" s="85">
        <f t="shared" si="63"/>
        <v>-1.4326581897210925E-2</v>
      </c>
      <c r="AG563" s="85">
        <f t="shared" si="64"/>
        <v>-1.0510728771992982E-2</v>
      </c>
      <c r="AH563" s="85">
        <f t="shared" si="65"/>
        <v>5.935763844875876E-3</v>
      </c>
      <c r="AI563" s="85">
        <f t="shared" si="66"/>
        <v>-4.7240575115613109E-2</v>
      </c>
      <c r="AJ563" s="6"/>
      <c r="AK563" s="4"/>
    </row>
    <row r="564" spans="15:37" s="1" customFormat="1" x14ac:dyDescent="0.25">
      <c r="O564" s="6"/>
      <c r="P564" s="35">
        <v>44624</v>
      </c>
      <c r="Q564" s="9">
        <v>4328.8701171875</v>
      </c>
      <c r="R564" s="9">
        <v>13837.830078125</v>
      </c>
      <c r="S564" s="9">
        <v>160.74476623535156</v>
      </c>
      <c r="T564" s="9">
        <v>283.68338012695313</v>
      </c>
      <c r="U564" s="9">
        <v>91.6790771484375</v>
      </c>
      <c r="V564" s="9">
        <v>183.67999267578125</v>
      </c>
      <c r="W564">
        <v>279.42999267578125</v>
      </c>
      <c r="X564" s="9"/>
      <c r="Y564" s="9"/>
      <c r="AA564" s="6"/>
      <c r="AB564" s="84">
        <f>price_clean[[#This Row],[Date.1]]</f>
        <v>44624</v>
      </c>
      <c r="AC564" s="85">
        <f t="shared" si="60"/>
        <v>-7.9656845430019028E-3</v>
      </c>
      <c r="AD564" s="85">
        <f t="shared" si="61"/>
        <v>-1.4163017877616578E-2</v>
      </c>
      <c r="AE564" s="85">
        <f t="shared" si="62"/>
        <v>-1.8579910624968721E-2</v>
      </c>
      <c r="AF564" s="85">
        <f t="shared" si="63"/>
        <v>-2.0691134541588493E-2</v>
      </c>
      <c r="AG564" s="85">
        <f t="shared" si="64"/>
        <v>-1.4737791176113759E-2</v>
      </c>
      <c r="AH564" s="85">
        <f t="shared" si="65"/>
        <v>1.5803608419049087E-2</v>
      </c>
      <c r="AI564" s="85">
        <f t="shared" si="66"/>
        <v>-1.1922300504741562E-3</v>
      </c>
      <c r="AJ564" s="6"/>
      <c r="AK564" s="4"/>
    </row>
    <row r="565" spans="15:37" s="1" customFormat="1" x14ac:dyDescent="0.25">
      <c r="O565" s="6"/>
      <c r="P565" s="35">
        <v>44627</v>
      </c>
      <c r="Q565" s="9">
        <v>4201.08984375</v>
      </c>
      <c r="R565" s="9">
        <v>13319.3798828125</v>
      </c>
      <c r="S565" s="9">
        <v>156.93229675292969</v>
      </c>
      <c r="T565" s="9">
        <v>272.96670532226563</v>
      </c>
      <c r="U565" s="9">
        <v>88.758293151855469</v>
      </c>
      <c r="V565" s="9">
        <v>186.41000366210938</v>
      </c>
      <c r="W565">
        <v>268.19332885742188</v>
      </c>
      <c r="X565" s="9"/>
      <c r="Y565" s="9"/>
      <c r="AA565" s="6"/>
      <c r="AB565" s="84">
        <f>price_clean[[#This Row],[Date.1]]</f>
        <v>44627</v>
      </c>
      <c r="AC565" s="85">
        <f t="shared" si="60"/>
        <v>-2.9962586814416495E-2</v>
      </c>
      <c r="AD565" s="85">
        <f t="shared" si="61"/>
        <v>-3.8186042950525592E-2</v>
      </c>
      <c r="AE565" s="85">
        <f t="shared" si="62"/>
        <v>-2.4003322707716764E-2</v>
      </c>
      <c r="AF565" s="85">
        <f t="shared" si="63"/>
        <v>-3.8508928315134631E-2</v>
      </c>
      <c r="AG565" s="85">
        <f t="shared" si="64"/>
        <v>-3.2377318953843895E-2</v>
      </c>
      <c r="AH565" s="85">
        <f t="shared" si="65"/>
        <v>1.4753495270293054E-2</v>
      </c>
      <c r="AI565" s="85">
        <f t="shared" si="66"/>
        <v>-4.1043691011859021E-2</v>
      </c>
      <c r="AJ565" s="6"/>
      <c r="AK565" s="4"/>
    </row>
    <row r="566" spans="15:37" s="1" customFormat="1" x14ac:dyDescent="0.25">
      <c r="O566" s="6"/>
      <c r="P566" s="35">
        <v>44628</v>
      </c>
      <c r="Q566" s="9">
        <v>4170.7001953125</v>
      </c>
      <c r="R566" s="9">
        <v>13267.6103515625</v>
      </c>
      <c r="S566" s="9">
        <v>155.09994506835938</v>
      </c>
      <c r="T566" s="9">
        <v>269.97195434570313</v>
      </c>
      <c r="U566" s="9">
        <v>88.66375732421875</v>
      </c>
      <c r="V566" s="9">
        <v>191.50999450683594</v>
      </c>
      <c r="W566">
        <v>274.79998779296875</v>
      </c>
      <c r="X566" s="9"/>
      <c r="Y566" s="9"/>
      <c r="AA566" s="6"/>
      <c r="AB566" s="84">
        <f>price_clean[[#This Row],[Date.1]]</f>
        <v>44628</v>
      </c>
      <c r="AC566" s="85">
        <f t="shared" si="60"/>
        <v>-7.260043975698096E-3</v>
      </c>
      <c r="AD566" s="85">
        <f t="shared" si="61"/>
        <v>-3.8943555642587621E-3</v>
      </c>
      <c r="AE566" s="85">
        <f t="shared" si="62"/>
        <v>-1.1744765455231334E-2</v>
      </c>
      <c r="AF566" s="85">
        <f t="shared" si="63"/>
        <v>-1.1031748411384039E-2</v>
      </c>
      <c r="AG566" s="85">
        <f t="shared" si="64"/>
        <v>-1.0656605120902122E-3</v>
      </c>
      <c r="AH566" s="85">
        <f t="shared" si="65"/>
        <v>2.6991429368426304E-2</v>
      </c>
      <c r="AI566" s="85">
        <f t="shared" si="66"/>
        <v>2.4335419149005895E-2</v>
      </c>
      <c r="AJ566" s="6"/>
      <c r="AK566" s="4"/>
    </row>
    <row r="567" spans="15:37" s="1" customFormat="1" x14ac:dyDescent="0.25">
      <c r="O567" s="6"/>
      <c r="P567" s="35">
        <v>44629</v>
      </c>
      <c r="Q567" s="9">
        <v>4277.8798828125</v>
      </c>
      <c r="R567" s="9">
        <v>13742.2001953125</v>
      </c>
      <c r="S567" s="9">
        <v>160.52806091308594</v>
      </c>
      <c r="T567" s="9">
        <v>282.35238647460938</v>
      </c>
      <c r="U567" s="9">
        <v>91.338790893554688</v>
      </c>
      <c r="V567" s="9">
        <v>185.82000732421875</v>
      </c>
      <c r="W567">
        <v>286.32333374023438</v>
      </c>
      <c r="X567" s="9"/>
      <c r="Y567" s="9"/>
      <c r="AA567" s="6"/>
      <c r="AB567" s="84">
        <f>price_clean[[#This Row],[Date.1]]</f>
        <v>44629</v>
      </c>
      <c r="AC567" s="85">
        <f t="shared" si="60"/>
        <v>2.5373598122141117E-2</v>
      </c>
      <c r="AD567" s="85">
        <f t="shared" si="61"/>
        <v>3.5145651518023104E-2</v>
      </c>
      <c r="AE567" s="85">
        <f t="shared" si="62"/>
        <v>3.4399045624526704E-2</v>
      </c>
      <c r="AF567" s="85">
        <f t="shared" si="63"/>
        <v>4.4837807459214195E-2</v>
      </c>
      <c r="AG567" s="85">
        <f t="shared" si="64"/>
        <v>2.9724362801347427E-2</v>
      </c>
      <c r="AH567" s="85">
        <f t="shared" si="65"/>
        <v>-3.0161495266205762E-2</v>
      </c>
      <c r="AI567" s="85">
        <f t="shared" si="66"/>
        <v>4.1078193870102121E-2</v>
      </c>
      <c r="AJ567" s="6"/>
      <c r="AK567" s="4"/>
    </row>
    <row r="568" spans="15:37" s="1" customFormat="1" x14ac:dyDescent="0.25">
      <c r="O568" s="6"/>
      <c r="P568" s="35">
        <v>44630</v>
      </c>
      <c r="Q568" s="9">
        <v>4259.52001953125</v>
      </c>
      <c r="R568" s="9">
        <v>13591</v>
      </c>
      <c r="S568" s="9">
        <v>156.16387939453125</v>
      </c>
      <c r="T568" s="9">
        <v>279.50436401367188</v>
      </c>
      <c r="U568" s="9">
        <v>90.629859924316406</v>
      </c>
      <c r="V568" s="9">
        <v>186.39999389648438</v>
      </c>
      <c r="W568">
        <v>279.43331909179688</v>
      </c>
      <c r="X568" s="9"/>
      <c r="Y568" s="9"/>
      <c r="AA568" s="6"/>
      <c r="AB568" s="84">
        <f>price_clean[[#This Row],[Date.1]]</f>
        <v>44630</v>
      </c>
      <c r="AC568" s="85">
        <f t="shared" si="60"/>
        <v>-4.3010499202472087E-3</v>
      </c>
      <c r="AD568" s="85">
        <f t="shared" si="61"/>
        <v>-1.1063595664656459E-2</v>
      </c>
      <c r="AE568" s="85">
        <f t="shared" si="62"/>
        <v>-2.7562796847315593E-2</v>
      </c>
      <c r="AF568" s="85">
        <f t="shared" si="63"/>
        <v>-1.0137982150860413E-2</v>
      </c>
      <c r="AG568" s="85">
        <f t="shared" si="64"/>
        <v>-7.7918317556822736E-3</v>
      </c>
      <c r="AH568" s="85">
        <f t="shared" si="65"/>
        <v>3.1163668784777972E-3</v>
      </c>
      <c r="AI568" s="85">
        <f t="shared" si="66"/>
        <v>-2.4358017786858904E-2</v>
      </c>
      <c r="AJ568" s="6"/>
      <c r="AK568" s="4"/>
    </row>
    <row r="569" spans="15:37" s="1" customFormat="1" x14ac:dyDescent="0.25">
      <c r="O569" s="6"/>
      <c r="P569" s="35">
        <v>44631</v>
      </c>
      <c r="Q569" s="9">
        <v>4204.31005859375</v>
      </c>
      <c r="R569" s="9">
        <v>13301.830078125</v>
      </c>
      <c r="S569" s="9">
        <v>152.43020629882813</v>
      </c>
      <c r="T569" s="9">
        <v>274.10202026367188</v>
      </c>
      <c r="U569" s="9">
        <v>89.476676940917969</v>
      </c>
      <c r="V569" s="9">
        <v>185.08999633789063</v>
      </c>
      <c r="W569">
        <v>265.11666870117188</v>
      </c>
      <c r="X569" s="9"/>
      <c r="Y569" s="9"/>
      <c r="AA569" s="6"/>
      <c r="AB569" s="84">
        <f>price_clean[[#This Row],[Date.1]]</f>
        <v>44631</v>
      </c>
      <c r="AC569" s="85">
        <f t="shared" si="60"/>
        <v>-1.3046278933238144E-2</v>
      </c>
      <c r="AD569" s="85">
        <f t="shared" si="61"/>
        <v>-2.1506183352471918E-2</v>
      </c>
      <c r="AE569" s="85">
        <f t="shared" si="62"/>
        <v>-2.4199137117188116E-2</v>
      </c>
      <c r="AF569" s="85">
        <f t="shared" si="63"/>
        <v>-1.9517532301202931E-2</v>
      </c>
      <c r="AG569" s="85">
        <f t="shared" si="64"/>
        <v>-1.2805740006363125E-2</v>
      </c>
      <c r="AH569" s="85">
        <f t="shared" si="65"/>
        <v>-7.0526960242430293E-3</v>
      </c>
      <c r="AI569" s="85">
        <f t="shared" si="66"/>
        <v>-5.2593703659666022E-2</v>
      </c>
      <c r="AJ569" s="6"/>
      <c r="AK569" s="4"/>
    </row>
    <row r="570" spans="15:37" s="1" customFormat="1" x14ac:dyDescent="0.25">
      <c r="O570" s="6"/>
      <c r="P570" s="35">
        <v>44634</v>
      </c>
      <c r="Q570" s="9">
        <v>4173.10986328125</v>
      </c>
      <c r="R570" s="9">
        <v>13046.6396484375</v>
      </c>
      <c r="S570" s="9">
        <v>148.38130187988281</v>
      </c>
      <c r="T570" s="9">
        <v>270.54934692382813</v>
      </c>
      <c r="U570" s="9">
        <v>88.918983459472656</v>
      </c>
      <c r="V570" s="9">
        <v>182.30000305175781</v>
      </c>
      <c r="W570">
        <v>255.4566650390625</v>
      </c>
      <c r="X570" s="9"/>
      <c r="Y570" s="9"/>
      <c r="AA570" s="6"/>
      <c r="AB570" s="84">
        <f>price_clean[[#This Row],[Date.1]]</f>
        <v>44634</v>
      </c>
      <c r="AC570" s="85">
        <f t="shared" si="60"/>
        <v>-7.448675095533314E-3</v>
      </c>
      <c r="AD570" s="85">
        <f t="shared" si="61"/>
        <v>-1.9371023214413724E-2</v>
      </c>
      <c r="AE570" s="85">
        <f t="shared" si="62"/>
        <v>-2.6921502992414564E-2</v>
      </c>
      <c r="AF570" s="85">
        <f t="shared" si="63"/>
        <v>-1.3045863614317055E-2</v>
      </c>
      <c r="AG570" s="85">
        <f t="shared" si="64"/>
        <v>-6.2523415307461213E-3</v>
      </c>
      <c r="AH570" s="85">
        <f t="shared" si="65"/>
        <v>-1.5188475058141389E-2</v>
      </c>
      <c r="AI570" s="85">
        <f t="shared" si="66"/>
        <v>-3.7117201549322347E-2</v>
      </c>
      <c r="AJ570" s="6"/>
      <c r="AK570" s="4"/>
    </row>
    <row r="571" spans="15:37" s="1" customFormat="1" x14ac:dyDescent="0.25">
      <c r="O571" s="6"/>
      <c r="P571" s="35">
        <v>44635</v>
      </c>
      <c r="Q571" s="9">
        <v>4262.4501953125</v>
      </c>
      <c r="R571" s="9">
        <v>13458.5595703125</v>
      </c>
      <c r="S571" s="9">
        <v>152.78485107421875</v>
      </c>
      <c r="T571" s="9">
        <v>281.0311279296875</v>
      </c>
      <c r="U571" s="9">
        <v>90.327384948730469</v>
      </c>
      <c r="V571" s="9">
        <v>178.88999938964844</v>
      </c>
      <c r="W571">
        <v>267.29666137695313</v>
      </c>
      <c r="X571" s="9"/>
      <c r="Y571" s="9"/>
      <c r="AA571" s="6"/>
      <c r="AB571" s="84">
        <f>price_clean[[#This Row],[Date.1]]</f>
        <v>44635</v>
      </c>
      <c r="AC571" s="85">
        <f t="shared" si="60"/>
        <v>2.1182629724144964E-2</v>
      </c>
      <c r="AD571" s="85">
        <f t="shared" si="61"/>
        <v>3.1084700505115484E-2</v>
      </c>
      <c r="AE571" s="85">
        <f t="shared" si="62"/>
        <v>2.9245404952222984E-2</v>
      </c>
      <c r="AF571" s="85">
        <f t="shared" si="63"/>
        <v>3.801092854671264E-2</v>
      </c>
      <c r="AG571" s="85">
        <f t="shared" si="64"/>
        <v>1.5715023816441645E-2</v>
      </c>
      <c r="AH571" s="85">
        <f t="shared" si="65"/>
        <v>-1.8882610033681094E-2</v>
      </c>
      <c r="AI571" s="85">
        <f t="shared" si="66"/>
        <v>4.5306346093666752E-2</v>
      </c>
      <c r="AJ571" s="6"/>
      <c r="AK571" s="4"/>
    </row>
    <row r="572" spans="15:37" s="1" customFormat="1" x14ac:dyDescent="0.25">
      <c r="O572" s="6"/>
      <c r="P572" s="35">
        <v>44636</v>
      </c>
      <c r="Q572" s="9">
        <v>4357.85986328125</v>
      </c>
      <c r="R572" s="9">
        <v>13956.7900390625</v>
      </c>
      <c r="S572" s="9">
        <v>157.21797180175781</v>
      </c>
      <c r="T572" s="9">
        <v>288.11688232421875</v>
      </c>
      <c r="U572" s="9">
        <v>93.19146728515625</v>
      </c>
      <c r="V572" s="9">
        <v>180.00999450683594</v>
      </c>
      <c r="W572">
        <v>280.07666015625</v>
      </c>
      <c r="X572" s="9"/>
      <c r="Y572" s="9"/>
      <c r="AA572" s="6"/>
      <c r="AB572" s="84">
        <f>price_clean[[#This Row],[Date.1]]</f>
        <v>44636</v>
      </c>
      <c r="AC572" s="85">
        <f t="shared" si="60"/>
        <v>2.2136921648393443E-2</v>
      </c>
      <c r="AD572" s="85">
        <f t="shared" si="61"/>
        <v>3.6350828087319015E-2</v>
      </c>
      <c r="AE572" s="85">
        <f t="shared" si="62"/>
        <v>2.8602468266151905E-2</v>
      </c>
      <c r="AF572" s="85">
        <f t="shared" si="63"/>
        <v>2.4900800459058816E-2</v>
      </c>
      <c r="AG572" s="85">
        <f t="shared" si="64"/>
        <v>3.121548399857706E-2</v>
      </c>
      <c r="AH572" s="85">
        <f t="shared" si="65"/>
        <v>6.2412859954877054E-3</v>
      </c>
      <c r="AI572" s="85">
        <f t="shared" si="66"/>
        <v>4.6704219074345354E-2</v>
      </c>
      <c r="AJ572" s="6"/>
      <c r="AK572" s="4"/>
    </row>
    <row r="573" spans="15:37" s="1" customFormat="1" x14ac:dyDescent="0.25">
      <c r="O573" s="6"/>
      <c r="P573" s="35">
        <v>44637</v>
      </c>
      <c r="Q573" s="9">
        <v>4411.669921875</v>
      </c>
      <c r="R573" s="9">
        <v>14118.599609375</v>
      </c>
      <c r="S573" s="9">
        <v>158.232666015625</v>
      </c>
      <c r="T573" s="9">
        <v>288.92919921875</v>
      </c>
      <c r="U573" s="9">
        <v>94.165069580078125</v>
      </c>
      <c r="V573" s="9">
        <v>180.88999938964844</v>
      </c>
      <c r="W573">
        <v>290.5333251953125</v>
      </c>
      <c r="X573" s="9"/>
      <c r="Y573" s="9"/>
      <c r="AA573" s="6"/>
      <c r="AB573" s="84">
        <f>price_clean[[#This Row],[Date.1]]</f>
        <v>44637</v>
      </c>
      <c r="AC573" s="85">
        <f t="shared" si="60"/>
        <v>1.2272205068700267E-2</v>
      </c>
      <c r="AD573" s="85">
        <f t="shared" si="61"/>
        <v>1.1526918341589937E-2</v>
      </c>
      <c r="AE573" s="85">
        <f t="shared" si="62"/>
        <v>6.4333216793244115E-3</v>
      </c>
      <c r="AF573" s="85">
        <f t="shared" si="63"/>
        <v>2.8154334882214884E-3</v>
      </c>
      <c r="AG573" s="85">
        <f t="shared" si="64"/>
        <v>1.0393136797037085E-2</v>
      </c>
      <c r="AH573" s="85">
        <f t="shared" si="65"/>
        <v>4.8767339526550983E-3</v>
      </c>
      <c r="AI573" s="85">
        <f t="shared" si="66"/>
        <v>3.6654934422778618E-2</v>
      </c>
      <c r="AJ573" s="6"/>
      <c r="AK573" s="4"/>
    </row>
    <row r="574" spans="15:37" s="1" customFormat="1" x14ac:dyDescent="0.25">
      <c r="O574" s="6"/>
      <c r="P574" s="35">
        <v>44638</v>
      </c>
      <c r="Q574" s="9">
        <v>4463.1201171875</v>
      </c>
      <c r="R574" s="9">
        <v>14420.080078125</v>
      </c>
      <c r="S574" s="9">
        <v>161.54273986816406</v>
      </c>
      <c r="T574" s="9">
        <v>294.02810668945313</v>
      </c>
      <c r="U574" s="9">
        <v>95.167037963867188</v>
      </c>
      <c r="V574" s="9">
        <v>179.30000305175781</v>
      </c>
      <c r="W574">
        <v>301.79666137695313</v>
      </c>
      <c r="X574" s="9"/>
      <c r="Y574" s="9"/>
      <c r="AA574" s="6"/>
      <c r="AB574" s="84">
        <f>price_clean[[#This Row],[Date.1]]</f>
        <v>44638</v>
      </c>
      <c r="AC574" s="85">
        <f t="shared" si="60"/>
        <v>1.1594814411888112E-2</v>
      </c>
      <c r="AD574" s="85">
        <f t="shared" si="61"/>
        <v>2.1128635769065211E-2</v>
      </c>
      <c r="AE574" s="85">
        <f t="shared" si="62"/>
        <v>2.0703231218864467E-2</v>
      </c>
      <c r="AF574" s="85">
        <f t="shared" si="63"/>
        <v>1.7493691057375766E-2</v>
      </c>
      <c r="AG574" s="85">
        <f t="shared" si="64"/>
        <v>1.0584340404109539E-2</v>
      </c>
      <c r="AH574" s="85">
        <f t="shared" si="65"/>
        <v>-8.8287107078973935E-3</v>
      </c>
      <c r="AI574" s="85">
        <f t="shared" si="66"/>
        <v>3.8035197511558358E-2</v>
      </c>
      <c r="AJ574" s="6"/>
      <c r="AK574" s="4"/>
    </row>
    <row r="575" spans="15:37" s="1" customFormat="1" x14ac:dyDescent="0.25">
      <c r="O575" s="6"/>
      <c r="P575" s="35">
        <v>44641</v>
      </c>
      <c r="Q575" s="9">
        <v>4461.18017578125</v>
      </c>
      <c r="R575" s="9">
        <v>14376.08984375</v>
      </c>
      <c r="S575" s="9">
        <v>162.92190551757813</v>
      </c>
      <c r="T575" s="9">
        <v>292.78524780273438</v>
      </c>
      <c r="U575" s="9">
        <v>94.927261352539063</v>
      </c>
      <c r="V575" s="9">
        <v>180.66999816894531</v>
      </c>
      <c r="W575">
        <v>307.0533447265625</v>
      </c>
      <c r="X575" s="9"/>
      <c r="Y575" s="9"/>
      <c r="AA575" s="6"/>
      <c r="AB575" s="84">
        <f>price_clean[[#This Row],[Date.1]]</f>
        <v>44641</v>
      </c>
      <c r="AC575" s="85">
        <f t="shared" si="60"/>
        <v>-4.3475485430145958E-4</v>
      </c>
      <c r="AD575" s="85">
        <f t="shared" si="61"/>
        <v>-3.0552860824371222E-3</v>
      </c>
      <c r="AE575" s="85">
        <f t="shared" si="62"/>
        <v>8.5012279466705979E-3</v>
      </c>
      <c r="AF575" s="85">
        <f t="shared" si="63"/>
        <v>-4.235966123234655E-3</v>
      </c>
      <c r="AG575" s="85">
        <f t="shared" si="64"/>
        <v>-2.5227136148067452E-3</v>
      </c>
      <c r="AH575" s="85">
        <f t="shared" si="65"/>
        <v>7.6117550195462401E-3</v>
      </c>
      <c r="AI575" s="85">
        <f t="shared" si="66"/>
        <v>1.7268009913468576E-2</v>
      </c>
      <c r="AJ575" s="6"/>
      <c r="AK575" s="4"/>
    </row>
    <row r="576" spans="15:37" s="1" customFormat="1" x14ac:dyDescent="0.25">
      <c r="O576" s="6"/>
      <c r="P576" s="35">
        <v>44642</v>
      </c>
      <c r="Q576" s="9">
        <v>4511.60986328125</v>
      </c>
      <c r="R576" s="9">
        <v>14654.330078125</v>
      </c>
      <c r="S576" s="9">
        <v>166.310791015625</v>
      </c>
      <c r="T576" s="9">
        <v>297.58084106445313</v>
      </c>
      <c r="U576" s="9">
        <v>96.007606506347656</v>
      </c>
      <c r="V576" s="9">
        <v>179.36000061035156</v>
      </c>
      <c r="W576">
        <v>331.32666015625</v>
      </c>
      <c r="X576" s="9"/>
      <c r="Y576" s="9"/>
      <c r="AA576" s="6"/>
      <c r="AB576" s="84">
        <f>price_clean[[#This Row],[Date.1]]</f>
        <v>44642</v>
      </c>
      <c r="AC576" s="85">
        <f t="shared" si="60"/>
        <v>1.1240699554074212E-2</v>
      </c>
      <c r="AD576" s="85">
        <f t="shared" si="61"/>
        <v>1.9169461237039654E-2</v>
      </c>
      <c r="AE576" s="85">
        <f t="shared" si="62"/>
        <v>2.0587294198821878E-2</v>
      </c>
      <c r="AF576" s="85">
        <f t="shared" si="63"/>
        <v>1.6246525112438043E-2</v>
      </c>
      <c r="AG576" s="85">
        <f t="shared" si="64"/>
        <v>1.1316494417772053E-2</v>
      </c>
      <c r="AH576" s="85">
        <f t="shared" si="65"/>
        <v>-7.2771899242425261E-3</v>
      </c>
      <c r="AI576" s="85">
        <f t="shared" si="66"/>
        <v>7.6083283595398801E-2</v>
      </c>
      <c r="AJ576" s="6"/>
      <c r="AK576" s="4"/>
    </row>
    <row r="577" spans="15:37" s="1" customFormat="1" x14ac:dyDescent="0.25">
      <c r="O577" s="6"/>
      <c r="P577" s="35">
        <v>44643</v>
      </c>
      <c r="Q577" s="9">
        <v>4456.240234375</v>
      </c>
      <c r="R577" s="9">
        <v>14447.5498046875</v>
      </c>
      <c r="S577" s="9">
        <v>167.68016052246094</v>
      </c>
      <c r="T577" s="9">
        <v>293.108154296875</v>
      </c>
      <c r="U577" s="9">
        <v>94.832496643066406</v>
      </c>
      <c r="V577" s="9">
        <v>181.80999755859375</v>
      </c>
      <c r="W577">
        <v>333.03668212890625</v>
      </c>
      <c r="X577" s="9"/>
      <c r="Y577" s="9"/>
      <c r="AA577" s="6"/>
      <c r="AB577" s="84">
        <f>price_clean[[#This Row],[Date.1]]</f>
        <v>44643</v>
      </c>
      <c r="AC577" s="85">
        <f t="shared" si="60"/>
        <v>-1.2348630252495208E-2</v>
      </c>
      <c r="AD577" s="85">
        <f t="shared" si="61"/>
        <v>-1.4211023772569512E-2</v>
      </c>
      <c r="AE577" s="85">
        <f t="shared" si="62"/>
        <v>8.2000855036038506E-3</v>
      </c>
      <c r="AF577" s="85">
        <f t="shared" si="63"/>
        <v>-1.5144254543499158E-2</v>
      </c>
      <c r="AG577" s="85">
        <f t="shared" si="64"/>
        <v>-1.2315280655186594E-2</v>
      </c>
      <c r="AH577" s="85">
        <f t="shared" si="65"/>
        <v>1.3567209576051467E-2</v>
      </c>
      <c r="AI577" s="85">
        <f t="shared" si="66"/>
        <v>5.1478630447659122E-3</v>
      </c>
      <c r="AJ577" s="6"/>
      <c r="AK577" s="4"/>
    </row>
    <row r="578" spans="15:37" s="1" customFormat="1" x14ac:dyDescent="0.25">
      <c r="O578" s="6"/>
      <c r="P578" s="35">
        <v>44644</v>
      </c>
      <c r="Q578" s="9">
        <v>4520.16015625</v>
      </c>
      <c r="R578" s="9">
        <v>14765.6904296875</v>
      </c>
      <c r="S578" s="9">
        <v>171.48275756835938</v>
      </c>
      <c r="T578" s="9">
        <v>297.6199951171875</v>
      </c>
      <c r="U578" s="9">
        <v>95.903350830078125</v>
      </c>
      <c r="V578" s="9">
        <v>183.1300048828125</v>
      </c>
      <c r="W578">
        <v>337.97332763671875</v>
      </c>
      <c r="X578" s="9"/>
      <c r="Y578" s="9"/>
      <c r="AA578" s="6"/>
      <c r="AB578" s="84">
        <f>price_clean[[#This Row],[Date.1]]</f>
        <v>44644</v>
      </c>
      <c r="AC578" s="85">
        <f t="shared" si="60"/>
        <v>1.4242012281618024E-2</v>
      </c>
      <c r="AD578" s="85">
        <f t="shared" si="61"/>
        <v>2.1781438849737159E-2</v>
      </c>
      <c r="AE578" s="85">
        <f t="shared" si="62"/>
        <v>2.242436414509711E-2</v>
      </c>
      <c r="AF578" s="85">
        <f t="shared" si="63"/>
        <v>1.5275820396269214E-2</v>
      </c>
      <c r="AG578" s="85">
        <f t="shared" si="64"/>
        <v>1.1228780040812873E-2</v>
      </c>
      <c r="AH578" s="85">
        <f t="shared" si="65"/>
        <v>7.2341375131086093E-3</v>
      </c>
      <c r="AI578" s="85">
        <f t="shared" si="66"/>
        <v>1.4714339594958641E-2</v>
      </c>
      <c r="AJ578" s="6"/>
      <c r="AK578" s="4"/>
    </row>
    <row r="579" spans="15:37" s="1" customFormat="1" x14ac:dyDescent="0.25">
      <c r="O579" s="6"/>
      <c r="P579" s="35">
        <v>44645</v>
      </c>
      <c r="Q579" s="9">
        <v>4543.06005859375</v>
      </c>
      <c r="R579" s="9">
        <v>14754.3095703125</v>
      </c>
      <c r="S579" s="9">
        <v>172.12310791015625</v>
      </c>
      <c r="T579" s="9">
        <v>297.20892333984375</v>
      </c>
      <c r="U579" s="9">
        <v>96.121330261230469</v>
      </c>
      <c r="V579" s="9">
        <v>182.3800048828125</v>
      </c>
      <c r="W579">
        <v>336.8800048828125</v>
      </c>
      <c r="X579" s="9"/>
      <c r="Y579" s="9"/>
      <c r="AA579" s="6"/>
      <c r="AB579" s="84">
        <f>price_clean[[#This Row],[Date.1]]</f>
        <v>44645</v>
      </c>
      <c r="AC579" s="85">
        <f t="shared" si="60"/>
        <v>5.0533807042376653E-3</v>
      </c>
      <c r="AD579" s="85">
        <f t="shared" si="61"/>
        <v>-7.7106097146747857E-4</v>
      </c>
      <c r="AE579" s="85">
        <f t="shared" si="62"/>
        <v>3.7272418632021895E-3</v>
      </c>
      <c r="AF579" s="85">
        <f t="shared" si="63"/>
        <v>-1.3821515061867905E-3</v>
      </c>
      <c r="AG579" s="85">
        <f t="shared" si="64"/>
        <v>2.2703282051326143E-3</v>
      </c>
      <c r="AH579" s="85">
        <f t="shared" si="65"/>
        <v>-4.1038605376913289E-3</v>
      </c>
      <c r="AI579" s="85">
        <f t="shared" si="66"/>
        <v>-3.2401817039866142E-3</v>
      </c>
      <c r="AJ579" s="6"/>
      <c r="AK579" s="4"/>
    </row>
    <row r="580" spans="15:37" s="1" customFormat="1" x14ac:dyDescent="0.25">
      <c r="O580" s="6"/>
      <c r="P580" s="35">
        <v>44648</v>
      </c>
      <c r="Q580" s="9">
        <v>4575.52001953125</v>
      </c>
      <c r="R580" s="9">
        <v>14987.400390625</v>
      </c>
      <c r="S580" s="9">
        <v>172.99003601074219</v>
      </c>
      <c r="T580" s="9">
        <v>304.07931518554688</v>
      </c>
      <c r="U580" s="9">
        <v>96.434043884277344</v>
      </c>
      <c r="V580" s="9">
        <v>179.05999755859375</v>
      </c>
      <c r="W580">
        <v>363.9466552734375</v>
      </c>
      <c r="X580" s="9"/>
      <c r="Y580" s="9"/>
      <c r="AA580" s="6"/>
      <c r="AB580" s="84">
        <f>price_clean[[#This Row],[Date.1]]</f>
        <v>44648</v>
      </c>
      <c r="AC580" s="85">
        <f t="shared" si="60"/>
        <v>7.1195510200425683E-3</v>
      </c>
      <c r="AD580" s="85">
        <f t="shared" si="61"/>
        <v>1.567465979836042E-2</v>
      </c>
      <c r="AE580" s="85">
        <f t="shared" si="62"/>
        <v>5.0240330706631921E-3</v>
      </c>
      <c r="AF580" s="85">
        <f t="shared" si="63"/>
        <v>2.2853235502469836E-2</v>
      </c>
      <c r="AG580" s="85">
        <f t="shared" si="64"/>
        <v>3.2480412385889976E-3</v>
      </c>
      <c r="AH580" s="85">
        <f t="shared" si="65"/>
        <v>-1.8371517706821095E-2</v>
      </c>
      <c r="AI580" s="85">
        <f t="shared" si="66"/>
        <v>7.7280507102536547E-2</v>
      </c>
      <c r="AJ580" s="6"/>
      <c r="AK580" s="4"/>
    </row>
    <row r="581" spans="15:37" s="1" customFormat="1" x14ac:dyDescent="0.25">
      <c r="O581" s="6"/>
      <c r="P581" s="35">
        <v>44649</v>
      </c>
      <c r="Q581" s="9">
        <v>4631.60009765625</v>
      </c>
      <c r="R581" s="9">
        <v>15239.3203125</v>
      </c>
      <c r="S581" s="9">
        <v>176.30007934570313</v>
      </c>
      <c r="T581" s="9">
        <v>308.68896484375</v>
      </c>
      <c r="U581" s="9">
        <v>97.997695922851563</v>
      </c>
      <c r="V581" s="9">
        <v>179.13999938964844</v>
      </c>
      <c r="W581">
        <v>366.52334594726563</v>
      </c>
      <c r="X581" s="9"/>
      <c r="Y581" s="9"/>
      <c r="AA581" s="6"/>
      <c r="AB581" s="84">
        <f>price_clean[[#This Row],[Date.1]]</f>
        <v>44649</v>
      </c>
      <c r="AC581" s="85">
        <f t="shared" si="60"/>
        <v>1.2182044101391089E-2</v>
      </c>
      <c r="AD581" s="85">
        <f t="shared" si="61"/>
        <v>1.6669076178538855E-2</v>
      </c>
      <c r="AE581" s="85">
        <f t="shared" si="62"/>
        <v>1.8953541938956743E-2</v>
      </c>
      <c r="AF581" s="85">
        <f t="shared" si="63"/>
        <v>1.5045611091399009E-2</v>
      </c>
      <c r="AG581" s="85">
        <f t="shared" si="64"/>
        <v>1.6084675803450615E-2</v>
      </c>
      <c r="AH581" s="85">
        <f t="shared" si="65"/>
        <v>4.4668806848975184E-4</v>
      </c>
      <c r="AI581" s="85">
        <f t="shared" si="66"/>
        <v>7.0549135672253252E-3</v>
      </c>
      <c r="AJ581" s="6"/>
      <c r="AK581" s="4"/>
    </row>
    <row r="582" spans="15:37" s="1" customFormat="1" x14ac:dyDescent="0.25">
      <c r="O582" s="6"/>
      <c r="P582" s="35">
        <v>44650</v>
      </c>
      <c r="Q582" s="9">
        <v>4602.4501953125</v>
      </c>
      <c r="R582" s="9">
        <v>15071.5498046875</v>
      </c>
      <c r="S582" s="9">
        <v>175.12776184082031</v>
      </c>
      <c r="T582" s="9">
        <v>307.17202758789063</v>
      </c>
      <c r="U582" s="9">
        <v>97.457534790039063</v>
      </c>
      <c r="V582" s="9">
        <v>180.58000183105469</v>
      </c>
      <c r="W582">
        <v>364.663330078125</v>
      </c>
      <c r="X582" s="9"/>
      <c r="Y582" s="9"/>
      <c r="AA582" s="6"/>
      <c r="AB582" s="84">
        <f>price_clean[[#This Row],[Date.1]]</f>
        <v>44650</v>
      </c>
      <c r="AC582" s="85">
        <f t="shared" si="60"/>
        <v>-6.3135889990887772E-3</v>
      </c>
      <c r="AD582" s="85">
        <f t="shared" si="61"/>
        <v>-1.1070102605245657E-2</v>
      </c>
      <c r="AE582" s="85">
        <f t="shared" si="62"/>
        <v>-6.6717642488465555E-3</v>
      </c>
      <c r="AF582" s="85">
        <f t="shared" si="63"/>
        <v>-4.9262425847253419E-3</v>
      </c>
      <c r="AG582" s="85">
        <f t="shared" si="64"/>
        <v>-5.5272248894188154E-3</v>
      </c>
      <c r="AH582" s="85">
        <f t="shared" si="65"/>
        <v>8.0062833792575953E-3</v>
      </c>
      <c r="AI582" s="85">
        <f t="shared" si="66"/>
        <v>-5.0876744400505883E-3</v>
      </c>
      <c r="AJ582" s="6"/>
      <c r="AK582" s="4"/>
    </row>
    <row r="583" spans="15:37" s="1" customFormat="1" x14ac:dyDescent="0.25">
      <c r="O583" s="6"/>
      <c r="P583" s="35">
        <v>44651</v>
      </c>
      <c r="Q583" s="9">
        <v>4530.41015625</v>
      </c>
      <c r="R583" s="9">
        <v>14838.490234375</v>
      </c>
      <c r="S583" s="9">
        <v>172.01472473144531</v>
      </c>
      <c r="T583" s="9">
        <v>301.74026489257813</v>
      </c>
      <c r="U583" s="9">
        <v>95.988670349121094</v>
      </c>
      <c r="V583" s="9">
        <v>180.64999389648438</v>
      </c>
      <c r="W583">
        <v>359.20001220703125</v>
      </c>
      <c r="X583" s="9"/>
      <c r="Y583" s="9"/>
      <c r="AA583" s="6"/>
      <c r="AB583" s="84">
        <f>price_clean[[#This Row],[Date.1]]</f>
        <v>44651</v>
      </c>
      <c r="AC583" s="85">
        <f t="shared" si="60"/>
        <v>-1.5776335226881762E-2</v>
      </c>
      <c r="AD583" s="85">
        <f t="shared" si="61"/>
        <v>-1.5584351405716909E-2</v>
      </c>
      <c r="AE583" s="85">
        <f t="shared" si="62"/>
        <v>-1.7935693162614615E-2</v>
      </c>
      <c r="AF583" s="85">
        <f t="shared" si="63"/>
        <v>-1.7841343803584344E-2</v>
      </c>
      <c r="AG583" s="85">
        <f t="shared" si="64"/>
        <v>-1.5186575206851211E-2</v>
      </c>
      <c r="AH583" s="85">
        <f t="shared" si="65"/>
        <v>3.8752078804877134E-4</v>
      </c>
      <c r="AI583" s="85">
        <f t="shared" si="66"/>
        <v>-1.509517416561853E-2</v>
      </c>
      <c r="AJ583" s="6"/>
      <c r="AK583" s="4"/>
    </row>
    <row r="584" spans="15:37" s="1" customFormat="1" x14ac:dyDescent="0.25">
      <c r="O584" s="6"/>
      <c r="P584" s="35">
        <v>44652</v>
      </c>
      <c r="Q584" s="9">
        <v>4545.85986328125</v>
      </c>
      <c r="R584" s="9">
        <v>14861.2099609375</v>
      </c>
      <c r="S584" s="9">
        <v>171.71920776367188</v>
      </c>
      <c r="T584" s="9">
        <v>302.82666015625</v>
      </c>
      <c r="U584" s="9">
        <v>96.604629516601563</v>
      </c>
      <c r="V584" s="9">
        <v>179.5</v>
      </c>
      <c r="W584">
        <v>361.52999877929688</v>
      </c>
      <c r="X584" s="9"/>
      <c r="Y584" s="9"/>
      <c r="AA584" s="6"/>
      <c r="AB584" s="84">
        <f>price_clean[[#This Row],[Date.1]]</f>
        <v>44652</v>
      </c>
      <c r="AC584" s="85">
        <f t="shared" si="60"/>
        <v>3.4044209614630277E-3</v>
      </c>
      <c r="AD584" s="85">
        <f t="shared" si="61"/>
        <v>1.5299636592241174E-3</v>
      </c>
      <c r="AE584" s="85">
        <f t="shared" si="62"/>
        <v>-1.7194522428246168E-3</v>
      </c>
      <c r="AF584" s="85">
        <f t="shared" si="63"/>
        <v>3.5939658225952855E-3</v>
      </c>
      <c r="AG584" s="85">
        <f t="shared" si="64"/>
        <v>6.3964973660222638E-3</v>
      </c>
      <c r="AH584" s="85">
        <f t="shared" si="65"/>
        <v>-6.3862158789014696E-3</v>
      </c>
      <c r="AI584" s="85">
        <f t="shared" si="66"/>
        <v>6.4656519189343186E-3</v>
      </c>
      <c r="AJ584" s="6"/>
      <c r="AK584" s="4"/>
    </row>
    <row r="585" spans="15:37" s="1" customFormat="1" x14ac:dyDescent="0.25">
      <c r="O585" s="6"/>
      <c r="P585" s="35">
        <v>44655</v>
      </c>
      <c r="Q585" s="9">
        <v>4582.64013671875</v>
      </c>
      <c r="R585" s="9">
        <v>15159.580078125</v>
      </c>
      <c r="S585" s="9">
        <v>175.78779602050781</v>
      </c>
      <c r="T585" s="9">
        <v>308.25833129882813</v>
      </c>
      <c r="U585" s="9">
        <v>97.391197204589844</v>
      </c>
      <c r="V585" s="9">
        <v>180.3699951171875</v>
      </c>
      <c r="W585">
        <v>381.81668090820313</v>
      </c>
      <c r="X585" s="9"/>
      <c r="Y585" s="9"/>
      <c r="AA585" s="6"/>
      <c r="AB585" s="84">
        <f>price_clean[[#This Row],[Date.1]]</f>
        <v>44655</v>
      </c>
      <c r="AC585" s="85">
        <f t="shared" si="60"/>
        <v>8.0583825321336473E-3</v>
      </c>
      <c r="AD585" s="85">
        <f t="shared" si="61"/>
        <v>1.9878220503590321E-2</v>
      </c>
      <c r="AE585" s="85">
        <f t="shared" si="62"/>
        <v>2.3416933352704367E-2</v>
      </c>
      <c r="AF585" s="85">
        <f t="shared" si="63"/>
        <v>1.7777606294961515E-2</v>
      </c>
      <c r="AG585" s="85">
        <f t="shared" si="64"/>
        <v>8.1091641152612054E-3</v>
      </c>
      <c r="AH585" s="85">
        <f t="shared" si="65"/>
        <v>4.8350616826839249E-3</v>
      </c>
      <c r="AI585" s="85">
        <f t="shared" si="66"/>
        <v>5.4595578179738473E-2</v>
      </c>
      <c r="AJ585" s="6"/>
      <c r="AK585" s="4"/>
    </row>
    <row r="586" spans="15:37" s="1" customFormat="1" x14ac:dyDescent="0.25">
      <c r="O586" s="6"/>
      <c r="P586" s="35">
        <v>44656</v>
      </c>
      <c r="Q586" s="9">
        <v>4525.1201171875</v>
      </c>
      <c r="R586" s="9">
        <v>14820.6396484375</v>
      </c>
      <c r="S586" s="9">
        <v>172.4580078125</v>
      </c>
      <c r="T586" s="9">
        <v>304.25555419921875</v>
      </c>
      <c r="U586" s="9">
        <v>95.988670349121094</v>
      </c>
      <c r="V586" s="9">
        <v>179.24000549316406</v>
      </c>
      <c r="W586">
        <v>363.75332641601563</v>
      </c>
      <c r="X586" s="9"/>
      <c r="Y586" s="9"/>
      <c r="AA586" s="6"/>
      <c r="AB586" s="84">
        <f>price_clean[[#This Row],[Date.1]]</f>
        <v>44656</v>
      </c>
      <c r="AC586" s="85">
        <f t="shared" si="60"/>
        <v>-1.2631159074005371E-2</v>
      </c>
      <c r="AD586" s="85">
        <f t="shared" si="61"/>
        <v>-2.2611900398819235E-2</v>
      </c>
      <c r="AE586" s="85">
        <f t="shared" si="62"/>
        <v>-1.9123789297066832E-2</v>
      </c>
      <c r="AF586" s="85">
        <f t="shared" si="63"/>
        <v>-1.307018233210718E-2</v>
      </c>
      <c r="AG586" s="85">
        <f t="shared" si="64"/>
        <v>-1.4505661481283535E-2</v>
      </c>
      <c r="AH586" s="85">
        <f t="shared" si="65"/>
        <v>-6.2845490460992611E-3</v>
      </c>
      <c r="AI586" s="85">
        <f t="shared" si="66"/>
        <v>-4.8464637280470575E-2</v>
      </c>
      <c r="AJ586" s="6"/>
      <c r="AK586" s="4"/>
    </row>
    <row r="587" spans="15:37" s="1" customFormat="1" x14ac:dyDescent="0.25">
      <c r="O587" s="6"/>
      <c r="P587" s="35">
        <v>44657</v>
      </c>
      <c r="Q587" s="9">
        <v>4481.14990234375</v>
      </c>
      <c r="R587" s="9">
        <v>14498.8896484375</v>
      </c>
      <c r="S587" s="9">
        <v>169.27607727050781</v>
      </c>
      <c r="T587" s="9">
        <v>293.11801147460938</v>
      </c>
      <c r="U587" s="9">
        <v>94.917800903320313</v>
      </c>
      <c r="V587" s="9">
        <v>179.66000366210938</v>
      </c>
      <c r="W587">
        <v>348.586669921875</v>
      </c>
      <c r="X587" s="9"/>
      <c r="Y587" s="9"/>
      <c r="AA587" s="6"/>
      <c r="AB587" s="84">
        <f>price_clean[[#This Row],[Date.1]]</f>
        <v>44657</v>
      </c>
      <c r="AC587" s="85">
        <f t="shared" si="60"/>
        <v>-9.7644339124797214E-3</v>
      </c>
      <c r="AD587" s="85">
        <f t="shared" si="61"/>
        <v>-2.1948709575036938E-2</v>
      </c>
      <c r="AE587" s="85">
        <f t="shared" si="62"/>
        <v>-1.8622798488286667E-2</v>
      </c>
      <c r="AF587" s="85">
        <f t="shared" si="63"/>
        <v>-3.7292689615422529E-2</v>
      </c>
      <c r="AG587" s="85">
        <f t="shared" si="64"/>
        <v>-1.1218903903329689E-2</v>
      </c>
      <c r="AH587" s="85">
        <f t="shared" si="65"/>
        <v>2.3404756196963713E-3</v>
      </c>
      <c r="AI587" s="85">
        <f t="shared" si="66"/>
        <v>-4.2589069768463106E-2</v>
      </c>
      <c r="AJ587" s="6"/>
      <c r="AK587" s="4"/>
    </row>
    <row r="588" spans="15:37" s="1" customFormat="1" x14ac:dyDescent="0.25">
      <c r="O588" s="6"/>
      <c r="P588" s="35">
        <v>44658</v>
      </c>
      <c r="Q588" s="9">
        <v>4500.2099609375</v>
      </c>
      <c r="R588" s="9">
        <v>14531.8095703125</v>
      </c>
      <c r="S588" s="9">
        <v>169.58145141601563</v>
      </c>
      <c r="T588" s="9">
        <v>294.94808959960938</v>
      </c>
      <c r="U588" s="9">
        <v>95.135772705078125</v>
      </c>
      <c r="V588" s="9">
        <v>180.33999633789063</v>
      </c>
      <c r="W588">
        <v>352.42001342773438</v>
      </c>
      <c r="X588" s="9"/>
      <c r="Y588" s="9"/>
      <c r="AA588" s="6"/>
      <c r="AB588" s="84">
        <f>price_clean[[#This Row],[Date.1]]</f>
        <v>44658</v>
      </c>
      <c r="AC588" s="85">
        <f t="shared" si="60"/>
        <v>4.2443655520372622E-3</v>
      </c>
      <c r="AD588" s="85">
        <f t="shared" si="61"/>
        <v>2.2679395861175166E-3</v>
      </c>
      <c r="AE588" s="85">
        <f t="shared" si="62"/>
        <v>1.8023753484850665E-3</v>
      </c>
      <c r="AF588" s="85">
        <f t="shared" si="63"/>
        <v>6.2240759316727892E-3</v>
      </c>
      <c r="AG588" s="85">
        <f t="shared" si="64"/>
        <v>2.293794251702314E-3</v>
      </c>
      <c r="AH588" s="85">
        <f t="shared" si="65"/>
        <v>3.7777415804506904E-3</v>
      </c>
      <c r="AI588" s="85">
        <f t="shared" si="66"/>
        <v>1.093679078037125E-2</v>
      </c>
      <c r="AJ588" s="6"/>
      <c r="AK588" s="4"/>
    </row>
    <row r="589" spans="15:37" s="1" customFormat="1" x14ac:dyDescent="0.25">
      <c r="O589" s="6"/>
      <c r="P589" s="35">
        <v>44659</v>
      </c>
      <c r="Q589" s="9">
        <v>4488.27978515625</v>
      </c>
      <c r="R589" s="9">
        <v>14327.259765625</v>
      </c>
      <c r="S589" s="9">
        <v>167.56190490722656</v>
      </c>
      <c r="T589" s="9">
        <v>290.64190673828125</v>
      </c>
      <c r="U589" s="9">
        <v>94.908317565917969</v>
      </c>
      <c r="V589" s="9">
        <v>181.47000122070313</v>
      </c>
      <c r="W589">
        <v>341.82998657226563</v>
      </c>
      <c r="X589" s="9"/>
      <c r="Y589" s="9"/>
      <c r="AA589" s="6"/>
      <c r="AB589" s="84">
        <f>price_clean[[#This Row],[Date.1]]</f>
        <v>44659</v>
      </c>
      <c r="AC589" s="85">
        <f t="shared" si="60"/>
        <v>-2.6545466755523947E-3</v>
      </c>
      <c r="AD589" s="85">
        <f t="shared" si="61"/>
        <v>-1.4176010169264647E-2</v>
      </c>
      <c r="AE589" s="85">
        <f t="shared" si="62"/>
        <v>-1.1980486203614362E-2</v>
      </c>
      <c r="AF589" s="85">
        <f t="shared" si="63"/>
        <v>-1.4707425024065133E-2</v>
      </c>
      <c r="AG589" s="85">
        <f t="shared" si="64"/>
        <v>-2.3937102957821365E-3</v>
      </c>
      <c r="AH589" s="85">
        <f t="shared" si="65"/>
        <v>6.2464197486159318E-3</v>
      </c>
      <c r="AI589" s="85">
        <f t="shared" si="66"/>
        <v>-3.0510186068030958E-2</v>
      </c>
      <c r="AJ589" s="6"/>
      <c r="AK589" s="4"/>
    </row>
    <row r="590" spans="15:37" s="1" customFormat="1" x14ac:dyDescent="0.25">
      <c r="O590" s="6"/>
      <c r="P590" s="35">
        <v>44662</v>
      </c>
      <c r="Q590" s="9">
        <v>4412.52978515625</v>
      </c>
      <c r="R590" s="9">
        <v>13990.2099609375</v>
      </c>
      <c r="S590" s="9">
        <v>163.28643798828125</v>
      </c>
      <c r="T590" s="9">
        <v>279.181396484375</v>
      </c>
      <c r="U590" s="9">
        <v>93.581588745117188</v>
      </c>
      <c r="V590" s="9">
        <v>182.3699951171875</v>
      </c>
      <c r="W590">
        <v>325.30999755859375</v>
      </c>
      <c r="X590" s="9"/>
      <c r="Y590" s="9"/>
      <c r="AA590" s="6"/>
      <c r="AB590" s="84">
        <f>price_clean[[#This Row],[Date.1]]</f>
        <v>44662</v>
      </c>
      <c r="AC590" s="85">
        <f t="shared" si="60"/>
        <v>-1.7021334584696127E-2</v>
      </c>
      <c r="AD590" s="85">
        <f t="shared" si="61"/>
        <v>-2.3806203446921526E-2</v>
      </c>
      <c r="AE590" s="85">
        <f t="shared" si="62"/>
        <v>-2.5846917668486132E-2</v>
      </c>
      <c r="AF590" s="85">
        <f t="shared" si="63"/>
        <v>-4.0230211207428312E-2</v>
      </c>
      <c r="AG590" s="85">
        <f t="shared" si="64"/>
        <v>-1.4077684664969193E-2</v>
      </c>
      <c r="AH590" s="85">
        <f t="shared" si="65"/>
        <v>4.9472061408498942E-3</v>
      </c>
      <c r="AI590" s="85">
        <f t="shared" si="66"/>
        <v>-4.9534931817513166E-2</v>
      </c>
      <c r="AJ590" s="6"/>
      <c r="AK590" s="4"/>
    </row>
    <row r="591" spans="15:37" s="1" customFormat="1" x14ac:dyDescent="0.25">
      <c r="O591" s="6"/>
      <c r="P591" s="35">
        <v>44663</v>
      </c>
      <c r="Q591" s="9">
        <v>4397.4501953125</v>
      </c>
      <c r="R591" s="9">
        <v>13940.240234375</v>
      </c>
      <c r="S591" s="9">
        <v>165.16804504394531</v>
      </c>
      <c r="T591" s="9">
        <v>276.049560546875</v>
      </c>
      <c r="U591" s="9">
        <v>93.19305419921875</v>
      </c>
      <c r="V591" s="9">
        <v>183.77000427246094</v>
      </c>
      <c r="W591">
        <v>328.98333740234375</v>
      </c>
      <c r="X591" s="9"/>
      <c r="Y591" s="9"/>
      <c r="AA591" s="6"/>
      <c r="AB591" s="84">
        <f>price_clean[[#This Row],[Date.1]]</f>
        <v>44663</v>
      </c>
      <c r="AC591" s="85">
        <f t="shared" si="60"/>
        <v>-3.4233005304522353E-3</v>
      </c>
      <c r="AD591" s="85">
        <f t="shared" si="61"/>
        <v>-3.5781578547773494E-3</v>
      </c>
      <c r="AE591" s="85">
        <f t="shared" si="62"/>
        <v>1.1457463585247896E-2</v>
      </c>
      <c r="AF591" s="85">
        <f t="shared" si="63"/>
        <v>-1.1281320369572525E-2</v>
      </c>
      <c r="AG591" s="85">
        <f t="shared" si="64"/>
        <v>-4.1604695393173234E-3</v>
      </c>
      <c r="AH591" s="85">
        <f t="shared" si="65"/>
        <v>7.6474353017589427E-3</v>
      </c>
      <c r="AI591" s="85">
        <f t="shared" si="66"/>
        <v>1.122853693277581E-2</v>
      </c>
      <c r="AJ591" s="6"/>
      <c r="AK591" s="4"/>
    </row>
    <row r="592" spans="15:37" s="1" customFormat="1" x14ac:dyDescent="0.25">
      <c r="O592" s="6"/>
      <c r="P592" s="35">
        <v>44664</v>
      </c>
      <c r="Q592" s="9">
        <v>4446.58984375</v>
      </c>
      <c r="R592" s="9">
        <v>14217.2900390625</v>
      </c>
      <c r="S592" s="9">
        <v>167.8673095703125</v>
      </c>
      <c r="T592" s="9">
        <v>281.49114990234375</v>
      </c>
      <c r="U592" s="9">
        <v>94.339729309082031</v>
      </c>
      <c r="V592" s="9">
        <v>184.64999389648438</v>
      </c>
      <c r="W592">
        <v>340.79000854492188</v>
      </c>
      <c r="X592" s="9"/>
      <c r="Y592" s="9"/>
      <c r="AA592" s="6"/>
      <c r="AB592" s="84">
        <f>price_clean[[#This Row],[Date.1]]</f>
        <v>44664</v>
      </c>
      <c r="AC592" s="85">
        <f t="shared" si="60"/>
        <v>1.1112603268901934E-2</v>
      </c>
      <c r="AD592" s="85">
        <f t="shared" si="61"/>
        <v>1.9679193668224109E-2</v>
      </c>
      <c r="AE592" s="85">
        <f t="shared" si="62"/>
        <v>1.6210432902594659E-2</v>
      </c>
      <c r="AF592" s="85">
        <f t="shared" si="63"/>
        <v>1.9520591221763809E-2</v>
      </c>
      <c r="AG592" s="85">
        <f t="shared" si="64"/>
        <v>1.2229215384838286E-2</v>
      </c>
      <c r="AH592" s="85">
        <f t="shared" si="65"/>
        <v>4.7771092877693959E-3</v>
      </c>
      <c r="AI592" s="85">
        <f t="shared" si="66"/>
        <v>3.5259373586186679E-2</v>
      </c>
      <c r="AJ592" s="6"/>
      <c r="AK592" s="4"/>
    </row>
    <row r="593" spans="15:37" s="1" customFormat="1" x14ac:dyDescent="0.25">
      <c r="O593" s="6"/>
      <c r="P593" s="35">
        <v>44665</v>
      </c>
      <c r="Q593" s="9">
        <v>4392.58984375</v>
      </c>
      <c r="R593" s="9">
        <v>13893.2099609375</v>
      </c>
      <c r="S593" s="9">
        <v>162.833251953125</v>
      </c>
      <c r="T593" s="9">
        <v>273.86715698242188</v>
      </c>
      <c r="U593" s="9">
        <v>93.439445495605469</v>
      </c>
      <c r="V593" s="9">
        <v>184.03999328613281</v>
      </c>
      <c r="W593">
        <v>328.33334350585938</v>
      </c>
      <c r="X593" s="9"/>
      <c r="Y593" s="9"/>
      <c r="AA593" s="6"/>
      <c r="AB593" s="84">
        <f>price_clean[[#This Row],[Date.1]]</f>
        <v>44665</v>
      </c>
      <c r="AC593" s="85">
        <f t="shared" si="60"/>
        <v>-1.2218480383508163E-2</v>
      </c>
      <c r="AD593" s="85">
        <f t="shared" si="61"/>
        <v>-2.3058603541324649E-2</v>
      </c>
      <c r="AE593" s="85">
        <f t="shared" si="62"/>
        <v>-3.0447160303222816E-2</v>
      </c>
      <c r="AF593" s="85">
        <f t="shared" si="63"/>
        <v>-2.745784772806735E-2</v>
      </c>
      <c r="AG593" s="85">
        <f t="shared" si="64"/>
        <v>-9.5888238138513385E-3</v>
      </c>
      <c r="AH593" s="85">
        <f t="shared" si="65"/>
        <v>-3.3090194372706765E-3</v>
      </c>
      <c r="AI593" s="85">
        <f t="shared" si="66"/>
        <v>-3.7237093389221258E-2</v>
      </c>
      <c r="AJ593" s="6"/>
      <c r="AK593" s="4"/>
    </row>
    <row r="594" spans="15:37" s="1" customFormat="1" x14ac:dyDescent="0.25">
      <c r="O594" s="6"/>
      <c r="P594" s="35">
        <v>44669</v>
      </c>
      <c r="Q594" s="9">
        <v>4391.68994140625</v>
      </c>
      <c r="R594" s="9">
        <v>13910.759765625</v>
      </c>
      <c r="S594" s="9">
        <v>162.61653137207031</v>
      </c>
      <c r="T594" s="9">
        <v>274.54238891601563</v>
      </c>
      <c r="U594" s="9">
        <v>93.174079895019531</v>
      </c>
      <c r="V594" s="9">
        <v>184.61000061035156</v>
      </c>
      <c r="W594">
        <v>334.76333618164063</v>
      </c>
      <c r="X594" s="9"/>
      <c r="Y594" s="9"/>
      <c r="AA594" s="6"/>
      <c r="AB594" s="84">
        <f>price_clean[[#This Row],[Date.1]]</f>
        <v>44669</v>
      </c>
      <c r="AC594" s="85">
        <f t="shared" si="60"/>
        <v>-2.0488927240650681E-4</v>
      </c>
      <c r="AD594" s="85">
        <f t="shared" si="61"/>
        <v>1.2623957795070788E-3</v>
      </c>
      <c r="AE594" s="85">
        <f t="shared" si="62"/>
        <v>-1.3318221378082991E-3</v>
      </c>
      <c r="AF594" s="85">
        <f t="shared" si="63"/>
        <v>2.4625110188498814E-3</v>
      </c>
      <c r="AG594" s="85">
        <f t="shared" si="64"/>
        <v>-2.844014429244653E-3</v>
      </c>
      <c r="AH594" s="85">
        <f t="shared" si="65"/>
        <v>3.0924062818564585E-3</v>
      </c>
      <c r="AI594" s="85">
        <f t="shared" si="66"/>
        <v>1.9394439519631362E-2</v>
      </c>
      <c r="AJ594" s="6"/>
      <c r="AK594" s="4"/>
    </row>
    <row r="595" spans="15:37" s="1" customFormat="1" x14ac:dyDescent="0.25">
      <c r="O595" s="6"/>
      <c r="P595" s="35">
        <v>44670</v>
      </c>
      <c r="Q595" s="9">
        <v>4462.2099609375</v>
      </c>
      <c r="R595" s="9">
        <v>14210.259765625</v>
      </c>
      <c r="S595" s="9">
        <v>164.911865234375</v>
      </c>
      <c r="T595" s="9">
        <v>279.22055053710938</v>
      </c>
      <c r="U595" s="9">
        <v>94.235488891601563</v>
      </c>
      <c r="V595" s="9">
        <v>181.82000732421875</v>
      </c>
      <c r="W595">
        <v>342.7166748046875</v>
      </c>
      <c r="X595" s="9"/>
      <c r="Y595" s="9"/>
      <c r="AA595" s="6"/>
      <c r="AB595" s="84">
        <f>price_clean[[#This Row],[Date.1]]</f>
        <v>44670</v>
      </c>
      <c r="AC595" s="85">
        <f t="shared" ref="AC595:AC658" si="67">LN(Q595/Q594)</f>
        <v>1.5930044749386651E-2</v>
      </c>
      <c r="AD595" s="85">
        <f t="shared" si="61"/>
        <v>2.1301597876046546E-2</v>
      </c>
      <c r="AE595" s="85">
        <f t="shared" si="62"/>
        <v>1.4016320196206701E-2</v>
      </c>
      <c r="AF595" s="85">
        <f t="shared" si="63"/>
        <v>1.6896301946844189E-2</v>
      </c>
      <c r="AG595" s="85">
        <f t="shared" si="64"/>
        <v>1.1327280162957004E-2</v>
      </c>
      <c r="AH595" s="85">
        <f t="shared" si="65"/>
        <v>-1.5228268112133887E-2</v>
      </c>
      <c r="AI595" s="85">
        <f t="shared" si="66"/>
        <v>2.3480261839117743E-2</v>
      </c>
      <c r="AJ595" s="6"/>
      <c r="AK595" s="4"/>
    </row>
    <row r="596" spans="15:37" s="1" customFormat="1" x14ac:dyDescent="0.25">
      <c r="O596" s="6"/>
      <c r="P596" s="35">
        <v>44671</v>
      </c>
      <c r="Q596" s="9">
        <v>4459.4501953125</v>
      </c>
      <c r="R596" s="9">
        <v>13998.5302734375</v>
      </c>
      <c r="S596" s="9">
        <v>164.74441528320313</v>
      </c>
      <c r="T596" s="9">
        <v>280.25799560546875</v>
      </c>
      <c r="U596" s="9">
        <v>94.311286926269531</v>
      </c>
      <c r="V596" s="9">
        <v>182.71000671386719</v>
      </c>
      <c r="W596">
        <v>325.73333740234375</v>
      </c>
      <c r="X596" s="9"/>
      <c r="Y596" s="9"/>
      <c r="AA596" s="6"/>
      <c r="AB596" s="84">
        <f>price_clean[[#This Row],[Date.1]]</f>
        <v>44671</v>
      </c>
      <c r="AC596" s="85">
        <f t="shared" si="67"/>
        <v>-6.1866640618257578E-4</v>
      </c>
      <c r="AD596" s="85">
        <f t="shared" si="61"/>
        <v>-1.5011878786545356E-2</v>
      </c>
      <c r="AE596" s="85">
        <f t="shared" si="62"/>
        <v>-1.0159064181066938E-3</v>
      </c>
      <c r="AF596" s="85">
        <f t="shared" si="63"/>
        <v>3.7086185505559857E-3</v>
      </c>
      <c r="AG596" s="85">
        <f t="shared" si="64"/>
        <v>8.0402370629246934E-4</v>
      </c>
      <c r="AH596" s="85">
        <f t="shared" si="65"/>
        <v>4.8830061930919995E-3</v>
      </c>
      <c r="AI596" s="85">
        <f t="shared" si="66"/>
        <v>-5.0825021637719639E-2</v>
      </c>
      <c r="AJ596" s="6"/>
      <c r="AK596" s="4"/>
    </row>
    <row r="597" spans="15:37" s="1" customFormat="1" x14ac:dyDescent="0.25">
      <c r="O597" s="6"/>
      <c r="P597" s="35">
        <v>44672</v>
      </c>
      <c r="Q597" s="9">
        <v>4393.66015625</v>
      </c>
      <c r="R597" s="9">
        <v>13720.4501953125</v>
      </c>
      <c r="S597" s="9">
        <v>163.94647216796875</v>
      </c>
      <c r="T597" s="9">
        <v>274.82620239257813</v>
      </c>
      <c r="U597" s="9">
        <v>92.870849609375</v>
      </c>
      <c r="V597" s="9">
        <v>182.05999755859375</v>
      </c>
      <c r="W597">
        <v>336.260009765625</v>
      </c>
      <c r="X597" s="9"/>
      <c r="Y597" s="9"/>
      <c r="AA597" s="6"/>
      <c r="AB597" s="84">
        <f>price_clean[[#This Row],[Date.1]]</f>
        <v>44672</v>
      </c>
      <c r="AC597" s="85">
        <f t="shared" si="67"/>
        <v>-1.4862855551311067E-2</v>
      </c>
      <c r="AD597" s="85">
        <f t="shared" si="61"/>
        <v>-2.0064908806847102E-2</v>
      </c>
      <c r="AE597" s="85">
        <f t="shared" si="62"/>
        <v>-4.8552893508528238E-3</v>
      </c>
      <c r="AF597" s="85">
        <f t="shared" si="63"/>
        <v>-1.9571685229487129E-2</v>
      </c>
      <c r="AG597" s="85">
        <f t="shared" si="64"/>
        <v>-1.5391060047103397E-2</v>
      </c>
      <c r="AH597" s="85">
        <f t="shared" si="65"/>
        <v>-3.5639435023602241E-3</v>
      </c>
      <c r="AI597" s="85">
        <f t="shared" si="66"/>
        <v>3.1805636085347942E-2</v>
      </c>
      <c r="AJ597" s="6"/>
      <c r="AK597" s="4"/>
    </row>
    <row r="598" spans="15:37" s="1" customFormat="1" x14ac:dyDescent="0.25">
      <c r="O598" s="6"/>
      <c r="P598" s="35">
        <v>44673</v>
      </c>
      <c r="Q598" s="9">
        <v>4271.77978515625</v>
      </c>
      <c r="R598" s="9">
        <v>13356.8701171875</v>
      </c>
      <c r="S598" s="9">
        <v>159.38526916503906</v>
      </c>
      <c r="T598" s="9">
        <v>268.19073486328125</v>
      </c>
      <c r="U598" s="9">
        <v>90.767036437988281</v>
      </c>
      <c r="V598" s="9">
        <v>180.28999328613281</v>
      </c>
      <c r="W598">
        <v>335.01666259765625</v>
      </c>
      <c r="X598" s="9"/>
      <c r="Y598" s="9"/>
      <c r="AA598" s="6"/>
      <c r="AB598" s="84">
        <f>price_clean[[#This Row],[Date.1]]</f>
        <v>44673</v>
      </c>
      <c r="AC598" s="85">
        <f t="shared" si="67"/>
        <v>-2.8132076377366966E-2</v>
      </c>
      <c r="AD598" s="85">
        <f t="shared" si="61"/>
        <v>-2.6856566832060638E-2</v>
      </c>
      <c r="AE598" s="85">
        <f t="shared" si="62"/>
        <v>-2.8215637514314666E-2</v>
      </c>
      <c r="AF598" s="85">
        <f t="shared" si="63"/>
        <v>-2.4440481950657452E-2</v>
      </c>
      <c r="AG598" s="85">
        <f t="shared" si="64"/>
        <v>-2.2913629248560802E-2</v>
      </c>
      <c r="AH598" s="85">
        <f t="shared" si="65"/>
        <v>-9.7696613524008158E-3</v>
      </c>
      <c r="AI598" s="85">
        <f t="shared" si="66"/>
        <v>-3.704429607069112E-3</v>
      </c>
      <c r="AJ598" s="6"/>
      <c r="AK598" s="4"/>
    </row>
    <row r="599" spans="15:37" s="1" customFormat="1" x14ac:dyDescent="0.25">
      <c r="O599" s="6"/>
      <c r="P599" s="35">
        <v>44676</v>
      </c>
      <c r="Q599" s="9">
        <v>4296.1201171875</v>
      </c>
      <c r="R599" s="9">
        <v>13533.2197265625</v>
      </c>
      <c r="S599" s="9">
        <v>160.45909118652344</v>
      </c>
      <c r="T599" s="9">
        <v>274.7381591796875</v>
      </c>
      <c r="U599" s="9">
        <v>90.871269226074219</v>
      </c>
      <c r="V599" s="9">
        <v>177.05000305175781</v>
      </c>
      <c r="W599">
        <v>332.67333984375</v>
      </c>
      <c r="X599" s="9"/>
      <c r="Y599" s="9"/>
      <c r="AA599" s="6"/>
      <c r="AB599" s="84">
        <f>price_clean[[#This Row],[Date.1]]</f>
        <v>44676</v>
      </c>
      <c r="AC599" s="85">
        <f t="shared" si="67"/>
        <v>5.6817651441118085E-3</v>
      </c>
      <c r="AD599" s="85">
        <f t="shared" si="61"/>
        <v>1.3116515318598964E-2</v>
      </c>
      <c r="AE599" s="85">
        <f t="shared" si="62"/>
        <v>6.7146786950425738E-3</v>
      </c>
      <c r="AF599" s="85">
        <f t="shared" si="63"/>
        <v>2.4120071022292369E-2</v>
      </c>
      <c r="AG599" s="85">
        <f t="shared" si="64"/>
        <v>1.1476962323140928E-3</v>
      </c>
      <c r="AH599" s="85">
        <f t="shared" si="65"/>
        <v>-1.8134432520229594E-2</v>
      </c>
      <c r="AI599" s="85">
        <f t="shared" si="66"/>
        <v>-7.019222592886596E-3</v>
      </c>
      <c r="AJ599" s="6"/>
      <c r="AK599" s="4"/>
    </row>
    <row r="600" spans="15:37" s="1" customFormat="1" x14ac:dyDescent="0.25">
      <c r="O600" s="6"/>
      <c r="P600" s="35">
        <v>44677</v>
      </c>
      <c r="Q600" s="9">
        <v>4175.2001953125</v>
      </c>
      <c r="R600" s="9">
        <v>13009.7099609375</v>
      </c>
      <c r="S600" s="9">
        <v>154.46945190429688</v>
      </c>
      <c r="T600" s="9">
        <v>264.4619140625</v>
      </c>
      <c r="U600" s="9">
        <v>88.388389587402344</v>
      </c>
      <c r="V600" s="9">
        <v>177.32000732421875</v>
      </c>
      <c r="W600">
        <v>292.1400146484375</v>
      </c>
      <c r="X600" s="9"/>
      <c r="Y600" s="9"/>
      <c r="AA600" s="6"/>
      <c r="AB600" s="84">
        <f>price_clean[[#This Row],[Date.1]]</f>
        <v>44677</v>
      </c>
      <c r="AC600" s="85">
        <f t="shared" si="67"/>
        <v>-2.8550008928597752E-2</v>
      </c>
      <c r="AD600" s="85">
        <f t="shared" si="61"/>
        <v>-3.9451384587687786E-2</v>
      </c>
      <c r="AE600" s="85">
        <f t="shared" si="62"/>
        <v>-3.8042672022786127E-2</v>
      </c>
      <c r="AF600" s="85">
        <f t="shared" si="63"/>
        <v>-3.8121246919593892E-2</v>
      </c>
      <c r="AG600" s="85">
        <f t="shared" si="64"/>
        <v>-2.7703259593763498E-2</v>
      </c>
      <c r="AH600" s="85">
        <f t="shared" si="65"/>
        <v>1.5238553873300224E-3</v>
      </c>
      <c r="AI600" s="85">
        <f t="shared" si="66"/>
        <v>-0.12992785752820871</v>
      </c>
      <c r="AJ600" s="6"/>
      <c r="AK600" s="4"/>
    </row>
    <row r="601" spans="15:37" s="1" customFormat="1" x14ac:dyDescent="0.25">
      <c r="O601" s="6"/>
      <c r="P601" s="35">
        <v>44678</v>
      </c>
      <c r="Q601" s="9">
        <v>4183.9599609375</v>
      </c>
      <c r="R601" s="9">
        <v>13003.3603515625</v>
      </c>
      <c r="S601" s="9">
        <v>154.24285888671875</v>
      </c>
      <c r="T601" s="9">
        <v>277.18487548828125</v>
      </c>
      <c r="U601" s="9">
        <v>88.720085144042969</v>
      </c>
      <c r="V601" s="9">
        <v>175.97999572753906</v>
      </c>
      <c r="W601">
        <v>293.836669921875</v>
      </c>
      <c r="X601" s="9"/>
      <c r="Y601" s="9"/>
      <c r="AA601" s="6"/>
      <c r="AB601" s="84">
        <f>price_clean[[#This Row],[Date.1]]</f>
        <v>44678</v>
      </c>
      <c r="AC601" s="85">
        <f t="shared" si="67"/>
        <v>2.0958490249645954E-3</v>
      </c>
      <c r="AD601" s="85">
        <f t="shared" si="61"/>
        <v>-4.8818608682693967E-4</v>
      </c>
      <c r="AE601" s="85">
        <f t="shared" si="62"/>
        <v>-1.4679884821545569E-3</v>
      </c>
      <c r="AF601" s="85">
        <f t="shared" si="63"/>
        <v>4.6987455368402556E-2</v>
      </c>
      <c r="AG601" s="85">
        <f t="shared" si="64"/>
        <v>3.7456812267671132E-3</v>
      </c>
      <c r="AH601" s="85">
        <f t="shared" si="65"/>
        <v>-7.5857232426336874E-3</v>
      </c>
      <c r="AI601" s="85">
        <f t="shared" si="66"/>
        <v>5.7908789187457706E-3</v>
      </c>
      <c r="AJ601" s="6"/>
      <c r="AK601" s="4"/>
    </row>
    <row r="602" spans="15:37" s="1" customFormat="1" x14ac:dyDescent="0.25">
      <c r="O602" s="6"/>
      <c r="P602" s="35">
        <v>44679</v>
      </c>
      <c r="Q602" s="9">
        <v>4287.5</v>
      </c>
      <c r="R602" s="9">
        <v>13456.0595703125</v>
      </c>
      <c r="S602" s="9">
        <v>161.207763671875</v>
      </c>
      <c r="T602" s="9">
        <v>283.45831298828125</v>
      </c>
      <c r="U602" s="9">
        <v>90.558547973632813</v>
      </c>
      <c r="V602" s="9">
        <v>176.92999267578125</v>
      </c>
      <c r="W602">
        <v>292.50332641601563</v>
      </c>
      <c r="X602" s="9"/>
      <c r="Y602" s="9"/>
      <c r="AA602" s="6"/>
      <c r="AB602" s="84">
        <f>price_clean[[#This Row],[Date.1]]</f>
        <v>44679</v>
      </c>
      <c r="AC602" s="85">
        <f t="shared" si="67"/>
        <v>2.4445655340832175E-2</v>
      </c>
      <c r="AD602" s="85">
        <f t="shared" si="61"/>
        <v>3.422171762456979E-2</v>
      </c>
      <c r="AE602" s="85">
        <f t="shared" si="62"/>
        <v>4.4165624645257313E-2</v>
      </c>
      <c r="AF602" s="85">
        <f t="shared" si="63"/>
        <v>2.2380364126095901E-2</v>
      </c>
      <c r="AG602" s="85">
        <f t="shared" si="64"/>
        <v>2.0510277730714503E-2</v>
      </c>
      <c r="AH602" s="85">
        <f t="shared" si="65"/>
        <v>5.3838047894630165E-3</v>
      </c>
      <c r="AI602" s="85">
        <f t="shared" si="66"/>
        <v>-4.5480295135574339E-3</v>
      </c>
      <c r="AJ602" s="6"/>
      <c r="AK602" s="4"/>
    </row>
    <row r="603" spans="15:37" s="1" customFormat="1" x14ac:dyDescent="0.25">
      <c r="O603" s="6"/>
      <c r="P603" s="35">
        <v>44680</v>
      </c>
      <c r="Q603" s="9">
        <v>4131.93017578125</v>
      </c>
      <c r="R603" s="9">
        <v>12854.7998046875</v>
      </c>
      <c r="S603" s="9">
        <v>155.30679321289063</v>
      </c>
      <c r="T603" s="9">
        <v>271.60641479492188</v>
      </c>
      <c r="U603" s="9">
        <v>88.217819213867188</v>
      </c>
      <c r="V603" s="9">
        <v>176.91000366210938</v>
      </c>
      <c r="W603">
        <v>290.25332641601563</v>
      </c>
      <c r="X603" s="9"/>
      <c r="Y603" s="9"/>
      <c r="AA603" s="6"/>
      <c r="AB603" s="84">
        <f>price_clean[[#This Row],[Date.1]]</f>
        <v>44680</v>
      </c>
      <c r="AC603" s="85">
        <f t="shared" si="67"/>
        <v>-3.6959159784694148E-2</v>
      </c>
      <c r="AD603" s="85">
        <f t="shared" si="61"/>
        <v>-4.5712263010917603E-2</v>
      </c>
      <c r="AE603" s="85">
        <f t="shared" si="62"/>
        <v>-3.7291518934017241E-2</v>
      </c>
      <c r="AF603" s="85">
        <f t="shared" si="63"/>
        <v>-4.2711054279079841E-2</v>
      </c>
      <c r="AG603" s="85">
        <f t="shared" si="64"/>
        <v>-2.6187605955962312E-2</v>
      </c>
      <c r="AH603" s="85">
        <f t="shared" si="65"/>
        <v>-1.1298334784093811E-4</v>
      </c>
      <c r="AI603" s="85">
        <f t="shared" si="66"/>
        <v>-7.721957937068309E-3</v>
      </c>
      <c r="AJ603" s="6"/>
      <c r="AK603" s="4"/>
    </row>
    <row r="604" spans="15:37" s="1" customFormat="1" x14ac:dyDescent="0.25">
      <c r="O604" s="6"/>
      <c r="P604" s="35">
        <v>44683</v>
      </c>
      <c r="Q604" s="9">
        <v>4155.3798828125</v>
      </c>
      <c r="R604" s="9">
        <v>13075.849609375</v>
      </c>
      <c r="S604" s="9">
        <v>155.61222839355469</v>
      </c>
      <c r="T604" s="9">
        <v>278.40829467773438</v>
      </c>
      <c r="U604" s="9">
        <v>88.502128601074219</v>
      </c>
      <c r="V604" s="9">
        <v>173.6300048828125</v>
      </c>
      <c r="W604">
        <v>300.98001098632813</v>
      </c>
      <c r="X604" s="9"/>
      <c r="Y604" s="9"/>
      <c r="AA604" s="6"/>
      <c r="AB604" s="84">
        <f>price_clean[[#This Row],[Date.1]]</f>
        <v>44683</v>
      </c>
      <c r="AC604" s="85">
        <f t="shared" si="67"/>
        <v>5.6591992938186007E-3</v>
      </c>
      <c r="AD604" s="85">
        <f t="shared" si="61"/>
        <v>1.7049720269908579E-2</v>
      </c>
      <c r="AE604" s="85">
        <f t="shared" si="62"/>
        <v>1.964725588920115E-3</v>
      </c>
      <c r="AF604" s="85">
        <f t="shared" si="63"/>
        <v>2.4734708173854713E-2</v>
      </c>
      <c r="AG604" s="85">
        <f t="shared" si="64"/>
        <v>3.2176292038733987E-3</v>
      </c>
      <c r="AH604" s="85">
        <f t="shared" si="65"/>
        <v>-1.871452290294498E-2</v>
      </c>
      <c r="AI604" s="85">
        <f t="shared" si="66"/>
        <v>3.628977282780161E-2</v>
      </c>
      <c r="AJ604" s="6"/>
      <c r="AK604" s="4"/>
    </row>
    <row r="605" spans="15:37" s="1" customFormat="1" x14ac:dyDescent="0.25">
      <c r="O605" s="6"/>
      <c r="P605" s="35">
        <v>44684</v>
      </c>
      <c r="Q605" s="9">
        <v>4175.47998046875</v>
      </c>
      <c r="R605" s="9">
        <v>13089.900390625</v>
      </c>
      <c r="S605" s="9">
        <v>157.109619140625</v>
      </c>
      <c r="T605" s="9">
        <v>275.775634765625</v>
      </c>
      <c r="U605" s="9">
        <v>88.975959777832031</v>
      </c>
      <c r="V605" s="9">
        <v>174.08999633789063</v>
      </c>
      <c r="W605">
        <v>303.08334350585938</v>
      </c>
      <c r="X605" s="9"/>
      <c r="Y605" s="9"/>
      <c r="AA605" s="6"/>
      <c r="AB605" s="84">
        <f>price_clean[[#This Row],[Date.1]]</f>
        <v>44684</v>
      </c>
      <c r="AC605" s="85">
        <f t="shared" si="67"/>
        <v>4.8254650753595208E-3</v>
      </c>
      <c r="AD605" s="85">
        <f t="shared" si="61"/>
        <v>1.0739827905226716E-3</v>
      </c>
      <c r="AE605" s="85">
        <f t="shared" si="62"/>
        <v>9.5765754952412355E-3</v>
      </c>
      <c r="AF605" s="85">
        <f t="shared" si="63"/>
        <v>-9.501104512809163E-3</v>
      </c>
      <c r="AG605" s="85">
        <f t="shared" si="64"/>
        <v>5.3396146745530457E-3</v>
      </c>
      <c r="AH605" s="85">
        <f t="shared" si="65"/>
        <v>2.6457593569150124E-3</v>
      </c>
      <c r="AI605" s="85">
        <f t="shared" si="66"/>
        <v>6.9639749020243289E-3</v>
      </c>
      <c r="AJ605" s="6"/>
      <c r="AK605" s="4"/>
    </row>
    <row r="606" spans="15:37" s="1" customFormat="1" x14ac:dyDescent="0.25">
      <c r="O606" s="6"/>
      <c r="P606" s="35">
        <v>44685</v>
      </c>
      <c r="Q606" s="9">
        <v>4300.169921875</v>
      </c>
      <c r="R606" s="9">
        <v>13535.7099609375</v>
      </c>
      <c r="S606" s="9">
        <v>163.55239868164063</v>
      </c>
      <c r="T606" s="9">
        <v>283.8009033203125</v>
      </c>
      <c r="U606" s="9">
        <v>91.108192443847656</v>
      </c>
      <c r="V606" s="9">
        <v>175.80000305175781</v>
      </c>
      <c r="W606">
        <v>317.54000854492188</v>
      </c>
      <c r="X606" s="9"/>
      <c r="Y606" s="9"/>
      <c r="AA606" s="6"/>
      <c r="AB606" s="84">
        <f>price_clean[[#This Row],[Date.1]]</f>
        <v>44685</v>
      </c>
      <c r="AC606" s="85">
        <f t="shared" si="67"/>
        <v>2.9425221557325833E-2</v>
      </c>
      <c r="AD606" s="85">
        <f t="shared" si="61"/>
        <v>3.3490405083662585E-2</v>
      </c>
      <c r="AE606" s="85">
        <f t="shared" si="62"/>
        <v>4.0189647428312728E-2</v>
      </c>
      <c r="AF606" s="85">
        <f t="shared" si="63"/>
        <v>2.8685330063036786E-2</v>
      </c>
      <c r="AG606" s="85">
        <f t="shared" si="64"/>
        <v>2.3681509867351808E-2</v>
      </c>
      <c r="AH606" s="85">
        <f t="shared" si="65"/>
        <v>9.7746167754347111E-3</v>
      </c>
      <c r="AI606" s="85">
        <f t="shared" si="66"/>
        <v>4.6595992796664112E-2</v>
      </c>
      <c r="AJ606" s="6"/>
      <c r="AK606" s="4"/>
    </row>
    <row r="607" spans="15:37" s="1" customFormat="1" x14ac:dyDescent="0.25">
      <c r="O607" s="6"/>
      <c r="P607" s="35">
        <v>44686</v>
      </c>
      <c r="Q607" s="9">
        <v>4146.8701171875</v>
      </c>
      <c r="R607" s="9">
        <v>12850.5498046875</v>
      </c>
      <c r="S607" s="9">
        <v>154.43988037109375</v>
      </c>
      <c r="T607" s="9">
        <v>271.44000244140625</v>
      </c>
      <c r="U607" s="9">
        <v>87.999847412109375</v>
      </c>
      <c r="V607" s="9">
        <v>175.1300048828125</v>
      </c>
      <c r="W607">
        <v>291.09332275390625</v>
      </c>
      <c r="X607" s="9"/>
      <c r="Y607" s="9"/>
      <c r="AA607" s="6"/>
      <c r="AB607" s="84">
        <f>price_clean[[#This Row],[Date.1]]</f>
        <v>44686</v>
      </c>
      <c r="AC607" s="85">
        <f t="shared" si="67"/>
        <v>-3.6300677564099063E-2</v>
      </c>
      <c r="AD607" s="85">
        <f t="shared" si="61"/>
        <v>-5.1944778615673606E-2</v>
      </c>
      <c r="AE607" s="85">
        <f t="shared" si="62"/>
        <v>-5.7328523429649995E-2</v>
      </c>
      <c r="AF607" s="85">
        <f t="shared" si="63"/>
        <v>-4.4531818197463768E-2</v>
      </c>
      <c r="AG607" s="85">
        <f t="shared" si="64"/>
        <v>-3.471264773268281E-2</v>
      </c>
      <c r="AH607" s="85">
        <f t="shared" si="65"/>
        <v>-3.8184194446891804E-3</v>
      </c>
      <c r="AI607" s="85">
        <f t="shared" si="66"/>
        <v>-8.6959909051014292E-2</v>
      </c>
      <c r="AJ607" s="6"/>
      <c r="AK607" s="4"/>
    </row>
    <row r="608" spans="15:37" s="1" customFormat="1" x14ac:dyDescent="0.25">
      <c r="O608" s="6"/>
      <c r="P608" s="35">
        <v>44687</v>
      </c>
      <c r="Q608" s="9">
        <v>4123.33984375</v>
      </c>
      <c r="R608" s="9">
        <v>12693.5302734375</v>
      </c>
      <c r="S608" s="9">
        <v>155.16998291015625</v>
      </c>
      <c r="T608" s="9">
        <v>268.8758544921875</v>
      </c>
      <c r="U608" s="9">
        <v>87.128005981445313</v>
      </c>
      <c r="V608" s="9">
        <v>175.41999816894531</v>
      </c>
      <c r="W608">
        <v>288.54998779296875</v>
      </c>
      <c r="X608" s="9"/>
      <c r="Y608" s="9"/>
      <c r="AA608" s="6"/>
      <c r="AB608" s="84">
        <f>price_clean[[#This Row],[Date.1]]</f>
        <v>44687</v>
      </c>
      <c r="AC608" s="85">
        <f t="shared" si="67"/>
        <v>-5.6903844139527702E-3</v>
      </c>
      <c r="AD608" s="85">
        <f t="shared" si="61"/>
        <v>-1.229416040892896E-2</v>
      </c>
      <c r="AE608" s="85">
        <f t="shared" si="62"/>
        <v>4.71628316133175E-3</v>
      </c>
      <c r="AF608" s="85">
        <f t="shared" si="63"/>
        <v>-9.4913638597448613E-3</v>
      </c>
      <c r="AG608" s="85">
        <f t="shared" si="64"/>
        <v>-9.9567100987767963E-3</v>
      </c>
      <c r="AH608" s="85">
        <f t="shared" si="65"/>
        <v>1.6545049194706565E-3</v>
      </c>
      <c r="AI608" s="85">
        <f t="shared" si="66"/>
        <v>-8.7755736558607893E-3</v>
      </c>
      <c r="AJ608" s="6"/>
      <c r="AK608" s="4"/>
    </row>
    <row r="609" spans="15:37" s="1" customFormat="1" x14ac:dyDescent="0.25">
      <c r="O609" s="6"/>
      <c r="P609" s="35">
        <v>44690</v>
      </c>
      <c r="Q609" s="9">
        <v>3991.239990234375</v>
      </c>
      <c r="R609" s="9">
        <v>12187.7197265625</v>
      </c>
      <c r="S609" s="9">
        <v>150.02000427246094</v>
      </c>
      <c r="T609" s="9">
        <v>258.94207763671875</v>
      </c>
      <c r="U609" s="9">
        <v>84.237640380859375</v>
      </c>
      <c r="V609" s="9">
        <v>172.8800048828125</v>
      </c>
      <c r="W609">
        <v>262.3699951171875</v>
      </c>
      <c r="X609" s="9"/>
      <c r="Y609" s="9"/>
      <c r="AA609" s="6"/>
      <c r="AB609" s="84">
        <f>price_clean[[#This Row],[Date.1]]</f>
        <v>44690</v>
      </c>
      <c r="AC609" s="85">
        <f t="shared" si="67"/>
        <v>-3.2561519539604192E-2</v>
      </c>
      <c r="AD609" s="85">
        <f t="shared" si="61"/>
        <v>-4.0663571366391961E-2</v>
      </c>
      <c r="AE609" s="85">
        <f t="shared" si="62"/>
        <v>-3.375253293835917E-2</v>
      </c>
      <c r="AF609" s="85">
        <f t="shared" si="63"/>
        <v>-3.764536739004664E-2</v>
      </c>
      <c r="AG609" s="85">
        <f t="shared" si="64"/>
        <v>-3.3736513664769173E-2</v>
      </c>
      <c r="AH609" s="85">
        <f t="shared" si="65"/>
        <v>-1.4585347642546313E-2</v>
      </c>
      <c r="AI609" s="85">
        <f t="shared" si="66"/>
        <v>-9.5112636197094605E-2</v>
      </c>
      <c r="AJ609" s="6"/>
      <c r="AK609" s="4"/>
    </row>
    <row r="610" spans="15:37" s="1" customFormat="1" x14ac:dyDescent="0.25">
      <c r="O610" s="6"/>
      <c r="P610" s="35">
        <v>44691</v>
      </c>
      <c r="Q610" s="9">
        <v>4001.050048828125</v>
      </c>
      <c r="R610" s="9">
        <v>12345.8603515625</v>
      </c>
      <c r="S610" s="9">
        <v>152.43714904785156</v>
      </c>
      <c r="T610" s="9">
        <v>263.75723266601563</v>
      </c>
      <c r="U610" s="9">
        <v>84.531425476074219</v>
      </c>
      <c r="V610" s="9">
        <v>171.41999816894531</v>
      </c>
      <c r="W610">
        <v>266.67999267578125</v>
      </c>
      <c r="X610" s="9"/>
      <c r="Y610" s="9"/>
      <c r="AA610" s="6"/>
      <c r="AB610" s="84">
        <f>price_clean[[#This Row],[Date.1]]</f>
        <v>44691</v>
      </c>
      <c r="AC610" s="85">
        <f t="shared" si="67"/>
        <v>2.454881760409255E-3</v>
      </c>
      <c r="AD610" s="85">
        <f t="shared" ref="AD610:AD673" si="68">LN(R610/R609)</f>
        <v>1.2891947670784384E-2</v>
      </c>
      <c r="AE610" s="85">
        <f t="shared" ref="AE610:AE673" si="69">LN(S610/S609)</f>
        <v>1.5983726683606952E-2</v>
      </c>
      <c r="AF610" s="85">
        <f t="shared" ref="AF610:AF673" si="70">LN(T610/T609)</f>
        <v>1.8424708624220063E-2</v>
      </c>
      <c r="AG610" s="85">
        <f t="shared" ref="AG610:AG673" si="71">LN(U610/U609)</f>
        <v>3.4815075910734636E-3</v>
      </c>
      <c r="AH610" s="85">
        <f t="shared" ref="AH610:AH673" si="72">LN(V610/V609)</f>
        <v>-8.4810656535207803E-3</v>
      </c>
      <c r="AI610" s="85">
        <f t="shared" ref="AI610:AI673" si="73">LN(W610/W609)</f>
        <v>1.6293707630266798E-2</v>
      </c>
      <c r="AJ610" s="6"/>
      <c r="AK610" s="4"/>
    </row>
    <row r="611" spans="15:37" s="1" customFormat="1" x14ac:dyDescent="0.25">
      <c r="O611" s="6"/>
      <c r="P611" s="35">
        <v>44692</v>
      </c>
      <c r="Q611" s="9">
        <v>3935.179931640625</v>
      </c>
      <c r="R611" s="9">
        <v>11967.5595703125</v>
      </c>
      <c r="S611" s="9">
        <v>144.53459167480469</v>
      </c>
      <c r="T611" s="9">
        <v>254.99800109863281</v>
      </c>
      <c r="U611" s="9">
        <v>83.451087951660156</v>
      </c>
      <c r="V611" s="9">
        <v>172.82000732421875</v>
      </c>
      <c r="W611">
        <v>244.66667175292969</v>
      </c>
      <c r="X611" s="9"/>
      <c r="Y611" s="9"/>
      <c r="AA611" s="6"/>
      <c r="AB611" s="84">
        <f>price_clean[[#This Row],[Date.1]]</f>
        <v>44692</v>
      </c>
      <c r="AC611" s="85">
        <f t="shared" si="67"/>
        <v>-1.6600232095697796E-2</v>
      </c>
      <c r="AD611" s="85">
        <f t="shared" si="68"/>
        <v>-3.1121192732339226E-2</v>
      </c>
      <c r="AE611" s="85">
        <f t="shared" si="69"/>
        <v>-5.3233506047827374E-2</v>
      </c>
      <c r="AF611" s="85">
        <f t="shared" si="70"/>
        <v>-3.3773400545867784E-2</v>
      </c>
      <c r="AG611" s="85">
        <f t="shared" si="71"/>
        <v>-1.2862677160180327E-2</v>
      </c>
      <c r="AH611" s="85">
        <f t="shared" si="72"/>
        <v>8.1339580048220578E-3</v>
      </c>
      <c r="AI611" s="85">
        <f t="shared" si="73"/>
        <v>-8.6152649550465157E-2</v>
      </c>
      <c r="AJ611" s="6"/>
      <c r="AK611" s="4"/>
    </row>
    <row r="612" spans="15:37" s="1" customFormat="1" x14ac:dyDescent="0.25">
      <c r="O612" s="6"/>
      <c r="P612" s="35">
        <v>44693</v>
      </c>
      <c r="Q612" s="9">
        <v>3930.080078125</v>
      </c>
      <c r="R612" s="9">
        <v>11945.5</v>
      </c>
      <c r="S612" s="9">
        <v>140.64743041992188</v>
      </c>
      <c r="T612" s="9">
        <v>249.90878295898438</v>
      </c>
      <c r="U612" s="9">
        <v>83.327880859375</v>
      </c>
      <c r="V612" s="9">
        <v>170.16999816894531</v>
      </c>
      <c r="W612">
        <v>242.66667175292969</v>
      </c>
      <c r="X612" s="9"/>
      <c r="Y612" s="9"/>
      <c r="AA612" s="6"/>
      <c r="AB612" s="84">
        <f>price_clean[[#This Row],[Date.1]]</f>
        <v>44693</v>
      </c>
      <c r="AC612" s="85">
        <f t="shared" si="67"/>
        <v>-1.2968049941124407E-3</v>
      </c>
      <c r="AD612" s="85">
        <f t="shared" si="68"/>
        <v>-1.8449815261090143E-3</v>
      </c>
      <c r="AE612" s="85">
        <f t="shared" si="69"/>
        <v>-2.7262602209130304E-2</v>
      </c>
      <c r="AF612" s="85">
        <f t="shared" si="70"/>
        <v>-2.0159723181212032E-2</v>
      </c>
      <c r="AG612" s="85">
        <f t="shared" si="71"/>
        <v>-1.4774898247263818E-3</v>
      </c>
      <c r="AH612" s="85">
        <f t="shared" si="72"/>
        <v>-1.5452706170676834E-2</v>
      </c>
      <c r="AI612" s="85">
        <f t="shared" si="73"/>
        <v>-8.2079802464954475E-3</v>
      </c>
      <c r="AJ612" s="6"/>
      <c r="AK612" s="4"/>
    </row>
    <row r="613" spans="15:37" s="1" customFormat="1" x14ac:dyDescent="0.25">
      <c r="O613" s="6"/>
      <c r="P613" s="35">
        <v>44694</v>
      </c>
      <c r="Q613" s="9">
        <v>4023.889892578125</v>
      </c>
      <c r="R613" s="9">
        <v>12387.400390625</v>
      </c>
      <c r="S613" s="9">
        <v>145.13641357421875</v>
      </c>
      <c r="T613" s="9">
        <v>255.55577087402344</v>
      </c>
      <c r="U613" s="9">
        <v>85.630706787109375</v>
      </c>
      <c r="V613" s="9">
        <v>168.78999328613281</v>
      </c>
      <c r="W613">
        <v>256.52999877929688</v>
      </c>
      <c r="X613" s="9"/>
      <c r="Y613" s="9"/>
      <c r="AA613" s="6"/>
      <c r="AB613" s="84">
        <f>price_clean[[#This Row],[Date.1]]</f>
        <v>44694</v>
      </c>
      <c r="AC613" s="85">
        <f t="shared" si="67"/>
        <v>2.3589267956869442E-2</v>
      </c>
      <c r="AD613" s="85">
        <f t="shared" si="68"/>
        <v>3.6325220083757728E-2</v>
      </c>
      <c r="AE613" s="85">
        <f t="shared" si="69"/>
        <v>3.1417817984411164E-2</v>
      </c>
      <c r="AF613" s="85">
        <f t="shared" si="70"/>
        <v>2.2344684013593883E-2</v>
      </c>
      <c r="AG613" s="85">
        <f t="shared" si="71"/>
        <v>2.7260745604024739E-2</v>
      </c>
      <c r="AH613" s="85">
        <f t="shared" si="72"/>
        <v>-8.1426276988109478E-3</v>
      </c>
      <c r="AI613" s="85">
        <f t="shared" si="73"/>
        <v>5.5556831589002417E-2</v>
      </c>
      <c r="AJ613" s="6"/>
      <c r="AK613" s="4"/>
    </row>
    <row r="614" spans="15:37" s="1" customFormat="1" x14ac:dyDescent="0.25">
      <c r="O614" s="6"/>
      <c r="P614" s="35">
        <v>44697</v>
      </c>
      <c r="Q614" s="9">
        <v>4008.010009765625</v>
      </c>
      <c r="R614" s="9">
        <v>12243.580078125</v>
      </c>
      <c r="S614" s="9">
        <v>143.58746337890625</v>
      </c>
      <c r="T614" s="9">
        <v>255.92768859863281</v>
      </c>
      <c r="U614" s="9">
        <v>85.355880737304688</v>
      </c>
      <c r="V614" s="9">
        <v>170.39999389648438</v>
      </c>
      <c r="W614">
        <v>241.4566650390625</v>
      </c>
      <c r="X614" s="9"/>
      <c r="Y614" s="9"/>
      <c r="AA614" s="6"/>
      <c r="AB614" s="84">
        <f>price_clean[[#This Row],[Date.1]]</f>
        <v>44697</v>
      </c>
      <c r="AC614" s="85">
        <f t="shared" si="67"/>
        <v>-3.9542085177224576E-3</v>
      </c>
      <c r="AD614" s="85">
        <f t="shared" si="68"/>
        <v>-1.1678134143497021E-2</v>
      </c>
      <c r="AE614" s="85">
        <f t="shared" si="69"/>
        <v>-1.0729733004080878E-2</v>
      </c>
      <c r="AF614" s="85">
        <f t="shared" si="70"/>
        <v>1.4542710356278397E-3</v>
      </c>
      <c r="AG614" s="85">
        <f t="shared" si="71"/>
        <v>-3.2145946702130351E-3</v>
      </c>
      <c r="AH614" s="85">
        <f t="shared" si="72"/>
        <v>9.4932796520766291E-3</v>
      </c>
      <c r="AI614" s="85">
        <f t="shared" si="73"/>
        <v>-6.0555595918297928E-2</v>
      </c>
      <c r="AJ614" s="6"/>
      <c r="AK614" s="4"/>
    </row>
    <row r="615" spans="15:37" s="1" customFormat="1" x14ac:dyDescent="0.25">
      <c r="O615" s="6"/>
      <c r="P615" s="35">
        <v>44698</v>
      </c>
      <c r="Q615" s="9">
        <v>4088.85009765625</v>
      </c>
      <c r="R615" s="9">
        <v>12564.099609375</v>
      </c>
      <c r="S615" s="9">
        <v>147.23783874511719</v>
      </c>
      <c r="T615" s="9">
        <v>261.13433837890625</v>
      </c>
      <c r="U615" s="9">
        <v>87.118545532226563</v>
      </c>
      <c r="V615" s="9">
        <v>169.33000183105469</v>
      </c>
      <c r="W615">
        <v>253.8699951171875</v>
      </c>
      <c r="X615" s="9"/>
      <c r="Y615" s="9"/>
      <c r="AA615" s="6"/>
      <c r="AB615" s="84">
        <f>price_clean[[#This Row],[Date.1]]</f>
        <v>44698</v>
      </c>
      <c r="AC615" s="85">
        <f t="shared" si="67"/>
        <v>1.996891958146264E-2</v>
      </c>
      <c r="AD615" s="85">
        <f t="shared" si="68"/>
        <v>2.584178544260566E-2</v>
      </c>
      <c r="AE615" s="85">
        <f t="shared" si="69"/>
        <v>2.5104879525992437E-2</v>
      </c>
      <c r="AF615" s="85">
        <f t="shared" si="70"/>
        <v>2.0140043172542386E-2</v>
      </c>
      <c r="AG615" s="85">
        <f t="shared" si="71"/>
        <v>2.0440435192701039E-2</v>
      </c>
      <c r="AH615" s="85">
        <f t="shared" si="72"/>
        <v>-6.299094085683991E-3</v>
      </c>
      <c r="AI615" s="85">
        <f t="shared" si="73"/>
        <v>5.0132289582274676E-2</v>
      </c>
      <c r="AJ615" s="6"/>
      <c r="AK615" s="4"/>
    </row>
    <row r="616" spans="15:37" s="1" customFormat="1" x14ac:dyDescent="0.25">
      <c r="O616" s="6"/>
      <c r="P616" s="35">
        <v>44699</v>
      </c>
      <c r="Q616" s="9">
        <v>3923.679931640625</v>
      </c>
      <c r="R616" s="9">
        <v>11928.3095703125</v>
      </c>
      <c r="S616" s="9">
        <v>138.9307861328125</v>
      </c>
      <c r="T616" s="9">
        <v>249.24497985839844</v>
      </c>
      <c r="U616" s="9">
        <v>84.218696594238281</v>
      </c>
      <c r="V616" s="9">
        <v>169.41999816894531</v>
      </c>
      <c r="W616">
        <v>236.60333251953125</v>
      </c>
      <c r="X616" s="9"/>
      <c r="Y616" s="9"/>
      <c r="AA616" s="6"/>
      <c r="AB616" s="84">
        <f>price_clean[[#This Row],[Date.1]]</f>
        <v>44699</v>
      </c>
      <c r="AC616" s="85">
        <f t="shared" si="67"/>
        <v>-4.1233809291248875E-2</v>
      </c>
      <c r="AD616" s="85">
        <f t="shared" si="68"/>
        <v>-5.1928979431631897E-2</v>
      </c>
      <c r="AE616" s="85">
        <f t="shared" si="69"/>
        <v>-5.8073362327636685E-2</v>
      </c>
      <c r="AF616" s="85">
        <f t="shared" si="70"/>
        <v>-4.659871368962263E-2</v>
      </c>
      <c r="AG616" s="85">
        <f t="shared" si="71"/>
        <v>-3.3852837080857616E-2</v>
      </c>
      <c r="AH616" s="85">
        <f t="shared" si="72"/>
        <v>5.31343704844183E-4</v>
      </c>
      <c r="AI616" s="85">
        <f t="shared" si="73"/>
        <v>-7.043726926027942E-2</v>
      </c>
      <c r="AJ616" s="6"/>
      <c r="AK616" s="4"/>
    </row>
    <row r="617" spans="15:37" s="1" customFormat="1" x14ac:dyDescent="0.25">
      <c r="O617" s="6"/>
      <c r="P617" s="35">
        <v>44700</v>
      </c>
      <c r="Q617" s="9">
        <v>3900.7900390625</v>
      </c>
      <c r="R617" s="9">
        <v>11875.6298828125</v>
      </c>
      <c r="S617" s="9">
        <v>135.50736999511719</v>
      </c>
      <c r="T617" s="9">
        <v>248.32286071777344</v>
      </c>
      <c r="U617" s="9">
        <v>84.436637878417969</v>
      </c>
      <c r="V617" s="9">
        <v>171.91000366210938</v>
      </c>
      <c r="W617">
        <v>236.47332763671875</v>
      </c>
      <c r="X617" s="9"/>
      <c r="Y617" s="9"/>
      <c r="AA617" s="6"/>
      <c r="AB617" s="84">
        <f>price_clean[[#This Row],[Date.1]]</f>
        <v>44700</v>
      </c>
      <c r="AC617" s="85">
        <f t="shared" si="67"/>
        <v>-5.8508647773478093E-3</v>
      </c>
      <c r="AD617" s="85">
        <f t="shared" si="68"/>
        <v>-4.4261390940272373E-3</v>
      </c>
      <c r="AE617" s="85">
        <f t="shared" si="69"/>
        <v>-2.4949837677611792E-2</v>
      </c>
      <c r="AF617" s="85">
        <f t="shared" si="70"/>
        <v>-3.7065104338196847E-3</v>
      </c>
      <c r="AG617" s="85">
        <f t="shared" si="71"/>
        <v>2.5844590824405027E-3</v>
      </c>
      <c r="AH617" s="85">
        <f t="shared" si="72"/>
        <v>1.4590277160260899E-2</v>
      </c>
      <c r="AI617" s="85">
        <f t="shared" si="73"/>
        <v>-5.4961445801263327E-4</v>
      </c>
      <c r="AJ617" s="6"/>
      <c r="AK617" s="4"/>
    </row>
    <row r="618" spans="15:37" s="1" customFormat="1" x14ac:dyDescent="0.25">
      <c r="O618" s="6"/>
      <c r="P618" s="35">
        <v>44701</v>
      </c>
      <c r="Q618" s="9">
        <v>3901.360107421875</v>
      </c>
      <c r="R618" s="9">
        <v>11835.6201171875</v>
      </c>
      <c r="S618" s="9">
        <v>135.744140625</v>
      </c>
      <c r="T618" s="9">
        <v>247.75392150878906</v>
      </c>
      <c r="U618" s="9">
        <v>84.673568725585938</v>
      </c>
      <c r="V618" s="9">
        <v>172.02999877929688</v>
      </c>
      <c r="W618">
        <v>221.30000305175781</v>
      </c>
      <c r="X618" s="9"/>
      <c r="Y618" s="9"/>
      <c r="AA618" s="6"/>
      <c r="AB618" s="84">
        <f>price_clean[[#This Row],[Date.1]]</f>
        <v>44701</v>
      </c>
      <c r="AC618" s="85">
        <f t="shared" si="67"/>
        <v>1.461310919903067E-4</v>
      </c>
      <c r="AD618" s="85">
        <f t="shared" si="68"/>
        <v>-3.3747527943444348E-3</v>
      </c>
      <c r="AE618" s="85">
        <f t="shared" si="69"/>
        <v>1.7457649505821088E-3</v>
      </c>
      <c r="AF618" s="85">
        <f t="shared" si="70"/>
        <v>-2.2937556395126063E-3</v>
      </c>
      <c r="AG618" s="85">
        <f t="shared" si="71"/>
        <v>2.8020899146405593E-3</v>
      </c>
      <c r="AH618" s="85">
        <f t="shared" si="72"/>
        <v>6.9776775719203603E-4</v>
      </c>
      <c r="AI618" s="85">
        <f t="shared" si="73"/>
        <v>-6.6316161175995092E-2</v>
      </c>
      <c r="AJ618" s="6"/>
      <c r="AK618" s="4"/>
    </row>
    <row r="619" spans="15:37" s="1" customFormat="1" x14ac:dyDescent="0.25">
      <c r="O619" s="6"/>
      <c r="P619" s="35">
        <v>44704</v>
      </c>
      <c r="Q619" s="9">
        <v>3973.75</v>
      </c>
      <c r="R619" s="9">
        <v>12034.2802734375</v>
      </c>
      <c r="S619" s="9">
        <v>141.19007873535156</v>
      </c>
      <c r="T619" s="9">
        <v>255.69000244140625</v>
      </c>
      <c r="U619" s="9">
        <v>86.00030517578125</v>
      </c>
      <c r="V619" s="9">
        <v>172.83000183105469</v>
      </c>
      <c r="W619">
        <v>224.96665954589844</v>
      </c>
      <c r="X619" s="9"/>
      <c r="Y619" s="9"/>
      <c r="AA619" s="6"/>
      <c r="AB619" s="84">
        <f>price_clean[[#This Row],[Date.1]]</f>
        <v>44704</v>
      </c>
      <c r="AC619" s="85">
        <f t="shared" si="67"/>
        <v>1.8384995412060758E-2</v>
      </c>
      <c r="AD619" s="85">
        <f t="shared" si="68"/>
        <v>1.6645628175235141E-2</v>
      </c>
      <c r="AE619" s="85">
        <f t="shared" si="69"/>
        <v>3.933526377750543E-2</v>
      </c>
      <c r="AF619" s="85">
        <f t="shared" si="70"/>
        <v>3.1529781174212845E-2</v>
      </c>
      <c r="AG619" s="85">
        <f t="shared" si="71"/>
        <v>1.5547349394049999E-2</v>
      </c>
      <c r="AH619" s="85">
        <f t="shared" si="72"/>
        <v>4.6395898938689671E-3</v>
      </c>
      <c r="AI619" s="85">
        <f t="shared" si="73"/>
        <v>1.6432950581559483E-2</v>
      </c>
      <c r="AJ619" s="6"/>
      <c r="AK619" s="4"/>
    </row>
    <row r="620" spans="15:37" s="1" customFormat="1" x14ac:dyDescent="0.25">
      <c r="O620" s="6"/>
      <c r="P620" s="35">
        <v>44705</v>
      </c>
      <c r="Q620" s="9">
        <v>3941.47998046875</v>
      </c>
      <c r="R620" s="9">
        <v>11769.83984375</v>
      </c>
      <c r="S620" s="9">
        <v>138.47695922851563</v>
      </c>
      <c r="T620" s="9">
        <v>254.6795654296875</v>
      </c>
      <c r="U620" s="9">
        <v>85.270591735839844</v>
      </c>
      <c r="V620" s="9">
        <v>174.1300048828125</v>
      </c>
      <c r="W620">
        <v>209.38667297363281</v>
      </c>
      <c r="X620" s="9"/>
      <c r="Y620" s="9"/>
      <c r="AA620" s="6"/>
      <c r="AB620" s="84">
        <f>price_clean[[#This Row],[Date.1]]</f>
        <v>44705</v>
      </c>
      <c r="AC620" s="85">
        <f t="shared" si="67"/>
        <v>-8.1539509035580809E-3</v>
      </c>
      <c r="AD620" s="85">
        <f t="shared" si="68"/>
        <v>-2.2218952636457751E-2</v>
      </c>
      <c r="AE620" s="85">
        <f t="shared" si="69"/>
        <v>-1.9403106249334626E-2</v>
      </c>
      <c r="AF620" s="85">
        <f t="shared" si="70"/>
        <v>-3.9596339418442855E-3</v>
      </c>
      <c r="AG620" s="85">
        <f t="shared" si="71"/>
        <v>-8.5212125181039662E-3</v>
      </c>
      <c r="AH620" s="85">
        <f t="shared" si="72"/>
        <v>7.4937117255380282E-3</v>
      </c>
      <c r="AI620" s="85">
        <f t="shared" si="73"/>
        <v>-7.1769558887571416E-2</v>
      </c>
      <c r="AJ620" s="6"/>
      <c r="AK620" s="4"/>
    </row>
    <row r="621" spans="15:37" s="1" customFormat="1" x14ac:dyDescent="0.25">
      <c r="O621" s="6"/>
      <c r="P621" s="35">
        <v>44706</v>
      </c>
      <c r="Q621" s="9">
        <v>3978.72998046875</v>
      </c>
      <c r="R621" s="9">
        <v>11943.9296875</v>
      </c>
      <c r="S621" s="9">
        <v>138.63482666015625</v>
      </c>
      <c r="T621" s="9">
        <v>257.52444458007813</v>
      </c>
      <c r="U621" s="9">
        <v>85.877105712890625</v>
      </c>
      <c r="V621" s="9">
        <v>173.08000183105469</v>
      </c>
      <c r="W621">
        <v>219.60000610351563</v>
      </c>
      <c r="X621" s="9"/>
      <c r="Y621" s="9"/>
      <c r="AA621" s="6"/>
      <c r="AB621" s="84">
        <f>price_clean[[#This Row],[Date.1]]</f>
        <v>44706</v>
      </c>
      <c r="AC621" s="85">
        <f t="shared" si="67"/>
        <v>9.4063856489315853E-3</v>
      </c>
      <c r="AD621" s="85">
        <f t="shared" si="68"/>
        <v>1.4682859351031073E-2</v>
      </c>
      <c r="AE621" s="85">
        <f t="shared" si="69"/>
        <v>1.139377368686918E-3</v>
      </c>
      <c r="AF621" s="85">
        <f t="shared" si="70"/>
        <v>1.1108497197477873E-2</v>
      </c>
      <c r="AG621" s="85">
        <f t="shared" si="71"/>
        <v>7.087638631309642E-3</v>
      </c>
      <c r="AH621" s="85">
        <f t="shared" si="72"/>
        <v>-6.0482487965583861E-3</v>
      </c>
      <c r="AI621" s="85">
        <f t="shared" si="73"/>
        <v>4.7625084888031133E-2</v>
      </c>
      <c r="AJ621" s="6"/>
      <c r="AK621" s="4"/>
    </row>
    <row r="622" spans="15:37" s="1" customFormat="1" x14ac:dyDescent="0.25">
      <c r="O622" s="6"/>
      <c r="P622" s="35">
        <v>44707</v>
      </c>
      <c r="Q622" s="9">
        <v>4057.840087890625</v>
      </c>
      <c r="R622" s="9">
        <v>12276.7900390625</v>
      </c>
      <c r="S622" s="9">
        <v>141.85107421875</v>
      </c>
      <c r="T622" s="9">
        <v>260.84011840820313</v>
      </c>
      <c r="U622" s="9">
        <v>87.327033996582031</v>
      </c>
      <c r="V622" s="9">
        <v>172.75999450683594</v>
      </c>
      <c r="W622">
        <v>235.91000366210938</v>
      </c>
      <c r="X622" s="9"/>
      <c r="Y622" s="9"/>
      <c r="AA622" s="6"/>
      <c r="AB622" s="84">
        <f>price_clean[[#This Row],[Date.1]]</f>
        <v>44707</v>
      </c>
      <c r="AC622" s="85">
        <f t="shared" si="67"/>
        <v>1.9688166007720866E-2</v>
      </c>
      <c r="AD622" s="85">
        <f t="shared" si="68"/>
        <v>2.7487317705633181E-2</v>
      </c>
      <c r="AE622" s="85">
        <f t="shared" si="69"/>
        <v>2.2934404350595478E-2</v>
      </c>
      <c r="AF622" s="85">
        <f t="shared" si="70"/>
        <v>1.2793000468202916E-2</v>
      </c>
      <c r="AG622" s="85">
        <f t="shared" si="71"/>
        <v>1.6742811765364744E-2</v>
      </c>
      <c r="AH622" s="85">
        <f t="shared" si="72"/>
        <v>-1.850609639927292E-3</v>
      </c>
      <c r="AI622" s="85">
        <f t="shared" si="73"/>
        <v>7.1642654452910973E-2</v>
      </c>
      <c r="AJ622" s="6"/>
      <c r="AK622" s="4"/>
    </row>
    <row r="623" spans="15:37" s="1" customFormat="1" x14ac:dyDescent="0.25">
      <c r="O623" s="6"/>
      <c r="P623" s="35">
        <v>44708</v>
      </c>
      <c r="Q623" s="9">
        <v>4158.240234375</v>
      </c>
      <c r="R623" s="9">
        <v>12681.419921875</v>
      </c>
      <c r="S623" s="9">
        <v>147.63246154785156</v>
      </c>
      <c r="T623" s="9">
        <v>268.04037475585938</v>
      </c>
      <c r="U623" s="9">
        <v>89.089668273925781</v>
      </c>
      <c r="V623" s="9">
        <v>172.85000610351563</v>
      </c>
      <c r="W623">
        <v>253.21000671386719</v>
      </c>
      <c r="X623" s="9"/>
      <c r="Y623" s="9"/>
      <c r="AA623" s="6"/>
      <c r="AB623" s="84">
        <f>price_clean[[#This Row],[Date.1]]</f>
        <v>44708</v>
      </c>
      <c r="AC623" s="85">
        <f t="shared" si="67"/>
        <v>2.4441130195822013E-2</v>
      </c>
      <c r="AD623" s="85">
        <f t="shared" si="68"/>
        <v>3.242743288183457E-2</v>
      </c>
      <c r="AE623" s="85">
        <f t="shared" si="69"/>
        <v>3.9948083024955894E-2</v>
      </c>
      <c r="AF623" s="85">
        <f t="shared" si="70"/>
        <v>2.7229974763616605E-2</v>
      </c>
      <c r="AG623" s="85">
        <f t="shared" si="71"/>
        <v>1.9983288550312315E-2</v>
      </c>
      <c r="AH623" s="85">
        <f t="shared" si="72"/>
        <v>5.2088538269084745E-4</v>
      </c>
      <c r="AI623" s="85">
        <f t="shared" si="73"/>
        <v>7.0768818593851604E-2</v>
      </c>
      <c r="AJ623" s="6"/>
      <c r="AK623" s="4"/>
    </row>
    <row r="624" spans="15:37" s="1" customFormat="1" x14ac:dyDescent="0.25">
      <c r="O624" s="6"/>
      <c r="P624" s="35">
        <v>44712</v>
      </c>
      <c r="Q624" s="9">
        <v>4132.14990234375</v>
      </c>
      <c r="R624" s="9">
        <v>12642.099609375</v>
      </c>
      <c r="S624" s="9">
        <v>146.84318542480469</v>
      </c>
      <c r="T624" s="9">
        <v>266.6964111328125</v>
      </c>
      <c r="U624" s="9">
        <v>88.65374755859375</v>
      </c>
      <c r="V624" s="9">
        <v>171.13999938964844</v>
      </c>
      <c r="W624">
        <v>252.75332641601563</v>
      </c>
      <c r="X624" s="9"/>
      <c r="Y624" s="9"/>
      <c r="AA624" s="6"/>
      <c r="AB624" s="84">
        <f>price_clean[[#This Row],[Date.1]]</f>
        <v>44712</v>
      </c>
      <c r="AC624" s="85">
        <f t="shared" si="67"/>
        <v>-6.2941351936669446E-3</v>
      </c>
      <c r="AD624" s="85">
        <f t="shared" si="68"/>
        <v>-3.1054406991979657E-3</v>
      </c>
      <c r="AE624" s="85">
        <f t="shared" si="69"/>
        <v>-5.3605656100340583E-3</v>
      </c>
      <c r="AF624" s="85">
        <f t="shared" si="70"/>
        <v>-5.0266467105284504E-3</v>
      </c>
      <c r="AG624" s="85">
        <f t="shared" si="71"/>
        <v>-4.9050659603791539E-3</v>
      </c>
      <c r="AH624" s="85">
        <f t="shared" si="72"/>
        <v>-9.9422702551653017E-3</v>
      </c>
      <c r="AI624" s="85">
        <f t="shared" si="73"/>
        <v>-1.8051917677216725E-3</v>
      </c>
      <c r="AJ624" s="6"/>
      <c r="AK624" s="4"/>
    </row>
    <row r="625" spans="15:37" s="1" customFormat="1" x14ac:dyDescent="0.25">
      <c r="O625" s="6"/>
      <c r="P625" s="35">
        <v>44713</v>
      </c>
      <c r="Q625" s="9">
        <v>4101.22998046875</v>
      </c>
      <c r="R625" s="9">
        <v>12548.3603515625</v>
      </c>
      <c r="S625" s="9">
        <v>146.71493530273438</v>
      </c>
      <c r="T625" s="9">
        <v>267.23599243164063</v>
      </c>
      <c r="U625" s="9">
        <v>87.990386962890625</v>
      </c>
      <c r="V625" s="9">
        <v>172.22999572753906</v>
      </c>
      <c r="W625">
        <v>246.78999328613281</v>
      </c>
      <c r="X625" s="9"/>
      <c r="Y625" s="9"/>
      <c r="AA625" s="6"/>
      <c r="AB625" s="84">
        <f>price_clean[[#This Row],[Date.1]]</f>
        <v>44713</v>
      </c>
      <c r="AC625" s="85">
        <f t="shared" si="67"/>
        <v>-7.5109050411554506E-3</v>
      </c>
      <c r="AD625" s="85">
        <f t="shared" si="68"/>
        <v>-7.4424754963348036E-3</v>
      </c>
      <c r="AE625" s="85">
        <f t="shared" si="69"/>
        <v>-8.7376312337723221E-4</v>
      </c>
      <c r="AF625" s="85">
        <f t="shared" si="70"/>
        <v>2.0211602776395721E-3</v>
      </c>
      <c r="AG625" s="85">
        <f t="shared" si="71"/>
        <v>-7.5107358181861336E-3</v>
      </c>
      <c r="AH625" s="85">
        <f t="shared" si="72"/>
        <v>6.3488366174163004E-3</v>
      </c>
      <c r="AI625" s="85">
        <f t="shared" si="73"/>
        <v>-2.3876273341224673E-2</v>
      </c>
      <c r="AJ625" s="6"/>
      <c r="AK625" s="4"/>
    </row>
    <row r="626" spans="15:37" s="1" customFormat="1" x14ac:dyDescent="0.25">
      <c r="O626" s="6"/>
      <c r="P626" s="35">
        <v>44714</v>
      </c>
      <c r="Q626" s="9">
        <v>4176.81982421875</v>
      </c>
      <c r="R626" s="9">
        <v>12892.8896484375</v>
      </c>
      <c r="S626" s="9">
        <v>149.18141174316406</v>
      </c>
      <c r="T626" s="9">
        <v>269.35491943359375</v>
      </c>
      <c r="U626" s="9">
        <v>89.771995544433594</v>
      </c>
      <c r="V626" s="9">
        <v>174.35000610351563</v>
      </c>
      <c r="W626">
        <v>258.33334350585938</v>
      </c>
      <c r="X626" s="9"/>
      <c r="Y626" s="9"/>
      <c r="AA626" s="6"/>
      <c r="AB626" s="84">
        <f>price_clean[[#This Row],[Date.1]]</f>
        <v>44714</v>
      </c>
      <c r="AC626" s="85">
        <f t="shared" si="67"/>
        <v>1.8263225415545106E-2</v>
      </c>
      <c r="AD626" s="85">
        <f t="shared" si="68"/>
        <v>2.7085961598403367E-2</v>
      </c>
      <c r="AE626" s="85">
        <f t="shared" si="69"/>
        <v>1.6671605398267057E-2</v>
      </c>
      <c r="AF626" s="85">
        <f t="shared" si="70"/>
        <v>7.89777824810565E-3</v>
      </c>
      <c r="AG626" s="85">
        <f t="shared" si="71"/>
        <v>2.0045503593114189E-2</v>
      </c>
      <c r="AH626" s="85">
        <f t="shared" si="72"/>
        <v>1.2234040087981134E-2</v>
      </c>
      <c r="AI626" s="85">
        <f t="shared" si="73"/>
        <v>4.571303469577831E-2</v>
      </c>
      <c r="AJ626" s="6"/>
      <c r="AK626" s="4"/>
    </row>
    <row r="627" spans="15:37" s="1" customFormat="1" x14ac:dyDescent="0.25">
      <c r="O627" s="6"/>
      <c r="P627" s="35">
        <v>44715</v>
      </c>
      <c r="Q627" s="9">
        <v>4108.5400390625</v>
      </c>
      <c r="R627" s="9">
        <v>12548.0302734375</v>
      </c>
      <c r="S627" s="9">
        <v>143.42961120605469</v>
      </c>
      <c r="T627" s="9">
        <v>264.88165283203125</v>
      </c>
      <c r="U627" s="9">
        <v>88.331535339355469</v>
      </c>
      <c r="V627" s="9">
        <v>172.58000183105469</v>
      </c>
      <c r="W627">
        <v>234.51666259765625</v>
      </c>
      <c r="X627" s="9"/>
      <c r="Y627" s="9"/>
      <c r="AA627" s="6"/>
      <c r="AB627" s="84">
        <f>price_clean[[#This Row],[Date.1]]</f>
        <v>44715</v>
      </c>
      <c r="AC627" s="85">
        <f t="shared" si="67"/>
        <v>-1.6482405609817057E-2</v>
      </c>
      <c r="AD627" s="85">
        <f t="shared" si="68"/>
        <v>-2.7112266426850797E-2</v>
      </c>
      <c r="AE627" s="85">
        <f t="shared" si="69"/>
        <v>-3.9318693221647556E-2</v>
      </c>
      <c r="AF627" s="85">
        <f t="shared" si="70"/>
        <v>-1.6746779906136763E-2</v>
      </c>
      <c r="AG627" s="85">
        <f t="shared" si="71"/>
        <v>-1.6175890584091215E-2</v>
      </c>
      <c r="AH627" s="85">
        <f t="shared" si="72"/>
        <v>-1.0203900438868029E-2</v>
      </c>
      <c r="AI627" s="85">
        <f t="shared" si="73"/>
        <v>-9.672413884722543E-2</v>
      </c>
      <c r="AJ627" s="6"/>
      <c r="AK627" s="4"/>
    </row>
    <row r="628" spans="15:37" s="1" customFormat="1" x14ac:dyDescent="0.25">
      <c r="O628" s="6"/>
      <c r="P628" s="35">
        <v>44718</v>
      </c>
      <c r="Q628" s="9">
        <v>4121.43017578125</v>
      </c>
      <c r="R628" s="9">
        <v>12599.6298828125</v>
      </c>
      <c r="S628" s="9">
        <v>144.17942810058594</v>
      </c>
      <c r="T628" s="9">
        <v>263.6358642578125</v>
      </c>
      <c r="U628" s="9">
        <v>88.672706604003906</v>
      </c>
      <c r="V628" s="9">
        <v>171.82000732421875</v>
      </c>
      <c r="W628">
        <v>238.27999877929688</v>
      </c>
      <c r="X628" s="9"/>
      <c r="Y628" s="9"/>
      <c r="AA628" s="6"/>
      <c r="AB628" s="84">
        <f>price_clean[[#This Row],[Date.1]]</f>
        <v>44718</v>
      </c>
      <c r="AC628" s="85">
        <f t="shared" si="67"/>
        <v>3.1324894070360251E-3</v>
      </c>
      <c r="AD628" s="85">
        <f t="shared" si="68"/>
        <v>4.103736209939781E-3</v>
      </c>
      <c r="AE628" s="85">
        <f t="shared" si="69"/>
        <v>5.2141517883753053E-3</v>
      </c>
      <c r="AF628" s="85">
        <f t="shared" si="70"/>
        <v>-4.7142841672583443E-3</v>
      </c>
      <c r="AG628" s="85">
        <f t="shared" si="71"/>
        <v>3.854954925436309E-3</v>
      </c>
      <c r="AH628" s="85">
        <f t="shared" si="72"/>
        <v>-4.4134478528640138E-3</v>
      </c>
      <c r="AI628" s="85">
        <f t="shared" si="73"/>
        <v>1.5919806421977781E-2</v>
      </c>
      <c r="AJ628" s="6"/>
      <c r="AK628" s="4"/>
    </row>
    <row r="629" spans="15:37" s="1" customFormat="1" x14ac:dyDescent="0.25">
      <c r="O629" s="6"/>
      <c r="P629" s="35">
        <v>44719</v>
      </c>
      <c r="Q629" s="9">
        <v>4160.68017578125</v>
      </c>
      <c r="R629" s="9">
        <v>12711.6796875</v>
      </c>
      <c r="S629" s="9">
        <v>146.71493530273438</v>
      </c>
      <c r="T629" s="9">
        <v>267.31451416015625</v>
      </c>
      <c r="U629" s="9">
        <v>89.326591491699219</v>
      </c>
      <c r="V629" s="9">
        <v>172.94000244140625</v>
      </c>
      <c r="W629">
        <v>238.88667297363281</v>
      </c>
      <c r="X629" s="9"/>
      <c r="Y629" s="9"/>
      <c r="AA629" s="6"/>
      <c r="AB629" s="84">
        <f>price_clean[[#This Row],[Date.1]]</f>
        <v>44719</v>
      </c>
      <c r="AC629" s="85">
        <f t="shared" si="67"/>
        <v>9.4783315317198396E-3</v>
      </c>
      <c r="AD629" s="85">
        <f t="shared" si="68"/>
        <v>8.853792123020527E-3</v>
      </c>
      <c r="AE629" s="85">
        <f t="shared" si="69"/>
        <v>1.7432936035005113E-2</v>
      </c>
      <c r="AF629" s="85">
        <f t="shared" si="70"/>
        <v>1.3857071830959945E-2</v>
      </c>
      <c r="AG629" s="85">
        <f t="shared" si="71"/>
        <v>7.3470832307801753E-3</v>
      </c>
      <c r="AH629" s="85">
        <f t="shared" si="72"/>
        <v>6.4972678121684507E-3</v>
      </c>
      <c r="AI629" s="85">
        <f t="shared" si="73"/>
        <v>2.5428201806307958E-3</v>
      </c>
      <c r="AJ629" s="6"/>
      <c r="AK629" s="4"/>
    </row>
    <row r="630" spans="15:37" s="1" customFormat="1" x14ac:dyDescent="0.25">
      <c r="O630" s="6"/>
      <c r="P630" s="35">
        <v>44720</v>
      </c>
      <c r="Q630" s="9">
        <v>4115.77001953125</v>
      </c>
      <c r="R630" s="9">
        <v>12615.1298828125</v>
      </c>
      <c r="S630" s="9">
        <v>145.97499084472656</v>
      </c>
      <c r="T630" s="9">
        <v>265.2642822265625</v>
      </c>
      <c r="U630" s="9">
        <v>88.445274353027344</v>
      </c>
      <c r="V630" s="9">
        <v>172.77999877929688</v>
      </c>
      <c r="W630">
        <v>241.86666870117188</v>
      </c>
      <c r="X630" s="9"/>
      <c r="Y630" s="9"/>
      <c r="AA630" s="6"/>
      <c r="AB630" s="84">
        <f>price_clean[[#This Row],[Date.1]]</f>
        <v>44720</v>
      </c>
      <c r="AC630" s="85">
        <f t="shared" si="67"/>
        <v>-1.0852623040155319E-2</v>
      </c>
      <c r="AD630" s="85">
        <f t="shared" si="68"/>
        <v>-7.624353326343241E-3</v>
      </c>
      <c r="AE630" s="85">
        <f t="shared" si="69"/>
        <v>-5.056176986561303E-3</v>
      </c>
      <c r="AF630" s="85">
        <f t="shared" si="70"/>
        <v>-7.6993003683479572E-3</v>
      </c>
      <c r="AG630" s="85">
        <f t="shared" si="71"/>
        <v>-9.9152287657244681E-3</v>
      </c>
      <c r="AH630" s="85">
        <f t="shared" si="72"/>
        <v>-9.2562578368886523E-4</v>
      </c>
      <c r="AI630" s="85">
        <f t="shared" si="73"/>
        <v>1.2397350726358317E-2</v>
      </c>
      <c r="AJ630" s="6"/>
      <c r="AK630" s="4"/>
    </row>
    <row r="631" spans="15:37" s="1" customFormat="1" x14ac:dyDescent="0.25">
      <c r="O631" s="6"/>
      <c r="P631" s="35">
        <v>44721</v>
      </c>
      <c r="Q631" s="9">
        <v>4017.820068359375</v>
      </c>
      <c r="R631" s="9">
        <v>12269.7802734375</v>
      </c>
      <c r="S631" s="9">
        <v>140.72637939453125</v>
      </c>
      <c r="T631" s="9">
        <v>259.751220703125</v>
      </c>
      <c r="U631" s="9">
        <v>86.445701599121094</v>
      </c>
      <c r="V631" s="9">
        <v>172.22999572753906</v>
      </c>
      <c r="W631">
        <v>239.7066650390625</v>
      </c>
      <c r="X631" s="9"/>
      <c r="Y631" s="9"/>
      <c r="AA631" s="6"/>
      <c r="AB631" s="84">
        <f>price_clean[[#This Row],[Date.1]]</f>
        <v>44721</v>
      </c>
      <c r="AC631" s="85">
        <f t="shared" si="67"/>
        <v>-2.408645766515553E-2</v>
      </c>
      <c r="AD631" s="85">
        <f t="shared" si="68"/>
        <v>-2.7757527005542817E-2</v>
      </c>
      <c r="AE631" s="85">
        <f t="shared" si="69"/>
        <v>-3.6617878092031327E-2</v>
      </c>
      <c r="AF631" s="85">
        <f t="shared" si="70"/>
        <v>-2.1002290943415734E-2</v>
      </c>
      <c r="AG631" s="85">
        <f t="shared" si="71"/>
        <v>-2.2867502195791044E-2</v>
      </c>
      <c r="AH631" s="85">
        <f t="shared" si="72"/>
        <v>-3.1883338247287547E-3</v>
      </c>
      <c r="AI631" s="85">
        <f t="shared" si="73"/>
        <v>-8.9706717374467282E-3</v>
      </c>
      <c r="AJ631" s="6"/>
      <c r="AK631" s="4"/>
    </row>
    <row r="632" spans="15:37" s="1" customFormat="1" x14ac:dyDescent="0.25">
      <c r="O632" s="6"/>
      <c r="P632" s="35">
        <v>44722</v>
      </c>
      <c r="Q632" s="9">
        <v>3900.860107421875</v>
      </c>
      <c r="R632" s="9">
        <v>11832.8203125</v>
      </c>
      <c r="S632" s="9">
        <v>135.29029846191406</v>
      </c>
      <c r="T632" s="9">
        <v>248.17576599121094</v>
      </c>
      <c r="U632" s="9">
        <v>84.180778503417969</v>
      </c>
      <c r="V632" s="9">
        <v>174.53999328613281</v>
      </c>
      <c r="W632">
        <v>232.22999572753906</v>
      </c>
      <c r="X632" s="9"/>
      <c r="Y632" s="9"/>
      <c r="AA632" s="6"/>
      <c r="AB632" s="84">
        <f>price_clean[[#This Row],[Date.1]]</f>
        <v>44722</v>
      </c>
      <c r="AC632" s="85">
        <f t="shared" si="67"/>
        <v>-2.9542414811409477E-2</v>
      </c>
      <c r="AD632" s="85">
        <f t="shared" si="68"/>
        <v>-3.6262297936956407E-2</v>
      </c>
      <c r="AE632" s="85">
        <f t="shared" si="69"/>
        <v>-3.9394604656655799E-2</v>
      </c>
      <c r="AF632" s="85">
        <f t="shared" si="70"/>
        <v>-4.5587100531803988E-2</v>
      </c>
      <c r="AG632" s="85">
        <f t="shared" si="71"/>
        <v>-2.6549878276670009E-2</v>
      </c>
      <c r="AH632" s="85">
        <f t="shared" si="72"/>
        <v>1.3323135228160962E-2</v>
      </c>
      <c r="AI632" s="85">
        <f t="shared" si="73"/>
        <v>-3.16877053198606E-2</v>
      </c>
      <c r="AJ632" s="6"/>
      <c r="AK632" s="4"/>
    </row>
    <row r="633" spans="15:37" s="1" customFormat="1" x14ac:dyDescent="0.25">
      <c r="O633" s="6"/>
      <c r="P633" s="35">
        <v>44725</v>
      </c>
      <c r="Q633" s="9">
        <v>3749.6298828125</v>
      </c>
      <c r="R633" s="9">
        <v>11288.3203125</v>
      </c>
      <c r="S633" s="9">
        <v>130.11073303222656</v>
      </c>
      <c r="T633" s="9">
        <v>237.64993286132813</v>
      </c>
      <c r="U633" s="9">
        <v>81.044021606445313</v>
      </c>
      <c r="V633" s="9">
        <v>169.92999267578125</v>
      </c>
      <c r="W633">
        <v>215.73666381835938</v>
      </c>
      <c r="X633" s="9"/>
      <c r="Y633" s="9"/>
      <c r="AA633" s="6"/>
      <c r="AB633" s="84">
        <f>price_clean[[#This Row],[Date.1]]</f>
        <v>44725</v>
      </c>
      <c r="AC633" s="85">
        <f t="shared" si="67"/>
        <v>-3.9539931990039932E-2</v>
      </c>
      <c r="AD633" s="85">
        <f t="shared" si="68"/>
        <v>-4.710846247916383E-2</v>
      </c>
      <c r="AE633" s="85">
        <f t="shared" si="69"/>
        <v>-3.9036948261053299E-2</v>
      </c>
      <c r="AF633" s="85">
        <f t="shared" si="70"/>
        <v>-4.3338508418027173E-2</v>
      </c>
      <c r="AG633" s="85">
        <f t="shared" si="71"/>
        <v>-3.7974127714891684E-2</v>
      </c>
      <c r="AH633" s="85">
        <f t="shared" si="72"/>
        <v>-2.676735882447253E-2</v>
      </c>
      <c r="AI633" s="85">
        <f t="shared" si="73"/>
        <v>-7.3669726558801149E-2</v>
      </c>
      <c r="AJ633" s="6"/>
      <c r="AK633" s="4"/>
    </row>
    <row r="634" spans="15:37" s="1" customFormat="1" x14ac:dyDescent="0.25">
      <c r="O634" s="6"/>
      <c r="P634" s="35">
        <v>44726</v>
      </c>
      <c r="Q634" s="9">
        <v>3735.47998046875</v>
      </c>
      <c r="R634" s="9">
        <v>11311.6904296875</v>
      </c>
      <c r="S634" s="9">
        <v>130.97891235351563</v>
      </c>
      <c r="T634" s="9">
        <v>239.83750915527344</v>
      </c>
      <c r="U634" s="9">
        <v>80.788154602050781</v>
      </c>
      <c r="V634" s="9">
        <v>168.57000732421875</v>
      </c>
      <c r="W634">
        <v>220.88999938964844</v>
      </c>
      <c r="X634" s="9"/>
      <c r="Y634" s="9"/>
      <c r="AA634" s="6"/>
      <c r="AB634" s="84">
        <f>price_clean[[#This Row],[Date.1]]</f>
        <v>44726</v>
      </c>
      <c r="AC634" s="85">
        <f t="shared" si="67"/>
        <v>-3.7808180394896329E-3</v>
      </c>
      <c r="AD634" s="85">
        <f t="shared" si="68"/>
        <v>2.0681517176328059E-3</v>
      </c>
      <c r="AE634" s="85">
        <f t="shared" si="69"/>
        <v>6.6504554009708941E-3</v>
      </c>
      <c r="AF634" s="85">
        <f t="shared" si="70"/>
        <v>9.1629283077740327E-3</v>
      </c>
      <c r="AG634" s="85">
        <f t="shared" si="71"/>
        <v>-3.1621303450494213E-3</v>
      </c>
      <c r="AH634" s="85">
        <f t="shared" si="72"/>
        <v>-8.0354072032867239E-3</v>
      </c>
      <c r="AI634" s="85">
        <f t="shared" si="73"/>
        <v>2.3606322357198544E-2</v>
      </c>
      <c r="AJ634" s="6"/>
      <c r="AK634" s="4"/>
    </row>
    <row r="635" spans="15:37" s="1" customFormat="1" x14ac:dyDescent="0.25">
      <c r="O635" s="6"/>
      <c r="P635" s="35">
        <v>44727</v>
      </c>
      <c r="Q635" s="9">
        <v>3789.989990234375</v>
      </c>
      <c r="R635" s="9">
        <v>11593.76953125</v>
      </c>
      <c r="S635" s="9">
        <v>133.61309814453125</v>
      </c>
      <c r="T635" s="9">
        <v>246.96914672851563</v>
      </c>
      <c r="U635" s="9">
        <v>82.067497253417969</v>
      </c>
      <c r="V635" s="9">
        <v>170.77000427246094</v>
      </c>
      <c r="W635">
        <v>233</v>
      </c>
      <c r="X635" s="9"/>
      <c r="Y635" s="9"/>
      <c r="AA635" s="6"/>
      <c r="AB635" s="84">
        <f>price_clean[[#This Row],[Date.1]]</f>
        <v>44727</v>
      </c>
      <c r="AC635" s="85">
        <f t="shared" si="67"/>
        <v>1.4487058836534478E-2</v>
      </c>
      <c r="AD635" s="85">
        <f t="shared" si="68"/>
        <v>2.4631102203724393E-2</v>
      </c>
      <c r="AE635" s="85">
        <f t="shared" si="69"/>
        <v>1.9911960458176739E-2</v>
      </c>
      <c r="AF635" s="85">
        <f t="shared" si="70"/>
        <v>2.9301767938483131E-2</v>
      </c>
      <c r="AG635" s="85">
        <f t="shared" si="71"/>
        <v>1.5711692589156657E-2</v>
      </c>
      <c r="AH635" s="85">
        <f t="shared" si="72"/>
        <v>1.2966509676610984E-2</v>
      </c>
      <c r="AI635" s="85">
        <f t="shared" si="73"/>
        <v>5.3373616280112397E-2</v>
      </c>
      <c r="AJ635" s="6"/>
      <c r="AK635" s="4"/>
    </row>
    <row r="636" spans="15:37" s="1" customFormat="1" x14ac:dyDescent="0.25">
      <c r="O636" s="6"/>
      <c r="P636" s="35">
        <v>44728</v>
      </c>
      <c r="Q636" s="9">
        <v>3666.77001953125</v>
      </c>
      <c r="R636" s="9">
        <v>11127.5703125</v>
      </c>
      <c r="S636" s="9">
        <v>128.31509399414063</v>
      </c>
      <c r="T636" s="9">
        <v>240.30836486816406</v>
      </c>
      <c r="U636" s="9">
        <v>79.489852905273438</v>
      </c>
      <c r="V636" s="9">
        <v>172.69000244140625</v>
      </c>
      <c r="W636">
        <v>213.10000610351563</v>
      </c>
      <c r="X636" s="9"/>
      <c r="Y636" s="9"/>
      <c r="AA636" s="6"/>
      <c r="AB636" s="84">
        <f>price_clean[[#This Row],[Date.1]]</f>
        <v>44728</v>
      </c>
      <c r="AC636" s="85">
        <f t="shared" si="67"/>
        <v>-3.3052207113840666E-2</v>
      </c>
      <c r="AD636" s="85">
        <f t="shared" si="68"/>
        <v>-4.1042003749736482E-2</v>
      </c>
      <c r="AE636" s="85">
        <f t="shared" si="69"/>
        <v>-4.0459385502897509E-2</v>
      </c>
      <c r="AF636" s="85">
        <f t="shared" si="70"/>
        <v>-2.7340464554233765E-2</v>
      </c>
      <c r="AG636" s="85">
        <f t="shared" si="71"/>
        <v>-3.1912668806983124E-2</v>
      </c>
      <c r="AH636" s="85">
        <f t="shared" si="72"/>
        <v>1.1180446816136464E-2</v>
      </c>
      <c r="AI636" s="85">
        <f t="shared" si="73"/>
        <v>-8.9276885819573271E-2</v>
      </c>
      <c r="AJ636" s="6"/>
      <c r="AK636" s="4"/>
    </row>
    <row r="637" spans="15:37" s="1" customFormat="1" x14ac:dyDescent="0.25">
      <c r="O637" s="6"/>
      <c r="P637" s="35">
        <v>44729</v>
      </c>
      <c r="Q637" s="9">
        <v>3674.840087890625</v>
      </c>
      <c r="R637" s="9">
        <v>11265.990234375</v>
      </c>
      <c r="S637" s="9">
        <v>129.79501342773438</v>
      </c>
      <c r="T637" s="9">
        <v>242.93736267089844</v>
      </c>
      <c r="U637" s="9">
        <v>79.575149536132813</v>
      </c>
      <c r="V637" s="9">
        <v>171.27000427246094</v>
      </c>
      <c r="W637">
        <v>216.75999450683594</v>
      </c>
      <c r="X637" s="9"/>
      <c r="Y637" s="9"/>
      <c r="AA637" s="6"/>
      <c r="AB637" s="84">
        <f>price_clean[[#This Row],[Date.1]]</f>
        <v>44729</v>
      </c>
      <c r="AC637" s="85">
        <f t="shared" si="67"/>
        <v>2.1984473410133873E-3</v>
      </c>
      <c r="AD637" s="85">
        <f t="shared" si="68"/>
        <v>1.2362632956733741E-2</v>
      </c>
      <c r="AE637" s="85">
        <f t="shared" si="69"/>
        <v>1.1467475382191793E-2</v>
      </c>
      <c r="AF637" s="85">
        <f t="shared" si="70"/>
        <v>1.0880691085269128E-2</v>
      </c>
      <c r="AG637" s="85">
        <f t="shared" si="71"/>
        <v>1.0724752488090428E-3</v>
      </c>
      <c r="AH637" s="85">
        <f t="shared" si="72"/>
        <v>-8.2568101440456537E-3</v>
      </c>
      <c r="AI637" s="85">
        <f t="shared" si="73"/>
        <v>1.7029157609637507E-2</v>
      </c>
      <c r="AJ637" s="6"/>
      <c r="AK637" s="4"/>
    </row>
    <row r="638" spans="15:37" s="1" customFormat="1" x14ac:dyDescent="0.25">
      <c r="O638" s="6"/>
      <c r="P638" s="35">
        <v>44733</v>
      </c>
      <c r="Q638" s="9">
        <v>3764.7900390625</v>
      </c>
      <c r="R638" s="9">
        <v>11546.759765625</v>
      </c>
      <c r="S638" s="9">
        <v>134.04719543457031</v>
      </c>
      <c r="T638" s="9">
        <v>248.91148376464844</v>
      </c>
      <c r="U638" s="9">
        <v>81.243545532226563</v>
      </c>
      <c r="V638" s="9">
        <v>170.6300048828125</v>
      </c>
      <c r="W638">
        <v>237.03666687011719</v>
      </c>
      <c r="X638" s="9"/>
      <c r="Y638" s="9"/>
      <c r="AA638" s="6"/>
      <c r="AB638" s="84">
        <f>price_clean[[#This Row],[Date.1]]</f>
        <v>44733</v>
      </c>
      <c r="AC638" s="85">
        <f t="shared" si="67"/>
        <v>2.4182474960671992E-2</v>
      </c>
      <c r="AD638" s="85">
        <f t="shared" si="68"/>
        <v>2.4616384187026413E-2</v>
      </c>
      <c r="AE638" s="85">
        <f t="shared" si="69"/>
        <v>3.2235556496773399E-2</v>
      </c>
      <c r="AF638" s="85">
        <f t="shared" si="70"/>
        <v>2.4293703048748852E-2</v>
      </c>
      <c r="AG638" s="85">
        <f t="shared" si="71"/>
        <v>2.0749526099768722E-2</v>
      </c>
      <c r="AH638" s="85">
        <f t="shared" si="72"/>
        <v>-3.7437854344901486E-3</v>
      </c>
      <c r="AI638" s="85">
        <f t="shared" si="73"/>
        <v>8.9424116344756818E-2</v>
      </c>
      <c r="AJ638" s="6"/>
      <c r="AK638" s="4"/>
    </row>
    <row r="639" spans="15:37" s="1" customFormat="1" x14ac:dyDescent="0.25">
      <c r="O639" s="6"/>
      <c r="P639" s="35">
        <v>44734</v>
      </c>
      <c r="Q639" s="9">
        <v>3759.889892578125</v>
      </c>
      <c r="R639" s="9">
        <v>11527.7099609375</v>
      </c>
      <c r="S639" s="9">
        <v>133.53419494628906</v>
      </c>
      <c r="T639" s="9">
        <v>248.31312561035156</v>
      </c>
      <c r="U639" s="9">
        <v>80.785392761230469</v>
      </c>
      <c r="V639" s="9">
        <v>171.30999755859375</v>
      </c>
      <c r="W639">
        <v>236.086669921875</v>
      </c>
      <c r="X639" s="9"/>
      <c r="Y639" s="9"/>
      <c r="AA639" s="6"/>
      <c r="AB639" s="84">
        <f>price_clean[[#This Row],[Date.1]]</f>
        <v>44734</v>
      </c>
      <c r="AC639" s="85">
        <f t="shared" si="67"/>
        <v>-1.3024200953574458E-3</v>
      </c>
      <c r="AD639" s="85">
        <f t="shared" si="68"/>
        <v>-1.6511589857744829E-3</v>
      </c>
      <c r="AE639" s="85">
        <f t="shared" si="69"/>
        <v>-3.8343557156508387E-3</v>
      </c>
      <c r="AF639" s="85">
        <f t="shared" si="70"/>
        <v>-2.4067933559810024E-3</v>
      </c>
      <c r="AG639" s="85">
        <f t="shared" si="71"/>
        <v>-5.655211925132542E-3</v>
      </c>
      <c r="AH639" s="85">
        <f t="shared" si="72"/>
        <v>3.9772683354227121E-3</v>
      </c>
      <c r="AI639" s="85">
        <f t="shared" si="73"/>
        <v>-4.0158586613359372E-3</v>
      </c>
      <c r="AJ639" s="6"/>
      <c r="AK639" s="4"/>
    </row>
    <row r="640" spans="15:37" s="1" customFormat="1" x14ac:dyDescent="0.25">
      <c r="O640" s="6"/>
      <c r="P640" s="35">
        <v>44735</v>
      </c>
      <c r="Q640" s="9">
        <v>3795.72998046875</v>
      </c>
      <c r="R640" s="9">
        <v>11697.6796875</v>
      </c>
      <c r="S640" s="9">
        <v>136.41502380371094</v>
      </c>
      <c r="T640" s="9">
        <v>253.93405151367188</v>
      </c>
      <c r="U640" s="9">
        <v>81.272178649902344</v>
      </c>
      <c r="V640" s="9">
        <v>170.25999450683594</v>
      </c>
      <c r="W640">
        <v>235.07000732421875</v>
      </c>
      <c r="X640" s="9"/>
      <c r="Y640" s="9"/>
      <c r="AA640" s="6"/>
      <c r="AB640" s="84">
        <f>price_clean[[#This Row],[Date.1]]</f>
        <v>44735</v>
      </c>
      <c r="AC640" s="85">
        <f t="shared" si="67"/>
        <v>9.4870724855565195E-3</v>
      </c>
      <c r="AD640" s="85">
        <f t="shared" si="68"/>
        <v>1.4636805977883048E-2</v>
      </c>
      <c r="AE640" s="85">
        <f t="shared" si="69"/>
        <v>2.1344297570990871E-2</v>
      </c>
      <c r="AF640" s="85">
        <f t="shared" si="70"/>
        <v>2.2384040577036371E-2</v>
      </c>
      <c r="AG640" s="85">
        <f t="shared" si="71"/>
        <v>6.0075854338026268E-3</v>
      </c>
      <c r="AH640" s="85">
        <f t="shared" si="72"/>
        <v>-6.1481182984487173E-3</v>
      </c>
      <c r="AI640" s="85">
        <f t="shared" si="73"/>
        <v>-4.3156097521520964E-3</v>
      </c>
      <c r="AJ640" s="6"/>
      <c r="AK640" s="4"/>
    </row>
    <row r="641" spans="15:37" s="1" customFormat="1" x14ac:dyDescent="0.25">
      <c r="O641" s="6"/>
      <c r="P641" s="35">
        <v>44736</v>
      </c>
      <c r="Q641" s="9">
        <v>3911.739990234375</v>
      </c>
      <c r="R641" s="9">
        <v>12105.849609375</v>
      </c>
      <c r="S641" s="9">
        <v>139.759521484375</v>
      </c>
      <c r="T641" s="9">
        <v>262.6058349609375</v>
      </c>
      <c r="U641" s="9">
        <v>83.715599060058594</v>
      </c>
      <c r="V641" s="9">
        <v>170.08999633789063</v>
      </c>
      <c r="W641">
        <v>245.7066650390625</v>
      </c>
      <c r="X641" s="9"/>
      <c r="Y641" s="9"/>
      <c r="AA641" s="6"/>
      <c r="AB641" s="84">
        <f>price_clean[[#This Row],[Date.1]]</f>
        <v>44736</v>
      </c>
      <c r="AC641" s="85">
        <f t="shared" si="67"/>
        <v>3.0105539729901033E-2</v>
      </c>
      <c r="AD641" s="85">
        <f t="shared" si="68"/>
        <v>3.4298269746593016E-2</v>
      </c>
      <c r="AE641" s="85">
        <f t="shared" si="69"/>
        <v>2.4221357449430426E-2</v>
      </c>
      <c r="AF641" s="85">
        <f t="shared" si="70"/>
        <v>3.3579587983350936E-2</v>
      </c>
      <c r="AG641" s="85">
        <f t="shared" si="71"/>
        <v>2.9621576869712112E-2</v>
      </c>
      <c r="AH641" s="85">
        <f t="shared" si="72"/>
        <v>-9.9896099694593912E-4</v>
      </c>
      <c r="AI641" s="85">
        <f t="shared" si="73"/>
        <v>4.4255032608287663E-2</v>
      </c>
      <c r="AJ641" s="6"/>
      <c r="AK641" s="4"/>
    </row>
    <row r="642" spans="15:37" s="1" customFormat="1" x14ac:dyDescent="0.25">
      <c r="O642" s="6"/>
      <c r="P642" s="35">
        <v>44739</v>
      </c>
      <c r="Q642" s="9">
        <v>3900.110107421875</v>
      </c>
      <c r="R642" s="9">
        <v>12008.240234375</v>
      </c>
      <c r="S642" s="9">
        <v>139.759521484375</v>
      </c>
      <c r="T642" s="9">
        <v>259.84930419921875</v>
      </c>
      <c r="U642" s="9">
        <v>83.505615234375</v>
      </c>
      <c r="V642" s="9">
        <v>169.89999389648438</v>
      </c>
      <c r="W642">
        <v>244.91999816894531</v>
      </c>
      <c r="X642" s="9"/>
      <c r="Y642" s="9"/>
      <c r="AA642" s="6"/>
      <c r="AB642" s="84">
        <f>price_clean[[#This Row],[Date.1]]</f>
        <v>44739</v>
      </c>
      <c r="AC642" s="85">
        <f t="shared" si="67"/>
        <v>-2.9774998903406716E-3</v>
      </c>
      <c r="AD642" s="85">
        <f t="shared" si="68"/>
        <v>-8.0956742503065053E-3</v>
      </c>
      <c r="AE642" s="85">
        <f t="shared" si="69"/>
        <v>0</v>
      </c>
      <c r="AF642" s="85">
        <f t="shared" si="70"/>
        <v>-1.0552317830522458E-2</v>
      </c>
      <c r="AG642" s="85">
        <f t="shared" si="71"/>
        <v>-2.5114509177597789E-3</v>
      </c>
      <c r="AH642" s="85">
        <f t="shared" si="72"/>
        <v>-1.1176944418580068E-3</v>
      </c>
      <c r="AI642" s="85">
        <f t="shared" si="73"/>
        <v>-3.2067867617013939E-3</v>
      </c>
      <c r="AJ642" s="6"/>
      <c r="AK642" s="4"/>
    </row>
    <row r="643" spans="15:37" s="1" customFormat="1" x14ac:dyDescent="0.25">
      <c r="O643" s="6"/>
      <c r="P643" s="35">
        <v>44740</v>
      </c>
      <c r="Q643" s="9">
        <v>3821.550048828125</v>
      </c>
      <c r="R643" s="9">
        <v>11637.76953125</v>
      </c>
      <c r="S643" s="9">
        <v>135.59614562988281</v>
      </c>
      <c r="T643" s="9">
        <v>251.59934997558594</v>
      </c>
      <c r="U643" s="9">
        <v>82.322090148925781</v>
      </c>
      <c r="V643" s="9">
        <v>169.6199951171875</v>
      </c>
      <c r="W643">
        <v>232.663330078125</v>
      </c>
      <c r="X643" s="9"/>
      <c r="Y643" s="9"/>
      <c r="AA643" s="6"/>
      <c r="AB643" s="84">
        <f>price_clean[[#This Row],[Date.1]]</f>
        <v>44740</v>
      </c>
      <c r="AC643" s="85">
        <f t="shared" si="67"/>
        <v>-2.03486731494949E-2</v>
      </c>
      <c r="AD643" s="85">
        <f t="shared" si="68"/>
        <v>-3.1337297409822211E-2</v>
      </c>
      <c r="AE643" s="85">
        <f t="shared" si="69"/>
        <v>-3.0242291437829458E-2</v>
      </c>
      <c r="AF643" s="85">
        <f t="shared" si="70"/>
        <v>-3.2263922489092878E-2</v>
      </c>
      <c r="AG643" s="85">
        <f t="shared" si="71"/>
        <v>-1.4274396172124049E-2</v>
      </c>
      <c r="AH643" s="85">
        <f t="shared" si="72"/>
        <v>-1.6493806069405818E-3</v>
      </c>
      <c r="AI643" s="85">
        <f t="shared" si="73"/>
        <v>-5.1339145780616331E-2</v>
      </c>
      <c r="AJ643" s="6"/>
      <c r="AK643" s="4"/>
    </row>
    <row r="644" spans="15:37" s="1" customFormat="1" x14ac:dyDescent="0.25">
      <c r="O644" s="6"/>
      <c r="P644" s="35">
        <v>44741</v>
      </c>
      <c r="Q644" s="9">
        <v>3818.830078125</v>
      </c>
      <c r="R644" s="9">
        <v>11658.259765625</v>
      </c>
      <c r="S644" s="9">
        <v>137.36213684082031</v>
      </c>
      <c r="T644" s="9">
        <v>255.30743408203125</v>
      </c>
      <c r="U644" s="9">
        <v>82.07391357421875</v>
      </c>
      <c r="V644" s="9">
        <v>169.49000549316406</v>
      </c>
      <c r="W644">
        <v>228.49000549316406</v>
      </c>
      <c r="X644" s="9"/>
      <c r="Y644" s="9"/>
      <c r="AA644" s="6"/>
      <c r="AB644" s="84">
        <f>price_clean[[#This Row],[Date.1]]</f>
        <v>44741</v>
      </c>
      <c r="AC644" s="85">
        <f t="shared" si="67"/>
        <v>-7.1199882017269585E-4</v>
      </c>
      <c r="AD644" s="85">
        <f t="shared" si="68"/>
        <v>1.7591186375838896E-3</v>
      </c>
      <c r="AE644" s="85">
        <f t="shared" si="69"/>
        <v>1.2939822424152337E-2</v>
      </c>
      <c r="AF644" s="85">
        <f t="shared" si="70"/>
        <v>1.4630501568608463E-2</v>
      </c>
      <c r="AG644" s="85">
        <f t="shared" si="71"/>
        <v>-3.019255427332934E-3</v>
      </c>
      <c r="AH644" s="85">
        <f t="shared" si="72"/>
        <v>-7.666517068580592E-4</v>
      </c>
      <c r="AI644" s="85">
        <f t="shared" si="73"/>
        <v>-1.8100003611393488E-2</v>
      </c>
      <c r="AJ644" s="6"/>
      <c r="AK644" s="4"/>
    </row>
    <row r="645" spans="15:37" s="1" customFormat="1" x14ac:dyDescent="0.25">
      <c r="O645" s="6"/>
      <c r="P645" s="35">
        <v>44742</v>
      </c>
      <c r="Q645" s="9">
        <v>3785.3798828125</v>
      </c>
      <c r="R645" s="9">
        <v>11503.7197265625</v>
      </c>
      <c r="S645" s="9">
        <v>134.88580322265625</v>
      </c>
      <c r="T645" s="9">
        <v>251.94268798828125</v>
      </c>
      <c r="U645" s="9">
        <v>81.453529357910156</v>
      </c>
      <c r="V645" s="9">
        <v>168.46000671386719</v>
      </c>
      <c r="W645">
        <v>224.47332763671875</v>
      </c>
      <c r="X645" s="9"/>
      <c r="Y645" s="9"/>
      <c r="AA645" s="6"/>
      <c r="AB645" s="84">
        <f>price_clean[[#This Row],[Date.1]]</f>
        <v>44742</v>
      </c>
      <c r="AC645" s="85">
        <f t="shared" si="67"/>
        <v>-8.7978662463676516E-3</v>
      </c>
      <c r="AD645" s="85">
        <f t="shared" si="68"/>
        <v>-1.3344483999812685E-2</v>
      </c>
      <c r="AE645" s="85">
        <f t="shared" si="69"/>
        <v>-1.8192254561077117E-2</v>
      </c>
      <c r="AF645" s="85">
        <f t="shared" si="70"/>
        <v>-1.3266809801020789E-2</v>
      </c>
      <c r="AG645" s="85">
        <f t="shared" si="71"/>
        <v>-7.5875606140571161E-3</v>
      </c>
      <c r="AH645" s="85">
        <f t="shared" si="72"/>
        <v>-6.0955876983352234E-3</v>
      </c>
      <c r="AI645" s="85">
        <f t="shared" si="73"/>
        <v>-1.77355774717728E-2</v>
      </c>
      <c r="AJ645" s="6"/>
      <c r="AK645" s="4"/>
    </row>
    <row r="646" spans="15:37" s="1" customFormat="1" x14ac:dyDescent="0.25">
      <c r="O646" s="6"/>
      <c r="P646" s="35">
        <v>44743</v>
      </c>
      <c r="Q646" s="9">
        <v>3825.330078125</v>
      </c>
      <c r="R646" s="9">
        <v>11585.6796875</v>
      </c>
      <c r="S646" s="9">
        <v>137.06613159179688</v>
      </c>
      <c r="T646" s="9">
        <v>254.64035034179688</v>
      </c>
      <c r="U646" s="9">
        <v>81.959388732910156</v>
      </c>
      <c r="V646" s="9">
        <v>168.32000732421875</v>
      </c>
      <c r="W646">
        <v>227.26333618164063</v>
      </c>
      <c r="X646" s="9"/>
      <c r="Y646" s="9"/>
      <c r="AA646" s="6"/>
      <c r="AB646" s="84">
        <f>price_clean[[#This Row],[Date.1]]</f>
        <v>44743</v>
      </c>
      <c r="AC646" s="85">
        <f t="shared" si="67"/>
        <v>1.0498511296639174E-2</v>
      </c>
      <c r="AD646" s="85">
        <f t="shared" si="68"/>
        <v>7.0993882264514235E-3</v>
      </c>
      <c r="AE646" s="85">
        <f t="shared" si="69"/>
        <v>1.6035003301881682E-2</v>
      </c>
      <c r="AF646" s="85">
        <f t="shared" si="70"/>
        <v>1.0650525776959293E-2</v>
      </c>
      <c r="AG646" s="85">
        <f t="shared" si="71"/>
        <v>6.1911995299796432E-3</v>
      </c>
      <c r="AH646" s="85">
        <f t="shared" si="72"/>
        <v>-8.3139967858578557E-4</v>
      </c>
      <c r="AI646" s="85">
        <f t="shared" si="73"/>
        <v>1.2352524133575146E-2</v>
      </c>
      <c r="AJ646" s="6"/>
      <c r="AK646" s="4"/>
    </row>
    <row r="647" spans="15:37" s="1" customFormat="1" x14ac:dyDescent="0.25">
      <c r="O647" s="6"/>
      <c r="P647" s="35">
        <v>44747</v>
      </c>
      <c r="Q647" s="9">
        <v>3831.389892578125</v>
      </c>
      <c r="R647" s="9">
        <v>11779.900390625</v>
      </c>
      <c r="S647" s="9">
        <v>139.66085815429688</v>
      </c>
      <c r="T647" s="9">
        <v>257.84811401367188</v>
      </c>
      <c r="U647" s="9">
        <v>81.529884338378906</v>
      </c>
      <c r="V647" s="9">
        <v>164.75</v>
      </c>
      <c r="W647">
        <v>233.06666564941406</v>
      </c>
      <c r="X647" s="9"/>
      <c r="Y647" s="9"/>
      <c r="AA647" s="6"/>
      <c r="AB647" s="84">
        <f>price_clean[[#This Row],[Date.1]]</f>
        <v>44747</v>
      </c>
      <c r="AC647" s="85">
        <f t="shared" si="67"/>
        <v>1.5828751061934918E-3</v>
      </c>
      <c r="AD647" s="85">
        <f t="shared" si="68"/>
        <v>1.6624896604133323E-2</v>
      </c>
      <c r="AE647" s="85">
        <f t="shared" si="69"/>
        <v>1.875352028627086E-2</v>
      </c>
      <c r="AF647" s="85">
        <f t="shared" si="70"/>
        <v>1.2518547388563204E-2</v>
      </c>
      <c r="AG647" s="85">
        <f t="shared" si="71"/>
        <v>-5.2542331930605117E-3</v>
      </c>
      <c r="AH647" s="85">
        <f t="shared" si="72"/>
        <v>-2.1437799680384485E-2</v>
      </c>
      <c r="AI647" s="85">
        <f t="shared" si="73"/>
        <v>2.5215114905161356E-2</v>
      </c>
      <c r="AJ647" s="6"/>
      <c r="AK647" s="4"/>
    </row>
    <row r="648" spans="15:37" s="1" customFormat="1" x14ac:dyDescent="0.25">
      <c r="O648" s="6"/>
      <c r="P648" s="35">
        <v>44748</v>
      </c>
      <c r="Q648" s="9">
        <v>3845.080078125</v>
      </c>
      <c r="R648" s="9">
        <v>11852.58984375</v>
      </c>
      <c r="S648" s="9">
        <v>141.00259399414063</v>
      </c>
      <c r="T648" s="9">
        <v>261.1441650390625</v>
      </c>
      <c r="U648" s="9">
        <v>81.577606201171875</v>
      </c>
      <c r="V648" s="9">
        <v>162.13999938964844</v>
      </c>
      <c r="W648">
        <v>231.73333740234375</v>
      </c>
      <c r="X648" s="9"/>
      <c r="Y648" s="9"/>
      <c r="AA648" s="6"/>
      <c r="AB648" s="84">
        <f>price_clean[[#This Row],[Date.1]]</f>
        <v>44748</v>
      </c>
      <c r="AC648" s="85">
        <f t="shared" si="67"/>
        <v>3.566795705066178E-3</v>
      </c>
      <c r="AD648" s="85">
        <f t="shared" si="68"/>
        <v>6.1516735339131687E-3</v>
      </c>
      <c r="AE648" s="85">
        <f t="shared" si="69"/>
        <v>9.5612453353569188E-3</v>
      </c>
      <c r="AF648" s="85">
        <f t="shared" si="70"/>
        <v>1.2701905108308176E-2</v>
      </c>
      <c r="AG648" s="85">
        <f t="shared" si="71"/>
        <v>5.8515846202794933E-4</v>
      </c>
      <c r="AH648" s="85">
        <f t="shared" si="72"/>
        <v>-1.5969017587404651E-2</v>
      </c>
      <c r="AI648" s="85">
        <f t="shared" si="73"/>
        <v>-5.7372284664806298E-3</v>
      </c>
      <c r="AJ648" s="6"/>
      <c r="AK648" s="4"/>
    </row>
    <row r="649" spans="15:37" s="1" customFormat="1" x14ac:dyDescent="0.25">
      <c r="O649" s="6"/>
      <c r="P649" s="35">
        <v>44749</v>
      </c>
      <c r="Q649" s="9">
        <v>3902.6201171875</v>
      </c>
      <c r="R649" s="9">
        <v>12109.0498046875</v>
      </c>
      <c r="S649" s="9">
        <v>144.38661193847656</v>
      </c>
      <c r="T649" s="9">
        <v>263.29251098632813</v>
      </c>
      <c r="U649" s="9">
        <v>82.87567138671875</v>
      </c>
      <c r="V649" s="9">
        <v>162.22999572753906</v>
      </c>
      <c r="W649">
        <v>244.5433349609375</v>
      </c>
      <c r="X649" s="9"/>
      <c r="Y649" s="9"/>
      <c r="AA649" s="6"/>
      <c r="AB649" s="84">
        <f>price_clean[[#This Row],[Date.1]]</f>
        <v>44749</v>
      </c>
      <c r="AC649" s="85">
        <f t="shared" si="67"/>
        <v>1.4853723180930391E-2</v>
      </c>
      <c r="AD649" s="85">
        <f t="shared" si="68"/>
        <v>2.1406694877094023E-2</v>
      </c>
      <c r="AE649" s="85">
        <f t="shared" si="69"/>
        <v>2.3716219722403547E-2</v>
      </c>
      <c r="AF649" s="85">
        <f t="shared" si="70"/>
        <v>8.1930119034536279E-3</v>
      </c>
      <c r="AG649" s="85">
        <f t="shared" si="71"/>
        <v>1.5786759173377324E-2</v>
      </c>
      <c r="AH649" s="85">
        <f t="shared" si="72"/>
        <v>5.5489929127003422E-4</v>
      </c>
      <c r="AI649" s="85">
        <f t="shared" si="73"/>
        <v>5.3805229471877943E-2</v>
      </c>
      <c r="AJ649" s="6"/>
      <c r="AK649" s="4"/>
    </row>
    <row r="650" spans="15:37" s="1" customFormat="1" x14ac:dyDescent="0.25">
      <c r="O650" s="6"/>
      <c r="P650" s="35">
        <v>44750</v>
      </c>
      <c r="Q650" s="9">
        <v>3899.3798828125</v>
      </c>
      <c r="R650" s="9">
        <v>12125.6904296875</v>
      </c>
      <c r="S650" s="9">
        <v>145.06733703613281</v>
      </c>
      <c r="T650" s="9">
        <v>262.566650390625</v>
      </c>
      <c r="U650" s="9">
        <v>82.847030639648438</v>
      </c>
      <c r="V650" s="9">
        <v>162.30000305175781</v>
      </c>
      <c r="W650">
        <v>250.76333618164063</v>
      </c>
      <c r="X650" s="9"/>
      <c r="Y650" s="9"/>
      <c r="AA650" s="6"/>
      <c r="AB650" s="84">
        <f>price_clean[[#This Row],[Date.1]]</f>
        <v>44750</v>
      </c>
      <c r="AC650" s="85">
        <f t="shared" si="67"/>
        <v>-8.3061639612734995E-4</v>
      </c>
      <c r="AD650" s="85">
        <f t="shared" si="68"/>
        <v>1.3732870626469106E-3</v>
      </c>
      <c r="AE650" s="85">
        <f t="shared" si="69"/>
        <v>4.7035209230822835E-3</v>
      </c>
      <c r="AF650" s="85">
        <f t="shared" si="70"/>
        <v>-2.7606671520241941E-3</v>
      </c>
      <c r="AG650" s="85">
        <f t="shared" si="71"/>
        <v>-3.4564663748844367E-4</v>
      </c>
      <c r="AH650" s="85">
        <f t="shared" si="72"/>
        <v>4.3143823725389326E-4</v>
      </c>
      <c r="AI650" s="85">
        <f t="shared" si="73"/>
        <v>2.511707828484195E-2</v>
      </c>
      <c r="AJ650" s="6"/>
      <c r="AK650" s="4"/>
    </row>
    <row r="651" spans="15:37" s="1" customFormat="1" x14ac:dyDescent="0.25">
      <c r="O651" s="6"/>
      <c r="P651" s="35">
        <v>44753</v>
      </c>
      <c r="Q651" s="9">
        <v>3854.429931640625</v>
      </c>
      <c r="R651" s="9">
        <v>11860.2802734375</v>
      </c>
      <c r="S651" s="9">
        <v>142.92645263671875</v>
      </c>
      <c r="T651" s="9">
        <v>259.47653198242188</v>
      </c>
      <c r="U651" s="9">
        <v>81.615791320800781</v>
      </c>
      <c r="V651" s="9">
        <v>161.42999267578125</v>
      </c>
      <c r="W651">
        <v>234.34333801269531</v>
      </c>
      <c r="X651" s="9"/>
      <c r="Y651" s="9"/>
      <c r="AA651" s="6"/>
      <c r="AB651" s="84">
        <f>price_clean[[#This Row],[Date.1]]</f>
        <v>44753</v>
      </c>
      <c r="AC651" s="85">
        <f t="shared" si="67"/>
        <v>-1.1594417660525545E-2</v>
      </c>
      <c r="AD651" s="85">
        <f t="shared" si="68"/>
        <v>-2.21313527422526E-2</v>
      </c>
      <c r="AE651" s="85">
        <f t="shared" si="69"/>
        <v>-1.4867847248300758E-2</v>
      </c>
      <c r="AF651" s="85">
        <f t="shared" si="70"/>
        <v>-1.1838693057068979E-2</v>
      </c>
      <c r="AG651" s="85">
        <f t="shared" si="71"/>
        <v>-1.4973138697417395E-2</v>
      </c>
      <c r="AH651" s="85">
        <f t="shared" si="72"/>
        <v>-5.3749265251639535E-3</v>
      </c>
      <c r="AI651" s="85">
        <f t="shared" si="73"/>
        <v>-6.7722314145601981E-2</v>
      </c>
      <c r="AJ651" s="6"/>
      <c r="AK651" s="4"/>
    </row>
    <row r="652" spans="15:37" s="1" customFormat="1" x14ac:dyDescent="0.25">
      <c r="O652" s="6"/>
      <c r="P652" s="35">
        <v>44754</v>
      </c>
      <c r="Q652" s="9">
        <v>3818.800048828125</v>
      </c>
      <c r="R652" s="9">
        <v>11744.990234375</v>
      </c>
      <c r="S652" s="9">
        <v>143.90318298339844</v>
      </c>
      <c r="T652" s="9">
        <v>248.84280395507813</v>
      </c>
      <c r="U652" s="9">
        <v>81.148086547851563</v>
      </c>
      <c r="V652" s="9">
        <v>160.83000183105469</v>
      </c>
      <c r="W652">
        <v>233.07000732421875</v>
      </c>
      <c r="X652" s="9"/>
      <c r="Y652" s="9"/>
      <c r="AA652" s="6"/>
      <c r="AB652" s="84">
        <f>price_clean[[#This Row],[Date.1]]</f>
        <v>44754</v>
      </c>
      <c r="AC652" s="85">
        <f t="shared" si="67"/>
        <v>-9.2868684974937096E-3</v>
      </c>
      <c r="AD652" s="85">
        <f t="shared" si="68"/>
        <v>-9.7682384750702698E-3</v>
      </c>
      <c r="AE652" s="85">
        <f t="shared" si="69"/>
        <v>6.8105523330794634E-3</v>
      </c>
      <c r="AF652" s="85">
        <f t="shared" si="70"/>
        <v>-4.1844875308221896E-2</v>
      </c>
      <c r="AG652" s="85">
        <f t="shared" si="71"/>
        <v>-5.7470498537526924E-3</v>
      </c>
      <c r="AH652" s="85">
        <f t="shared" si="72"/>
        <v>-3.7236489059839332E-3</v>
      </c>
      <c r="AI652" s="85">
        <f t="shared" si="73"/>
        <v>-5.4484273977983746E-3</v>
      </c>
      <c r="AJ652" s="6"/>
      <c r="AK652" s="4"/>
    </row>
    <row r="653" spans="15:37" s="1" customFormat="1" x14ac:dyDescent="0.25">
      <c r="O653" s="6"/>
      <c r="P653" s="35">
        <v>44755</v>
      </c>
      <c r="Q653" s="9">
        <v>3801.780029296875</v>
      </c>
      <c r="R653" s="9">
        <v>11728.5302734375</v>
      </c>
      <c r="S653" s="9">
        <v>143.53816223144531</v>
      </c>
      <c r="T653" s="9">
        <v>247.91085815429688</v>
      </c>
      <c r="U653" s="9">
        <v>80.861763000488281</v>
      </c>
      <c r="V653" s="9">
        <v>161.60000610351563</v>
      </c>
      <c r="W653">
        <v>237.03999328613281</v>
      </c>
      <c r="X653" s="9"/>
      <c r="Y653" s="9"/>
      <c r="AA653" s="6"/>
      <c r="AB653" s="84">
        <f>price_clean[[#This Row],[Date.1]]</f>
        <v>44755</v>
      </c>
      <c r="AC653" s="85">
        <f t="shared" si="67"/>
        <v>-4.4668641118166801E-3</v>
      </c>
      <c r="AD653" s="85">
        <f t="shared" si="68"/>
        <v>-1.4024282066949683E-3</v>
      </c>
      <c r="AE653" s="85">
        <f t="shared" si="69"/>
        <v>-2.5397943214872016E-3</v>
      </c>
      <c r="AF653" s="85">
        <f t="shared" si="70"/>
        <v>-3.7521490639837907E-3</v>
      </c>
      <c r="AG653" s="85">
        <f t="shared" si="71"/>
        <v>-3.5346473842866755E-3</v>
      </c>
      <c r="AH653" s="85">
        <f t="shared" si="72"/>
        <v>4.7762659636861786E-3</v>
      </c>
      <c r="AI653" s="85">
        <f t="shared" si="73"/>
        <v>1.6890005886123306E-2</v>
      </c>
      <c r="AJ653" s="6"/>
      <c r="AK653" s="4"/>
    </row>
    <row r="654" spans="15:37" s="1" customFormat="1" x14ac:dyDescent="0.25">
      <c r="O654" s="6"/>
      <c r="P654" s="35">
        <v>44756</v>
      </c>
      <c r="Q654" s="9">
        <v>3790.3798828125</v>
      </c>
      <c r="R654" s="9">
        <v>11768.400390625</v>
      </c>
      <c r="S654" s="9">
        <v>146.47816467285156</v>
      </c>
      <c r="T654" s="9">
        <v>249.24497985839844</v>
      </c>
      <c r="U654" s="9">
        <v>80.241363525390625</v>
      </c>
      <c r="V654" s="9">
        <v>159.33000183105469</v>
      </c>
      <c r="W654">
        <v>238.31333923339844</v>
      </c>
      <c r="X654" s="9"/>
      <c r="Y654" s="9"/>
      <c r="AA654" s="6"/>
      <c r="AB654" s="84">
        <f>price_clean[[#This Row],[Date.1]]</f>
        <v>44756</v>
      </c>
      <c r="AC654" s="85">
        <f t="shared" si="67"/>
        <v>-3.0031388127643071E-3</v>
      </c>
      <c r="AD654" s="85">
        <f t="shared" si="68"/>
        <v>3.3936479638430059E-3</v>
      </c>
      <c r="AE654" s="85">
        <f t="shared" si="69"/>
        <v>2.0275432007592343E-2</v>
      </c>
      <c r="AF654" s="85">
        <f t="shared" si="70"/>
        <v>5.3670290260737904E-3</v>
      </c>
      <c r="AG654" s="85">
        <f t="shared" si="71"/>
        <v>-7.7019305000587479E-3</v>
      </c>
      <c r="AH654" s="85">
        <f t="shared" si="72"/>
        <v>-1.4146649261641277E-2</v>
      </c>
      <c r="AI654" s="85">
        <f t="shared" si="73"/>
        <v>5.3574842368892088E-3</v>
      </c>
      <c r="AJ654" s="6"/>
      <c r="AK654" s="4"/>
    </row>
    <row r="655" spans="15:37" s="1" customFormat="1" x14ac:dyDescent="0.25">
      <c r="O655" s="6"/>
      <c r="P655" s="35">
        <v>44757</v>
      </c>
      <c r="Q655" s="9">
        <v>3863.159912109375</v>
      </c>
      <c r="R655" s="9">
        <v>11983.6201171875</v>
      </c>
      <c r="S655" s="9">
        <v>148.15533447265625</v>
      </c>
      <c r="T655" s="9">
        <v>251.83479309082031</v>
      </c>
      <c r="U655" s="9">
        <v>81.587142944335938</v>
      </c>
      <c r="V655" s="9">
        <v>159.00999450683594</v>
      </c>
      <c r="W655">
        <v>240.06666564941406</v>
      </c>
      <c r="X655" s="9"/>
      <c r="Y655" s="9"/>
      <c r="AA655" s="6"/>
      <c r="AB655" s="84">
        <f>price_clean[[#This Row],[Date.1]]</f>
        <v>44757</v>
      </c>
      <c r="AC655" s="85">
        <f t="shared" si="67"/>
        <v>1.9019231658633642E-2</v>
      </c>
      <c r="AD655" s="85">
        <f t="shared" si="68"/>
        <v>1.8122720708997477E-2</v>
      </c>
      <c r="AE655" s="85">
        <f t="shared" si="69"/>
        <v>1.1384909864790776E-2</v>
      </c>
      <c r="AF655" s="85">
        <f t="shared" si="70"/>
        <v>1.0337021900262913E-2</v>
      </c>
      <c r="AG655" s="85">
        <f t="shared" si="71"/>
        <v>1.6632551001787142E-2</v>
      </c>
      <c r="AH655" s="85">
        <f t="shared" si="72"/>
        <v>-2.0104758163567997E-3</v>
      </c>
      <c r="AI655" s="85">
        <f t="shared" si="73"/>
        <v>7.3302991308643083E-3</v>
      </c>
      <c r="AJ655" s="6"/>
      <c r="AK655" s="4"/>
    </row>
    <row r="656" spans="15:37" s="1" customFormat="1" x14ac:dyDescent="0.25">
      <c r="O656" s="6"/>
      <c r="P656" s="35">
        <v>44760</v>
      </c>
      <c r="Q656" s="9">
        <v>3830.85009765625</v>
      </c>
      <c r="R656" s="9">
        <v>11877.5</v>
      </c>
      <c r="S656" s="9">
        <v>145.09693908691406</v>
      </c>
      <c r="T656" s="9">
        <v>249.41177368164063</v>
      </c>
      <c r="U656" s="9">
        <v>81.443984985351563</v>
      </c>
      <c r="V656" s="9">
        <v>159.16000366210938</v>
      </c>
      <c r="W656">
        <v>240.54666137695313</v>
      </c>
      <c r="X656" s="9"/>
      <c r="Y656" s="9"/>
      <c r="AA656" s="6"/>
      <c r="AB656" s="84">
        <f>price_clean[[#This Row],[Date.1]]</f>
        <v>44760</v>
      </c>
      <c r="AC656" s="85">
        <f t="shared" si="67"/>
        <v>-8.3987424858359364E-3</v>
      </c>
      <c r="AD656" s="85">
        <f t="shared" si="68"/>
        <v>-8.8948730268979519E-3</v>
      </c>
      <c r="AE656" s="85">
        <f t="shared" si="69"/>
        <v>-2.0859216141041421E-2</v>
      </c>
      <c r="AF656" s="85">
        <f t="shared" si="70"/>
        <v>-9.6680493925070631E-3</v>
      </c>
      <c r="AG656" s="85">
        <f t="shared" si="71"/>
        <v>-1.7562044450890799E-3</v>
      </c>
      <c r="AH656" s="85">
        <f t="shared" si="72"/>
        <v>9.4294978943232301E-4</v>
      </c>
      <c r="AI656" s="85">
        <f t="shared" si="73"/>
        <v>1.9974306168187381E-3</v>
      </c>
      <c r="AJ656" s="6"/>
      <c r="AK656" s="4"/>
    </row>
    <row r="657" spans="15:37" s="1" customFormat="1" x14ac:dyDescent="0.25">
      <c r="O657" s="6"/>
      <c r="P657" s="35">
        <v>44761</v>
      </c>
      <c r="Q657" s="9">
        <v>3936.68994140625</v>
      </c>
      <c r="R657" s="9">
        <v>12249.419921875</v>
      </c>
      <c r="S657" s="9">
        <v>148.97419738769531</v>
      </c>
      <c r="T657" s="9">
        <v>254.59130859375</v>
      </c>
      <c r="U657" s="9">
        <v>83.524703979492188</v>
      </c>
      <c r="V657" s="9">
        <v>159.53999328613281</v>
      </c>
      <c r="W657">
        <v>245.52999877929688</v>
      </c>
      <c r="X657" s="9"/>
      <c r="Y657" s="9"/>
      <c r="AA657" s="6"/>
      <c r="AB657" s="84">
        <f>price_clean[[#This Row],[Date.1]]</f>
        <v>44761</v>
      </c>
      <c r="AC657" s="85">
        <f t="shared" si="67"/>
        <v>2.725351764373082E-2</v>
      </c>
      <c r="AD657" s="85">
        <f t="shared" si="68"/>
        <v>3.0832728474266373E-2</v>
      </c>
      <c r="AE657" s="85">
        <f t="shared" si="69"/>
        <v>2.6371054584186059E-2</v>
      </c>
      <c r="AF657" s="85">
        <f t="shared" si="70"/>
        <v>2.0554307888021508E-2</v>
      </c>
      <c r="AG657" s="85">
        <f t="shared" si="71"/>
        <v>2.5226960987748282E-2</v>
      </c>
      <c r="AH657" s="85">
        <f t="shared" si="72"/>
        <v>2.3846238326167041E-3</v>
      </c>
      <c r="AI657" s="85">
        <f t="shared" si="73"/>
        <v>2.0505045463666282E-2</v>
      </c>
      <c r="AJ657" s="6"/>
      <c r="AK657" s="4"/>
    </row>
    <row r="658" spans="15:37" s="1" customFormat="1" x14ac:dyDescent="0.25">
      <c r="O658" s="6"/>
      <c r="P658" s="35">
        <v>44762</v>
      </c>
      <c r="Q658" s="9">
        <v>3959.89990234375</v>
      </c>
      <c r="R658" s="9">
        <v>12439.6796875</v>
      </c>
      <c r="S658" s="9">
        <v>150.98684692382813</v>
      </c>
      <c r="T658" s="9">
        <v>257.27911376953125</v>
      </c>
      <c r="U658" s="9">
        <v>83.801490783691406</v>
      </c>
      <c r="V658" s="9">
        <v>158.03999328613281</v>
      </c>
      <c r="W658">
        <v>247.5</v>
      </c>
      <c r="X658" s="9"/>
      <c r="Y658" s="9"/>
      <c r="AA658" s="6"/>
      <c r="AB658" s="84">
        <f>price_clean[[#This Row],[Date.1]]</f>
        <v>44762</v>
      </c>
      <c r="AC658" s="85">
        <f t="shared" si="67"/>
        <v>5.8784939410571665E-3</v>
      </c>
      <c r="AD658" s="85">
        <f t="shared" si="68"/>
        <v>1.541275583307934E-2</v>
      </c>
      <c r="AE658" s="85">
        <f t="shared" si="69"/>
        <v>1.3419607501408609E-2</v>
      </c>
      <c r="AF658" s="85">
        <f t="shared" si="70"/>
        <v>1.050199332445553E-2</v>
      </c>
      <c r="AG658" s="85">
        <f t="shared" si="71"/>
        <v>3.3083529694574463E-3</v>
      </c>
      <c r="AH658" s="85">
        <f t="shared" si="72"/>
        <v>-9.4465093392112429E-3</v>
      </c>
      <c r="AI658" s="85">
        <f t="shared" si="73"/>
        <v>7.9914476189702644E-3</v>
      </c>
      <c r="AJ658" s="6"/>
      <c r="AK658" s="4"/>
    </row>
    <row r="659" spans="15:37" s="1" customFormat="1" x14ac:dyDescent="0.25">
      <c r="O659" s="6"/>
      <c r="P659" s="35">
        <v>44763</v>
      </c>
      <c r="Q659" s="9">
        <v>3998.949951171875</v>
      </c>
      <c r="R659" s="9">
        <v>12619.41015625</v>
      </c>
      <c r="S659" s="9">
        <v>153.26585388183594</v>
      </c>
      <c r="T659" s="9">
        <v>259.80026245117188</v>
      </c>
      <c r="U659" s="9">
        <v>84.689140319824219</v>
      </c>
      <c r="V659" s="9">
        <v>160.27000427246094</v>
      </c>
      <c r="W659">
        <v>271.7066650390625</v>
      </c>
      <c r="X659" s="9"/>
      <c r="Y659" s="9"/>
      <c r="AA659" s="6"/>
      <c r="AB659" s="84">
        <f>price_clean[[#This Row],[Date.1]]</f>
        <v>44763</v>
      </c>
      <c r="AC659" s="85">
        <f t="shared" ref="AC659:AC722" si="74">LN(Q659/Q658)</f>
        <v>9.8130666895046691E-3</v>
      </c>
      <c r="AD659" s="85">
        <f t="shared" si="68"/>
        <v>1.4344778827041372E-2</v>
      </c>
      <c r="AE659" s="85">
        <f t="shared" si="69"/>
        <v>1.4981294014368063E-2</v>
      </c>
      <c r="AF659" s="85">
        <f t="shared" si="70"/>
        <v>9.7515730706797983E-3</v>
      </c>
      <c r="AG659" s="85">
        <f t="shared" si="71"/>
        <v>1.0536582865295498E-2</v>
      </c>
      <c r="AH659" s="85">
        <f t="shared" si="72"/>
        <v>1.401179660226555E-2</v>
      </c>
      <c r="AI659" s="85">
        <f t="shared" si="73"/>
        <v>9.331246499887616E-2</v>
      </c>
      <c r="AJ659" s="6"/>
      <c r="AK659" s="4"/>
    </row>
    <row r="660" spans="15:37" s="1" customFormat="1" x14ac:dyDescent="0.25">
      <c r="O660" s="6"/>
      <c r="P660" s="35">
        <v>44764</v>
      </c>
      <c r="Q660" s="9">
        <v>3961.6298828125</v>
      </c>
      <c r="R660" s="9">
        <v>12396.4697265625</v>
      </c>
      <c r="S660" s="9">
        <v>152.02278137207031</v>
      </c>
      <c r="T660" s="9">
        <v>255.40548706054688</v>
      </c>
      <c r="U660" s="9">
        <v>83.9637451171875</v>
      </c>
      <c r="V660" s="9">
        <v>160.66999816894531</v>
      </c>
      <c r="W660">
        <v>272.24334716796875</v>
      </c>
      <c r="X660" s="9"/>
      <c r="Y660" s="9"/>
      <c r="AA660" s="6"/>
      <c r="AB660" s="84">
        <f>price_clean[[#This Row],[Date.1]]</f>
        <v>44764</v>
      </c>
      <c r="AC660" s="85">
        <f t="shared" si="74"/>
        <v>-9.3762872938138488E-3</v>
      </c>
      <c r="AD660" s="85">
        <f t="shared" si="68"/>
        <v>-1.7824384607689401E-2</v>
      </c>
      <c r="AE660" s="85">
        <f t="shared" si="69"/>
        <v>-8.1436335069847744E-3</v>
      </c>
      <c r="AF660" s="85">
        <f t="shared" si="70"/>
        <v>-1.7060686889179357E-2</v>
      </c>
      <c r="AG660" s="85">
        <f t="shared" si="71"/>
        <v>-8.6022800496409427E-3</v>
      </c>
      <c r="AH660" s="85">
        <f t="shared" si="72"/>
        <v>2.4926409954947677E-3</v>
      </c>
      <c r="AI660" s="85">
        <f t="shared" si="73"/>
        <v>1.9732780255828208E-3</v>
      </c>
      <c r="AJ660" s="6"/>
      <c r="AK660" s="4"/>
    </row>
    <row r="661" spans="15:37" s="1" customFormat="1" x14ac:dyDescent="0.25">
      <c r="O661" s="6"/>
      <c r="P661" s="35">
        <v>44767</v>
      </c>
      <c r="Q661" s="9">
        <v>3966.840087890625</v>
      </c>
      <c r="R661" s="9">
        <v>12328.41015625</v>
      </c>
      <c r="S661" s="9">
        <v>150.89805603027344</v>
      </c>
      <c r="T661" s="9">
        <v>253.90460205078125</v>
      </c>
      <c r="U661" s="9">
        <v>84.278732299804688</v>
      </c>
      <c r="V661" s="9">
        <v>160.22999572753906</v>
      </c>
      <c r="W661">
        <v>268.43331909179688</v>
      </c>
      <c r="X661" s="9"/>
      <c r="Y661" s="9"/>
      <c r="AA661" s="6"/>
      <c r="AB661" s="84">
        <f>price_clean[[#This Row],[Date.1]]</f>
        <v>44767</v>
      </c>
      <c r="AC661" s="85">
        <f t="shared" si="74"/>
        <v>1.314302973305868E-3</v>
      </c>
      <c r="AD661" s="85">
        <f t="shared" si="68"/>
        <v>-5.5053648419480152E-3</v>
      </c>
      <c r="AE661" s="85">
        <f t="shared" si="69"/>
        <v>-7.4259038759398686E-3</v>
      </c>
      <c r="AF661" s="85">
        <f t="shared" si="70"/>
        <v>-5.8938135589405782E-3</v>
      </c>
      <c r="AG661" s="85">
        <f t="shared" si="71"/>
        <v>3.7444473653306734E-3</v>
      </c>
      <c r="AH661" s="85">
        <f t="shared" si="72"/>
        <v>-2.7423043036363935E-3</v>
      </c>
      <c r="AI661" s="85">
        <f t="shared" si="73"/>
        <v>-1.4093787954092982E-2</v>
      </c>
      <c r="AJ661" s="6"/>
      <c r="AK661" s="4"/>
    </row>
    <row r="662" spans="15:37" s="1" customFormat="1" x14ac:dyDescent="0.25">
      <c r="O662" s="6"/>
      <c r="P662" s="35">
        <v>44768</v>
      </c>
      <c r="Q662" s="9">
        <v>3921.050048828125</v>
      </c>
      <c r="R662" s="9">
        <v>12086.900390625</v>
      </c>
      <c r="S662" s="9">
        <v>149.56619262695313</v>
      </c>
      <c r="T662" s="9">
        <v>247.10649108886719</v>
      </c>
      <c r="U662" s="9">
        <v>83.257461547851563</v>
      </c>
      <c r="V662" s="9">
        <v>160.03999328613281</v>
      </c>
      <c r="W662">
        <v>258.8599853515625</v>
      </c>
      <c r="X662" s="9"/>
      <c r="Y662" s="9"/>
      <c r="AA662" s="6"/>
      <c r="AB662" s="84">
        <f>price_clean[[#This Row],[Date.1]]</f>
        <v>44768</v>
      </c>
      <c r="AC662" s="85">
        <f t="shared" si="74"/>
        <v>-1.1610342599263359E-2</v>
      </c>
      <c r="AD662" s="85">
        <f t="shared" si="68"/>
        <v>-1.9784113954081972E-2</v>
      </c>
      <c r="AE662" s="85">
        <f t="shared" si="69"/>
        <v>-8.8654282997211939E-3</v>
      </c>
      <c r="AF662" s="85">
        <f t="shared" si="70"/>
        <v>-2.7139232266236275E-2</v>
      </c>
      <c r="AG662" s="85">
        <f t="shared" si="71"/>
        <v>-1.2191794245699635E-2</v>
      </c>
      <c r="AH662" s="85">
        <f t="shared" si="72"/>
        <v>-1.1865143173863859E-3</v>
      </c>
      <c r="AI662" s="85">
        <f t="shared" si="73"/>
        <v>-3.6315218653082501E-2</v>
      </c>
      <c r="AJ662" s="6"/>
      <c r="AK662" s="4"/>
    </row>
    <row r="663" spans="15:37" s="1" customFormat="1" x14ac:dyDescent="0.25">
      <c r="O663" s="6"/>
      <c r="P663" s="35">
        <v>44769</v>
      </c>
      <c r="Q663" s="9">
        <v>4023.610107421875</v>
      </c>
      <c r="R663" s="9">
        <v>12601.4697265625</v>
      </c>
      <c r="S663" s="9">
        <v>154.6865234375</v>
      </c>
      <c r="T663" s="9">
        <v>263.6259765625</v>
      </c>
      <c r="U663" s="9">
        <v>85.2713623046875</v>
      </c>
      <c r="V663" s="9">
        <v>161.66999816894531</v>
      </c>
      <c r="W663">
        <v>274.82000732421875</v>
      </c>
      <c r="X663" s="9"/>
      <c r="Y663" s="9"/>
      <c r="AA663" s="6"/>
      <c r="AB663" s="84">
        <f>price_clean[[#This Row],[Date.1]]</f>
        <v>44769</v>
      </c>
      <c r="AC663" s="85">
        <f t="shared" si="74"/>
        <v>2.5820048778629066E-2</v>
      </c>
      <c r="AD663" s="85">
        <f t="shared" si="68"/>
        <v>4.1691198310607955E-2</v>
      </c>
      <c r="AE663" s="85">
        <f t="shared" si="69"/>
        <v>3.3661584723824703E-2</v>
      </c>
      <c r="AF663" s="85">
        <f t="shared" si="70"/>
        <v>6.4711961428037146E-2</v>
      </c>
      <c r="AG663" s="85">
        <f t="shared" si="71"/>
        <v>2.3900915945245738E-2</v>
      </c>
      <c r="AH663" s="85">
        <f t="shared" si="72"/>
        <v>1.0133467249785824E-2</v>
      </c>
      <c r="AI663" s="85">
        <f t="shared" si="73"/>
        <v>5.9829046128566557E-2</v>
      </c>
      <c r="AJ663" s="6"/>
      <c r="AK663" s="4"/>
    </row>
    <row r="664" spans="15:37" s="1" customFormat="1" x14ac:dyDescent="0.25">
      <c r="O664" s="6"/>
      <c r="P664" s="35">
        <v>44770</v>
      </c>
      <c r="Q664" s="9">
        <v>4072.429931640625</v>
      </c>
      <c r="R664" s="9">
        <v>12717.8701171875</v>
      </c>
      <c r="S664" s="9">
        <v>155.23902893066406</v>
      </c>
      <c r="T664" s="9">
        <v>271.15008544921875</v>
      </c>
      <c r="U664" s="9">
        <v>86.101730346679688</v>
      </c>
      <c r="V664" s="9">
        <v>163.63999938964844</v>
      </c>
      <c r="W664">
        <v>280.89999389648438</v>
      </c>
      <c r="X664" s="9"/>
      <c r="Y664" s="9"/>
      <c r="AA664" s="6"/>
      <c r="AB664" s="84">
        <f>price_clean[[#This Row],[Date.1]]</f>
        <v>44770</v>
      </c>
      <c r="AC664" s="85">
        <f t="shared" si="74"/>
        <v>1.2060319791912806E-2</v>
      </c>
      <c r="AD664" s="85">
        <f t="shared" si="68"/>
        <v>9.194648154178451E-3</v>
      </c>
      <c r="AE664" s="85">
        <f t="shared" si="69"/>
        <v>3.5654115915067139E-3</v>
      </c>
      <c r="AF664" s="85">
        <f t="shared" si="70"/>
        <v>2.8141145269026165E-2</v>
      </c>
      <c r="AG664" s="85">
        <f t="shared" si="71"/>
        <v>9.6908391815834338E-3</v>
      </c>
      <c r="AH664" s="85">
        <f t="shared" si="72"/>
        <v>1.211168004371747E-2</v>
      </c>
      <c r="AI664" s="85">
        <f t="shared" si="73"/>
        <v>2.1882347827174065E-2</v>
      </c>
      <c r="AJ664" s="6"/>
      <c r="AK664" s="4"/>
    </row>
    <row r="665" spans="15:37" s="1" customFormat="1" x14ac:dyDescent="0.25">
      <c r="O665" s="6"/>
      <c r="P665" s="35">
        <v>44771</v>
      </c>
      <c r="Q665" s="9">
        <v>4130.2900390625</v>
      </c>
      <c r="R665" s="9">
        <v>12947.9697265625</v>
      </c>
      <c r="S665" s="9">
        <v>160.32980346679688</v>
      </c>
      <c r="T665" s="9">
        <v>275.39767456054688</v>
      </c>
      <c r="U665" s="9">
        <v>87.142105102539063</v>
      </c>
      <c r="V665" s="9">
        <v>164.10000610351563</v>
      </c>
      <c r="W665">
        <v>297.14999389648438</v>
      </c>
      <c r="X665" s="9"/>
      <c r="Y665" s="9"/>
      <c r="AA665" s="6"/>
      <c r="AB665" s="84">
        <f>price_clean[[#This Row],[Date.1]]</f>
        <v>44771</v>
      </c>
      <c r="AC665" s="85">
        <f t="shared" si="74"/>
        <v>1.4107775781753557E-2</v>
      </c>
      <c r="AD665" s="85">
        <f t="shared" si="68"/>
        <v>1.7930897708596443E-2</v>
      </c>
      <c r="AE665" s="85">
        <f t="shared" si="69"/>
        <v>3.2266914192421427E-2</v>
      </c>
      <c r="AF665" s="85">
        <f t="shared" si="70"/>
        <v>1.5543653974058743E-2</v>
      </c>
      <c r="AG665" s="85">
        <f t="shared" si="71"/>
        <v>1.2010669930505691E-2</v>
      </c>
      <c r="AH665" s="85">
        <f t="shared" si="72"/>
        <v>2.8071459585694595E-3</v>
      </c>
      <c r="AI665" s="85">
        <f t="shared" si="73"/>
        <v>5.6238328890716484E-2</v>
      </c>
      <c r="AJ665" s="6"/>
      <c r="AK665" s="4"/>
    </row>
    <row r="666" spans="15:37" s="1" customFormat="1" x14ac:dyDescent="0.25">
      <c r="O666" s="6"/>
      <c r="P666" s="35">
        <v>44774</v>
      </c>
      <c r="Q666" s="9">
        <v>4118.6298828125</v>
      </c>
      <c r="R666" s="9">
        <v>12940.7802734375</v>
      </c>
      <c r="S666" s="9">
        <v>159.34323120117188</v>
      </c>
      <c r="T666" s="9">
        <v>272.71966552734375</v>
      </c>
      <c r="U666" s="9">
        <v>86.93212890625</v>
      </c>
      <c r="V666" s="9">
        <v>165.02999877929688</v>
      </c>
      <c r="W666">
        <v>297.27667236328125</v>
      </c>
      <c r="X666" s="9"/>
      <c r="Y666" s="9"/>
      <c r="AA666" s="6"/>
      <c r="AB666" s="84">
        <f>price_clean[[#This Row],[Date.1]]</f>
        <v>44774</v>
      </c>
      <c r="AC666" s="85">
        <f t="shared" si="74"/>
        <v>-2.827076544916728E-3</v>
      </c>
      <c r="AD666" s="85">
        <f t="shared" si="68"/>
        <v>-5.5541138987538774E-4</v>
      </c>
      <c r="AE666" s="85">
        <f t="shared" si="69"/>
        <v>-6.1724029923022738E-3</v>
      </c>
      <c r="AF666" s="85">
        <f t="shared" si="70"/>
        <v>-9.7717410009682173E-3</v>
      </c>
      <c r="AG666" s="85">
        <f t="shared" si="71"/>
        <v>-2.4124914215496421E-3</v>
      </c>
      <c r="AH666" s="85">
        <f t="shared" si="72"/>
        <v>5.651232868696488E-3</v>
      </c>
      <c r="AI666" s="85">
        <f t="shared" si="73"/>
        <v>4.2622067920240222E-4</v>
      </c>
      <c r="AJ666" s="6"/>
      <c r="AK666" s="4"/>
    </row>
    <row r="667" spans="15:37" s="1" customFormat="1" x14ac:dyDescent="0.25">
      <c r="O667" s="6"/>
      <c r="P667" s="35">
        <v>44775</v>
      </c>
      <c r="Q667" s="9">
        <v>4091.18994140625</v>
      </c>
      <c r="R667" s="9">
        <v>12901.599609375</v>
      </c>
      <c r="S667" s="9">
        <v>157.86332702636719</v>
      </c>
      <c r="T667" s="9">
        <v>269.59033203125</v>
      </c>
      <c r="U667" s="9">
        <v>86.25445556640625</v>
      </c>
      <c r="V667" s="9">
        <v>164.05000305175781</v>
      </c>
      <c r="W667">
        <v>300.586669921875</v>
      </c>
      <c r="X667" s="9"/>
      <c r="Y667" s="9"/>
      <c r="AA667" s="6"/>
      <c r="AB667" s="84">
        <f>price_clean[[#This Row],[Date.1]]</f>
        <v>44775</v>
      </c>
      <c r="AC667" s="85">
        <f t="shared" si="74"/>
        <v>-6.68468837887098E-3</v>
      </c>
      <c r="AD667" s="85">
        <f t="shared" si="68"/>
        <v>-3.0322821861985716E-3</v>
      </c>
      <c r="AE667" s="85">
        <f t="shared" si="69"/>
        <v>-9.3309225415604997E-3</v>
      </c>
      <c r="AF667" s="85">
        <f t="shared" si="70"/>
        <v>-1.1540883419511492E-2</v>
      </c>
      <c r="AG667" s="85">
        <f t="shared" si="71"/>
        <v>-7.8259733642479686E-3</v>
      </c>
      <c r="AH667" s="85">
        <f t="shared" si="72"/>
        <v>-5.9559901489022087E-3</v>
      </c>
      <c r="AI667" s="85">
        <f t="shared" si="73"/>
        <v>1.1072869479979633E-2</v>
      </c>
      <c r="AJ667" s="6"/>
      <c r="AK667" s="4"/>
    </row>
    <row r="668" spans="15:37" s="1" customFormat="1" x14ac:dyDescent="0.25">
      <c r="O668" s="6"/>
      <c r="P668" s="35">
        <v>44776</v>
      </c>
      <c r="Q668" s="9">
        <v>4155.169921875</v>
      </c>
      <c r="R668" s="9">
        <v>13253.259765625</v>
      </c>
      <c r="S668" s="9">
        <v>163.9012451171875</v>
      </c>
      <c r="T668" s="9">
        <v>277.09478759765625</v>
      </c>
      <c r="U668" s="9">
        <v>87.275733947753906</v>
      </c>
      <c r="V668" s="9">
        <v>164.44999694824219</v>
      </c>
      <c r="W668">
        <v>307.39666748046875</v>
      </c>
      <c r="X668" s="9"/>
      <c r="Y668" s="9"/>
      <c r="AA668" s="6"/>
      <c r="AB668" s="84">
        <f>price_clean[[#This Row],[Date.1]]</f>
        <v>44776</v>
      </c>
      <c r="AC668" s="85">
        <f t="shared" si="74"/>
        <v>1.5517456270090707E-2</v>
      </c>
      <c r="AD668" s="85">
        <f t="shared" si="68"/>
        <v>2.6892237814515812E-2</v>
      </c>
      <c r="AE668" s="85">
        <f t="shared" si="69"/>
        <v>3.7534442669268642E-2</v>
      </c>
      <c r="AF668" s="85">
        <f t="shared" si="70"/>
        <v>2.7456123168902381E-2</v>
      </c>
      <c r="AG668" s="85">
        <f t="shared" si="71"/>
        <v>1.1770749236608475E-2</v>
      </c>
      <c r="AH668" s="85">
        <f t="shared" si="72"/>
        <v>2.435276067987767E-3</v>
      </c>
      <c r="AI668" s="85">
        <f t="shared" si="73"/>
        <v>2.2402858626649376E-2</v>
      </c>
      <c r="AJ668" s="6"/>
      <c r="AK668" s="4"/>
    </row>
    <row r="669" spans="15:37" s="1" customFormat="1" x14ac:dyDescent="0.25">
      <c r="O669" s="6"/>
      <c r="P669" s="35">
        <v>44777</v>
      </c>
      <c r="Q669" s="9">
        <v>4151.93994140625</v>
      </c>
      <c r="R669" s="9">
        <v>13311.0400390625</v>
      </c>
      <c r="S669" s="9">
        <v>163.58552551269531</v>
      </c>
      <c r="T669" s="9">
        <v>278.2523193359375</v>
      </c>
      <c r="U669" s="9">
        <v>87.418891906738281</v>
      </c>
      <c r="V669" s="9">
        <v>167.16999816894531</v>
      </c>
      <c r="W669">
        <v>308.63333129882813</v>
      </c>
      <c r="X669" s="9"/>
      <c r="Y669" s="9"/>
      <c r="AA669" s="6"/>
      <c r="AB669" s="84">
        <f>price_clean[[#This Row],[Date.1]]</f>
        <v>44777</v>
      </c>
      <c r="AC669" s="85">
        <f t="shared" si="74"/>
        <v>-7.7764244958377336E-4</v>
      </c>
      <c r="AD669" s="85">
        <f t="shared" si="68"/>
        <v>4.3502268069603592E-3</v>
      </c>
      <c r="AE669" s="85">
        <f t="shared" si="69"/>
        <v>-1.9281371378626132E-3</v>
      </c>
      <c r="AF669" s="85">
        <f t="shared" si="70"/>
        <v>4.168684414201115E-3</v>
      </c>
      <c r="AG669" s="85">
        <f t="shared" si="71"/>
        <v>1.6389512880500099E-3</v>
      </c>
      <c r="AH669" s="85">
        <f t="shared" si="72"/>
        <v>1.6404693683584038E-2</v>
      </c>
      <c r="AI669" s="85">
        <f t="shared" si="73"/>
        <v>4.0149521355933556E-3</v>
      </c>
      <c r="AJ669" s="6"/>
      <c r="AK669" s="4"/>
    </row>
    <row r="670" spans="15:37" s="1" customFormat="1" x14ac:dyDescent="0.25">
      <c r="O670" s="6"/>
      <c r="P670" s="35">
        <v>44778</v>
      </c>
      <c r="Q670" s="9">
        <v>4145.18994140625</v>
      </c>
      <c r="R670" s="9">
        <v>13207.6904296875</v>
      </c>
      <c r="S670" s="9">
        <v>163.35830688476563</v>
      </c>
      <c r="T670" s="9">
        <v>277.5263671875</v>
      </c>
      <c r="U670" s="9">
        <v>87.218460083007813</v>
      </c>
      <c r="V670" s="9">
        <v>165.28999328613281</v>
      </c>
      <c r="W670">
        <v>288.17001342773438</v>
      </c>
      <c r="X670" s="9"/>
      <c r="Y670" s="9"/>
      <c r="AA670" s="6"/>
      <c r="AB670" s="84">
        <f>price_clean[[#This Row],[Date.1]]</f>
        <v>44778</v>
      </c>
      <c r="AC670" s="85">
        <f t="shared" si="74"/>
        <v>-1.6270690189191196E-3</v>
      </c>
      <c r="AD670" s="85">
        <f t="shared" si="68"/>
        <v>-7.7945007767391801E-3</v>
      </c>
      <c r="AE670" s="85">
        <f t="shared" si="69"/>
        <v>-1.3899553500994455E-3</v>
      </c>
      <c r="AF670" s="85">
        <f t="shared" si="70"/>
        <v>-2.6123799954810025E-3</v>
      </c>
      <c r="AG670" s="85">
        <f t="shared" si="71"/>
        <v>-2.2954071331399211E-3</v>
      </c>
      <c r="AH670" s="85">
        <f t="shared" si="72"/>
        <v>-1.1309781450742627E-2</v>
      </c>
      <c r="AI670" s="85">
        <f t="shared" si="73"/>
        <v>-6.86033118290163E-2</v>
      </c>
      <c r="AJ670" s="6"/>
      <c r="AK670" s="4"/>
    </row>
    <row r="671" spans="15:37" s="1" customFormat="1" x14ac:dyDescent="0.25">
      <c r="O671" s="6"/>
      <c r="P671" s="35">
        <v>44781</v>
      </c>
      <c r="Q671" s="9">
        <v>4140.06005859375</v>
      </c>
      <c r="R671" s="9">
        <v>13159.16015625</v>
      </c>
      <c r="S671" s="9">
        <v>162.88407897949219</v>
      </c>
      <c r="T671" s="9">
        <v>274.98568725585938</v>
      </c>
      <c r="U671" s="9">
        <v>87.342529296875</v>
      </c>
      <c r="V671" s="9">
        <v>166.69000244140625</v>
      </c>
      <c r="W671">
        <v>290.42333984375</v>
      </c>
      <c r="X671" s="9"/>
      <c r="Y671" s="9"/>
      <c r="AA671" s="6"/>
      <c r="AB671" s="84">
        <f>price_clean[[#This Row],[Date.1]]</f>
        <v>44781</v>
      </c>
      <c r="AC671" s="85">
        <f t="shared" si="74"/>
        <v>-1.2383171221209141E-3</v>
      </c>
      <c r="AD671" s="85">
        <f t="shared" si="68"/>
        <v>-3.6811623050653211E-3</v>
      </c>
      <c r="AE671" s="85">
        <f t="shared" si="69"/>
        <v>-2.9072141440323889E-3</v>
      </c>
      <c r="AF671" s="85">
        <f t="shared" si="70"/>
        <v>-9.1968955947782406E-3</v>
      </c>
      <c r="AG671" s="85">
        <f t="shared" si="71"/>
        <v>1.4215001324152496E-3</v>
      </c>
      <c r="AH671" s="85">
        <f t="shared" si="72"/>
        <v>8.4343482908361272E-3</v>
      </c>
      <c r="AI671" s="85">
        <f t="shared" si="73"/>
        <v>7.7890207189175442E-3</v>
      </c>
      <c r="AJ671" s="6"/>
      <c r="AK671" s="4"/>
    </row>
    <row r="672" spans="15:37" s="1" customFormat="1" x14ac:dyDescent="0.25">
      <c r="O672" s="6"/>
      <c r="P672" s="35">
        <v>44782</v>
      </c>
      <c r="Q672" s="9">
        <v>4122.47021484375</v>
      </c>
      <c r="R672" s="9">
        <v>13008.169921875</v>
      </c>
      <c r="S672" s="9">
        <v>162.93348693847656</v>
      </c>
      <c r="T672" s="9">
        <v>276.92800903320313</v>
      </c>
      <c r="U672" s="9">
        <v>86.874862670898438</v>
      </c>
      <c r="V672" s="9">
        <v>167.19999694824219</v>
      </c>
      <c r="W672">
        <v>283.33334350585938</v>
      </c>
      <c r="X672" s="9"/>
      <c r="Y672" s="9"/>
      <c r="AA672" s="6"/>
      <c r="AB672" s="84">
        <f>price_clean[[#This Row],[Date.1]]</f>
        <v>44782</v>
      </c>
      <c r="AC672" s="85">
        <f t="shared" si="74"/>
        <v>-4.2577442359264979E-3</v>
      </c>
      <c r="AD672" s="85">
        <f t="shared" si="68"/>
        <v>-1.1540490351682125E-2</v>
      </c>
      <c r="AE672" s="85">
        <f t="shared" si="69"/>
        <v>3.0328603814769057E-4</v>
      </c>
      <c r="AF672" s="85">
        <f t="shared" si="70"/>
        <v>7.0385272519553951E-3</v>
      </c>
      <c r="AG672" s="85">
        <f t="shared" si="71"/>
        <v>-5.3687837250081007E-3</v>
      </c>
      <c r="AH672" s="85">
        <f t="shared" si="72"/>
        <v>3.0548677970775569E-3</v>
      </c>
      <c r="AI672" s="85">
        <f t="shared" si="73"/>
        <v>-2.4715554364526701E-2</v>
      </c>
      <c r="AJ672" s="6"/>
      <c r="AK672" s="4"/>
    </row>
    <row r="673" spans="15:37" s="1" customFormat="1" x14ac:dyDescent="0.25">
      <c r="O673" s="6"/>
      <c r="P673" s="35">
        <v>44783</v>
      </c>
      <c r="Q673" s="9">
        <v>4210.240234375</v>
      </c>
      <c r="R673" s="9">
        <v>13378.3203125</v>
      </c>
      <c r="S673" s="9">
        <v>167.20147705078125</v>
      </c>
      <c r="T673" s="9">
        <v>283.65750122070313</v>
      </c>
      <c r="U673" s="9">
        <v>88.793319702148438</v>
      </c>
      <c r="V673" s="9">
        <v>166.77999877929688</v>
      </c>
      <c r="W673">
        <v>294.35665893554688</v>
      </c>
      <c r="X673" s="9"/>
      <c r="Y673" s="9"/>
      <c r="AA673" s="6"/>
      <c r="AB673" s="84">
        <f>price_clean[[#This Row],[Date.1]]</f>
        <v>44783</v>
      </c>
      <c r="AC673" s="85">
        <f t="shared" si="74"/>
        <v>2.1067158460407496E-2</v>
      </c>
      <c r="AD673" s="85">
        <f t="shared" si="68"/>
        <v>2.8057894042363474E-2</v>
      </c>
      <c r="AE673" s="85">
        <f t="shared" si="69"/>
        <v>2.5857472710098823E-2</v>
      </c>
      <c r="AF673" s="85">
        <f t="shared" si="70"/>
        <v>2.4009951541207789E-2</v>
      </c>
      <c r="AG673" s="85">
        <f t="shared" si="71"/>
        <v>2.1842695471833398E-2</v>
      </c>
      <c r="AH673" s="85">
        <f t="shared" si="72"/>
        <v>-2.5151110588634198E-3</v>
      </c>
      <c r="AI673" s="85">
        <f t="shared" si="73"/>
        <v>3.8168061008177552E-2</v>
      </c>
      <c r="AJ673" s="6"/>
      <c r="AK673" s="4"/>
    </row>
    <row r="674" spans="15:37" s="1" customFormat="1" x14ac:dyDescent="0.25">
      <c r="O674" s="6"/>
      <c r="P674" s="35">
        <v>44784</v>
      </c>
      <c r="Q674" s="9">
        <v>4207.27001953125</v>
      </c>
      <c r="R674" s="9">
        <v>13291.990234375</v>
      </c>
      <c r="S674" s="9">
        <v>166.46047973632813</v>
      </c>
      <c r="T674" s="9">
        <v>281.55816650390625</v>
      </c>
      <c r="U674" s="9">
        <v>88.850570678710938</v>
      </c>
      <c r="V674" s="9">
        <v>166.33999633789063</v>
      </c>
      <c r="W674">
        <v>286.6300048828125</v>
      </c>
      <c r="X674" s="9"/>
      <c r="Y674" s="9"/>
      <c r="AA674" s="6"/>
      <c r="AB674" s="84">
        <f>price_clean[[#This Row],[Date.1]]</f>
        <v>44784</v>
      </c>
      <c r="AC674" s="85">
        <f t="shared" si="74"/>
        <v>-7.057229222018175E-4</v>
      </c>
      <c r="AD674" s="85">
        <f t="shared" ref="AD674:AD737" si="75">LN(R674/R673)</f>
        <v>-6.4738938446343318E-3</v>
      </c>
      <c r="AE674" s="85">
        <f t="shared" ref="AE674:AE737" si="76">LN(S674/S673)</f>
        <v>-4.4416123419198988E-3</v>
      </c>
      <c r="AF674" s="85">
        <f t="shared" ref="AF674:AF737" si="77">LN(T674/T673)</f>
        <v>-7.4284719638585336E-3</v>
      </c>
      <c r="AG674" s="85">
        <f t="shared" ref="AG674:AG737" si="78">LN(U674/U673)</f>
        <v>6.4455893666665205E-4</v>
      </c>
      <c r="AH674" s="85">
        <f t="shared" ref="AH674:AH737" si="79">LN(V674/V673)</f>
        <v>-2.6417069148636429E-3</v>
      </c>
      <c r="AI674" s="85">
        <f t="shared" ref="AI674:AI737" si="80">LN(W674/W673)</f>
        <v>-2.6599955270312264E-2</v>
      </c>
      <c r="AJ674" s="6"/>
      <c r="AK674" s="4"/>
    </row>
    <row r="675" spans="15:37" s="1" customFormat="1" x14ac:dyDescent="0.25">
      <c r="O675" s="6"/>
      <c r="P675" s="35">
        <v>44785</v>
      </c>
      <c r="Q675" s="9">
        <v>4280.14990234375</v>
      </c>
      <c r="R675" s="9">
        <v>13565.8701171875</v>
      </c>
      <c r="S675" s="9">
        <v>170.02699279785156</v>
      </c>
      <c r="T675" s="9">
        <v>286.35513305664063</v>
      </c>
      <c r="U675" s="9">
        <v>90.053199768066406</v>
      </c>
      <c r="V675" s="9">
        <v>167.8699951171875</v>
      </c>
      <c r="W675">
        <v>300.02999877929688</v>
      </c>
      <c r="X675" s="9"/>
      <c r="Y675" s="9"/>
      <c r="AA675" s="6"/>
      <c r="AB675" s="84">
        <f>price_clean[[#This Row],[Date.1]]</f>
        <v>44785</v>
      </c>
      <c r="AC675" s="85">
        <f t="shared" si="74"/>
        <v>1.7174046951492668E-2</v>
      </c>
      <c r="AD675" s="85">
        <f t="shared" si="75"/>
        <v>2.0395472543263821E-2</v>
      </c>
      <c r="AE675" s="85">
        <f t="shared" si="76"/>
        <v>2.1199283304265203E-2</v>
      </c>
      <c r="AF675" s="85">
        <f t="shared" si="77"/>
        <v>1.6893707693419965E-2</v>
      </c>
      <c r="AG675" s="85">
        <f t="shared" si="78"/>
        <v>1.3444626702932538E-2</v>
      </c>
      <c r="AH675" s="85">
        <f t="shared" si="79"/>
        <v>9.1559768227203915E-3</v>
      </c>
      <c r="AI675" s="85">
        <f t="shared" si="80"/>
        <v>4.5690263130780645E-2</v>
      </c>
      <c r="AJ675" s="6"/>
      <c r="AK675" s="4"/>
    </row>
    <row r="676" spans="15:37" s="1" customFormat="1" x14ac:dyDescent="0.25">
      <c r="O676" s="6"/>
      <c r="P676" s="35">
        <v>44788</v>
      </c>
      <c r="Q676" s="9">
        <v>4297.14013671875</v>
      </c>
      <c r="R676" s="9">
        <v>13667.1796875</v>
      </c>
      <c r="S676" s="9">
        <v>171.10386657714844</v>
      </c>
      <c r="T676" s="9">
        <v>287.88543701171875</v>
      </c>
      <c r="U676" s="9">
        <v>90.072288513183594</v>
      </c>
      <c r="V676" s="9">
        <v>165.71000671386719</v>
      </c>
      <c r="W676">
        <v>309.32000732421875</v>
      </c>
      <c r="X676" s="9"/>
      <c r="Y676" s="9"/>
      <c r="AA676" s="6"/>
      <c r="AB676" s="84">
        <f>price_clean[[#This Row],[Date.1]]</f>
        <v>44788</v>
      </c>
      <c r="AC676" s="85">
        <f t="shared" si="74"/>
        <v>3.9616840562331631E-3</v>
      </c>
      <c r="AD676" s="85">
        <f t="shared" si="75"/>
        <v>7.4402271055183516E-3</v>
      </c>
      <c r="AE676" s="85">
        <f t="shared" si="76"/>
        <v>6.3135733799734341E-3</v>
      </c>
      <c r="AF676" s="85">
        <f t="shared" si="77"/>
        <v>5.3298483509878229E-3</v>
      </c>
      <c r="AG676" s="85">
        <f t="shared" si="78"/>
        <v>2.1194940672518279E-4</v>
      </c>
      <c r="AH676" s="85">
        <f t="shared" si="79"/>
        <v>-1.2950528089989187E-2</v>
      </c>
      <c r="AI676" s="85">
        <f t="shared" si="80"/>
        <v>3.0493897831355556E-2</v>
      </c>
      <c r="AJ676" s="6"/>
      <c r="AK676" s="4"/>
    </row>
    <row r="677" spans="15:37" s="1" customFormat="1" x14ac:dyDescent="0.25">
      <c r="O677" s="6"/>
      <c r="P677" s="35">
        <v>44789</v>
      </c>
      <c r="Q677" s="9">
        <v>4305.2001953125</v>
      </c>
      <c r="R677" s="9">
        <v>13635.2099609375</v>
      </c>
      <c r="S677" s="9">
        <v>170.94580078125</v>
      </c>
      <c r="T677" s="9">
        <v>287.139892578125</v>
      </c>
      <c r="U677" s="9">
        <v>90.177291870117188</v>
      </c>
      <c r="V677" s="9">
        <v>165.41999816894531</v>
      </c>
      <c r="W677">
        <v>306.56332397460938</v>
      </c>
      <c r="X677" s="9"/>
      <c r="Y677" s="9"/>
      <c r="AA677" s="6"/>
      <c r="AB677" s="84">
        <f>price_clean[[#This Row],[Date.1]]</f>
        <v>44789</v>
      </c>
      <c r="AC677" s="85">
        <f t="shared" si="74"/>
        <v>1.8739228259478625E-3</v>
      </c>
      <c r="AD677" s="85">
        <f t="shared" si="75"/>
        <v>-2.3419005871393407E-3</v>
      </c>
      <c r="AE677" s="85">
        <f t="shared" si="76"/>
        <v>-9.2422722331968481E-4</v>
      </c>
      <c r="AF677" s="85">
        <f t="shared" si="77"/>
        <v>-2.593085253773302E-3</v>
      </c>
      <c r="AG677" s="85">
        <f t="shared" si="78"/>
        <v>1.1650886353045556E-3</v>
      </c>
      <c r="AH677" s="85">
        <f t="shared" si="79"/>
        <v>-1.7516299628300418E-3</v>
      </c>
      <c r="AI677" s="85">
        <f t="shared" si="80"/>
        <v>-8.9520258765189466E-3</v>
      </c>
      <c r="AJ677" s="6"/>
      <c r="AK677" s="4"/>
    </row>
    <row r="678" spans="15:37" s="1" customFormat="1" x14ac:dyDescent="0.25">
      <c r="O678" s="6"/>
      <c r="P678" s="35">
        <v>44790</v>
      </c>
      <c r="Q678" s="9">
        <v>4274.0400390625</v>
      </c>
      <c r="R678" s="9">
        <v>13470.8603515625</v>
      </c>
      <c r="S678" s="9">
        <v>172.44746398925781</v>
      </c>
      <c r="T678" s="9">
        <v>286.38296508789063</v>
      </c>
      <c r="U678" s="9">
        <v>89.461433410644531</v>
      </c>
      <c r="V678" s="9">
        <v>164.35000610351563</v>
      </c>
      <c r="W678">
        <v>303.99667358398438</v>
      </c>
      <c r="X678" s="9"/>
      <c r="Y678" s="9"/>
      <c r="AA678" s="6"/>
      <c r="AB678" s="84">
        <f>price_clean[[#This Row],[Date.1]]</f>
        <v>44790</v>
      </c>
      <c r="AC678" s="85">
        <f t="shared" si="74"/>
        <v>-7.2641148676480206E-3</v>
      </c>
      <c r="AD678" s="85">
        <f t="shared" si="75"/>
        <v>-1.2126554789271608E-2</v>
      </c>
      <c r="AE678" s="85">
        <f t="shared" si="76"/>
        <v>8.7460817342734486E-3</v>
      </c>
      <c r="AF678" s="85">
        <f t="shared" si="77"/>
        <v>-2.6395737139273097E-3</v>
      </c>
      <c r="AG678" s="85">
        <f t="shared" si="78"/>
        <v>-7.9700214717217943E-3</v>
      </c>
      <c r="AH678" s="85">
        <f t="shared" si="79"/>
        <v>-6.4893459471051674E-3</v>
      </c>
      <c r="AI678" s="85">
        <f t="shared" si="80"/>
        <v>-8.4075783543576046E-3</v>
      </c>
      <c r="AJ678" s="6"/>
      <c r="AK678" s="4"/>
    </row>
    <row r="679" spans="15:37" s="1" customFormat="1" x14ac:dyDescent="0.25">
      <c r="O679" s="6"/>
      <c r="P679" s="35">
        <v>44791</v>
      </c>
      <c r="Q679" s="9">
        <v>4283.740234375</v>
      </c>
      <c r="R679" s="9">
        <v>13505.990234375</v>
      </c>
      <c r="S679" s="9">
        <v>172.05227661132813</v>
      </c>
      <c r="T679" s="9">
        <v>285.25244140625</v>
      </c>
      <c r="U679" s="9">
        <v>89.470977783203125</v>
      </c>
      <c r="V679" s="9">
        <v>163.91999816894531</v>
      </c>
      <c r="W679">
        <v>302.8699951171875</v>
      </c>
      <c r="X679" s="9"/>
      <c r="Y679" s="9"/>
      <c r="AA679" s="6"/>
      <c r="AB679" s="84">
        <f>price_clean[[#This Row],[Date.1]]</f>
        <v>44791</v>
      </c>
      <c r="AC679" s="85">
        <f t="shared" si="74"/>
        <v>2.2669896063847975E-3</v>
      </c>
      <c r="AD679" s="85">
        <f t="shared" si="75"/>
        <v>2.6044480291123758E-3</v>
      </c>
      <c r="AE679" s="85">
        <f t="shared" si="76"/>
        <v>-2.2942690788991609E-3</v>
      </c>
      <c r="AF679" s="85">
        <f t="shared" si="77"/>
        <v>-3.9554063402635663E-3</v>
      </c>
      <c r="AG679" s="85">
        <f t="shared" si="78"/>
        <v>1.0668131619049122E-4</v>
      </c>
      <c r="AH679" s="85">
        <f t="shared" si="79"/>
        <v>-2.6198444873023344E-3</v>
      </c>
      <c r="AI679" s="85">
        <f t="shared" si="80"/>
        <v>-3.7131047703819653E-3</v>
      </c>
      <c r="AJ679" s="6"/>
      <c r="AK679" s="4"/>
    </row>
    <row r="680" spans="15:37" s="1" customFormat="1" x14ac:dyDescent="0.25">
      <c r="O680" s="6"/>
      <c r="P680" s="35">
        <v>44792</v>
      </c>
      <c r="Q680" s="9">
        <v>4228.47998046875</v>
      </c>
      <c r="R680" s="9">
        <v>13242.900390625</v>
      </c>
      <c r="S680" s="9">
        <v>169.4539794921875</v>
      </c>
      <c r="T680" s="9">
        <v>281.300537109375</v>
      </c>
      <c r="U680" s="9">
        <v>88.22064208984375</v>
      </c>
      <c r="V680" s="9">
        <v>162.72000122070313</v>
      </c>
      <c r="W680">
        <v>296.66665649414063</v>
      </c>
      <c r="X680" s="9"/>
      <c r="Y680" s="9"/>
      <c r="AA680" s="6"/>
      <c r="AB680" s="84">
        <f>price_clean[[#This Row],[Date.1]]</f>
        <v>44792</v>
      </c>
      <c r="AC680" s="85">
        <f t="shared" si="74"/>
        <v>-1.2983928713038868E-2</v>
      </c>
      <c r="AD680" s="85">
        <f t="shared" si="75"/>
        <v>-1.9671718839966608E-2</v>
      </c>
      <c r="AE680" s="85">
        <f t="shared" si="76"/>
        <v>-1.5216981886758071E-2</v>
      </c>
      <c r="AF680" s="85">
        <f t="shared" si="77"/>
        <v>-1.3950922658767406E-2</v>
      </c>
      <c r="AG680" s="85">
        <f t="shared" si="78"/>
        <v>-1.4073329184896202E-2</v>
      </c>
      <c r="AH680" s="85">
        <f t="shared" si="79"/>
        <v>-7.3475529581149583E-3</v>
      </c>
      <c r="AI680" s="85">
        <f t="shared" si="80"/>
        <v>-2.0694514649366211E-2</v>
      </c>
      <c r="AJ680" s="6"/>
      <c r="AK680" s="4"/>
    </row>
    <row r="681" spans="15:37" s="1" customFormat="1" x14ac:dyDescent="0.25">
      <c r="O681" s="6"/>
      <c r="P681" s="35">
        <v>44795</v>
      </c>
      <c r="Q681" s="9">
        <v>4137.990234375</v>
      </c>
      <c r="R681" s="9">
        <v>12890.5400390625</v>
      </c>
      <c r="S681" s="9">
        <v>165.55155944824219</v>
      </c>
      <c r="T681" s="9">
        <v>273.04293823242188</v>
      </c>
      <c r="U681" s="9">
        <v>86.588523864746094</v>
      </c>
      <c r="V681" s="9">
        <v>161.63999938964844</v>
      </c>
      <c r="W681">
        <v>289.913330078125</v>
      </c>
      <c r="X681" s="9"/>
      <c r="Y681" s="9"/>
      <c r="AA681" s="6"/>
      <c r="AB681" s="84">
        <f>price_clean[[#This Row],[Date.1]]</f>
        <v>44795</v>
      </c>
      <c r="AC681" s="85">
        <f t="shared" si="74"/>
        <v>-2.1632366466494565E-2</v>
      </c>
      <c r="AD681" s="85">
        <f t="shared" si="75"/>
        <v>-2.6967877209953649E-2</v>
      </c>
      <c r="AE681" s="85">
        <f t="shared" si="76"/>
        <v>-2.3298698783953017E-2</v>
      </c>
      <c r="AF681" s="85">
        <f t="shared" si="77"/>
        <v>-2.9794559156819705E-2</v>
      </c>
      <c r="AG681" s="85">
        <f t="shared" si="78"/>
        <v>-1.8673685025957877E-2</v>
      </c>
      <c r="AH681" s="85">
        <f t="shared" si="79"/>
        <v>-6.6593033678330202E-3</v>
      </c>
      <c r="AI681" s="85">
        <f t="shared" si="80"/>
        <v>-2.3027123255798403E-2</v>
      </c>
      <c r="AJ681" s="6"/>
      <c r="AK681" s="4"/>
    </row>
    <row r="682" spans="15:37" s="1" customFormat="1" x14ac:dyDescent="0.25">
      <c r="O682" s="6"/>
      <c r="P682" s="35">
        <v>44796</v>
      </c>
      <c r="Q682" s="9">
        <v>4128.72998046875</v>
      </c>
      <c r="R682" s="9">
        <v>12881.7900390625</v>
      </c>
      <c r="S682" s="9">
        <v>165.21565246582031</v>
      </c>
      <c r="T682" s="9">
        <v>271.75509643554688</v>
      </c>
      <c r="U682" s="9">
        <v>86.550338745117188</v>
      </c>
      <c r="V682" s="9">
        <v>162.77000427246094</v>
      </c>
      <c r="W682">
        <v>296.45333862304688</v>
      </c>
      <c r="X682" s="9"/>
      <c r="Y682" s="9"/>
      <c r="AA682" s="6"/>
      <c r="AB682" s="84">
        <f>price_clean[[#This Row],[Date.1]]</f>
        <v>44796</v>
      </c>
      <c r="AC682" s="85">
        <f t="shared" si="74"/>
        <v>-2.2403704344374641E-3</v>
      </c>
      <c r="AD682" s="85">
        <f t="shared" si="75"/>
        <v>-6.7902283648191319E-4</v>
      </c>
      <c r="AE682" s="85">
        <f t="shared" si="76"/>
        <v>-2.0310785700548839E-3</v>
      </c>
      <c r="AF682" s="85">
        <f t="shared" si="77"/>
        <v>-4.7277857618355616E-3</v>
      </c>
      <c r="AG682" s="85">
        <f t="shared" si="78"/>
        <v>-4.4109242341580299E-4</v>
      </c>
      <c r="AH682" s="85">
        <f t="shared" si="79"/>
        <v>6.9665512175815054E-3</v>
      </c>
      <c r="AI682" s="85">
        <f t="shared" si="80"/>
        <v>2.2307815587712731E-2</v>
      </c>
      <c r="AJ682" s="6"/>
      <c r="AK682" s="4"/>
    </row>
    <row r="683" spans="15:37" s="1" customFormat="1" x14ac:dyDescent="0.25">
      <c r="O683" s="6"/>
      <c r="P683" s="35">
        <v>44797</v>
      </c>
      <c r="Q683" s="9">
        <v>4140.77001953125</v>
      </c>
      <c r="R683" s="9">
        <v>12917.8603515625</v>
      </c>
      <c r="S683" s="9">
        <v>165.51202392578125</v>
      </c>
      <c r="T683" s="9">
        <v>271.11611938476563</v>
      </c>
      <c r="U683" s="9">
        <v>86.836669921875</v>
      </c>
      <c r="V683" s="9">
        <v>163.25</v>
      </c>
      <c r="W683">
        <v>297.0966796875</v>
      </c>
      <c r="X683" s="9"/>
      <c r="Y683" s="9"/>
      <c r="AA683" s="6"/>
      <c r="AB683" s="84">
        <f>price_clean[[#This Row],[Date.1]]</f>
        <v>44797</v>
      </c>
      <c r="AC683" s="85">
        <f t="shared" si="74"/>
        <v>2.911916698724165E-3</v>
      </c>
      <c r="AD683" s="85">
        <f t="shared" si="75"/>
        <v>2.7961879681065462E-3</v>
      </c>
      <c r="AE683" s="85">
        <f t="shared" si="76"/>
        <v>1.7922391166427202E-3</v>
      </c>
      <c r="AF683" s="85">
        <f t="shared" si="77"/>
        <v>-2.3540660371786631E-3</v>
      </c>
      <c r="AG683" s="85">
        <f t="shared" si="78"/>
        <v>3.3028015102863034E-3</v>
      </c>
      <c r="AH683" s="85">
        <f t="shared" si="79"/>
        <v>2.9445805046794458E-3</v>
      </c>
      <c r="AI683" s="85">
        <f t="shared" si="80"/>
        <v>2.1677745650455194E-3</v>
      </c>
      <c r="AJ683" s="6"/>
      <c r="AK683" s="4"/>
    </row>
    <row r="684" spans="15:37" s="1" customFormat="1" x14ac:dyDescent="0.25">
      <c r="O684" s="6"/>
      <c r="P684" s="35">
        <v>44798</v>
      </c>
      <c r="Q684" s="9">
        <v>4199.1201171875</v>
      </c>
      <c r="R684" s="9">
        <v>13143.580078125</v>
      </c>
      <c r="S684" s="9">
        <v>167.98191833496094</v>
      </c>
      <c r="T684" s="9">
        <v>274.124267578125</v>
      </c>
      <c r="U684" s="9">
        <v>88.096565246582031</v>
      </c>
      <c r="V684" s="9">
        <v>163.75</v>
      </c>
      <c r="W684">
        <v>296.07000732421875</v>
      </c>
      <c r="X684" s="9"/>
      <c r="Y684" s="9"/>
      <c r="AA684" s="6"/>
      <c r="AB684" s="84">
        <f>price_clean[[#This Row],[Date.1]]</f>
        <v>44798</v>
      </c>
      <c r="AC684" s="85">
        <f t="shared" si="74"/>
        <v>1.3993241836107048E-2</v>
      </c>
      <c r="AD684" s="85">
        <f t="shared" si="75"/>
        <v>1.7322555249426261E-2</v>
      </c>
      <c r="AE684" s="85">
        <f t="shared" si="76"/>
        <v>1.4812500354676812E-2</v>
      </c>
      <c r="AF684" s="85">
        <f t="shared" si="77"/>
        <v>1.1034320959926913E-2</v>
      </c>
      <c r="AG684" s="85">
        <f t="shared" si="78"/>
        <v>1.4404548205656101E-2</v>
      </c>
      <c r="AH684" s="85">
        <f t="shared" si="79"/>
        <v>3.0581063588208724E-3</v>
      </c>
      <c r="AI684" s="85">
        <f t="shared" si="80"/>
        <v>-3.4616690754643124E-3</v>
      </c>
      <c r="AJ684" s="6"/>
      <c r="AK684" s="4"/>
    </row>
    <row r="685" spans="15:37" s="1" customFormat="1" x14ac:dyDescent="0.25">
      <c r="O685" s="6"/>
      <c r="P685" s="35">
        <v>44799</v>
      </c>
      <c r="Q685" s="9">
        <v>4057.659912109375</v>
      </c>
      <c r="R685" s="9">
        <v>12605.169921875</v>
      </c>
      <c r="S685" s="9">
        <v>161.64910888671875</v>
      </c>
      <c r="T685" s="9">
        <v>263.54660034179688</v>
      </c>
      <c r="U685" s="9">
        <v>85.481338500976563</v>
      </c>
      <c r="V685" s="9">
        <v>161.75999450683594</v>
      </c>
      <c r="W685">
        <v>288.08999633789063</v>
      </c>
      <c r="X685" s="9"/>
      <c r="Y685" s="9"/>
      <c r="AA685" s="6"/>
      <c r="AB685" s="84">
        <f>price_clean[[#This Row],[Date.1]]</f>
        <v>44799</v>
      </c>
      <c r="AC685" s="85">
        <f t="shared" si="74"/>
        <v>-3.4268576317039522E-2</v>
      </c>
      <c r="AD685" s="85">
        <f t="shared" si="75"/>
        <v>-4.1826391362542133E-2</v>
      </c>
      <c r="AE685" s="85">
        <f t="shared" si="76"/>
        <v>-3.8428353105258627E-2</v>
      </c>
      <c r="AF685" s="85">
        <f t="shared" si="77"/>
        <v>-3.9351331143786063E-2</v>
      </c>
      <c r="AG685" s="85">
        <f t="shared" si="78"/>
        <v>-3.0135456223299013E-2</v>
      </c>
      <c r="AH685" s="85">
        <f t="shared" si="79"/>
        <v>-1.2227153201929956E-2</v>
      </c>
      <c r="AI685" s="85">
        <f t="shared" si="80"/>
        <v>-2.7323018983851369E-2</v>
      </c>
      <c r="AJ685" s="6"/>
      <c r="AK685" s="4"/>
    </row>
    <row r="686" spans="15:37" s="1" customFormat="1" x14ac:dyDescent="0.25">
      <c r="O686" s="6"/>
      <c r="P686" s="35">
        <v>44802</v>
      </c>
      <c r="Q686" s="9">
        <v>4030.610107421875</v>
      </c>
      <c r="R686" s="9">
        <v>12484.3203125</v>
      </c>
      <c r="S686" s="9">
        <v>159.43614196777344</v>
      </c>
      <c r="T686" s="9">
        <v>260.735107421875</v>
      </c>
      <c r="U686" s="9">
        <v>85.013656616210938</v>
      </c>
      <c r="V686" s="9">
        <v>161.86000061035156</v>
      </c>
      <c r="W686">
        <v>284.82000732421875</v>
      </c>
      <c r="X686" s="9"/>
      <c r="Y686" s="9"/>
      <c r="AA686" s="6"/>
      <c r="AB686" s="84">
        <f>price_clean[[#This Row],[Date.1]]</f>
        <v>44802</v>
      </c>
      <c r="AC686" s="85">
        <f t="shared" si="74"/>
        <v>-6.6886751973248065E-3</v>
      </c>
      <c r="AD686" s="85">
        <f t="shared" si="75"/>
        <v>-9.6335591412928228E-3</v>
      </c>
      <c r="AE686" s="85">
        <f t="shared" si="76"/>
        <v>-1.3784513327533826E-2</v>
      </c>
      <c r="AF686" s="85">
        <f t="shared" si="77"/>
        <v>-1.0725225880855041E-2</v>
      </c>
      <c r="AG686" s="85">
        <f t="shared" si="78"/>
        <v>-5.4861793153994694E-3</v>
      </c>
      <c r="AH686" s="85">
        <f t="shared" si="79"/>
        <v>6.1804652498538863E-4</v>
      </c>
      <c r="AI686" s="85">
        <f t="shared" si="80"/>
        <v>-1.1415491099770154E-2</v>
      </c>
      <c r="AJ686" s="6"/>
      <c r="AK686" s="4"/>
    </row>
    <row r="687" spans="15:37" s="1" customFormat="1" x14ac:dyDescent="0.25">
      <c r="O687" s="6"/>
      <c r="P687" s="35">
        <v>44803</v>
      </c>
      <c r="Q687" s="9">
        <v>3986.159912109375</v>
      </c>
      <c r="R687" s="9">
        <v>12342.7001953125</v>
      </c>
      <c r="S687" s="9">
        <v>156.99588012695313</v>
      </c>
      <c r="T687" s="9">
        <v>258.51339721679688</v>
      </c>
      <c r="U687" s="9">
        <v>84.154647827148438</v>
      </c>
      <c r="V687" s="9">
        <v>160.50999450683594</v>
      </c>
      <c r="W687">
        <v>277.70001220703125</v>
      </c>
      <c r="X687" s="9"/>
      <c r="Y687" s="9"/>
      <c r="AA687" s="6"/>
      <c r="AB687" s="84">
        <f>price_clean[[#This Row],[Date.1]]</f>
        <v>44803</v>
      </c>
      <c r="AC687" s="85">
        <f t="shared" si="74"/>
        <v>-1.1089416492117008E-2</v>
      </c>
      <c r="AD687" s="85">
        <f t="shared" si="75"/>
        <v>-1.1408670905114068E-2</v>
      </c>
      <c r="AE687" s="85">
        <f t="shared" si="76"/>
        <v>-1.5423914445085602E-2</v>
      </c>
      <c r="AF687" s="85">
        <f t="shared" si="77"/>
        <v>-8.5574584932579696E-3</v>
      </c>
      <c r="AG687" s="85">
        <f t="shared" si="78"/>
        <v>-1.0155757900574569E-2</v>
      </c>
      <c r="AH687" s="85">
        <f t="shared" si="79"/>
        <v>-8.3755561364800436E-3</v>
      </c>
      <c r="AI687" s="85">
        <f t="shared" si="80"/>
        <v>-2.531598923616216E-2</v>
      </c>
      <c r="AJ687" s="6"/>
      <c r="AK687" s="4"/>
    </row>
    <row r="688" spans="15:37" s="1" customFormat="1" x14ac:dyDescent="0.25">
      <c r="O688" s="6"/>
      <c r="P688" s="35">
        <v>44804</v>
      </c>
      <c r="Q688" s="9">
        <v>3955</v>
      </c>
      <c r="R688" s="9">
        <v>12272.0302734375</v>
      </c>
      <c r="S688" s="9">
        <v>155.32624816894531</v>
      </c>
      <c r="T688" s="9">
        <v>257.038818359375</v>
      </c>
      <c r="U688" s="9">
        <v>83.610603332519531</v>
      </c>
      <c r="V688" s="9">
        <v>159.27000427246094</v>
      </c>
      <c r="W688">
        <v>275.6099853515625</v>
      </c>
      <c r="X688" s="9"/>
      <c r="Y688" s="9"/>
      <c r="AA688" s="6"/>
      <c r="AB688" s="84">
        <f>price_clean[[#This Row],[Date.1]]</f>
        <v>44804</v>
      </c>
      <c r="AC688" s="85">
        <f t="shared" si="74"/>
        <v>-7.8477382081530277E-3</v>
      </c>
      <c r="AD688" s="85">
        <f t="shared" si="75"/>
        <v>-5.7420995237202274E-3</v>
      </c>
      <c r="AE688" s="85">
        <f t="shared" si="76"/>
        <v>-1.0691832003430053E-2</v>
      </c>
      <c r="AF688" s="85">
        <f t="shared" si="77"/>
        <v>-5.7204016738626687E-3</v>
      </c>
      <c r="AG688" s="85">
        <f t="shared" si="78"/>
        <v>-6.4858055884646007E-3</v>
      </c>
      <c r="AH688" s="85">
        <f t="shared" si="79"/>
        <v>-7.7553096129762645E-3</v>
      </c>
      <c r="AI688" s="85">
        <f t="shared" si="80"/>
        <v>-7.5546684680411732E-3</v>
      </c>
      <c r="AJ688" s="6"/>
      <c r="AK688" s="4"/>
    </row>
    <row r="689" spans="15:37" s="1" customFormat="1" x14ac:dyDescent="0.25">
      <c r="O689" s="6"/>
      <c r="P689" s="35">
        <v>44805</v>
      </c>
      <c r="Q689" s="9">
        <v>3966.85009765625</v>
      </c>
      <c r="R689" s="9">
        <v>12274.6201171875</v>
      </c>
      <c r="S689" s="9">
        <v>156.05734252929688</v>
      </c>
      <c r="T689" s="9">
        <v>255.98689270019531</v>
      </c>
      <c r="U689" s="9">
        <v>83.305168151855469</v>
      </c>
      <c r="V689" s="9">
        <v>157.8699951171875</v>
      </c>
      <c r="W689">
        <v>277.16000366210938</v>
      </c>
      <c r="X689" s="9"/>
      <c r="Y689" s="9"/>
      <c r="AA689" s="6"/>
      <c r="AB689" s="84">
        <f>price_clean[[#This Row],[Date.1]]</f>
        <v>44805</v>
      </c>
      <c r="AC689" s="85">
        <f t="shared" si="74"/>
        <v>2.9917522671948716E-3</v>
      </c>
      <c r="AD689" s="85">
        <f t="shared" si="75"/>
        <v>2.1101402581580878E-4</v>
      </c>
      <c r="AE689" s="85">
        <f t="shared" si="76"/>
        <v>4.6957882534760225E-3</v>
      </c>
      <c r="AF689" s="85">
        <f t="shared" si="77"/>
        <v>-4.1008749101801682E-3</v>
      </c>
      <c r="AG689" s="85">
        <f t="shared" si="78"/>
        <v>-3.6597562813824942E-3</v>
      </c>
      <c r="AH689" s="85">
        <f t="shared" si="79"/>
        <v>-8.8290234746503504E-3</v>
      </c>
      <c r="AI689" s="85">
        <f t="shared" si="80"/>
        <v>5.6082001698273733E-3</v>
      </c>
      <c r="AJ689" s="6"/>
      <c r="AK689" s="4"/>
    </row>
    <row r="690" spans="15:37" s="1" customFormat="1" x14ac:dyDescent="0.25">
      <c r="O690" s="6"/>
      <c r="P690" s="35">
        <v>44806</v>
      </c>
      <c r="Q690" s="9">
        <v>3924.260009765625</v>
      </c>
      <c r="R690" s="9">
        <v>12098.4404296875</v>
      </c>
      <c r="S690" s="9">
        <v>153.93321228027344</v>
      </c>
      <c r="T690" s="9">
        <v>251.72050476074219</v>
      </c>
      <c r="U690" s="9">
        <v>82.598884582519531</v>
      </c>
      <c r="V690" s="9">
        <v>159.25999450683594</v>
      </c>
      <c r="W690">
        <v>270.20999145507813</v>
      </c>
      <c r="X690" s="9"/>
      <c r="Y690" s="9"/>
      <c r="AA690" s="6"/>
      <c r="AB690" s="84">
        <f>price_clean[[#This Row],[Date.1]]</f>
        <v>44806</v>
      </c>
      <c r="AC690" s="85">
        <f t="shared" si="74"/>
        <v>-1.0794552570724387E-2</v>
      </c>
      <c r="AD690" s="85">
        <f t="shared" si="75"/>
        <v>-1.4457171331214982E-2</v>
      </c>
      <c r="AE690" s="85">
        <f t="shared" si="76"/>
        <v>-1.370469817173599E-2</v>
      </c>
      <c r="AF690" s="85">
        <f t="shared" si="77"/>
        <v>-1.6806878875323106E-2</v>
      </c>
      <c r="AG690" s="85">
        <f t="shared" si="78"/>
        <v>-8.5144132953879244E-3</v>
      </c>
      <c r="AH690" s="85">
        <f t="shared" si="79"/>
        <v>8.7661737231880393E-3</v>
      </c>
      <c r="AI690" s="85">
        <f t="shared" si="80"/>
        <v>-2.5395567131662106E-2</v>
      </c>
      <c r="AJ690" s="6"/>
      <c r="AK690" s="4"/>
    </row>
    <row r="691" spans="15:37" s="1" customFormat="1" x14ac:dyDescent="0.25">
      <c r="O691" s="6"/>
      <c r="P691" s="35">
        <v>44810</v>
      </c>
      <c r="Q691" s="9">
        <v>3908.18994140625</v>
      </c>
      <c r="R691" s="9">
        <v>12011.3095703125</v>
      </c>
      <c r="S691" s="9">
        <v>152.66864013671875</v>
      </c>
      <c r="T691" s="9">
        <v>248.95811462402344</v>
      </c>
      <c r="U691" s="9">
        <v>82.198005676269531</v>
      </c>
      <c r="V691" s="9">
        <v>158.33000183105469</v>
      </c>
      <c r="W691">
        <v>274.42001342773438</v>
      </c>
      <c r="X691" s="9"/>
      <c r="Y691" s="9"/>
      <c r="AA691" s="6"/>
      <c r="AB691" s="84">
        <f>price_clean[[#This Row],[Date.1]]</f>
        <v>44810</v>
      </c>
      <c r="AC691" s="85">
        <f t="shared" si="74"/>
        <v>-4.1034646908951434E-3</v>
      </c>
      <c r="AD691" s="85">
        <f t="shared" si="75"/>
        <v>-7.2278840470017588E-3</v>
      </c>
      <c r="AE691" s="85">
        <f t="shared" si="76"/>
        <v>-8.2489998304564275E-3</v>
      </c>
      <c r="AF691" s="85">
        <f t="shared" si="77"/>
        <v>-1.1034695949859119E-2</v>
      </c>
      <c r="AG691" s="85">
        <f t="shared" si="78"/>
        <v>-4.8651366702239943E-3</v>
      </c>
      <c r="AH691" s="85">
        <f t="shared" si="79"/>
        <v>-5.8565782593561072E-3</v>
      </c>
      <c r="AI691" s="85">
        <f t="shared" si="80"/>
        <v>1.5460425583855752E-2</v>
      </c>
      <c r="AJ691" s="6"/>
      <c r="AK691" s="4"/>
    </row>
    <row r="692" spans="15:37" s="1" customFormat="1" x14ac:dyDescent="0.25">
      <c r="O692" s="6"/>
      <c r="P692" s="35">
        <v>44811</v>
      </c>
      <c r="Q692" s="9">
        <v>3979.8701171875</v>
      </c>
      <c r="R692" s="9">
        <v>12259.3896484375</v>
      </c>
      <c r="S692" s="9">
        <v>154.08139038085938</v>
      </c>
      <c r="T692" s="9">
        <v>253.716064453125</v>
      </c>
      <c r="U692" s="9">
        <v>83.391082763671875</v>
      </c>
      <c r="V692" s="9">
        <v>159.94000244140625</v>
      </c>
      <c r="W692">
        <v>283.70001220703125</v>
      </c>
      <c r="X692" s="9"/>
      <c r="Y692" s="9"/>
      <c r="AA692" s="6"/>
      <c r="AB692" s="84">
        <f>price_clean[[#This Row],[Date.1]]</f>
        <v>44811</v>
      </c>
      <c r="AC692" s="85">
        <f t="shared" si="74"/>
        <v>1.8174848666169877E-2</v>
      </c>
      <c r="AD692" s="85">
        <f t="shared" si="75"/>
        <v>2.0443475151257971E-2</v>
      </c>
      <c r="AE692" s="85">
        <f t="shared" si="76"/>
        <v>9.211149746316474E-3</v>
      </c>
      <c r="AF692" s="85">
        <f t="shared" si="77"/>
        <v>1.8931117313467832E-2</v>
      </c>
      <c r="AG692" s="85">
        <f t="shared" si="78"/>
        <v>1.4410342427371731E-2</v>
      </c>
      <c r="AH692" s="85">
        <f t="shared" si="79"/>
        <v>1.0117286090114818E-2</v>
      </c>
      <c r="AI692" s="85">
        <f t="shared" si="80"/>
        <v>3.3257556418407691E-2</v>
      </c>
      <c r="AJ692" s="6"/>
      <c r="AK692" s="4"/>
    </row>
    <row r="693" spans="15:37" s="1" customFormat="1" x14ac:dyDescent="0.25">
      <c r="O693" s="6"/>
      <c r="P693" s="35">
        <v>44812</v>
      </c>
      <c r="Q693" s="9">
        <v>4006.179931640625</v>
      </c>
      <c r="R693" s="9">
        <v>12321.1904296875</v>
      </c>
      <c r="S693" s="9">
        <v>152.59947204589844</v>
      </c>
      <c r="T693" s="9">
        <v>254.13877868652344</v>
      </c>
      <c r="U693" s="9">
        <v>83.782402038574219</v>
      </c>
      <c r="V693" s="9">
        <v>158.97999572753906</v>
      </c>
      <c r="W693">
        <v>289.260009765625</v>
      </c>
      <c r="X693" s="9"/>
      <c r="Y693" s="9"/>
      <c r="AA693" s="6"/>
      <c r="AB693" s="84">
        <f>price_clean[[#This Row],[Date.1]]</f>
        <v>44812</v>
      </c>
      <c r="AC693" s="85">
        <f t="shared" si="74"/>
        <v>6.588966880442448E-3</v>
      </c>
      <c r="AD693" s="85">
        <f t="shared" si="75"/>
        <v>5.0284339322895291E-3</v>
      </c>
      <c r="AE693" s="85">
        <f t="shared" si="76"/>
        <v>-9.6643126496374614E-3</v>
      </c>
      <c r="AF693" s="85">
        <f t="shared" si="77"/>
        <v>1.6647053256615423E-3</v>
      </c>
      <c r="AG693" s="85">
        <f t="shared" si="78"/>
        <v>4.681603546046265E-3</v>
      </c>
      <c r="AH693" s="85">
        <f t="shared" si="79"/>
        <v>-6.0203788974946427E-3</v>
      </c>
      <c r="AI693" s="85">
        <f t="shared" si="80"/>
        <v>1.9408586563541073E-2</v>
      </c>
      <c r="AJ693" s="6"/>
      <c r="AK693" s="4"/>
    </row>
    <row r="694" spans="15:37" s="1" customFormat="1" x14ac:dyDescent="0.25">
      <c r="O694" s="6"/>
      <c r="P694" s="35">
        <v>44813</v>
      </c>
      <c r="Q694" s="9">
        <v>4067.360107421875</v>
      </c>
      <c r="R694" s="9">
        <v>12588.2900390625</v>
      </c>
      <c r="S694" s="9">
        <v>155.47445678710938</v>
      </c>
      <c r="T694" s="9">
        <v>259.97808837890625</v>
      </c>
      <c r="U694" s="9">
        <v>85.376350402832031</v>
      </c>
      <c r="V694" s="9">
        <v>159.82000732421875</v>
      </c>
      <c r="W694">
        <v>299.67999267578125</v>
      </c>
      <c r="X694" s="9"/>
      <c r="Y694" s="9"/>
      <c r="AA694" s="6"/>
      <c r="AB694" s="84">
        <f>price_clean[[#This Row],[Date.1]]</f>
        <v>44813</v>
      </c>
      <c r="AC694" s="85">
        <f t="shared" si="74"/>
        <v>1.5156014981211059E-2</v>
      </c>
      <c r="AD694" s="85">
        <f t="shared" si="75"/>
        <v>2.1446440629941201E-2</v>
      </c>
      <c r="AE694" s="85">
        <f t="shared" si="76"/>
        <v>1.8664793972708493E-2</v>
      </c>
      <c r="AF694" s="85">
        <f t="shared" si="77"/>
        <v>2.2716861405543298E-2</v>
      </c>
      <c r="AG694" s="85">
        <f t="shared" si="78"/>
        <v>1.884614918039439E-2</v>
      </c>
      <c r="AH694" s="85">
        <f t="shared" si="79"/>
        <v>5.2698465034770334E-3</v>
      </c>
      <c r="AI694" s="85">
        <f t="shared" si="80"/>
        <v>3.5389242849343666E-2</v>
      </c>
      <c r="AJ694" s="6"/>
      <c r="AK694" s="4"/>
    </row>
    <row r="695" spans="15:37" s="1" customFormat="1" x14ac:dyDescent="0.25">
      <c r="O695" s="6"/>
      <c r="P695" s="35">
        <v>44816</v>
      </c>
      <c r="Q695" s="9">
        <v>4110.41015625</v>
      </c>
      <c r="R695" s="9">
        <v>12739.7197265625</v>
      </c>
      <c r="S695" s="9">
        <v>161.46142578125</v>
      </c>
      <c r="T695" s="9">
        <v>262.13101196289063</v>
      </c>
      <c r="U695" s="9">
        <v>86.388084411621094</v>
      </c>
      <c r="V695" s="9">
        <v>160.6300048828125</v>
      </c>
      <c r="W695">
        <v>304.42001342773438</v>
      </c>
      <c r="X695" s="9"/>
      <c r="Y695" s="9"/>
      <c r="AA695" s="6"/>
      <c r="AB695" s="84">
        <f>price_clean[[#This Row],[Date.1]]</f>
        <v>44816</v>
      </c>
      <c r="AC695" s="85">
        <f t="shared" si="74"/>
        <v>1.0528651483995635E-2</v>
      </c>
      <c r="AD695" s="85">
        <f t="shared" si="75"/>
        <v>1.1957630563467709E-2</v>
      </c>
      <c r="AE695" s="85">
        <f t="shared" si="76"/>
        <v>3.7784811390243575E-2</v>
      </c>
      <c r="AF695" s="85">
        <f t="shared" si="77"/>
        <v>8.2470724414101925E-3</v>
      </c>
      <c r="AG695" s="85">
        <f t="shared" si="78"/>
        <v>1.1780619321001686E-2</v>
      </c>
      <c r="AH695" s="85">
        <f t="shared" si="79"/>
        <v>5.0553861933215066E-3</v>
      </c>
      <c r="AI695" s="85">
        <f t="shared" si="80"/>
        <v>1.5693156705112052E-2</v>
      </c>
      <c r="AJ695" s="6"/>
      <c r="AK695" s="4"/>
    </row>
    <row r="696" spans="15:37" s="1" customFormat="1" x14ac:dyDescent="0.25">
      <c r="O696" s="6"/>
      <c r="P696" s="35">
        <v>44817</v>
      </c>
      <c r="Q696" s="9">
        <v>3932.68994140625</v>
      </c>
      <c r="R696" s="9">
        <v>12033.6201171875</v>
      </c>
      <c r="S696" s="9">
        <v>151.9869384765625</v>
      </c>
      <c r="T696" s="9">
        <v>247.71949768066406</v>
      </c>
      <c r="U696" s="9">
        <v>82.999763488769531</v>
      </c>
      <c r="V696" s="9">
        <v>158.53999328613281</v>
      </c>
      <c r="W696">
        <v>292.1300048828125</v>
      </c>
      <c r="X696" s="9"/>
      <c r="Y696" s="9"/>
      <c r="AA696" s="6"/>
      <c r="AB696" s="84">
        <f>price_clean[[#This Row],[Date.1]]</f>
        <v>44817</v>
      </c>
      <c r="AC696" s="85">
        <f t="shared" si="74"/>
        <v>-4.4199163031974062E-2</v>
      </c>
      <c r="AD696" s="85">
        <f t="shared" si="75"/>
        <v>-5.7020241577142985E-2</v>
      </c>
      <c r="AE696" s="85">
        <f t="shared" si="76"/>
        <v>-6.0471678403144234E-2</v>
      </c>
      <c r="AF696" s="85">
        <f t="shared" si="77"/>
        <v>-5.6547376142623736E-2</v>
      </c>
      <c r="AG696" s="85">
        <f t="shared" si="78"/>
        <v>-4.0011996137114675E-2</v>
      </c>
      <c r="AH696" s="85">
        <f t="shared" si="79"/>
        <v>-1.3096728906648173E-2</v>
      </c>
      <c r="AI696" s="85">
        <f t="shared" si="80"/>
        <v>-4.1209445573060305E-2</v>
      </c>
      <c r="AJ696" s="6"/>
      <c r="AK696" s="4"/>
    </row>
    <row r="697" spans="15:37" s="1" customFormat="1" x14ac:dyDescent="0.25">
      <c r="O697" s="6"/>
      <c r="P697" s="35">
        <v>44818</v>
      </c>
      <c r="Q697" s="9">
        <v>3946.010009765625</v>
      </c>
      <c r="R697" s="9">
        <v>12134.400390625</v>
      </c>
      <c r="S697" s="9">
        <v>153.43923950195313</v>
      </c>
      <c r="T697" s="9">
        <v>247.94557189941406</v>
      </c>
      <c r="U697" s="9">
        <v>83.343360900878906</v>
      </c>
      <c r="V697" s="9">
        <v>157.92999267578125</v>
      </c>
      <c r="W697">
        <v>302.6099853515625</v>
      </c>
      <c r="X697" s="9"/>
      <c r="Y697" s="9"/>
      <c r="AA697" s="6"/>
      <c r="AB697" s="84">
        <f>price_clean[[#This Row],[Date.1]]</f>
        <v>44818</v>
      </c>
      <c r="AC697" s="85">
        <f t="shared" si="74"/>
        <v>3.381289078844715E-3</v>
      </c>
      <c r="AD697" s="85">
        <f t="shared" si="75"/>
        <v>8.3400175500018929E-3</v>
      </c>
      <c r="AE697" s="85">
        <f t="shared" si="76"/>
        <v>9.5100687221074832E-3</v>
      </c>
      <c r="AF697" s="85">
        <f t="shared" si="77"/>
        <v>9.1220563360749874E-4</v>
      </c>
      <c r="AG697" s="85">
        <f t="shared" si="78"/>
        <v>4.1311945058715906E-3</v>
      </c>
      <c r="AH697" s="85">
        <f t="shared" si="79"/>
        <v>-3.8550345553118449E-3</v>
      </c>
      <c r="AI697" s="85">
        <f t="shared" si="80"/>
        <v>3.5245873940170286E-2</v>
      </c>
      <c r="AJ697" s="6"/>
      <c r="AK697" s="4"/>
    </row>
    <row r="698" spans="15:37" s="1" customFormat="1" x14ac:dyDescent="0.25">
      <c r="O698" s="6"/>
      <c r="P698" s="35">
        <v>44819</v>
      </c>
      <c r="Q698" s="9">
        <v>3901.35009765625</v>
      </c>
      <c r="R698" s="9">
        <v>11927.490234375</v>
      </c>
      <c r="S698" s="9">
        <v>150.53466796875</v>
      </c>
      <c r="T698" s="9">
        <v>241.22149658203125</v>
      </c>
      <c r="U698" s="9">
        <v>82.493888854980469</v>
      </c>
      <c r="V698" s="9">
        <v>154.97999572753906</v>
      </c>
      <c r="W698">
        <v>303.75</v>
      </c>
      <c r="X698" s="9"/>
      <c r="Y698" s="9"/>
      <c r="AA698" s="6"/>
      <c r="AB698" s="84">
        <f>price_clean[[#This Row],[Date.1]]</f>
        <v>44819</v>
      </c>
      <c r="AC698" s="85">
        <f t="shared" si="74"/>
        <v>-1.1382272168149512E-2</v>
      </c>
      <c r="AD698" s="85">
        <f t="shared" si="75"/>
        <v>-1.7198586730894014E-2</v>
      </c>
      <c r="AE698" s="85">
        <f t="shared" si="76"/>
        <v>-1.9111245187030293E-2</v>
      </c>
      <c r="AF698" s="85">
        <f t="shared" si="77"/>
        <v>-2.749366957460592E-2</v>
      </c>
      <c r="AG698" s="85">
        <f t="shared" si="78"/>
        <v>-1.0244736653612464E-2</v>
      </c>
      <c r="AH698" s="85">
        <f t="shared" si="79"/>
        <v>-1.8855801737618274E-2</v>
      </c>
      <c r="AI698" s="85">
        <f t="shared" si="80"/>
        <v>3.7601953268899466E-3</v>
      </c>
      <c r="AJ698" s="6"/>
      <c r="AK698" s="4"/>
    </row>
    <row r="699" spans="15:37" s="1" customFormat="1" x14ac:dyDescent="0.25">
      <c r="O699" s="6"/>
      <c r="P699" s="35">
        <v>44820</v>
      </c>
      <c r="Q699" s="9">
        <v>3873.330078125</v>
      </c>
      <c r="R699" s="9">
        <v>11861.3798828125</v>
      </c>
      <c r="S699" s="9">
        <v>148.88475036621094</v>
      </c>
      <c r="T699" s="9">
        <v>240.59234619140625</v>
      </c>
      <c r="U699" s="9">
        <v>81.806663513183594</v>
      </c>
      <c r="V699" s="9">
        <v>155.83999633789063</v>
      </c>
      <c r="W699">
        <v>303.35000610351563</v>
      </c>
      <c r="X699" s="9"/>
      <c r="Y699" s="9"/>
      <c r="AA699" s="6"/>
      <c r="AB699" s="84">
        <f>price_clean[[#This Row],[Date.1]]</f>
        <v>44820</v>
      </c>
      <c r="AC699" s="85">
        <f t="shared" si="74"/>
        <v>-7.2080497756631754E-3</v>
      </c>
      <c r="AD699" s="85">
        <f t="shared" si="75"/>
        <v>-5.5581052340665975E-3</v>
      </c>
      <c r="AE699" s="85">
        <f t="shared" si="76"/>
        <v>-1.1020890439236975E-2</v>
      </c>
      <c r="AF699" s="85">
        <f t="shared" si="77"/>
        <v>-2.6115926623957982E-3</v>
      </c>
      <c r="AG699" s="85">
        <f t="shared" si="78"/>
        <v>-8.3655147796048105E-3</v>
      </c>
      <c r="AH699" s="85">
        <f t="shared" si="79"/>
        <v>5.533767627080334E-3</v>
      </c>
      <c r="AI699" s="85">
        <f t="shared" si="80"/>
        <v>-1.3177201460770078E-3</v>
      </c>
      <c r="AJ699" s="6"/>
      <c r="AK699" s="4"/>
    </row>
    <row r="700" spans="15:37" s="1" customFormat="1" x14ac:dyDescent="0.25">
      <c r="O700" s="6"/>
      <c r="P700" s="35">
        <v>44823</v>
      </c>
      <c r="Q700" s="9">
        <v>3899.889892578125</v>
      </c>
      <c r="R700" s="9">
        <v>11953.26953125</v>
      </c>
      <c r="S700" s="9">
        <v>152.61923217773438</v>
      </c>
      <c r="T700" s="9">
        <v>240.37608337402344</v>
      </c>
      <c r="U700" s="9">
        <v>82.308212280273438</v>
      </c>
      <c r="V700" s="9">
        <v>155.96000671386719</v>
      </c>
      <c r="W700">
        <v>309.07000732421875</v>
      </c>
      <c r="X700" s="9"/>
      <c r="Y700" s="9"/>
      <c r="AA700" s="6"/>
      <c r="AB700" s="84">
        <f>price_clean[[#This Row],[Date.1]]</f>
        <v>44823</v>
      </c>
      <c r="AC700" s="85">
        <f t="shared" si="74"/>
        <v>6.8336977247057682E-3</v>
      </c>
      <c r="AD700" s="85">
        <f t="shared" si="75"/>
        <v>7.717107471996971E-3</v>
      </c>
      <c r="AE700" s="85">
        <f t="shared" si="76"/>
        <v>2.4773621732919554E-2</v>
      </c>
      <c r="AF700" s="85">
        <f t="shared" si="77"/>
        <v>-8.9928077879299875E-4</v>
      </c>
      <c r="AG700" s="85">
        <f t="shared" si="78"/>
        <v>6.1121860660480112E-3</v>
      </c>
      <c r="AH700" s="85">
        <f t="shared" si="79"/>
        <v>7.6979076798100172E-4</v>
      </c>
      <c r="AI700" s="85">
        <f t="shared" si="80"/>
        <v>1.8680537647816527E-2</v>
      </c>
      <c r="AJ700" s="6"/>
      <c r="AK700" s="4"/>
    </row>
    <row r="701" spans="15:37" s="1" customFormat="1" x14ac:dyDescent="0.25">
      <c r="O701" s="6"/>
      <c r="P701" s="35">
        <v>44824</v>
      </c>
      <c r="Q701" s="9">
        <v>3855.929931640625</v>
      </c>
      <c r="R701" s="9">
        <v>11851.5400390625</v>
      </c>
      <c r="S701" s="9">
        <v>155.01007080078125</v>
      </c>
      <c r="T701" s="9">
        <v>238.34115600585938</v>
      </c>
      <c r="U701" s="9">
        <v>81.234169006347656</v>
      </c>
      <c r="V701" s="9">
        <v>155.07000732421875</v>
      </c>
      <c r="W701">
        <v>308.73001098632813</v>
      </c>
      <c r="X701" s="9"/>
      <c r="Y701" s="9"/>
      <c r="AA701" s="6"/>
      <c r="AB701" s="84">
        <f>price_clean[[#This Row],[Date.1]]</f>
        <v>44824</v>
      </c>
      <c r="AC701" s="85">
        <f t="shared" si="74"/>
        <v>-1.1336114736600402E-2</v>
      </c>
      <c r="AD701" s="85">
        <f t="shared" si="75"/>
        <v>-8.5470216577819367E-3</v>
      </c>
      <c r="AE701" s="85">
        <f t="shared" si="76"/>
        <v>1.5543946809361827E-2</v>
      </c>
      <c r="AF701" s="85">
        <f t="shared" si="77"/>
        <v>-8.5016350255435191E-3</v>
      </c>
      <c r="AG701" s="85">
        <f t="shared" si="78"/>
        <v>-1.3134928171657456E-2</v>
      </c>
      <c r="AH701" s="85">
        <f t="shared" si="79"/>
        <v>-5.7229320552936239E-3</v>
      </c>
      <c r="AI701" s="85">
        <f t="shared" si="80"/>
        <v>-1.100668054834369E-3</v>
      </c>
      <c r="AJ701" s="6"/>
      <c r="AK701" s="4"/>
    </row>
    <row r="702" spans="15:37" s="1" customFormat="1" x14ac:dyDescent="0.25">
      <c r="O702" s="6"/>
      <c r="P702" s="35">
        <v>44825</v>
      </c>
      <c r="Q702" s="9">
        <v>3789.929931640625</v>
      </c>
      <c r="R702" s="9">
        <v>11637.7900390625</v>
      </c>
      <c r="S702" s="9">
        <v>151.86837768554688</v>
      </c>
      <c r="T702" s="9">
        <v>234.90048217773438</v>
      </c>
      <c r="U702" s="9">
        <v>79.949165344238281</v>
      </c>
      <c r="V702" s="9">
        <v>155.78999328613281</v>
      </c>
      <c r="W702">
        <v>300.79998779296875</v>
      </c>
      <c r="X702" s="9"/>
      <c r="Y702" s="9"/>
      <c r="AA702" s="6"/>
      <c r="AB702" s="84">
        <f>price_clean[[#This Row],[Date.1]]</f>
        <v>44825</v>
      </c>
      <c r="AC702" s="85">
        <f t="shared" si="74"/>
        <v>-1.726467409850635E-2</v>
      </c>
      <c r="AD702" s="85">
        <f t="shared" si="75"/>
        <v>-1.8200255148564107E-2</v>
      </c>
      <c r="AE702" s="85">
        <f t="shared" si="76"/>
        <v>-2.0475878289285317E-2</v>
      </c>
      <c r="AF702" s="85">
        <f t="shared" si="77"/>
        <v>-1.4541131533068645E-2</v>
      </c>
      <c r="AG702" s="85">
        <f t="shared" si="78"/>
        <v>-1.5944959723064395E-2</v>
      </c>
      <c r="AH702" s="85">
        <f t="shared" si="79"/>
        <v>4.6322283209624593E-3</v>
      </c>
      <c r="AI702" s="85">
        <f t="shared" si="80"/>
        <v>-2.6021592607865372E-2</v>
      </c>
      <c r="AJ702" s="6"/>
      <c r="AK702" s="4"/>
    </row>
    <row r="703" spans="15:37" s="1" customFormat="1" x14ac:dyDescent="0.25">
      <c r="O703" s="6"/>
      <c r="P703" s="35">
        <v>44826</v>
      </c>
      <c r="Q703" s="9">
        <v>3757.989990234375</v>
      </c>
      <c r="R703" s="9">
        <v>11501.650390625</v>
      </c>
      <c r="S703" s="9">
        <v>150.90020751953125</v>
      </c>
      <c r="T703" s="9">
        <v>236.89605712890625</v>
      </c>
      <c r="U703" s="9">
        <v>79.325836181640625</v>
      </c>
      <c r="V703" s="9">
        <v>155.69999694824219</v>
      </c>
      <c r="W703">
        <v>288.58999633789063</v>
      </c>
      <c r="X703" s="9"/>
      <c r="Y703" s="9"/>
      <c r="AA703" s="6"/>
      <c r="AB703" s="84">
        <f>price_clean[[#This Row],[Date.1]]</f>
        <v>44826</v>
      </c>
      <c r="AC703" s="85">
        <f t="shared" si="74"/>
        <v>-8.4632938304539853E-3</v>
      </c>
      <c r="AD703" s="85">
        <f t="shared" si="75"/>
        <v>-1.1767027790113767E-2</v>
      </c>
      <c r="AE703" s="85">
        <f t="shared" si="76"/>
        <v>-6.3954684424538007E-3</v>
      </c>
      <c r="AF703" s="85">
        <f t="shared" si="77"/>
        <v>8.4595230603264973E-3</v>
      </c>
      <c r="AG703" s="85">
        <f t="shared" si="78"/>
        <v>-7.8271208779363017E-3</v>
      </c>
      <c r="AH703" s="85">
        <f t="shared" si="79"/>
        <v>-5.7784418900316977E-4</v>
      </c>
      <c r="AI703" s="85">
        <f t="shared" si="80"/>
        <v>-4.1438568478665415E-2</v>
      </c>
      <c r="AJ703" s="6"/>
      <c r="AK703" s="4"/>
    </row>
    <row r="704" spans="15:37" s="1" customFormat="1" x14ac:dyDescent="0.25">
      <c r="O704" s="6"/>
      <c r="P704" s="35">
        <v>44827</v>
      </c>
      <c r="Q704" s="9">
        <v>3693.22998046875</v>
      </c>
      <c r="R704" s="9">
        <v>11311.240234375</v>
      </c>
      <c r="S704" s="9">
        <v>148.61799621582031</v>
      </c>
      <c r="T704" s="9">
        <v>233.88792419433594</v>
      </c>
      <c r="U704" s="9">
        <v>77.513381958007813</v>
      </c>
      <c r="V704" s="9">
        <v>153.00999450683594</v>
      </c>
      <c r="W704">
        <v>275.32998657226563</v>
      </c>
      <c r="X704" s="9"/>
      <c r="Y704" s="9"/>
      <c r="AA704" s="6"/>
      <c r="AB704" s="84">
        <f>price_clean[[#This Row],[Date.1]]</f>
        <v>44827</v>
      </c>
      <c r="AC704" s="85">
        <f t="shared" si="74"/>
        <v>-1.7382828767330778E-2</v>
      </c>
      <c r="AD704" s="85">
        <f t="shared" si="75"/>
        <v>-1.6693594972804222E-2</v>
      </c>
      <c r="AE704" s="85">
        <f t="shared" si="76"/>
        <v>-1.5239510947821862E-2</v>
      </c>
      <c r="AF704" s="85">
        <f t="shared" si="77"/>
        <v>-1.2779423229750507E-2</v>
      </c>
      <c r="AG704" s="85">
        <f t="shared" si="78"/>
        <v>-2.3113286746298582E-2</v>
      </c>
      <c r="AH704" s="85">
        <f t="shared" si="79"/>
        <v>-1.7427816406674814E-2</v>
      </c>
      <c r="AI704" s="85">
        <f t="shared" si="80"/>
        <v>-4.7036653542681939E-2</v>
      </c>
      <c r="AJ704" s="6"/>
      <c r="AK704" s="4"/>
    </row>
    <row r="705" spans="15:37" s="1" customFormat="1" x14ac:dyDescent="0.25">
      <c r="O705" s="6"/>
      <c r="P705" s="35">
        <v>44830</v>
      </c>
      <c r="Q705" s="9">
        <v>3655.0400390625</v>
      </c>
      <c r="R705" s="9">
        <v>11254.1103515625</v>
      </c>
      <c r="S705" s="9">
        <v>148.95390319824219</v>
      </c>
      <c r="T705" s="9">
        <v>233.42587280273438</v>
      </c>
      <c r="U705" s="9">
        <v>76.58319091796875</v>
      </c>
      <c r="V705" s="9">
        <v>151.22999572753906</v>
      </c>
      <c r="W705">
        <v>276.010009765625</v>
      </c>
      <c r="X705" s="9"/>
      <c r="Y705" s="9"/>
      <c r="AA705" s="6"/>
      <c r="AB705" s="84">
        <f>price_clean[[#This Row],[Date.1]]</f>
        <v>44830</v>
      </c>
      <c r="AC705" s="85">
        <f t="shared" si="74"/>
        <v>-1.0394360890280502E-2</v>
      </c>
      <c r="AD705" s="85">
        <f t="shared" si="75"/>
        <v>-5.0635158233901384E-3</v>
      </c>
      <c r="AE705" s="85">
        <f t="shared" si="76"/>
        <v>2.2576535335476948E-3</v>
      </c>
      <c r="AF705" s="85">
        <f t="shared" si="77"/>
        <v>-1.9774787097606096E-3</v>
      </c>
      <c r="AG705" s="85">
        <f t="shared" si="78"/>
        <v>-1.2072978926459239E-2</v>
      </c>
      <c r="AH705" s="85">
        <f t="shared" si="79"/>
        <v>-1.1701414321797421E-2</v>
      </c>
      <c r="AI705" s="85">
        <f t="shared" si="80"/>
        <v>2.4668028538151034E-3</v>
      </c>
      <c r="AJ705" s="6"/>
      <c r="AK705" s="4"/>
    </row>
    <row r="706" spans="15:37" s="1" customFormat="1" x14ac:dyDescent="0.25">
      <c r="O706" s="6"/>
      <c r="P706" s="35">
        <v>44831</v>
      </c>
      <c r="Q706" s="9">
        <v>3647.2900390625</v>
      </c>
      <c r="R706" s="9">
        <v>11271.75</v>
      </c>
      <c r="S706" s="9">
        <v>149.9320068359375</v>
      </c>
      <c r="T706" s="9">
        <v>232.40353393554688</v>
      </c>
      <c r="U706" s="9">
        <v>76.324249267578125</v>
      </c>
      <c r="V706" s="9">
        <v>151.53999328613281</v>
      </c>
      <c r="W706">
        <v>282.94000244140625</v>
      </c>
      <c r="X706" s="9"/>
      <c r="Y706" s="9"/>
      <c r="AA706" s="6"/>
      <c r="AB706" s="84">
        <f>price_clean[[#This Row],[Date.1]]</f>
        <v>44831</v>
      </c>
      <c r="AC706" s="85">
        <f t="shared" si="74"/>
        <v>-2.1226109548247284E-3</v>
      </c>
      <c r="AD706" s="85">
        <f t="shared" si="75"/>
        <v>1.5661689957999633E-3</v>
      </c>
      <c r="AE706" s="85">
        <f t="shared" si="76"/>
        <v>6.5450199990344923E-3</v>
      </c>
      <c r="AF706" s="85">
        <f t="shared" si="77"/>
        <v>-4.3893343519561126E-3</v>
      </c>
      <c r="AG706" s="85">
        <f t="shared" si="78"/>
        <v>-3.3869103767154621E-3</v>
      </c>
      <c r="AH706" s="85">
        <f t="shared" si="79"/>
        <v>2.0477436877313054E-3</v>
      </c>
      <c r="AI706" s="85">
        <f t="shared" si="80"/>
        <v>2.4797737333229056E-2</v>
      </c>
      <c r="AJ706" s="6"/>
      <c r="AK706" s="4"/>
    </row>
    <row r="707" spans="15:37" s="1" customFormat="1" x14ac:dyDescent="0.25">
      <c r="O707" s="6"/>
      <c r="P707" s="35">
        <v>44832</v>
      </c>
      <c r="Q707" s="9">
        <v>3719.0400390625</v>
      </c>
      <c r="R707" s="9">
        <v>11493.830078125</v>
      </c>
      <c r="S707" s="9">
        <v>148.03511047363281</v>
      </c>
      <c r="T707" s="9">
        <v>236.98452758789063</v>
      </c>
      <c r="U707" s="9">
        <v>77.9161376953125</v>
      </c>
      <c r="V707" s="9">
        <v>154.69000244140625</v>
      </c>
      <c r="W707">
        <v>287.80999755859375</v>
      </c>
      <c r="X707" s="9"/>
      <c r="Y707" s="9"/>
      <c r="AA707" s="6"/>
      <c r="AB707" s="84">
        <f>price_clean[[#This Row],[Date.1]]</f>
        <v>44832</v>
      </c>
      <c r="AC707" s="85">
        <f t="shared" si="74"/>
        <v>1.9481144181152356E-2</v>
      </c>
      <c r="AD707" s="85">
        <f t="shared" si="75"/>
        <v>1.9510780947733342E-2</v>
      </c>
      <c r="AE707" s="85">
        <f t="shared" si="76"/>
        <v>-1.273242501110141E-2</v>
      </c>
      <c r="AF707" s="85">
        <f t="shared" si="77"/>
        <v>1.951962343947676E-2</v>
      </c>
      <c r="AG707" s="85">
        <f t="shared" si="78"/>
        <v>2.0642387964264108E-2</v>
      </c>
      <c r="AH707" s="85">
        <f t="shared" si="79"/>
        <v>2.0573557832177892E-2</v>
      </c>
      <c r="AI707" s="85">
        <f t="shared" si="80"/>
        <v>1.7065662059063912E-2</v>
      </c>
      <c r="AJ707" s="6"/>
      <c r="AK707" s="4"/>
    </row>
    <row r="708" spans="15:37" s="1" customFormat="1" x14ac:dyDescent="0.25">
      <c r="O708" s="6"/>
      <c r="P708" s="35">
        <v>44833</v>
      </c>
      <c r="Q708" s="9">
        <v>3640.469970703125</v>
      </c>
      <c r="R708" s="9">
        <v>11164.7802734375</v>
      </c>
      <c r="S708" s="9">
        <v>140.76377868652344</v>
      </c>
      <c r="T708" s="9">
        <v>233.47503662109375</v>
      </c>
      <c r="U708" s="9">
        <v>76.448921203613281</v>
      </c>
      <c r="V708" s="9">
        <v>154.66000366210938</v>
      </c>
      <c r="W708">
        <v>268.20999145507813</v>
      </c>
      <c r="X708" s="9"/>
      <c r="Y708" s="9"/>
      <c r="AA708" s="6"/>
      <c r="AB708" s="84">
        <f>price_clean[[#This Row],[Date.1]]</f>
        <v>44833</v>
      </c>
      <c r="AC708" s="85">
        <f t="shared" si="74"/>
        <v>-2.1352794823097501E-2</v>
      </c>
      <c r="AD708" s="85">
        <f t="shared" si="75"/>
        <v>-2.9046171292343121E-2</v>
      </c>
      <c r="AE708" s="85">
        <f t="shared" si="76"/>
        <v>-5.0366321577088653E-2</v>
      </c>
      <c r="AF708" s="85">
        <f t="shared" si="77"/>
        <v>-1.4919692716647203E-2</v>
      </c>
      <c r="AG708" s="85">
        <f t="shared" si="78"/>
        <v>-1.9010269401484627E-2</v>
      </c>
      <c r="AH708" s="85">
        <f t="shared" si="79"/>
        <v>-1.9394717180553969E-4</v>
      </c>
      <c r="AI708" s="85">
        <f t="shared" si="80"/>
        <v>-7.0530307817389323E-2</v>
      </c>
      <c r="AJ708" s="6"/>
      <c r="AK708" s="4"/>
    </row>
    <row r="709" spans="15:37" s="1" customFormat="1" x14ac:dyDescent="0.25">
      <c r="O709" s="6"/>
      <c r="P709" s="35">
        <v>44834</v>
      </c>
      <c r="Q709" s="9">
        <v>3585.6201171875</v>
      </c>
      <c r="R709" s="9">
        <v>10971.2197265625</v>
      </c>
      <c r="S709" s="9">
        <v>136.53533935546875</v>
      </c>
      <c r="T709" s="9">
        <v>228.95298767089844</v>
      </c>
      <c r="U709" s="9">
        <v>75.643379211425781</v>
      </c>
      <c r="V709" s="9">
        <v>154.66999816894531</v>
      </c>
      <c r="W709">
        <v>265.25</v>
      </c>
      <c r="X709" s="9"/>
      <c r="Y709" s="9"/>
      <c r="AA709" s="6"/>
      <c r="AB709" s="84">
        <f>price_clean[[#This Row],[Date.1]]</f>
        <v>44834</v>
      </c>
      <c r="AC709" s="85">
        <f t="shared" si="74"/>
        <v>-1.5181351546209299E-2</v>
      </c>
      <c r="AD709" s="85">
        <f t="shared" si="75"/>
        <v>-1.7488749577783368E-2</v>
      </c>
      <c r="AE709" s="85">
        <f t="shared" si="76"/>
        <v>-3.0499679487504826E-2</v>
      </c>
      <c r="AF709" s="85">
        <f t="shared" si="77"/>
        <v>-1.9558473383086993E-2</v>
      </c>
      <c r="AG709" s="85">
        <f t="shared" si="78"/>
        <v>-1.0592903420323438E-2</v>
      </c>
      <c r="AH709" s="85">
        <f t="shared" si="79"/>
        <v>6.4620352246853608E-5</v>
      </c>
      <c r="AI709" s="85">
        <f t="shared" si="80"/>
        <v>-1.1097446407076914E-2</v>
      </c>
      <c r="AJ709" s="6"/>
      <c r="AK709" s="4"/>
    </row>
    <row r="710" spans="15:37" s="1" customFormat="1" x14ac:dyDescent="0.25">
      <c r="O710" s="6"/>
      <c r="P710" s="35">
        <v>44837</v>
      </c>
      <c r="Q710" s="9">
        <v>3678.429931640625</v>
      </c>
      <c r="R710" s="9">
        <v>11229.73046875</v>
      </c>
      <c r="S710" s="9">
        <v>140.734130859375</v>
      </c>
      <c r="T710" s="9">
        <v>236.66014099121094</v>
      </c>
      <c r="U710" s="9">
        <v>77.513381958007813</v>
      </c>
      <c r="V710" s="9">
        <v>158.42999267578125</v>
      </c>
      <c r="W710">
        <v>242.39999389648438</v>
      </c>
      <c r="X710" s="9"/>
      <c r="Y710" s="9"/>
      <c r="AA710" s="6"/>
      <c r="AB710" s="84">
        <f>price_clean[[#This Row],[Date.1]]</f>
        <v>44837</v>
      </c>
      <c r="AC710" s="85">
        <f t="shared" si="74"/>
        <v>2.555457753093017E-2</v>
      </c>
      <c r="AD710" s="85">
        <f t="shared" si="75"/>
        <v>2.328931188275889E-2</v>
      </c>
      <c r="AE710" s="85">
        <f t="shared" si="76"/>
        <v>3.0289036166523207E-2</v>
      </c>
      <c r="AF710" s="85">
        <f t="shared" si="77"/>
        <v>3.3108419245532893E-2</v>
      </c>
      <c r="AG710" s="85">
        <f t="shared" si="78"/>
        <v>2.4420674160718633E-2</v>
      </c>
      <c r="AH710" s="85">
        <f t="shared" si="79"/>
        <v>2.4019005945363412E-2</v>
      </c>
      <c r="AI710" s="85">
        <f t="shared" si="80"/>
        <v>-9.0083548478453346E-2</v>
      </c>
      <c r="AJ710" s="6"/>
      <c r="AK710" s="4"/>
    </row>
    <row r="711" spans="15:37" s="1" customFormat="1" x14ac:dyDescent="0.25">
      <c r="O711" s="6"/>
      <c r="P711" s="35">
        <v>44838</v>
      </c>
      <c r="Q711" s="9">
        <v>3790.929931640625</v>
      </c>
      <c r="R711" s="9">
        <v>11582.5400390625</v>
      </c>
      <c r="S711" s="9">
        <v>144.34019470214844</v>
      </c>
      <c r="T711" s="9">
        <v>244.66220092773438</v>
      </c>
      <c r="U711" s="9">
        <v>80.140960693359375</v>
      </c>
      <c r="V711" s="9">
        <v>160.69999694824219</v>
      </c>
      <c r="W711">
        <v>249.44000244140625</v>
      </c>
      <c r="X711" s="9"/>
      <c r="Y711" s="9"/>
      <c r="AA711" s="6"/>
      <c r="AB711" s="84">
        <f>price_clean[[#This Row],[Date.1]]</f>
        <v>44838</v>
      </c>
      <c r="AC711" s="85">
        <f t="shared" si="74"/>
        <v>3.0125341416799834E-2</v>
      </c>
      <c r="AD711" s="85">
        <f t="shared" si="75"/>
        <v>3.0934027700556279E-2</v>
      </c>
      <c r="AE711" s="85">
        <f t="shared" si="76"/>
        <v>2.5300462895821753E-2</v>
      </c>
      <c r="AF711" s="85">
        <f t="shared" si="77"/>
        <v>3.3253379730341377E-2</v>
      </c>
      <c r="AG711" s="85">
        <f t="shared" si="78"/>
        <v>3.3336500945297512E-2</v>
      </c>
      <c r="AH711" s="85">
        <f t="shared" si="79"/>
        <v>1.4226444596111972E-2</v>
      </c>
      <c r="AI711" s="85">
        <f t="shared" si="80"/>
        <v>2.8629186081376191E-2</v>
      </c>
      <c r="AJ711" s="6"/>
      <c r="AK711" s="4"/>
    </row>
    <row r="712" spans="15:37" s="1" customFormat="1" x14ac:dyDescent="0.25">
      <c r="O712" s="6"/>
      <c r="P712" s="35">
        <v>44839</v>
      </c>
      <c r="Q712" s="9">
        <v>3783.280029296875</v>
      </c>
      <c r="R712" s="9">
        <v>11573.1796875</v>
      </c>
      <c r="S712" s="9">
        <v>144.63656616210938</v>
      </c>
      <c r="T712" s="9">
        <v>244.97674560546875</v>
      </c>
      <c r="U712" s="9">
        <v>79.757362365722656</v>
      </c>
      <c r="V712" s="9">
        <v>159.80999755859375</v>
      </c>
      <c r="W712">
        <v>240.80999755859375</v>
      </c>
      <c r="X712" s="9"/>
      <c r="Y712" s="9"/>
      <c r="AA712" s="6"/>
      <c r="AB712" s="84">
        <f>price_clean[[#This Row],[Date.1]]</f>
        <v>44839</v>
      </c>
      <c r="AC712" s="85">
        <f t="shared" si="74"/>
        <v>-2.0199875589381176E-3</v>
      </c>
      <c r="AD712" s="85">
        <f t="shared" si="75"/>
        <v>-8.0846997483810827E-4</v>
      </c>
      <c r="AE712" s="85">
        <f t="shared" si="76"/>
        <v>2.0511792227566644E-3</v>
      </c>
      <c r="AF712" s="85">
        <f t="shared" si="77"/>
        <v>1.2848027030126546E-3</v>
      </c>
      <c r="AG712" s="85">
        <f t="shared" si="78"/>
        <v>-4.7980373552925348E-3</v>
      </c>
      <c r="AH712" s="85">
        <f t="shared" si="79"/>
        <v>-5.5536594329764757E-3</v>
      </c>
      <c r="AI712" s="85">
        <f t="shared" si="80"/>
        <v>-3.5210184423729626E-2</v>
      </c>
      <c r="AJ712" s="6"/>
      <c r="AK712" s="4"/>
    </row>
    <row r="713" spans="15:37" s="1" customFormat="1" x14ac:dyDescent="0.25">
      <c r="O713" s="6"/>
      <c r="P713" s="35">
        <v>44840</v>
      </c>
      <c r="Q713" s="9">
        <v>3744.52001953125</v>
      </c>
      <c r="R713" s="9">
        <v>11485.5</v>
      </c>
      <c r="S713" s="9">
        <v>143.67823791503906</v>
      </c>
      <c r="T713" s="9">
        <v>242.60760498046875</v>
      </c>
      <c r="U713" s="9">
        <v>78.865524291992188</v>
      </c>
      <c r="V713" s="9">
        <v>159.6300048828125</v>
      </c>
      <c r="W713">
        <v>238.1300048828125</v>
      </c>
      <c r="X713" s="9"/>
      <c r="Y713" s="9"/>
      <c r="AA713" s="6"/>
      <c r="AB713" s="84">
        <f>price_clean[[#This Row],[Date.1]]</f>
        <v>44840</v>
      </c>
      <c r="AC713" s="85">
        <f t="shared" si="74"/>
        <v>-1.0297922911395202E-2</v>
      </c>
      <c r="AD713" s="85">
        <f t="shared" si="75"/>
        <v>-7.6049549471097332E-3</v>
      </c>
      <c r="AE713" s="85">
        <f t="shared" si="76"/>
        <v>-6.6478152549556595E-3</v>
      </c>
      <c r="AF713" s="85">
        <f t="shared" si="77"/>
        <v>-9.7179463079990758E-3</v>
      </c>
      <c r="AG713" s="85">
        <f t="shared" si="78"/>
        <v>-1.1244877584104062E-2</v>
      </c>
      <c r="AH713" s="85">
        <f t="shared" si="79"/>
        <v>-1.1269264553861384E-3</v>
      </c>
      <c r="AI713" s="85">
        <f t="shared" si="80"/>
        <v>-1.1191467132615623E-2</v>
      </c>
      <c r="AJ713" s="6"/>
      <c r="AK713" s="4"/>
    </row>
    <row r="714" spans="15:37" s="1" customFormat="1" x14ac:dyDescent="0.25">
      <c r="O714" s="6"/>
      <c r="P714" s="35">
        <v>44841</v>
      </c>
      <c r="Q714" s="9">
        <v>3639.659912109375</v>
      </c>
      <c r="R714" s="9">
        <v>11039.4697265625</v>
      </c>
      <c r="S714" s="9">
        <v>138.402587890625</v>
      </c>
      <c r="T714" s="9">
        <v>230.27027893066406</v>
      </c>
      <c r="U714" s="9">
        <v>76.957176208496094</v>
      </c>
      <c r="V714" s="9">
        <v>157.8800048828125</v>
      </c>
      <c r="W714">
        <v>223.07000732421875</v>
      </c>
      <c r="X714" s="9"/>
      <c r="Y714" s="9"/>
      <c r="AA714" s="6"/>
      <c r="AB714" s="84">
        <f>price_clean[[#This Row],[Date.1]]</f>
        <v>44841</v>
      </c>
      <c r="AC714" s="85">
        <f t="shared" si="74"/>
        <v>-2.8403196531478058E-2</v>
      </c>
      <c r="AD714" s="85">
        <f t="shared" si="75"/>
        <v>-3.9608362558041954E-2</v>
      </c>
      <c r="AE714" s="85">
        <f t="shared" si="76"/>
        <v>-3.7409598883901579E-2</v>
      </c>
      <c r="AF714" s="85">
        <f t="shared" si="77"/>
        <v>-5.2191599047055622E-2</v>
      </c>
      <c r="AG714" s="85">
        <f t="shared" si="78"/>
        <v>-2.4495063878537924E-2</v>
      </c>
      <c r="AH714" s="85">
        <f t="shared" si="79"/>
        <v>-1.1023386142689101E-2</v>
      </c>
      <c r="AI714" s="85">
        <f t="shared" si="80"/>
        <v>-6.5331107158256532E-2</v>
      </c>
      <c r="AJ714" s="6"/>
      <c r="AK714" s="4"/>
    </row>
    <row r="715" spans="15:37" s="1" customFormat="1" x14ac:dyDescent="0.25">
      <c r="O715" s="6"/>
      <c r="P715" s="35">
        <v>44844</v>
      </c>
      <c r="Q715" s="9">
        <v>3612.389892578125</v>
      </c>
      <c r="R715" s="9">
        <v>10926.9697265625</v>
      </c>
      <c r="S715" s="9">
        <v>138.72857666015625</v>
      </c>
      <c r="T715" s="9">
        <v>225.36488342285156</v>
      </c>
      <c r="U715" s="9">
        <v>76.305076599121094</v>
      </c>
      <c r="V715" s="9">
        <v>155.47999572753906</v>
      </c>
      <c r="W715">
        <v>222.96000671386719</v>
      </c>
      <c r="X715" s="9"/>
      <c r="Y715" s="9"/>
      <c r="AA715" s="6"/>
      <c r="AB715" s="84">
        <f>price_clean[[#This Row],[Date.1]]</f>
        <v>44844</v>
      </c>
      <c r="AC715" s="85">
        <f t="shared" si="74"/>
        <v>-7.5206731336527723E-3</v>
      </c>
      <c r="AD715" s="85">
        <f t="shared" si="75"/>
        <v>-1.0242987613177381E-2</v>
      </c>
      <c r="AE715" s="85">
        <f t="shared" si="76"/>
        <v>2.3525966154987225E-3</v>
      </c>
      <c r="AF715" s="85">
        <f t="shared" si="77"/>
        <v>-2.1532952025015439E-2</v>
      </c>
      <c r="AG715" s="85">
        <f t="shared" si="78"/>
        <v>-8.5096432098698115E-3</v>
      </c>
      <c r="AH715" s="85">
        <f t="shared" si="79"/>
        <v>-1.5318203217156916E-2</v>
      </c>
      <c r="AI715" s="85">
        <f t="shared" si="80"/>
        <v>-4.9324309629234073E-4</v>
      </c>
      <c r="AJ715" s="6"/>
      <c r="AK715" s="4"/>
    </row>
    <row r="716" spans="15:37" s="1" customFormat="1" x14ac:dyDescent="0.25">
      <c r="O716" s="6"/>
      <c r="P716" s="35">
        <v>44845</v>
      </c>
      <c r="Q716" s="9">
        <v>3588.840087890625</v>
      </c>
      <c r="R716" s="9">
        <v>10791.349609375</v>
      </c>
      <c r="S716" s="9">
        <v>137.30592346191406</v>
      </c>
      <c r="T716" s="9">
        <v>221.58992004394531</v>
      </c>
      <c r="U716" s="9">
        <v>75.633804321289063</v>
      </c>
      <c r="V716" s="9">
        <v>155.16000366210938</v>
      </c>
      <c r="W716">
        <v>216.5</v>
      </c>
      <c r="X716" s="9"/>
      <c r="Y716" s="9"/>
      <c r="AA716" s="6"/>
      <c r="AB716" s="84">
        <f>price_clean[[#This Row],[Date.1]]</f>
        <v>44845</v>
      </c>
      <c r="AC716" s="85">
        <f t="shared" si="74"/>
        <v>-6.5405184123237814E-3</v>
      </c>
      <c r="AD716" s="85">
        <f t="shared" si="75"/>
        <v>-1.2489168974189658E-2</v>
      </c>
      <c r="AE716" s="85">
        <f t="shared" si="76"/>
        <v>-1.0307883936915457E-2</v>
      </c>
      <c r="AF716" s="85">
        <f t="shared" si="77"/>
        <v>-1.6892326091567718E-2</v>
      </c>
      <c r="AG716" s="85">
        <f t="shared" si="78"/>
        <v>-8.8361404448708322E-3</v>
      </c>
      <c r="AH716" s="85">
        <f t="shared" si="79"/>
        <v>-2.0602123309399292E-3</v>
      </c>
      <c r="AI716" s="85">
        <f t="shared" si="80"/>
        <v>-2.9401865843576892E-2</v>
      </c>
      <c r="AJ716" s="6"/>
      <c r="AK716" s="4"/>
    </row>
    <row r="717" spans="15:37" s="1" customFormat="1" x14ac:dyDescent="0.25">
      <c r="O717" s="6"/>
      <c r="P717" s="35">
        <v>44846</v>
      </c>
      <c r="Q717" s="9">
        <v>3577.030029296875</v>
      </c>
      <c r="R717" s="9">
        <v>10785.6201171875</v>
      </c>
      <c r="S717" s="9">
        <v>136.67362976074219</v>
      </c>
      <c r="T717" s="9">
        <v>221.92416381835938</v>
      </c>
      <c r="U717" s="9">
        <v>75.442001342773438</v>
      </c>
      <c r="V717" s="9">
        <v>155.99000549316406</v>
      </c>
      <c r="W717">
        <v>217.24000549316406</v>
      </c>
      <c r="X717" s="9"/>
      <c r="Y717" s="9"/>
      <c r="AA717" s="6"/>
      <c r="AB717" s="84">
        <f>price_clean[[#This Row],[Date.1]]</f>
        <v>44846</v>
      </c>
      <c r="AC717" s="85">
        <f t="shared" si="74"/>
        <v>-3.2961996501662937E-3</v>
      </c>
      <c r="AD717" s="85">
        <f t="shared" si="75"/>
        <v>-5.3107478897822941E-4</v>
      </c>
      <c r="AE717" s="85">
        <f t="shared" si="76"/>
        <v>-4.6156351178098399E-3</v>
      </c>
      <c r="AF717" s="85">
        <f t="shared" si="77"/>
        <v>1.5072524181488091E-3</v>
      </c>
      <c r="AG717" s="85">
        <f t="shared" si="78"/>
        <v>-2.5391634447924343E-3</v>
      </c>
      <c r="AH717" s="85">
        <f t="shared" si="79"/>
        <v>5.3350716717094227E-3</v>
      </c>
      <c r="AI717" s="85">
        <f t="shared" si="80"/>
        <v>3.4122110102535212E-3</v>
      </c>
      <c r="AJ717" s="6"/>
      <c r="AK717" s="4"/>
    </row>
    <row r="718" spans="15:37" s="1" customFormat="1" x14ac:dyDescent="0.25">
      <c r="O718" s="6"/>
      <c r="P718" s="35">
        <v>44847</v>
      </c>
      <c r="Q718" s="9">
        <v>3669.909912109375</v>
      </c>
      <c r="R718" s="9">
        <v>11033.580078125</v>
      </c>
      <c r="S718" s="9">
        <v>141.26763916015625</v>
      </c>
      <c r="T718" s="9">
        <v>230.27027893066406</v>
      </c>
      <c r="U718" s="9">
        <v>77.062667846679688</v>
      </c>
      <c r="V718" s="9">
        <v>154.91000366210938</v>
      </c>
      <c r="W718">
        <v>221.72000122070313</v>
      </c>
      <c r="X718" s="9"/>
      <c r="Y718" s="9"/>
      <c r="AA718" s="6"/>
      <c r="AB718" s="84">
        <f>price_clean[[#This Row],[Date.1]]</f>
        <v>44847</v>
      </c>
      <c r="AC718" s="85">
        <f t="shared" si="74"/>
        <v>2.5634259307631132E-2</v>
      </c>
      <c r="AD718" s="85">
        <f t="shared" si="75"/>
        <v>2.2729580736367036E-2</v>
      </c>
      <c r="AE718" s="85">
        <f t="shared" si="76"/>
        <v>3.3060422038562715E-2</v>
      </c>
      <c r="AF718" s="85">
        <f t="shared" si="77"/>
        <v>3.6918025698434435E-2</v>
      </c>
      <c r="AG718" s="85">
        <f t="shared" si="78"/>
        <v>2.1254792074078526E-2</v>
      </c>
      <c r="AH718" s="85">
        <f t="shared" si="79"/>
        <v>-6.9476110871142041E-3</v>
      </c>
      <c r="AI718" s="85">
        <f t="shared" si="80"/>
        <v>2.0412571604412611E-2</v>
      </c>
      <c r="AJ718" s="6"/>
      <c r="AK718" s="4"/>
    </row>
    <row r="719" spans="15:37" s="1" customFormat="1" x14ac:dyDescent="0.25">
      <c r="O719" s="6"/>
      <c r="P719" s="35">
        <v>44848</v>
      </c>
      <c r="Q719" s="9">
        <v>3583.070068359375</v>
      </c>
      <c r="R719" s="9">
        <v>10692.0595703125</v>
      </c>
      <c r="S719" s="9">
        <v>136.71315002441406</v>
      </c>
      <c r="T719" s="9">
        <v>224.68655395507813</v>
      </c>
      <c r="U719" s="9">
        <v>75.45159912109375</v>
      </c>
      <c r="V719" s="9">
        <v>152.97999572753906</v>
      </c>
      <c r="W719">
        <v>204.99000549316406</v>
      </c>
      <c r="X719" s="9"/>
      <c r="Y719" s="9"/>
      <c r="AA719" s="6"/>
      <c r="AB719" s="84">
        <f>price_clean[[#This Row],[Date.1]]</f>
        <v>44848</v>
      </c>
      <c r="AC719" s="85">
        <f t="shared" si="74"/>
        <v>-2.3947120744528417E-2</v>
      </c>
      <c r="AD719" s="85">
        <f t="shared" si="75"/>
        <v>-3.1441987295457455E-2</v>
      </c>
      <c r="AE719" s="85">
        <f t="shared" si="76"/>
        <v>-3.2771305908088348E-2</v>
      </c>
      <c r="AF719" s="85">
        <f t="shared" si="77"/>
        <v>-2.4547407374328707E-2</v>
      </c>
      <c r="AG719" s="85">
        <f t="shared" si="78"/>
        <v>-2.1127579544140136E-2</v>
      </c>
      <c r="AH719" s="85">
        <f t="shared" si="79"/>
        <v>-1.2537160793022467E-2</v>
      </c>
      <c r="AI719" s="85">
        <f t="shared" si="80"/>
        <v>-7.8454105799184978E-2</v>
      </c>
      <c r="AJ719" s="6"/>
      <c r="AK719" s="4"/>
    </row>
    <row r="720" spans="15:37" s="1" customFormat="1" x14ac:dyDescent="0.25">
      <c r="O720" s="6"/>
      <c r="P720" s="35">
        <v>44851</v>
      </c>
      <c r="Q720" s="9">
        <v>3677.949951171875</v>
      </c>
      <c r="R720" s="9">
        <v>11062.5302734375</v>
      </c>
      <c r="S720" s="9">
        <v>140.69462585449219</v>
      </c>
      <c r="T720" s="9">
        <v>233.5045166015625</v>
      </c>
      <c r="U720" s="9">
        <v>77.436653137207031</v>
      </c>
      <c r="V720" s="9">
        <v>153.41999816894531</v>
      </c>
      <c r="W720">
        <v>219.35000610351563</v>
      </c>
      <c r="X720" s="9"/>
      <c r="Y720" s="9"/>
      <c r="AA720" s="6"/>
      <c r="AB720" s="84">
        <f>price_clean[[#This Row],[Date.1]]</f>
        <v>44851</v>
      </c>
      <c r="AC720" s="85">
        <f t="shared" si="74"/>
        <v>2.6135524557561848E-2</v>
      </c>
      <c r="AD720" s="85">
        <f t="shared" si="75"/>
        <v>3.406237716655134E-2</v>
      </c>
      <c r="AE720" s="85">
        <f t="shared" si="76"/>
        <v>2.8706832284429398E-2</v>
      </c>
      <c r="AF720" s="85">
        <f t="shared" si="77"/>
        <v>3.8495082554755616E-2</v>
      </c>
      <c r="AG720" s="85">
        <f t="shared" si="78"/>
        <v>2.5968843811141944E-2</v>
      </c>
      <c r="AH720" s="85">
        <f t="shared" si="79"/>
        <v>2.8720806307473926E-3</v>
      </c>
      <c r="AI720" s="85">
        <f t="shared" si="80"/>
        <v>6.7707431179661257E-2</v>
      </c>
      <c r="AJ720" s="6"/>
      <c r="AK720" s="4"/>
    </row>
    <row r="721" spans="15:37" s="1" customFormat="1" x14ac:dyDescent="0.25">
      <c r="O721" s="6"/>
      <c r="P721" s="35">
        <v>44852</v>
      </c>
      <c r="Q721" s="9">
        <v>3719.97998046875</v>
      </c>
      <c r="R721" s="9">
        <v>11147.740234375</v>
      </c>
      <c r="S721" s="9">
        <v>142.01849365234375</v>
      </c>
      <c r="T721" s="9">
        <v>234.45808410644531</v>
      </c>
      <c r="U721" s="9">
        <v>78.184654235839844</v>
      </c>
      <c r="V721" s="9">
        <v>153.75</v>
      </c>
      <c r="W721">
        <v>220.19000244140625</v>
      </c>
      <c r="X721" s="9"/>
      <c r="Y721" s="9"/>
      <c r="AA721" s="6"/>
      <c r="AB721" s="84">
        <f>price_clean[[#This Row],[Date.1]]</f>
        <v>44852</v>
      </c>
      <c r="AC721" s="85">
        <f t="shared" si="74"/>
        <v>1.1362768207087462E-2</v>
      </c>
      <c r="AD721" s="85">
        <f t="shared" si="75"/>
        <v>7.6730608908720599E-3</v>
      </c>
      <c r="AE721" s="85">
        <f t="shared" si="76"/>
        <v>9.3655184933839064E-3</v>
      </c>
      <c r="AF721" s="85">
        <f t="shared" si="77"/>
        <v>4.075406125410296E-3</v>
      </c>
      <c r="AG721" s="85">
        <f t="shared" si="78"/>
        <v>9.6131676525396861E-3</v>
      </c>
      <c r="AH721" s="85">
        <f t="shared" si="79"/>
        <v>2.1486600903921822E-3</v>
      </c>
      <c r="AI721" s="85">
        <f t="shared" si="80"/>
        <v>3.8221656467324091E-3</v>
      </c>
      <c r="AJ721" s="6"/>
      <c r="AK721" s="4"/>
    </row>
    <row r="722" spans="15:37" s="1" customFormat="1" x14ac:dyDescent="0.25">
      <c r="O722" s="6"/>
      <c r="P722" s="35">
        <v>44853</v>
      </c>
      <c r="Q722" s="9">
        <v>3695.159912109375</v>
      </c>
      <c r="R722" s="9">
        <v>11103.3798828125</v>
      </c>
      <c r="S722" s="9">
        <v>142.12715148925781</v>
      </c>
      <c r="T722" s="9">
        <v>232.47233581542969</v>
      </c>
      <c r="U722" s="9">
        <v>77.359947204589844</v>
      </c>
      <c r="V722" s="9">
        <v>151.69000244140625</v>
      </c>
      <c r="W722">
        <v>222.03999328613281</v>
      </c>
      <c r="X722" s="9"/>
      <c r="Y722" s="9"/>
      <c r="AA722" s="6"/>
      <c r="AB722" s="84">
        <f>price_clean[[#This Row],[Date.1]]</f>
        <v>44853</v>
      </c>
      <c r="AC722" s="85">
        <f t="shared" si="74"/>
        <v>-6.694455239684375E-3</v>
      </c>
      <c r="AD722" s="85">
        <f t="shared" si="75"/>
        <v>-3.987251886609317E-3</v>
      </c>
      <c r="AE722" s="85">
        <f t="shared" si="76"/>
        <v>7.6480385371599762E-4</v>
      </c>
      <c r="AF722" s="85">
        <f t="shared" si="77"/>
        <v>-8.505593886705954E-3</v>
      </c>
      <c r="AG722" s="85">
        <f t="shared" si="78"/>
        <v>-1.0604222219967301E-2</v>
      </c>
      <c r="AH722" s="85">
        <f t="shared" si="79"/>
        <v>-1.3488925988338462E-2</v>
      </c>
      <c r="AI722" s="85">
        <f t="shared" si="80"/>
        <v>8.3666945003438385E-3</v>
      </c>
      <c r="AJ722" s="6"/>
      <c r="AK722" s="4"/>
    </row>
    <row r="723" spans="15:37" s="1" customFormat="1" x14ac:dyDescent="0.25">
      <c r="O723" s="6"/>
      <c r="P723" s="35">
        <v>44854</v>
      </c>
      <c r="Q723" s="9">
        <v>3665.780029296875</v>
      </c>
      <c r="R723" s="9">
        <v>11046.7099609375</v>
      </c>
      <c r="S723" s="9">
        <v>141.66279602050781</v>
      </c>
      <c r="T723" s="9">
        <v>232.14791870117188</v>
      </c>
      <c r="U723" s="9">
        <v>76.995529174804688</v>
      </c>
      <c r="V723" s="9">
        <v>151.44999694824219</v>
      </c>
      <c r="W723">
        <v>207.27999877929688</v>
      </c>
      <c r="X723" s="9"/>
      <c r="Y723" s="9"/>
      <c r="AA723" s="6"/>
      <c r="AB723" s="84">
        <f>price_clean[[#This Row],[Date.1]]</f>
        <v>44854</v>
      </c>
      <c r="AC723" s="85">
        <f t="shared" ref="AC723:AC786" si="81">LN(Q723/Q722)</f>
        <v>-7.9826867387666964E-3</v>
      </c>
      <c r="AD723" s="85">
        <f t="shared" si="75"/>
        <v>-5.1169133780331515E-3</v>
      </c>
      <c r="AE723" s="85">
        <f t="shared" si="76"/>
        <v>-3.2725322883440065E-3</v>
      </c>
      <c r="AF723" s="85">
        <f t="shared" si="77"/>
        <v>-1.3964831013127993E-3</v>
      </c>
      <c r="AG723" s="85">
        <f t="shared" si="78"/>
        <v>-4.7218111777612712E-3</v>
      </c>
      <c r="AH723" s="85">
        <f t="shared" si="79"/>
        <v>-1.5834633753089122E-3</v>
      </c>
      <c r="AI723" s="85">
        <f t="shared" si="80"/>
        <v>-6.8786985220059313E-2</v>
      </c>
      <c r="AJ723" s="6"/>
      <c r="AK723" s="4"/>
    </row>
    <row r="724" spans="15:37" s="1" customFormat="1" x14ac:dyDescent="0.25">
      <c r="O724" s="6"/>
      <c r="P724" s="35">
        <v>44855</v>
      </c>
      <c r="Q724" s="9">
        <v>3752.75</v>
      </c>
      <c r="R724" s="9">
        <v>11310.330078125</v>
      </c>
      <c r="S724" s="9">
        <v>145.49607849121094</v>
      </c>
      <c r="T724" s="9">
        <v>238.01675415039063</v>
      </c>
      <c r="U724" s="9">
        <v>78.597000122070313</v>
      </c>
      <c r="V724" s="9">
        <v>154.14999389648438</v>
      </c>
      <c r="W724">
        <v>214.44000244140625</v>
      </c>
      <c r="X724" s="9"/>
      <c r="Y724" s="9"/>
      <c r="AA724" s="6"/>
      <c r="AB724" s="84">
        <f>price_clean[[#This Row],[Date.1]]</f>
        <v>44855</v>
      </c>
      <c r="AC724" s="85">
        <f t="shared" si="81"/>
        <v>2.3447759860447268E-2</v>
      </c>
      <c r="AD724" s="85">
        <f t="shared" si="75"/>
        <v>2.3583831790149019E-2</v>
      </c>
      <c r="AE724" s="85">
        <f t="shared" si="76"/>
        <v>2.6699576623027854E-2</v>
      </c>
      <c r="AF724" s="85">
        <f t="shared" si="77"/>
        <v>2.4966317677052031E-2</v>
      </c>
      <c r="AG724" s="85">
        <f t="shared" si="78"/>
        <v>2.0586174817824033E-2</v>
      </c>
      <c r="AH724" s="85">
        <f t="shared" si="79"/>
        <v>1.7670597414526541E-2</v>
      </c>
      <c r="AI724" s="85">
        <f t="shared" si="80"/>
        <v>3.3959459979664812E-2</v>
      </c>
      <c r="AJ724" s="6"/>
      <c r="AK724" s="4"/>
    </row>
    <row r="725" spans="15:37" s="1" customFormat="1" x14ac:dyDescent="0.25">
      <c r="O725" s="6"/>
      <c r="P725" s="35">
        <v>44858</v>
      </c>
      <c r="Q725" s="9">
        <v>3797.340087890625</v>
      </c>
      <c r="R725" s="9">
        <v>11430.259765625</v>
      </c>
      <c r="S725" s="9">
        <v>147.64982604980469</v>
      </c>
      <c r="T725" s="9">
        <v>243.059814453125</v>
      </c>
      <c r="U725" s="9">
        <v>78.750442504882813</v>
      </c>
      <c r="V725" s="9">
        <v>153.64999389648438</v>
      </c>
      <c r="W725">
        <v>211.25</v>
      </c>
      <c r="X725" s="9"/>
      <c r="Y725" s="9"/>
      <c r="AA725" s="6"/>
      <c r="AB725" s="84">
        <f>price_clean[[#This Row],[Date.1]]</f>
        <v>44858</v>
      </c>
      <c r="AC725" s="85">
        <f t="shared" si="81"/>
        <v>1.1811940205111494E-2</v>
      </c>
      <c r="AD725" s="85">
        <f t="shared" si="75"/>
        <v>1.0547729871226059E-2</v>
      </c>
      <c r="AE725" s="85">
        <f t="shared" si="76"/>
        <v>1.4694295766076525E-2</v>
      </c>
      <c r="AF725" s="85">
        <f t="shared" si="77"/>
        <v>2.0966496279766621E-2</v>
      </c>
      <c r="AG725" s="85">
        <f t="shared" si="78"/>
        <v>1.9503644786463535E-3</v>
      </c>
      <c r="AH725" s="85">
        <f t="shared" si="79"/>
        <v>-3.2488658845126403E-3</v>
      </c>
      <c r="AI725" s="85">
        <f t="shared" si="80"/>
        <v>-1.4987724107085643E-2</v>
      </c>
      <c r="AJ725" s="6"/>
      <c r="AK725" s="4"/>
    </row>
    <row r="726" spans="15:37" s="1" customFormat="1" x14ac:dyDescent="0.25">
      <c r="O726" s="6"/>
      <c r="P726" s="35">
        <v>44859</v>
      </c>
      <c r="Q726" s="9">
        <v>3859.110107421875</v>
      </c>
      <c r="R726" s="9">
        <v>11669.990234375</v>
      </c>
      <c r="S726" s="9">
        <v>150.50498962402344</v>
      </c>
      <c r="T726" s="9">
        <v>246.4119873046875</v>
      </c>
      <c r="U726" s="9">
        <v>80.198486328125</v>
      </c>
      <c r="V726" s="9">
        <v>154</v>
      </c>
      <c r="W726">
        <v>222.41999816894531</v>
      </c>
      <c r="X726" s="9"/>
      <c r="Y726" s="9"/>
      <c r="AA726" s="6"/>
      <c r="AB726" s="84">
        <f>price_clean[[#This Row],[Date.1]]</f>
        <v>44859</v>
      </c>
      <c r="AC726" s="85">
        <f t="shared" si="81"/>
        <v>1.6135770015874958E-2</v>
      </c>
      <c r="AD726" s="85">
        <f t="shared" si="75"/>
        <v>2.0756405283804E-2</v>
      </c>
      <c r="AE726" s="85">
        <f t="shared" si="76"/>
        <v>1.9152807223383431E-2</v>
      </c>
      <c r="AF726" s="85">
        <f t="shared" si="77"/>
        <v>1.3697317188055667E-2</v>
      </c>
      <c r="AG726" s="85">
        <f t="shared" si="78"/>
        <v>1.822074418062759E-2</v>
      </c>
      <c r="AH726" s="85">
        <f t="shared" si="79"/>
        <v>2.2753535606352569E-3</v>
      </c>
      <c r="AI726" s="85">
        <f t="shared" si="80"/>
        <v>5.1525211920993325E-2</v>
      </c>
      <c r="AJ726" s="6"/>
      <c r="AK726" s="4"/>
    </row>
    <row r="727" spans="15:37" s="1" customFormat="1" x14ac:dyDescent="0.25">
      <c r="O727" s="6"/>
      <c r="P727" s="35">
        <v>44860</v>
      </c>
      <c r="Q727" s="9">
        <v>3830.60009765625</v>
      </c>
      <c r="R727" s="9">
        <v>11405.900390625</v>
      </c>
      <c r="S727" s="9">
        <v>147.55105590820313</v>
      </c>
      <c r="T727" s="9">
        <v>227.3997802734375</v>
      </c>
      <c r="U727" s="9">
        <v>80.217666625976563</v>
      </c>
      <c r="V727" s="9">
        <v>154.97999572753906</v>
      </c>
      <c r="W727">
        <v>224.63999938964844</v>
      </c>
      <c r="X727" s="9"/>
      <c r="Y727" s="9"/>
      <c r="AA727" s="6"/>
      <c r="AB727" s="84">
        <f>price_clean[[#This Row],[Date.1]]</f>
        <v>44860</v>
      </c>
      <c r="AC727" s="85">
        <f t="shared" si="81"/>
        <v>-7.4151403989898852E-3</v>
      </c>
      <c r="AD727" s="85">
        <f t="shared" si="75"/>
        <v>-2.2889809855541357E-2</v>
      </c>
      <c r="AE727" s="85">
        <f t="shared" si="76"/>
        <v>-1.9821979650187567E-2</v>
      </c>
      <c r="AF727" s="85">
        <f t="shared" si="77"/>
        <v>-8.0295265191323129E-2</v>
      </c>
      <c r="AG727" s="85">
        <f t="shared" si="78"/>
        <v>2.3913175312766755E-4</v>
      </c>
      <c r="AH727" s="85">
        <f t="shared" si="79"/>
        <v>6.3434463543533548E-3</v>
      </c>
      <c r="AI727" s="85">
        <f t="shared" si="80"/>
        <v>9.9316399621488822E-3</v>
      </c>
      <c r="AJ727" s="6"/>
      <c r="AK727" s="4"/>
    </row>
    <row r="728" spans="15:37" s="1" customFormat="1" x14ac:dyDescent="0.25">
      <c r="O728" s="6"/>
      <c r="P728" s="35">
        <v>44861</v>
      </c>
      <c r="Q728" s="9">
        <v>3807.300048828125</v>
      </c>
      <c r="R728" s="9">
        <v>11191.6298828125</v>
      </c>
      <c r="S728" s="9">
        <v>143.05583190917969</v>
      </c>
      <c r="T728" s="9">
        <v>222.9072265625</v>
      </c>
      <c r="U728" s="9">
        <v>79.766944885253906</v>
      </c>
      <c r="V728" s="9">
        <v>154.74000549316406</v>
      </c>
      <c r="W728">
        <v>225.08999633789063</v>
      </c>
      <c r="X728" s="9"/>
      <c r="Y728" s="9"/>
      <c r="AA728" s="6"/>
      <c r="AB728" s="84">
        <f>price_clean[[#This Row],[Date.1]]</f>
        <v>44861</v>
      </c>
      <c r="AC728" s="85">
        <f t="shared" si="81"/>
        <v>-6.1011850531844528E-3</v>
      </c>
      <c r="AD728" s="85">
        <f t="shared" si="75"/>
        <v>-1.8964632610469632E-2</v>
      </c>
      <c r="AE728" s="85">
        <f t="shared" si="76"/>
        <v>-3.0939270645039145E-2</v>
      </c>
      <c r="AF728" s="85">
        <f t="shared" si="77"/>
        <v>-1.9953954545638961E-2</v>
      </c>
      <c r="AG728" s="85">
        <f t="shared" si="78"/>
        <v>-5.6345785878005195E-3</v>
      </c>
      <c r="AH728" s="85">
        <f t="shared" si="79"/>
        <v>-1.5497241473593686E-3</v>
      </c>
      <c r="AI728" s="85">
        <f t="shared" si="80"/>
        <v>2.0011878357876823E-3</v>
      </c>
      <c r="AJ728" s="6"/>
      <c r="AK728" s="4"/>
    </row>
    <row r="729" spans="15:37" s="1" customFormat="1" x14ac:dyDescent="0.25">
      <c r="O729" s="6"/>
      <c r="P729" s="35">
        <v>44862</v>
      </c>
      <c r="Q729" s="9">
        <v>3901.06005859375</v>
      </c>
      <c r="R729" s="9">
        <v>11546.2099609375</v>
      </c>
      <c r="S729" s="9">
        <v>153.86405944824219</v>
      </c>
      <c r="T729" s="9">
        <v>231.87265014648438</v>
      </c>
      <c r="U729" s="9">
        <v>81.042388916015625</v>
      </c>
      <c r="V729" s="9">
        <v>153.16000366210938</v>
      </c>
      <c r="W729">
        <v>228.52000427246094</v>
      </c>
      <c r="X729" s="9"/>
      <c r="Y729" s="9"/>
      <c r="AA729" s="6"/>
      <c r="AB729" s="84">
        <f>price_clean[[#This Row],[Date.1]]</f>
        <v>44862</v>
      </c>
      <c r="AC729" s="85">
        <f t="shared" si="81"/>
        <v>2.4328036770856338E-2</v>
      </c>
      <c r="AD729" s="85">
        <f t="shared" si="75"/>
        <v>3.1191074189670164E-2</v>
      </c>
      <c r="AE729" s="85">
        <f t="shared" si="76"/>
        <v>7.2834494729616686E-2</v>
      </c>
      <c r="AF729" s="85">
        <f t="shared" si="77"/>
        <v>3.9432638656639818E-2</v>
      </c>
      <c r="AG729" s="85">
        <f t="shared" si="78"/>
        <v>1.586314359358431E-2</v>
      </c>
      <c r="AH729" s="85">
        <f t="shared" si="79"/>
        <v>-1.0263174101178619E-2</v>
      </c>
      <c r="AI729" s="85">
        <f t="shared" si="80"/>
        <v>1.5123446596271723E-2</v>
      </c>
      <c r="AJ729" s="6"/>
      <c r="AK729" s="4"/>
    </row>
    <row r="730" spans="15:37" s="1" customFormat="1" x14ac:dyDescent="0.25">
      <c r="O730" s="6"/>
      <c r="P730" s="35">
        <v>44865</v>
      </c>
      <c r="Q730" s="9">
        <v>3871.97998046875</v>
      </c>
      <c r="R730" s="9">
        <v>11405.5703125</v>
      </c>
      <c r="S730" s="9">
        <v>151.49295043945313</v>
      </c>
      <c r="T730" s="9">
        <v>228.19606018066406</v>
      </c>
      <c r="U730" s="9">
        <v>80.466995239257813</v>
      </c>
      <c r="V730" s="9">
        <v>151.91000366210938</v>
      </c>
      <c r="W730">
        <v>227.53999328613281</v>
      </c>
      <c r="X730" s="9"/>
      <c r="Y730" s="9"/>
      <c r="AA730" s="6"/>
      <c r="AB730" s="84">
        <f>price_clean[[#This Row],[Date.1]]</f>
        <v>44865</v>
      </c>
      <c r="AC730" s="85">
        <f t="shared" si="81"/>
        <v>-7.4823270303364118E-3</v>
      </c>
      <c r="AD730" s="85">
        <f t="shared" si="75"/>
        <v>-1.2255381241120491E-2</v>
      </c>
      <c r="AE730" s="85">
        <f t="shared" si="76"/>
        <v>-1.5530389607743096E-2</v>
      </c>
      <c r="AF730" s="85">
        <f t="shared" si="77"/>
        <v>-1.5983126657098008E-2</v>
      </c>
      <c r="AG730" s="85">
        <f t="shared" si="78"/>
        <v>-7.1252344142147426E-3</v>
      </c>
      <c r="AH730" s="85">
        <f t="shared" si="79"/>
        <v>-8.1948861927748137E-3</v>
      </c>
      <c r="AI730" s="85">
        <f t="shared" si="80"/>
        <v>-4.2977349472310463E-3</v>
      </c>
      <c r="AJ730" s="6"/>
      <c r="AK730" s="4"/>
    </row>
    <row r="731" spans="15:37" s="1" customFormat="1" x14ac:dyDescent="0.25">
      <c r="O731" s="6"/>
      <c r="P731" s="35">
        <v>44866</v>
      </c>
      <c r="Q731" s="9">
        <v>3856.10009765625</v>
      </c>
      <c r="R731" s="9">
        <v>11288.9501953125</v>
      </c>
      <c r="S731" s="9">
        <v>148.83534240722656</v>
      </c>
      <c r="T731" s="9">
        <v>224.30316162109375</v>
      </c>
      <c r="U731" s="9">
        <v>80.630020141601563</v>
      </c>
      <c r="V731" s="9">
        <v>153.46000671386719</v>
      </c>
      <c r="W731">
        <v>227.82000732421875</v>
      </c>
      <c r="X731" s="9"/>
      <c r="Y731" s="9"/>
      <c r="AA731" s="6"/>
      <c r="AB731" s="84">
        <f>price_clean[[#This Row],[Date.1]]</f>
        <v>44866</v>
      </c>
      <c r="AC731" s="85">
        <f t="shared" si="81"/>
        <v>-4.1096637203590055E-3</v>
      </c>
      <c r="AD731" s="85">
        <f t="shared" si="75"/>
        <v>-1.0277471485624724E-2</v>
      </c>
      <c r="AE731" s="85">
        <f t="shared" si="76"/>
        <v>-1.7698481739915877E-2</v>
      </c>
      <c r="AF731" s="85">
        <f t="shared" si="77"/>
        <v>-1.7206635585299525E-2</v>
      </c>
      <c r="AG731" s="85">
        <f t="shared" si="78"/>
        <v>2.0239351748190838E-3</v>
      </c>
      <c r="AH731" s="85">
        <f t="shared" si="79"/>
        <v>1.0151726172797497E-2</v>
      </c>
      <c r="AI731" s="85">
        <f t="shared" si="80"/>
        <v>1.2298580156588981E-3</v>
      </c>
      <c r="AJ731" s="6"/>
      <c r="AK731" s="4"/>
    </row>
    <row r="732" spans="15:37" s="1" customFormat="1" x14ac:dyDescent="0.25">
      <c r="O732" s="6"/>
      <c r="P732" s="35">
        <v>44867</v>
      </c>
      <c r="Q732" s="9">
        <v>3759.68994140625</v>
      </c>
      <c r="R732" s="9">
        <v>10906.33984375</v>
      </c>
      <c r="S732" s="9">
        <v>143.28305053710938</v>
      </c>
      <c r="T732" s="9">
        <v>216.36993408203125</v>
      </c>
      <c r="U732" s="9">
        <v>78.932655334472656</v>
      </c>
      <c r="V732" s="9">
        <v>152.38999938964844</v>
      </c>
      <c r="W732">
        <v>214.97999572753906</v>
      </c>
      <c r="X732" s="9"/>
      <c r="Y732" s="9"/>
      <c r="AA732" s="6"/>
      <c r="AB732" s="84">
        <f>price_clean[[#This Row],[Date.1]]</f>
        <v>44867</v>
      </c>
      <c r="AC732" s="85">
        <f t="shared" si="81"/>
        <v>-2.5319843737482882E-2</v>
      </c>
      <c r="AD732" s="85">
        <f t="shared" si="75"/>
        <v>-3.4480131289427396E-2</v>
      </c>
      <c r="AE732" s="85">
        <f t="shared" si="76"/>
        <v>-3.8018562109098257E-2</v>
      </c>
      <c r="AF732" s="85">
        <f t="shared" si="77"/>
        <v>-3.6008936383428884E-2</v>
      </c>
      <c r="AG732" s="85">
        <f t="shared" si="78"/>
        <v>-2.1276013707464004E-2</v>
      </c>
      <c r="AH732" s="85">
        <f t="shared" si="79"/>
        <v>-6.996970202892216E-3</v>
      </c>
      <c r="AI732" s="85">
        <f t="shared" si="80"/>
        <v>-5.8010894949755559E-2</v>
      </c>
      <c r="AJ732" s="6"/>
      <c r="AK732" s="4"/>
    </row>
    <row r="733" spans="15:37" s="1" customFormat="1" x14ac:dyDescent="0.25">
      <c r="O733" s="6"/>
      <c r="P733" s="35">
        <v>44868</v>
      </c>
      <c r="Q733" s="9">
        <v>3719.889892578125</v>
      </c>
      <c r="R733" s="9">
        <v>10690.599609375</v>
      </c>
      <c r="S733" s="9">
        <v>137.2071533203125</v>
      </c>
      <c r="T733" s="9">
        <v>210.61906433105469</v>
      </c>
      <c r="U733" s="9">
        <v>78.3284912109375</v>
      </c>
      <c r="V733" s="9">
        <v>151.80999755859375</v>
      </c>
      <c r="W733">
        <v>215.30999755859375</v>
      </c>
      <c r="X733" s="9"/>
      <c r="Y733" s="9"/>
      <c r="AA733" s="6"/>
      <c r="AB733" s="84">
        <f>price_clean[[#This Row],[Date.1]]</f>
        <v>44868</v>
      </c>
      <c r="AC733" s="85">
        <f t="shared" si="81"/>
        <v>-1.0642422531956597E-2</v>
      </c>
      <c r="AD733" s="85">
        <f t="shared" si="75"/>
        <v>-1.9979443046646523E-2</v>
      </c>
      <c r="AE733" s="85">
        <f t="shared" si="76"/>
        <v>-4.3330196429185439E-2</v>
      </c>
      <c r="AF733" s="85">
        <f t="shared" si="77"/>
        <v>-2.6938481053387833E-2</v>
      </c>
      <c r="AG733" s="85">
        <f t="shared" si="78"/>
        <v>-7.683615555250347E-3</v>
      </c>
      <c r="AH733" s="85">
        <f t="shared" si="79"/>
        <v>-3.813297433937162E-3</v>
      </c>
      <c r="AI733" s="85">
        <f t="shared" si="80"/>
        <v>1.5338580999043428E-3</v>
      </c>
      <c r="AJ733" s="6"/>
      <c r="AK733" s="4"/>
    </row>
    <row r="734" spans="15:37" s="1" customFormat="1" x14ac:dyDescent="0.25">
      <c r="O734" s="6"/>
      <c r="P734" s="35">
        <v>44869</v>
      </c>
      <c r="Q734" s="9">
        <v>3770.550048828125</v>
      </c>
      <c r="R734" s="9">
        <v>10857.0302734375</v>
      </c>
      <c r="S734" s="9">
        <v>136.93994140625</v>
      </c>
      <c r="T734" s="9">
        <v>217.63804626464844</v>
      </c>
      <c r="U734" s="9">
        <v>80.160125732421875</v>
      </c>
      <c r="V734" s="9">
        <v>156.47000122070313</v>
      </c>
      <c r="W734">
        <v>207.47000122070313</v>
      </c>
      <c r="X734" s="9"/>
      <c r="Y734" s="9"/>
      <c r="AA734" s="6"/>
      <c r="AB734" s="84">
        <f>price_clean[[#This Row],[Date.1]]</f>
        <v>44869</v>
      </c>
      <c r="AC734" s="85">
        <f t="shared" si="81"/>
        <v>1.3526823285563951E-2</v>
      </c>
      <c r="AD734" s="85">
        <f t="shared" si="75"/>
        <v>1.5448007480971453E-2</v>
      </c>
      <c r="AE734" s="85">
        <f t="shared" si="76"/>
        <v>-1.9494060219767014E-3</v>
      </c>
      <c r="AF734" s="85">
        <f t="shared" si="77"/>
        <v>3.27822251724195E-2</v>
      </c>
      <c r="AG734" s="85">
        <f t="shared" si="78"/>
        <v>2.311479661655395E-2</v>
      </c>
      <c r="AH734" s="85">
        <f t="shared" si="79"/>
        <v>3.0234583252843301E-2</v>
      </c>
      <c r="AI734" s="85">
        <f t="shared" si="80"/>
        <v>-3.7092081982256067E-2</v>
      </c>
      <c r="AJ734" s="6"/>
      <c r="AK734" s="4"/>
    </row>
    <row r="735" spans="15:37" s="1" customFormat="1" x14ac:dyDescent="0.25">
      <c r="O735" s="6"/>
      <c r="P735" s="35">
        <v>44872</v>
      </c>
      <c r="Q735" s="9">
        <v>3806.800048828125</v>
      </c>
      <c r="R735" s="9">
        <v>10977</v>
      </c>
      <c r="S735" s="9">
        <v>137.47431945800781</v>
      </c>
      <c r="T735" s="9">
        <v>224.00822448730469</v>
      </c>
      <c r="U735" s="9">
        <v>80.68756103515625</v>
      </c>
      <c r="V735" s="9">
        <v>155.85000610351563</v>
      </c>
      <c r="W735">
        <v>197.08000183105469</v>
      </c>
      <c r="X735" s="9"/>
      <c r="Y735" s="9"/>
      <c r="AA735" s="6"/>
      <c r="AB735" s="84">
        <f>price_clean[[#This Row],[Date.1]]</f>
        <v>44872</v>
      </c>
      <c r="AC735" s="85">
        <f t="shared" si="81"/>
        <v>9.5680616793591394E-3</v>
      </c>
      <c r="AD735" s="85">
        <f t="shared" si="75"/>
        <v>1.0989353079735103E-2</v>
      </c>
      <c r="AE735" s="85">
        <f t="shared" si="76"/>
        <v>3.8946862714376715E-3</v>
      </c>
      <c r="AF735" s="85">
        <f t="shared" si="77"/>
        <v>2.8849422977785467E-2</v>
      </c>
      <c r="AG735" s="85">
        <f t="shared" si="78"/>
        <v>6.5582191918206875E-3</v>
      </c>
      <c r="AH735" s="85">
        <f t="shared" si="79"/>
        <v>-3.9702607393793743E-3</v>
      </c>
      <c r="AI735" s="85">
        <f t="shared" si="80"/>
        <v>-5.1377009822122288E-2</v>
      </c>
      <c r="AJ735" s="6"/>
      <c r="AK735" s="4"/>
    </row>
    <row r="736" spans="15:37" s="1" customFormat="1" x14ac:dyDescent="0.25">
      <c r="O736" s="6"/>
      <c r="P736" s="35">
        <v>44873</v>
      </c>
      <c r="Q736" s="9">
        <v>3828.110107421875</v>
      </c>
      <c r="R736" s="9">
        <v>11059.5</v>
      </c>
      <c r="S736" s="9">
        <v>138.04829406738281</v>
      </c>
      <c r="T736" s="9">
        <v>224.99128723144531</v>
      </c>
      <c r="U736" s="9">
        <v>81.262947082519531</v>
      </c>
      <c r="V736" s="9">
        <v>159.44999694824219</v>
      </c>
      <c r="W736">
        <v>191.30000305175781</v>
      </c>
      <c r="X736" s="9"/>
      <c r="Y736" s="9"/>
      <c r="AA736" s="6"/>
      <c r="AB736" s="84">
        <f>price_clean[[#This Row],[Date.1]]</f>
        <v>44873</v>
      </c>
      <c r="AC736" s="85">
        <f t="shared" si="81"/>
        <v>5.5822828287603208E-3</v>
      </c>
      <c r="AD736" s="85">
        <f t="shared" si="75"/>
        <v>7.4876124104985321E-3</v>
      </c>
      <c r="AE736" s="85">
        <f t="shared" si="76"/>
        <v>4.1664488612884075E-3</v>
      </c>
      <c r="AF736" s="85">
        <f t="shared" si="77"/>
        <v>4.3789103966618845E-3</v>
      </c>
      <c r="AG736" s="85">
        <f t="shared" si="78"/>
        <v>7.105732177740404E-3</v>
      </c>
      <c r="AH736" s="85">
        <f t="shared" si="79"/>
        <v>2.2836328940686813E-2</v>
      </c>
      <c r="AI736" s="85">
        <f t="shared" si="80"/>
        <v>-2.9766854567743133E-2</v>
      </c>
      <c r="AJ736" s="6"/>
      <c r="AK736" s="4"/>
    </row>
    <row r="737" spans="15:37" s="1" customFormat="1" x14ac:dyDescent="0.25">
      <c r="O737" s="6"/>
      <c r="P737" s="35">
        <v>44874</v>
      </c>
      <c r="Q737" s="9">
        <v>3748.570068359375</v>
      </c>
      <c r="R737" s="9">
        <v>10797.5498046875</v>
      </c>
      <c r="S737" s="9">
        <v>133.46644592285156</v>
      </c>
      <c r="T737" s="9">
        <v>220.70516967773438</v>
      </c>
      <c r="U737" s="9">
        <v>79.699813842773438</v>
      </c>
      <c r="V737" s="9">
        <v>158.64999389648438</v>
      </c>
      <c r="W737">
        <v>177.58999633789063</v>
      </c>
      <c r="X737" s="9"/>
      <c r="Y737" s="9"/>
      <c r="AA737" s="6"/>
      <c r="AB737" s="84">
        <f>price_clean[[#This Row],[Date.1]]</f>
        <v>44874</v>
      </c>
      <c r="AC737" s="85">
        <f t="shared" si="81"/>
        <v>-2.0996784712303443E-2</v>
      </c>
      <c r="AD737" s="85">
        <f t="shared" si="75"/>
        <v>-2.3970548660723456E-2</v>
      </c>
      <c r="AE737" s="85">
        <f t="shared" si="76"/>
        <v>-3.3753476099653776E-2</v>
      </c>
      <c r="AF737" s="85">
        <f t="shared" si="77"/>
        <v>-1.9233941046264011E-2</v>
      </c>
      <c r="AG737" s="85">
        <f t="shared" si="78"/>
        <v>-1.9422907153979395E-2</v>
      </c>
      <c r="AH737" s="85">
        <f t="shared" si="79"/>
        <v>-5.0298947591616069E-3</v>
      </c>
      <c r="AI737" s="85">
        <f t="shared" si="80"/>
        <v>-7.4365390353582736E-2</v>
      </c>
      <c r="AJ737" s="6"/>
      <c r="AK737" s="4"/>
    </row>
    <row r="738" spans="15:37" s="1" customFormat="1" x14ac:dyDescent="0.25">
      <c r="O738" s="6"/>
      <c r="P738" s="35">
        <v>44875</v>
      </c>
      <c r="Q738" s="9">
        <v>3956.3701171875</v>
      </c>
      <c r="R738" s="9">
        <v>11605.9599609375</v>
      </c>
      <c r="S738" s="9">
        <v>145.34159851074219</v>
      </c>
      <c r="T738" s="9">
        <v>238.86215209960938</v>
      </c>
      <c r="U738" s="9">
        <v>84.015174865722656</v>
      </c>
      <c r="V738" s="9">
        <v>163.47999572753906</v>
      </c>
      <c r="W738">
        <v>190.72000122070313</v>
      </c>
      <c r="X738" s="9"/>
      <c r="Y738" s="9"/>
      <c r="AA738" s="6"/>
      <c r="AB738" s="84">
        <f>price_clean[[#This Row],[Date.1]]</f>
        <v>44875</v>
      </c>
      <c r="AC738" s="85">
        <f t="shared" si="81"/>
        <v>5.3952515664797689E-2</v>
      </c>
      <c r="AD738" s="85">
        <f t="shared" ref="AD738:AD801" si="82">LN(R738/R737)</f>
        <v>7.2199517448602174E-2</v>
      </c>
      <c r="AE738" s="85">
        <f t="shared" ref="AE738:AE801" si="83">LN(S738/S737)</f>
        <v>8.5236718703718434E-2</v>
      </c>
      <c r="AF738" s="85">
        <f t="shared" ref="AF738:AF801" si="84">LN(T738/T737)</f>
        <v>7.9058879085734696E-2</v>
      </c>
      <c r="AG738" s="85">
        <f t="shared" ref="AG738:AG801" si="85">LN(U738/U737)</f>
        <v>5.2730185621717364E-2</v>
      </c>
      <c r="AH738" s="85">
        <f t="shared" ref="AH738:AH801" si="86">LN(V738/V737)</f>
        <v>2.9990153003992607E-2</v>
      </c>
      <c r="AI738" s="85">
        <f t="shared" ref="AI738:AI801" si="87">LN(W738/W737)</f>
        <v>7.132888823212645E-2</v>
      </c>
      <c r="AJ738" s="6"/>
      <c r="AK738" s="4"/>
    </row>
    <row r="739" spans="15:37" s="1" customFormat="1" x14ac:dyDescent="0.25">
      <c r="O739" s="6"/>
      <c r="P739" s="35">
        <v>44876</v>
      </c>
      <c r="Q739" s="9">
        <v>3992.929931640625</v>
      </c>
      <c r="R739" s="9">
        <v>11817.009765625</v>
      </c>
      <c r="S739" s="9">
        <v>148.14216613769531</v>
      </c>
      <c r="T739" s="9">
        <v>242.92219543457031</v>
      </c>
      <c r="U739" s="9">
        <v>85.242652893066406</v>
      </c>
      <c r="V739" s="9">
        <v>164.55999755859375</v>
      </c>
      <c r="W739">
        <v>195.97000122070313</v>
      </c>
      <c r="X739" s="9"/>
      <c r="Y739" s="9"/>
      <c r="AA739" s="6"/>
      <c r="AB739" s="84">
        <f>price_clean[[#This Row],[Date.1]]</f>
        <v>44876</v>
      </c>
      <c r="AC739" s="85">
        <f t="shared" si="81"/>
        <v>9.1983123047690279E-3</v>
      </c>
      <c r="AD739" s="85">
        <f t="shared" si="82"/>
        <v>1.8021243157736355E-2</v>
      </c>
      <c r="AE739" s="85">
        <f t="shared" si="83"/>
        <v>1.9085571161287451E-2</v>
      </c>
      <c r="AF739" s="85">
        <f t="shared" si="84"/>
        <v>1.6854592595749316E-2</v>
      </c>
      <c r="AG739" s="85">
        <f t="shared" si="85"/>
        <v>1.4504493686256149E-2</v>
      </c>
      <c r="AH739" s="85">
        <f t="shared" si="86"/>
        <v>6.5845979471178297E-3</v>
      </c>
      <c r="AI739" s="85">
        <f t="shared" si="87"/>
        <v>2.7155202242509627E-2</v>
      </c>
      <c r="AJ739" s="6"/>
      <c r="AK739" s="4"/>
    </row>
    <row r="740" spans="15:37" s="1" customFormat="1" x14ac:dyDescent="0.25">
      <c r="O740" s="6"/>
      <c r="P740" s="35">
        <v>44879</v>
      </c>
      <c r="Q740" s="9">
        <v>3957.25</v>
      </c>
      <c r="R740" s="9">
        <v>11700.9404296875</v>
      </c>
      <c r="S740" s="9">
        <v>146.73692321777344</v>
      </c>
      <c r="T740" s="9">
        <v>237.45640563964844</v>
      </c>
      <c r="U740" s="9">
        <v>84.417953491210938</v>
      </c>
      <c r="V740" s="9">
        <v>164.91999816894531</v>
      </c>
      <c r="W740">
        <v>190.94999694824219</v>
      </c>
      <c r="X740" s="9"/>
      <c r="Y740" s="9"/>
      <c r="AA740" s="6"/>
      <c r="AB740" s="84">
        <f>price_clean[[#This Row],[Date.1]]</f>
        <v>44879</v>
      </c>
      <c r="AC740" s="85">
        <f t="shared" si="81"/>
        <v>-8.9759405449180117E-3</v>
      </c>
      <c r="AD740" s="85">
        <f t="shared" si="82"/>
        <v>-9.8707818820002458E-3</v>
      </c>
      <c r="AE740" s="85">
        <f t="shared" si="83"/>
        <v>-9.5310492227272461E-3</v>
      </c>
      <c r="AF740" s="85">
        <f t="shared" si="84"/>
        <v>-2.2757157249172662E-2</v>
      </c>
      <c r="AG740" s="85">
        <f t="shared" si="85"/>
        <v>-9.7218313065262942E-3</v>
      </c>
      <c r="AH740" s="85">
        <f t="shared" si="86"/>
        <v>2.1852662272774694E-3</v>
      </c>
      <c r="AI740" s="85">
        <f t="shared" si="87"/>
        <v>-2.5949994830441671E-2</v>
      </c>
      <c r="AJ740" s="6"/>
      <c r="AK740" s="4"/>
    </row>
    <row r="741" spans="15:37" s="1" customFormat="1" x14ac:dyDescent="0.25">
      <c r="O741" s="6"/>
      <c r="P741" s="35">
        <v>44880</v>
      </c>
      <c r="Q741" s="9">
        <v>3991.72998046875</v>
      </c>
      <c r="R741" s="9">
        <v>11871.150390625</v>
      </c>
      <c r="S741" s="9">
        <v>148.47860717773438</v>
      </c>
      <c r="T741" s="9">
        <v>237.86929321289063</v>
      </c>
      <c r="U741" s="9">
        <v>85.271430969238281</v>
      </c>
      <c r="V741" s="9">
        <v>165.5</v>
      </c>
      <c r="W741">
        <v>194.41999816894531</v>
      </c>
      <c r="X741" s="9"/>
      <c r="Y741" s="9"/>
      <c r="AA741" s="6"/>
      <c r="AB741" s="84">
        <f>price_clean[[#This Row],[Date.1]]</f>
        <v>44880</v>
      </c>
      <c r="AC741" s="85">
        <f t="shared" si="81"/>
        <v>8.6753764146691864E-3</v>
      </c>
      <c r="AD741" s="85">
        <f t="shared" si="82"/>
        <v>1.4441902552906132E-2</v>
      </c>
      <c r="AE741" s="85">
        <f t="shared" si="83"/>
        <v>1.1799542966826585E-2</v>
      </c>
      <c r="AF741" s="85">
        <f t="shared" si="84"/>
        <v>1.7372832063798787E-3</v>
      </c>
      <c r="AG741" s="85">
        <f t="shared" si="85"/>
        <v>1.0059376168431581E-2</v>
      </c>
      <c r="AH741" s="85">
        <f t="shared" si="86"/>
        <v>3.5106980811025834E-3</v>
      </c>
      <c r="AI741" s="85">
        <f t="shared" si="87"/>
        <v>1.8009160285334423E-2</v>
      </c>
      <c r="AJ741" s="6"/>
      <c r="AK741" s="4"/>
    </row>
    <row r="742" spans="15:37" s="1" customFormat="1" x14ac:dyDescent="0.25">
      <c r="O742" s="6"/>
      <c r="P742" s="35">
        <v>44881</v>
      </c>
      <c r="Q742" s="9">
        <v>3958.7900390625</v>
      </c>
      <c r="R742" s="9">
        <v>11699.08984375</v>
      </c>
      <c r="S742" s="9">
        <v>147.24160766601563</v>
      </c>
      <c r="T742" s="9">
        <v>238.30303955078125</v>
      </c>
      <c r="U742" s="9">
        <v>84.552200317382813</v>
      </c>
      <c r="V742" s="9">
        <v>165.1199951171875</v>
      </c>
      <c r="W742">
        <v>186.91999816894531</v>
      </c>
      <c r="X742" s="9"/>
      <c r="Y742" s="9"/>
      <c r="AA742" s="6"/>
      <c r="AB742" s="84">
        <f>price_clean[[#This Row],[Date.1]]</f>
        <v>44881</v>
      </c>
      <c r="AC742" s="85">
        <f t="shared" si="81"/>
        <v>-8.2862831118737587E-3</v>
      </c>
      <c r="AD742" s="85">
        <f t="shared" si="82"/>
        <v>-1.4600072086854005E-2</v>
      </c>
      <c r="AE742" s="85">
        <f t="shared" si="83"/>
        <v>-8.3660613276967215E-3</v>
      </c>
      <c r="AF742" s="85">
        <f t="shared" si="84"/>
        <v>1.821804535930041E-3</v>
      </c>
      <c r="AG742" s="85">
        <f t="shared" si="85"/>
        <v>-8.4703753728135496E-3</v>
      </c>
      <c r="AH742" s="85">
        <f t="shared" si="86"/>
        <v>-2.2987420952167376E-3</v>
      </c>
      <c r="AI742" s="85">
        <f t="shared" si="87"/>
        <v>-3.9340049938587862E-2</v>
      </c>
      <c r="AJ742" s="6"/>
      <c r="AK742" s="4"/>
    </row>
    <row r="743" spans="15:37" s="1" customFormat="1" x14ac:dyDescent="0.25">
      <c r="O743" s="6"/>
      <c r="P743" s="35">
        <v>44882</v>
      </c>
      <c r="Q743" s="9">
        <v>3946.56005859375</v>
      </c>
      <c r="R743" s="9">
        <v>11676.8603515625</v>
      </c>
      <c r="S743" s="9">
        <v>149.15153503417969</v>
      </c>
      <c r="T743" s="9">
        <v>238.25372314453125</v>
      </c>
      <c r="U743" s="9">
        <v>84.350814819335938</v>
      </c>
      <c r="V743" s="9">
        <v>163.91999816894531</v>
      </c>
      <c r="W743">
        <v>183.16999816894531</v>
      </c>
      <c r="X743" s="9"/>
      <c r="Y743" s="9"/>
      <c r="AA743" s="6"/>
      <c r="AB743" s="84">
        <f>price_clean[[#This Row],[Date.1]]</f>
        <v>44882</v>
      </c>
      <c r="AC743" s="85">
        <f t="shared" si="81"/>
        <v>-3.0941046442292835E-3</v>
      </c>
      <c r="AD743" s="85">
        <f t="shared" si="82"/>
        <v>-1.9019118968515371E-3</v>
      </c>
      <c r="AE743" s="85">
        <f t="shared" si="83"/>
        <v>1.2887975661350175E-2</v>
      </c>
      <c r="AF743" s="85">
        <f t="shared" si="84"/>
        <v>-2.0696970554824704E-4</v>
      </c>
      <c r="AG743" s="85">
        <f t="shared" si="85"/>
        <v>-2.3846299406169334E-3</v>
      </c>
      <c r="AH743" s="85">
        <f t="shared" si="86"/>
        <v>-7.2939599616732159E-3</v>
      </c>
      <c r="AI743" s="85">
        <f t="shared" si="87"/>
        <v>-2.0266034660649707E-2</v>
      </c>
      <c r="AJ743" s="6"/>
      <c r="AK743" s="4"/>
    </row>
    <row r="744" spans="15:37" s="1" customFormat="1" x14ac:dyDescent="0.25">
      <c r="O744" s="6"/>
      <c r="P744" s="35">
        <v>44883</v>
      </c>
      <c r="Q744" s="9">
        <v>3965.340087890625</v>
      </c>
      <c r="R744" s="9">
        <v>11677.01953125</v>
      </c>
      <c r="S744" s="9">
        <v>149.71559143066406</v>
      </c>
      <c r="T744" s="9">
        <v>237.80026245117188</v>
      </c>
      <c r="U744" s="9">
        <v>84.552200317382813</v>
      </c>
      <c r="V744" s="9">
        <v>162.78999328613281</v>
      </c>
      <c r="W744">
        <v>180.19000244140625</v>
      </c>
      <c r="X744" s="9"/>
      <c r="Y744" s="9"/>
      <c r="AA744" s="6"/>
      <c r="AB744" s="84">
        <f>price_clean[[#This Row],[Date.1]]</f>
        <v>44883</v>
      </c>
      <c r="AC744" s="85">
        <f t="shared" si="81"/>
        <v>4.7472956481582097E-3</v>
      </c>
      <c r="AD744" s="85">
        <f t="shared" si="82"/>
        <v>1.3631969360175783E-5</v>
      </c>
      <c r="AE744" s="85">
        <f t="shared" si="83"/>
        <v>3.7746343860080751E-3</v>
      </c>
      <c r="AF744" s="85">
        <f t="shared" si="84"/>
        <v>-1.905081542122598E-3</v>
      </c>
      <c r="AG744" s="85">
        <f t="shared" si="85"/>
        <v>2.3846299406169074E-3</v>
      </c>
      <c r="AH744" s="85">
        <f t="shared" si="86"/>
        <v>-6.9175073823137551E-3</v>
      </c>
      <c r="AI744" s="85">
        <f t="shared" si="87"/>
        <v>-1.6402810087859467E-2</v>
      </c>
      <c r="AJ744" s="6"/>
      <c r="AK744" s="4"/>
    </row>
    <row r="745" spans="15:37" s="1" customFormat="1" x14ac:dyDescent="0.25">
      <c r="O745" s="6"/>
      <c r="P745" s="35">
        <v>44886</v>
      </c>
      <c r="Q745" s="9">
        <v>3949.93994140625</v>
      </c>
      <c r="R745" s="9">
        <v>11553.4501953125</v>
      </c>
      <c r="S745" s="9">
        <v>146.46969604492188</v>
      </c>
      <c r="T745" s="9">
        <v>238.61851501464844</v>
      </c>
      <c r="U745" s="9">
        <v>84.053550720214844</v>
      </c>
      <c r="V745" s="9">
        <v>161.8800048828125</v>
      </c>
      <c r="W745">
        <v>167.8699951171875</v>
      </c>
      <c r="X745" s="9"/>
      <c r="Y745" s="9"/>
      <c r="AA745" s="6"/>
      <c r="AB745" s="84">
        <f>price_clean[[#This Row],[Date.1]]</f>
        <v>44886</v>
      </c>
      <c r="AC745" s="85">
        <f t="shared" si="81"/>
        <v>-3.8912498002756182E-3</v>
      </c>
      <c r="AD745" s="85">
        <f t="shared" si="82"/>
        <v>-1.063865714857744E-2</v>
      </c>
      <c r="AE745" s="85">
        <f t="shared" si="83"/>
        <v>-2.1918883051250553E-2</v>
      </c>
      <c r="AF745" s="85">
        <f t="shared" si="84"/>
        <v>3.4350172862586785E-3</v>
      </c>
      <c r="AG745" s="85">
        <f t="shared" si="85"/>
        <v>-5.9149945711764488E-3</v>
      </c>
      <c r="AH745" s="85">
        <f t="shared" si="86"/>
        <v>-5.6056352070885974E-3</v>
      </c>
      <c r="AI745" s="85">
        <f t="shared" si="87"/>
        <v>-7.0822022040334665E-2</v>
      </c>
      <c r="AJ745" s="6"/>
      <c r="AK745" s="4"/>
    </row>
    <row r="746" spans="15:37" s="1" customFormat="1" x14ac:dyDescent="0.25">
      <c r="O746" s="6"/>
      <c r="P746" s="35">
        <v>44887</v>
      </c>
      <c r="Q746" s="9">
        <v>4003.580078125</v>
      </c>
      <c r="R746" s="9">
        <v>11724.83984375</v>
      </c>
      <c r="S746" s="9">
        <v>148.61711120605469</v>
      </c>
      <c r="T746" s="9">
        <v>241.5562744140625</v>
      </c>
      <c r="U746" s="9">
        <v>85.137161254882813</v>
      </c>
      <c r="V746" s="9">
        <v>162.07000732421875</v>
      </c>
      <c r="W746">
        <v>169.91000366210938</v>
      </c>
      <c r="X746" s="9"/>
      <c r="Y746" s="9"/>
      <c r="AA746" s="6"/>
      <c r="AB746" s="84">
        <f>price_clean[[#This Row],[Date.1]]</f>
        <v>44887</v>
      </c>
      <c r="AC746" s="85">
        <f t="shared" si="81"/>
        <v>1.3488606269828391E-2</v>
      </c>
      <c r="AD746" s="85">
        <f t="shared" si="82"/>
        <v>1.4725544288113674E-2</v>
      </c>
      <c r="AE746" s="85">
        <f t="shared" si="83"/>
        <v>1.4554720965147776E-2</v>
      </c>
      <c r="AF746" s="85">
        <f t="shared" si="84"/>
        <v>1.2236361089892036E-2</v>
      </c>
      <c r="AG746" s="85">
        <f t="shared" si="85"/>
        <v>1.2809513464110791E-2</v>
      </c>
      <c r="AH746" s="85">
        <f t="shared" si="86"/>
        <v>1.1730356909015207E-3</v>
      </c>
      <c r="AI746" s="85">
        <f t="shared" si="87"/>
        <v>1.2079065403443036E-2</v>
      </c>
      <c r="AJ746" s="6"/>
      <c r="AK746" s="4"/>
    </row>
    <row r="747" spans="15:37" s="1" customFormat="1" x14ac:dyDescent="0.25">
      <c r="O747" s="6"/>
      <c r="P747" s="35">
        <v>44888</v>
      </c>
      <c r="Q747" s="9">
        <v>4027.260009765625</v>
      </c>
      <c r="R747" s="9">
        <v>11838.7197265625</v>
      </c>
      <c r="S747" s="9">
        <v>149.49790954589844</v>
      </c>
      <c r="T747" s="9">
        <v>244.07011413574219</v>
      </c>
      <c r="U747" s="9">
        <v>85.789276123046875</v>
      </c>
      <c r="V747" s="9">
        <v>163.08000183105469</v>
      </c>
      <c r="W747">
        <v>183.19999694824219</v>
      </c>
      <c r="X747" s="9"/>
      <c r="Y747" s="9"/>
      <c r="AA747" s="6"/>
      <c r="AB747" s="84">
        <f>price_clean[[#This Row],[Date.1]]</f>
        <v>44888</v>
      </c>
      <c r="AC747" s="85">
        <f t="shared" si="81"/>
        <v>5.8972660417383116E-3</v>
      </c>
      <c r="AD747" s="85">
        <f t="shared" si="82"/>
        <v>9.6658375493783866E-3</v>
      </c>
      <c r="AE747" s="85">
        <f t="shared" si="83"/>
        <v>5.9091346728357879E-3</v>
      </c>
      <c r="AF747" s="85">
        <f t="shared" si="84"/>
        <v>1.0353070734880621E-2</v>
      </c>
      <c r="AG747" s="85">
        <f t="shared" si="85"/>
        <v>7.630394012382905E-3</v>
      </c>
      <c r="AH747" s="85">
        <f t="shared" si="86"/>
        <v>6.2125033172795423E-3</v>
      </c>
      <c r="AI747" s="85">
        <f t="shared" si="87"/>
        <v>7.5309528931065656E-2</v>
      </c>
      <c r="AJ747" s="6"/>
      <c r="AK747" s="4"/>
    </row>
    <row r="748" spans="15:37" s="1" customFormat="1" x14ac:dyDescent="0.25">
      <c r="O748" s="6"/>
      <c r="P748" s="35">
        <v>44890</v>
      </c>
      <c r="Q748" s="9">
        <v>4026.1201171875</v>
      </c>
      <c r="R748" s="9">
        <v>11756.0302734375</v>
      </c>
      <c r="S748" s="9">
        <v>146.56869506835938</v>
      </c>
      <c r="T748" s="9">
        <v>243.98138427734375</v>
      </c>
      <c r="U748" s="9">
        <v>85.885169982910156</v>
      </c>
      <c r="V748" s="9">
        <v>163.22000122070313</v>
      </c>
      <c r="W748">
        <v>182.86000061035156</v>
      </c>
      <c r="X748" s="9"/>
      <c r="Y748" s="9"/>
      <c r="AA748" s="6"/>
      <c r="AB748" s="84">
        <f>price_clean[[#This Row],[Date.1]]</f>
        <v>44890</v>
      </c>
      <c r="AC748" s="85">
        <f t="shared" si="81"/>
        <v>-2.8308426220247871E-4</v>
      </c>
      <c r="AD748" s="85">
        <f t="shared" si="82"/>
        <v>-7.0091687056160167E-3</v>
      </c>
      <c r="AE748" s="85">
        <f t="shared" si="83"/>
        <v>-1.9788182891980834E-2</v>
      </c>
      <c r="AF748" s="85">
        <f t="shared" si="84"/>
        <v>-3.6360859321005412E-4</v>
      </c>
      <c r="AG748" s="85">
        <f t="shared" si="85"/>
        <v>1.1171595075649056E-3</v>
      </c>
      <c r="AH748" s="85">
        <f t="shared" si="86"/>
        <v>8.5810234097258796E-4</v>
      </c>
      <c r="AI748" s="85">
        <f t="shared" si="87"/>
        <v>-1.8575995078746789E-3</v>
      </c>
      <c r="AJ748" s="6"/>
      <c r="AK748" s="4"/>
    </row>
    <row r="749" spans="15:37" s="1" customFormat="1" x14ac:dyDescent="0.25">
      <c r="O749" s="6"/>
      <c r="P749" s="35">
        <v>44893</v>
      </c>
      <c r="Q749" s="9">
        <v>3963.93994140625</v>
      </c>
      <c r="R749" s="9">
        <v>11587.75</v>
      </c>
      <c r="S749" s="9">
        <v>142.71919250488281</v>
      </c>
      <c r="T749" s="9">
        <v>238.33261108398438</v>
      </c>
      <c r="U749" s="9">
        <v>84.648094177246094</v>
      </c>
      <c r="V749" s="9">
        <v>161.92999267578125</v>
      </c>
      <c r="W749">
        <v>182.91999816894531</v>
      </c>
      <c r="X749" s="9"/>
      <c r="Y749" s="9"/>
      <c r="AA749" s="6"/>
      <c r="AB749" s="84">
        <f>price_clean[[#This Row],[Date.1]]</f>
        <v>44893</v>
      </c>
      <c r="AC749" s="85">
        <f t="shared" si="81"/>
        <v>-1.5564696794064813E-2</v>
      </c>
      <c r="AD749" s="85">
        <f t="shared" si="82"/>
        <v>-1.4417818068883684E-2</v>
      </c>
      <c r="AE749" s="85">
        <f t="shared" si="83"/>
        <v>-2.6615215952127142E-2</v>
      </c>
      <c r="AF749" s="85">
        <f t="shared" si="84"/>
        <v>-2.342470483290086E-2</v>
      </c>
      <c r="AG749" s="85">
        <f t="shared" si="85"/>
        <v>-1.4508577102878992E-2</v>
      </c>
      <c r="AH749" s="85">
        <f t="shared" si="86"/>
        <v>-7.9348936653714022E-3</v>
      </c>
      <c r="AI749" s="85">
        <f t="shared" si="87"/>
        <v>3.2805270562665304E-4</v>
      </c>
      <c r="AJ749" s="6"/>
      <c r="AK749" s="4"/>
    </row>
    <row r="750" spans="15:37" s="1" customFormat="1" x14ac:dyDescent="0.25">
      <c r="O750" s="6"/>
      <c r="P750" s="35">
        <v>44894</v>
      </c>
      <c r="Q750" s="9">
        <v>3957.6298828125</v>
      </c>
      <c r="R750" s="9">
        <v>11503.4501953125</v>
      </c>
      <c r="S750" s="9">
        <v>139.700927734375</v>
      </c>
      <c r="T750" s="9">
        <v>236.92288208007813</v>
      </c>
      <c r="U750" s="9">
        <v>84.820701599121094</v>
      </c>
      <c r="V750" s="9">
        <v>162.72999572753906</v>
      </c>
      <c r="W750">
        <v>180.83000183105469</v>
      </c>
      <c r="X750" s="9"/>
      <c r="Y750" s="9"/>
      <c r="AA750" s="6"/>
      <c r="AB750" s="84">
        <f>price_clean[[#This Row],[Date.1]]</f>
        <v>44894</v>
      </c>
      <c r="AC750" s="85">
        <f t="shared" si="81"/>
        <v>-1.5931337016243704E-3</v>
      </c>
      <c r="AD750" s="85">
        <f t="shared" si="82"/>
        <v>-7.3014982754641966E-3</v>
      </c>
      <c r="AE750" s="85">
        <f t="shared" si="83"/>
        <v>-2.1375103772808986E-2</v>
      </c>
      <c r="AF750" s="85">
        <f t="shared" si="84"/>
        <v>-5.9325274879928891E-3</v>
      </c>
      <c r="AG750" s="85">
        <f t="shared" si="85"/>
        <v>2.0370414597093945E-3</v>
      </c>
      <c r="AH750" s="85">
        <f t="shared" si="86"/>
        <v>4.9282615630087939E-3</v>
      </c>
      <c r="AI750" s="85">
        <f t="shared" si="87"/>
        <v>-1.1491515256992131E-2</v>
      </c>
      <c r="AJ750" s="6"/>
      <c r="AK750" s="4"/>
    </row>
    <row r="751" spans="15:37" s="1" customFormat="1" x14ac:dyDescent="0.25">
      <c r="O751" s="6"/>
      <c r="P751" s="35">
        <v>44895</v>
      </c>
      <c r="Q751" s="9">
        <v>4080.110107421875</v>
      </c>
      <c r="R751" s="9">
        <v>12030.0595703125</v>
      </c>
      <c r="S751" s="9">
        <v>146.48954772949219</v>
      </c>
      <c r="T751" s="9">
        <v>251.52294921875</v>
      </c>
      <c r="U751" s="9">
        <v>87.131820678710938</v>
      </c>
      <c r="V751" s="9">
        <v>164.80999755859375</v>
      </c>
      <c r="W751">
        <v>194.69999694824219</v>
      </c>
      <c r="X751" s="9"/>
      <c r="Y751" s="9"/>
      <c r="AA751" s="6"/>
      <c r="AB751" s="84">
        <f>price_clean[[#This Row],[Date.1]]</f>
        <v>44895</v>
      </c>
      <c r="AC751" s="85">
        <f t="shared" si="81"/>
        <v>3.0478643521294944E-2</v>
      </c>
      <c r="AD751" s="85">
        <f t="shared" si="82"/>
        <v>4.4761474430698459E-2</v>
      </c>
      <c r="AE751" s="85">
        <f t="shared" si="83"/>
        <v>4.7450172209985507E-2</v>
      </c>
      <c r="AF751" s="85">
        <f t="shared" si="84"/>
        <v>5.9799538639085673E-2</v>
      </c>
      <c r="AG751" s="85">
        <f t="shared" si="85"/>
        <v>2.6882516506374736E-2</v>
      </c>
      <c r="AH751" s="85">
        <f t="shared" si="86"/>
        <v>1.2700921015012894E-2</v>
      </c>
      <c r="AI751" s="85">
        <f t="shared" si="87"/>
        <v>7.3902523181276755E-2</v>
      </c>
      <c r="AJ751" s="6"/>
      <c r="AK751" s="4"/>
    </row>
    <row r="752" spans="15:37" s="1" customFormat="1" x14ac:dyDescent="0.25">
      <c r="O752" s="6"/>
      <c r="P752" s="35">
        <v>44896</v>
      </c>
      <c r="Q752" s="9">
        <v>4076.570068359375</v>
      </c>
      <c r="R752" s="9">
        <v>12041.8896484375</v>
      </c>
      <c r="S752" s="9">
        <v>146.76663208007813</v>
      </c>
      <c r="T752" s="9">
        <v>251.07929992675781</v>
      </c>
      <c r="U752" s="9">
        <v>87.333206176757813</v>
      </c>
      <c r="V752" s="9">
        <v>167.83999633789063</v>
      </c>
      <c r="W752">
        <v>194.69999694824219</v>
      </c>
      <c r="X752" s="9"/>
      <c r="Y752" s="9"/>
      <c r="AA752" s="6"/>
      <c r="AB752" s="84">
        <f>price_clean[[#This Row],[Date.1]]</f>
        <v>44896</v>
      </c>
      <c r="AC752" s="85">
        <f t="shared" si="81"/>
        <v>-8.6800982960658893E-4</v>
      </c>
      <c r="AD752" s="85">
        <f t="shared" si="82"/>
        <v>9.8289332283765362E-4</v>
      </c>
      <c r="AE752" s="85">
        <f t="shared" si="83"/>
        <v>1.8897090811287179E-3</v>
      </c>
      <c r="AF752" s="85">
        <f t="shared" si="84"/>
        <v>-1.7654095578449279E-3</v>
      </c>
      <c r="AG752" s="85">
        <f t="shared" si="85"/>
        <v>2.3086069583083827E-3</v>
      </c>
      <c r="AH752" s="85">
        <f t="shared" si="86"/>
        <v>1.8217842396307578E-2</v>
      </c>
      <c r="AI752" s="85">
        <f t="shared" si="87"/>
        <v>0</v>
      </c>
      <c r="AJ752" s="6"/>
      <c r="AK752" s="4"/>
    </row>
    <row r="753" spans="15:37" s="1" customFormat="1" x14ac:dyDescent="0.25">
      <c r="O753" s="6"/>
      <c r="P753" s="35">
        <v>44897</v>
      </c>
      <c r="Q753" s="9">
        <v>4071.699951171875</v>
      </c>
      <c r="R753" s="9">
        <v>11994.259765625</v>
      </c>
      <c r="S753" s="9">
        <v>146.27182006835938</v>
      </c>
      <c r="T753" s="9">
        <v>251.40464782714844</v>
      </c>
      <c r="U753" s="9">
        <v>87.285255432128906</v>
      </c>
      <c r="V753" s="9">
        <v>167.25999450683594</v>
      </c>
      <c r="W753">
        <v>194.86000061035156</v>
      </c>
      <c r="X753" s="9"/>
      <c r="Y753" s="9"/>
      <c r="AA753" s="6"/>
      <c r="AB753" s="84">
        <f>price_clean[[#This Row],[Date.1]]</f>
        <v>44897</v>
      </c>
      <c r="AC753" s="85">
        <f t="shared" si="81"/>
        <v>-1.1953746637614611E-3</v>
      </c>
      <c r="AD753" s="85">
        <f t="shared" si="82"/>
        <v>-3.9631926341539732E-3</v>
      </c>
      <c r="AE753" s="85">
        <f t="shared" si="83"/>
        <v>-3.3771164047924811E-3</v>
      </c>
      <c r="AF753" s="85">
        <f t="shared" si="84"/>
        <v>1.2949585645871263E-3</v>
      </c>
      <c r="AG753" s="85">
        <f t="shared" si="85"/>
        <v>-5.4920591319345638E-4</v>
      </c>
      <c r="AH753" s="85">
        <f t="shared" si="86"/>
        <v>-3.4616677176241193E-3</v>
      </c>
      <c r="AI753" s="85">
        <f t="shared" si="87"/>
        <v>8.2145842545234833E-4</v>
      </c>
      <c r="AJ753" s="6"/>
      <c r="AK753" s="4"/>
    </row>
    <row r="754" spans="15:37" s="1" customFormat="1" x14ac:dyDescent="0.25">
      <c r="O754" s="6"/>
      <c r="P754" s="35">
        <v>44900</v>
      </c>
      <c r="Q754" s="9">
        <v>3998.840087890625</v>
      </c>
      <c r="R754" s="9">
        <v>11786.7998046875</v>
      </c>
      <c r="S754" s="9">
        <v>145.10409545898438</v>
      </c>
      <c r="T754" s="9">
        <v>246.65298461914063</v>
      </c>
      <c r="U754" s="9">
        <v>85.779678344726563</v>
      </c>
      <c r="V754" s="9">
        <v>164.38999938964844</v>
      </c>
      <c r="W754">
        <v>182.44999694824219</v>
      </c>
      <c r="X754" s="9"/>
      <c r="Y754" s="9"/>
      <c r="AA754" s="6"/>
      <c r="AB754" s="84">
        <f>price_clean[[#This Row],[Date.1]]</f>
        <v>44900</v>
      </c>
      <c r="AC754" s="85">
        <f t="shared" si="81"/>
        <v>-1.8056249630972219E-2</v>
      </c>
      <c r="AD754" s="85">
        <f t="shared" si="82"/>
        <v>-1.744793779208503E-2</v>
      </c>
      <c r="AE754" s="85">
        <f t="shared" si="83"/>
        <v>-8.0152874608341185E-3</v>
      </c>
      <c r="AF754" s="85">
        <f t="shared" si="84"/>
        <v>-1.9081355530820566E-2</v>
      </c>
      <c r="AG754" s="85">
        <f t="shared" si="85"/>
        <v>-1.7399423875739992E-2</v>
      </c>
      <c r="AH754" s="85">
        <f t="shared" si="86"/>
        <v>-1.730780530272015E-2</v>
      </c>
      <c r="AI754" s="85">
        <f t="shared" si="87"/>
        <v>-6.580520897353867E-2</v>
      </c>
      <c r="AJ754" s="6"/>
      <c r="AK754" s="4"/>
    </row>
    <row r="755" spans="15:37" s="1" customFormat="1" x14ac:dyDescent="0.25">
      <c r="O755" s="6"/>
      <c r="P755" s="35">
        <v>44901</v>
      </c>
      <c r="Q755" s="9">
        <v>3941.260009765625</v>
      </c>
      <c r="R755" s="9">
        <v>11549.6904296875</v>
      </c>
      <c r="S755" s="9">
        <v>141.42280578613281</v>
      </c>
      <c r="T755" s="9">
        <v>241.64497375488281</v>
      </c>
      <c r="U755" s="9">
        <v>84.868659973144531</v>
      </c>
      <c r="V755" s="9">
        <v>164.83999633789063</v>
      </c>
      <c r="W755">
        <v>179.82000732421875</v>
      </c>
      <c r="X755" s="9"/>
      <c r="Y755" s="9"/>
      <c r="AA755" s="6"/>
      <c r="AB755" s="84">
        <f>price_clean[[#This Row],[Date.1]]</f>
        <v>44901</v>
      </c>
      <c r="AC755" s="85">
        <f t="shared" si="81"/>
        <v>-1.4503869422986057E-2</v>
      </c>
      <c r="AD755" s="85">
        <f t="shared" si="82"/>
        <v>-2.0321610699954622E-2</v>
      </c>
      <c r="AE755" s="85">
        <f t="shared" si="83"/>
        <v>-2.569735849740936E-2</v>
      </c>
      <c r="AF755" s="85">
        <f t="shared" si="84"/>
        <v>-2.0512829846814098E-2</v>
      </c>
      <c r="AG755" s="85">
        <f t="shared" si="85"/>
        <v>-1.0677244624706981E-2</v>
      </c>
      <c r="AH755" s="85">
        <f t="shared" si="86"/>
        <v>2.7336344458788004E-3</v>
      </c>
      <c r="AI755" s="85">
        <f t="shared" si="87"/>
        <v>-1.4519754868452269E-2</v>
      </c>
      <c r="AJ755" s="6"/>
      <c r="AK755" s="4"/>
    </row>
    <row r="756" spans="15:37" s="1" customFormat="1" x14ac:dyDescent="0.25">
      <c r="O756" s="6"/>
      <c r="P756" s="35">
        <v>44902</v>
      </c>
      <c r="Q756" s="9">
        <v>3933.919921875</v>
      </c>
      <c r="R756" s="9">
        <v>11497.3896484375</v>
      </c>
      <c r="S756" s="9">
        <v>139.47331237792969</v>
      </c>
      <c r="T756" s="9">
        <v>240.90560913085938</v>
      </c>
      <c r="U756" s="9">
        <v>84.724815368652344</v>
      </c>
      <c r="V756" s="9">
        <v>166.33000183105469</v>
      </c>
      <c r="W756">
        <v>174.03999328613281</v>
      </c>
      <c r="X756" s="9"/>
      <c r="Y756" s="9"/>
      <c r="AA756" s="6"/>
      <c r="AB756" s="84">
        <f>price_clean[[#This Row],[Date.1]]</f>
        <v>44902</v>
      </c>
      <c r="AC756" s="85">
        <f t="shared" si="81"/>
        <v>-1.864107253381664E-3</v>
      </c>
      <c r="AD756" s="85">
        <f t="shared" si="82"/>
        <v>-4.5386114728029016E-3</v>
      </c>
      <c r="AE756" s="85">
        <f t="shared" si="83"/>
        <v>-1.3880752232847857E-2</v>
      </c>
      <c r="AF756" s="85">
        <f t="shared" si="84"/>
        <v>-3.0644049715584792E-3</v>
      </c>
      <c r="AG756" s="85">
        <f t="shared" si="85"/>
        <v>-1.6963463800256859E-3</v>
      </c>
      <c r="AH756" s="85">
        <f t="shared" si="86"/>
        <v>8.9984935565378017E-3</v>
      </c>
      <c r="AI756" s="85">
        <f t="shared" si="87"/>
        <v>-3.2671272011557818E-2</v>
      </c>
      <c r="AJ756" s="6"/>
      <c r="AK756" s="4"/>
    </row>
    <row r="757" spans="15:37" s="1" customFormat="1" x14ac:dyDescent="0.25">
      <c r="O757" s="6"/>
      <c r="P757" s="35">
        <v>44903</v>
      </c>
      <c r="Q757" s="9">
        <v>3963.510009765625</v>
      </c>
      <c r="R757" s="9">
        <v>11637.5</v>
      </c>
      <c r="S757" s="9">
        <v>141.16552734375</v>
      </c>
      <c r="T757" s="9">
        <v>243.89263916015625</v>
      </c>
      <c r="U757" s="9">
        <v>85.367317199707031</v>
      </c>
      <c r="V757" s="9">
        <v>166.47000122070313</v>
      </c>
      <c r="W757">
        <v>173.44000244140625</v>
      </c>
      <c r="X757" s="9"/>
      <c r="Y757" s="9"/>
      <c r="AA757" s="6"/>
      <c r="AB757" s="84">
        <f>price_clean[[#This Row],[Date.1]]</f>
        <v>44903</v>
      </c>
      <c r="AC757" s="85">
        <f t="shared" si="81"/>
        <v>7.4936344139332374E-3</v>
      </c>
      <c r="AD757" s="85">
        <f t="shared" si="82"/>
        <v>1.2112620091841445E-2</v>
      </c>
      <c r="AE757" s="85">
        <f t="shared" si="83"/>
        <v>1.2059880786254773E-2</v>
      </c>
      <c r="AF757" s="85">
        <f t="shared" si="84"/>
        <v>1.2322931608200851E-2</v>
      </c>
      <c r="AG757" s="85">
        <f t="shared" si="85"/>
        <v>7.5547866587217169E-3</v>
      </c>
      <c r="AH757" s="85">
        <f t="shared" si="86"/>
        <v>8.4134252778207946E-4</v>
      </c>
      <c r="AI757" s="85">
        <f t="shared" si="87"/>
        <v>-3.4533869482482739E-3</v>
      </c>
      <c r="AJ757" s="6"/>
      <c r="AK757" s="4"/>
    </row>
    <row r="758" spans="15:37" s="1" customFormat="1" x14ac:dyDescent="0.25">
      <c r="O758" s="6"/>
      <c r="P758" s="35">
        <v>44904</v>
      </c>
      <c r="Q758" s="9">
        <v>3934.3798828125</v>
      </c>
      <c r="R758" s="9">
        <v>11563.330078125</v>
      </c>
      <c r="S758" s="9">
        <v>140.68063354492188</v>
      </c>
      <c r="T758" s="9">
        <v>241.94073486328125</v>
      </c>
      <c r="U758" s="9">
        <v>84.926193237304688</v>
      </c>
      <c r="V758" s="9">
        <v>167.05999755859375</v>
      </c>
      <c r="W758">
        <v>179.05000305175781</v>
      </c>
      <c r="X758" s="9"/>
      <c r="Y758" s="9"/>
      <c r="AA758" s="6"/>
      <c r="AB758" s="84">
        <f>price_clean[[#This Row],[Date.1]]</f>
        <v>44904</v>
      </c>
      <c r="AC758" s="85">
        <f t="shared" si="81"/>
        <v>-7.3767194642132125E-3</v>
      </c>
      <c r="AD758" s="85">
        <f t="shared" si="82"/>
        <v>-6.3937518009188239E-3</v>
      </c>
      <c r="AE758" s="85">
        <f t="shared" si="83"/>
        <v>-3.440843584341336E-3</v>
      </c>
      <c r="AF758" s="85">
        <f t="shared" si="84"/>
        <v>-8.0353261160126376E-3</v>
      </c>
      <c r="AG758" s="85">
        <f t="shared" si="85"/>
        <v>-5.1807605342965544E-3</v>
      </c>
      <c r="AH758" s="85">
        <f t="shared" si="86"/>
        <v>3.5378943750204003E-3</v>
      </c>
      <c r="AI758" s="85">
        <f t="shared" si="87"/>
        <v>3.1833381160952023E-2</v>
      </c>
      <c r="AJ758" s="6"/>
      <c r="AK758" s="4"/>
    </row>
    <row r="759" spans="15:37" s="1" customFormat="1" x14ac:dyDescent="0.25">
      <c r="O759" s="6"/>
      <c r="P759" s="35">
        <v>44907</v>
      </c>
      <c r="Q759" s="9">
        <v>3990.56005859375</v>
      </c>
      <c r="R759" s="9">
        <v>11706.4404296875</v>
      </c>
      <c r="S759" s="9">
        <v>142.98634338378906</v>
      </c>
      <c r="T759" s="9">
        <v>248.93020629882813</v>
      </c>
      <c r="U759" s="9">
        <v>85.712547302246094</v>
      </c>
      <c r="V759" s="9">
        <v>165.67999267578125</v>
      </c>
      <c r="W759">
        <v>167.82000732421875</v>
      </c>
      <c r="X759" s="9"/>
      <c r="Y759" s="9"/>
      <c r="AA759" s="6"/>
      <c r="AB759" s="84">
        <f>price_clean[[#This Row],[Date.1]]</f>
        <v>44907</v>
      </c>
      <c r="AC759" s="85">
        <f t="shared" si="81"/>
        <v>1.417830729965003E-2</v>
      </c>
      <c r="AD759" s="85">
        <f t="shared" si="82"/>
        <v>1.2300263627524932E-2</v>
      </c>
      <c r="AE759" s="85">
        <f t="shared" si="83"/>
        <v>1.6256813844124036E-2</v>
      </c>
      <c r="AF759" s="85">
        <f t="shared" si="84"/>
        <v>2.8479762280515269E-2</v>
      </c>
      <c r="AG759" s="85">
        <f t="shared" si="85"/>
        <v>9.2166600500022174E-3</v>
      </c>
      <c r="AH759" s="85">
        <f t="shared" si="86"/>
        <v>-8.2948418335018672E-3</v>
      </c>
      <c r="AI759" s="85">
        <f t="shared" si="87"/>
        <v>-6.4773093403383664E-2</v>
      </c>
      <c r="AJ759" s="6"/>
      <c r="AK759" s="4"/>
    </row>
    <row r="760" spans="15:37" s="1" customFormat="1" x14ac:dyDescent="0.25">
      <c r="O760" s="6"/>
      <c r="P760" s="35">
        <v>44908</v>
      </c>
      <c r="Q760" s="9">
        <v>4019.64990234375</v>
      </c>
      <c r="R760" s="9">
        <v>11834.2099609375</v>
      </c>
      <c r="S760" s="9">
        <v>143.9561767578125</v>
      </c>
      <c r="T760" s="9">
        <v>253.27769470214844</v>
      </c>
      <c r="U760" s="9">
        <v>86.508506774902344</v>
      </c>
      <c r="V760" s="9">
        <v>168.50999450683594</v>
      </c>
      <c r="W760">
        <v>160.94999694824219</v>
      </c>
      <c r="X760" s="9"/>
      <c r="Y760" s="9"/>
      <c r="AA760" s="6"/>
      <c r="AB760" s="84">
        <f>price_clean[[#This Row],[Date.1]]</f>
        <v>44908</v>
      </c>
      <c r="AC760" s="85">
        <f t="shared" si="81"/>
        <v>7.2632232554572119E-3</v>
      </c>
      <c r="AD760" s="85">
        <f t="shared" si="82"/>
        <v>1.0855331845577637E-2</v>
      </c>
      <c r="AE760" s="85">
        <f t="shared" si="83"/>
        <v>6.7598003013189705E-3</v>
      </c>
      <c r="AF760" s="85">
        <f t="shared" si="84"/>
        <v>1.7313933129374057E-2</v>
      </c>
      <c r="AG760" s="85">
        <f t="shared" si="85"/>
        <v>9.2435288395166376E-3</v>
      </c>
      <c r="AH760" s="85">
        <f t="shared" si="86"/>
        <v>1.6936889733695327E-2</v>
      </c>
      <c r="AI760" s="85">
        <f t="shared" si="87"/>
        <v>-4.1798281301312253E-2</v>
      </c>
      <c r="AJ760" s="6"/>
      <c r="AK760" s="4"/>
    </row>
    <row r="761" spans="15:37" s="1" customFormat="1" x14ac:dyDescent="0.25">
      <c r="O761" s="6"/>
      <c r="P761" s="35">
        <v>44909</v>
      </c>
      <c r="Q761" s="9">
        <v>3995.320068359375</v>
      </c>
      <c r="R761" s="9">
        <v>11740.919921875</v>
      </c>
      <c r="S761" s="9">
        <v>141.71968078613281</v>
      </c>
      <c r="T761" s="9">
        <v>253.57344055175781</v>
      </c>
      <c r="U761" s="9">
        <v>86.153663635253906</v>
      </c>
      <c r="V761" s="9">
        <v>168.10000610351563</v>
      </c>
      <c r="W761">
        <v>156.80000305175781</v>
      </c>
      <c r="X761" s="9"/>
      <c r="Y761" s="9"/>
      <c r="AA761" s="6"/>
      <c r="AB761" s="84">
        <f>price_clean[[#This Row],[Date.1]]</f>
        <v>44909</v>
      </c>
      <c r="AC761" s="85">
        <f t="shared" si="81"/>
        <v>-6.0711166238359626E-3</v>
      </c>
      <c r="AD761" s="85">
        <f t="shared" si="82"/>
        <v>-7.9143170342515397E-3</v>
      </c>
      <c r="AE761" s="85">
        <f t="shared" si="83"/>
        <v>-1.5657897619719294E-2</v>
      </c>
      <c r="AF761" s="85">
        <f t="shared" si="84"/>
        <v>1.1669930778600342E-3</v>
      </c>
      <c r="AG761" s="85">
        <f t="shared" si="85"/>
        <v>-4.1102650148971001E-3</v>
      </c>
      <c r="AH761" s="85">
        <f t="shared" si="86"/>
        <v>-2.4359858905979824E-3</v>
      </c>
      <c r="AI761" s="85">
        <f t="shared" si="87"/>
        <v>-2.612261140486262E-2</v>
      </c>
      <c r="AJ761" s="6"/>
      <c r="AK761" s="4"/>
    </row>
    <row r="762" spans="15:37" s="1" customFormat="1" x14ac:dyDescent="0.25">
      <c r="O762" s="6"/>
      <c r="P762" s="35">
        <v>44910</v>
      </c>
      <c r="Q762" s="9">
        <v>3895.75</v>
      </c>
      <c r="R762" s="9">
        <v>11345.2197265625</v>
      </c>
      <c r="S762" s="9">
        <v>135.07951354980469</v>
      </c>
      <c r="T762" s="9">
        <v>245.4798583984375</v>
      </c>
      <c r="U762" s="9">
        <v>84.024772644042969</v>
      </c>
      <c r="V762" s="9">
        <v>165.35000610351563</v>
      </c>
      <c r="W762">
        <v>157.66999816894531</v>
      </c>
      <c r="X762" s="9"/>
      <c r="Y762" s="9"/>
      <c r="AA762" s="6"/>
      <c r="AB762" s="84">
        <f>price_clean[[#This Row],[Date.1]]</f>
        <v>44910</v>
      </c>
      <c r="AC762" s="85">
        <f t="shared" si="81"/>
        <v>-2.523747790182607E-2</v>
      </c>
      <c r="AD762" s="85">
        <f t="shared" si="82"/>
        <v>-3.4283683496335288E-2</v>
      </c>
      <c r="AE762" s="85">
        <f t="shared" si="83"/>
        <v>-4.7987433258202823E-2</v>
      </c>
      <c r="AF762" s="85">
        <f t="shared" si="84"/>
        <v>-3.2438586707741558E-2</v>
      </c>
      <c r="AG762" s="85">
        <f t="shared" si="85"/>
        <v>-2.5020820511711041E-2</v>
      </c>
      <c r="AH762" s="85">
        <f t="shared" si="86"/>
        <v>-1.6494600382901816E-2</v>
      </c>
      <c r="AI762" s="85">
        <f t="shared" si="87"/>
        <v>5.5331022571328374E-3</v>
      </c>
      <c r="AJ762" s="6"/>
      <c r="AK762" s="4"/>
    </row>
    <row r="763" spans="15:37" s="1" customFormat="1" x14ac:dyDescent="0.25">
      <c r="O763" s="6"/>
      <c r="P763" s="35">
        <v>44911</v>
      </c>
      <c r="Q763" s="9">
        <v>3852.360107421875</v>
      </c>
      <c r="R763" s="9">
        <v>11243.7197265625</v>
      </c>
      <c r="S763" s="9">
        <v>133.11021423339844</v>
      </c>
      <c r="T763" s="9">
        <v>241.22108459472656</v>
      </c>
      <c r="U763" s="9">
        <v>83.238418579101563</v>
      </c>
      <c r="V763" s="9">
        <v>166.78999328613281</v>
      </c>
      <c r="W763">
        <v>150.22999572753906</v>
      </c>
      <c r="X763" s="9"/>
      <c r="Y763" s="9"/>
      <c r="AA763" s="6"/>
      <c r="AB763" s="84">
        <f>price_clean[[#This Row],[Date.1]]</f>
        <v>44911</v>
      </c>
      <c r="AC763" s="85">
        <f t="shared" si="81"/>
        <v>-1.1200239946011676E-2</v>
      </c>
      <c r="AD763" s="85">
        <f t="shared" si="82"/>
        <v>-8.9867594997387161E-3</v>
      </c>
      <c r="AE763" s="85">
        <f t="shared" si="83"/>
        <v>-1.4686130806203856E-2</v>
      </c>
      <c r="AF763" s="85">
        <f t="shared" si="84"/>
        <v>-1.7501024251746121E-2</v>
      </c>
      <c r="AG763" s="85">
        <f t="shared" si="85"/>
        <v>-9.402664778220552E-3</v>
      </c>
      <c r="AH763" s="85">
        <f t="shared" si="86"/>
        <v>8.6710194951600678E-3</v>
      </c>
      <c r="AI763" s="85">
        <f t="shared" si="87"/>
        <v>-4.8336805001315049E-2</v>
      </c>
      <c r="AJ763" s="6"/>
      <c r="AK763" s="4"/>
    </row>
    <row r="764" spans="15:37" s="1" customFormat="1" x14ac:dyDescent="0.25">
      <c r="O764" s="6"/>
      <c r="P764" s="35">
        <v>44914</v>
      </c>
      <c r="Q764" s="9">
        <v>3817.659912109375</v>
      </c>
      <c r="R764" s="9">
        <v>11084.58984375</v>
      </c>
      <c r="S764" s="9">
        <v>130.99247741699219</v>
      </c>
      <c r="T764" s="9">
        <v>237.04118347167969</v>
      </c>
      <c r="U764" s="9">
        <v>82.734123229980469</v>
      </c>
      <c r="V764" s="9">
        <v>166.32000732421875</v>
      </c>
      <c r="W764">
        <v>149.8699951171875</v>
      </c>
      <c r="X764" s="9"/>
      <c r="Y764" s="9"/>
      <c r="AA764" s="6"/>
      <c r="AB764" s="84">
        <f>price_clean[[#This Row],[Date.1]]</f>
        <v>44914</v>
      </c>
      <c r="AC764" s="85">
        <f t="shared" si="81"/>
        <v>-9.0483289411038004E-3</v>
      </c>
      <c r="AD764" s="85">
        <f t="shared" si="82"/>
        <v>-1.425388487620835E-2</v>
      </c>
      <c r="AE764" s="85">
        <f t="shared" si="83"/>
        <v>-1.6037566249399605E-2</v>
      </c>
      <c r="AF764" s="85">
        <f t="shared" si="84"/>
        <v>-1.747998047196303E-2</v>
      </c>
      <c r="AG764" s="85">
        <f t="shared" si="85"/>
        <v>-6.0768714574550549E-3</v>
      </c>
      <c r="AH764" s="85">
        <f t="shared" si="86"/>
        <v>-2.8218082489996433E-3</v>
      </c>
      <c r="AI764" s="85">
        <f t="shared" si="87"/>
        <v>-2.3992055582815475E-3</v>
      </c>
      <c r="AJ764" s="6"/>
      <c r="AK764" s="4"/>
    </row>
    <row r="765" spans="15:37" s="1" customFormat="1" x14ac:dyDescent="0.25">
      <c r="O765" s="6"/>
      <c r="P765" s="35">
        <v>44915</v>
      </c>
      <c r="Q765" s="9">
        <v>3821.6201171875</v>
      </c>
      <c r="R765" s="9">
        <v>11072.419921875</v>
      </c>
      <c r="S765" s="9">
        <v>130.9232177734375</v>
      </c>
      <c r="T765" s="9">
        <v>238.37205505371094</v>
      </c>
      <c r="U765" s="9">
        <v>82.927337646484375</v>
      </c>
      <c r="V765" s="9">
        <v>169.08000183105469</v>
      </c>
      <c r="W765">
        <v>137.80000305175781</v>
      </c>
      <c r="X765" s="9"/>
      <c r="Y765" s="9"/>
      <c r="AA765" s="6"/>
      <c r="AB765" s="84">
        <f>price_clean[[#This Row],[Date.1]]</f>
        <v>44915</v>
      </c>
      <c r="AC765" s="85">
        <f t="shared" si="81"/>
        <v>1.0368006978907691E-3</v>
      </c>
      <c r="AD765" s="85">
        <f t="shared" si="82"/>
        <v>-1.0985167427878201E-3</v>
      </c>
      <c r="AE765" s="85">
        <f t="shared" si="83"/>
        <v>-5.2886975802409288E-4</v>
      </c>
      <c r="AF765" s="85">
        <f t="shared" si="84"/>
        <v>5.5988136245219474E-3</v>
      </c>
      <c r="AG765" s="85">
        <f t="shared" si="85"/>
        <v>2.3326427654552181E-3</v>
      </c>
      <c r="AH765" s="85">
        <f t="shared" si="86"/>
        <v>1.6458298941440037E-2</v>
      </c>
      <c r="AI765" s="85">
        <f t="shared" si="87"/>
        <v>-8.3964838350743545E-2</v>
      </c>
      <c r="AJ765" s="6"/>
      <c r="AK765" s="4"/>
    </row>
    <row r="766" spans="15:37" s="1" customFormat="1" x14ac:dyDescent="0.25">
      <c r="O766" s="6"/>
      <c r="P766" s="35">
        <v>44916</v>
      </c>
      <c r="Q766" s="9">
        <v>3878.43994140625</v>
      </c>
      <c r="R766" s="9">
        <v>11235.8798828125</v>
      </c>
      <c r="S766" s="9">
        <v>134.04043579101563</v>
      </c>
      <c r="T766" s="9">
        <v>240.96475219726563</v>
      </c>
      <c r="U766" s="9">
        <v>84.009330749511719</v>
      </c>
      <c r="V766" s="9">
        <v>168.80000305175781</v>
      </c>
      <c r="W766">
        <v>137.57000732421875</v>
      </c>
      <c r="X766" s="9"/>
      <c r="Y766" s="9"/>
      <c r="AA766" s="6"/>
      <c r="AB766" s="84">
        <f>price_clean[[#This Row],[Date.1]]</f>
        <v>44916</v>
      </c>
      <c r="AC766" s="85">
        <f t="shared" si="81"/>
        <v>1.4758548669054294E-2</v>
      </c>
      <c r="AD766" s="85">
        <f t="shared" si="82"/>
        <v>1.4654894171881276E-2</v>
      </c>
      <c r="AE766" s="85">
        <f t="shared" si="83"/>
        <v>2.3530486568555352E-2</v>
      </c>
      <c r="AF766" s="85">
        <f t="shared" si="84"/>
        <v>1.081795676514943E-2</v>
      </c>
      <c r="AG766" s="85">
        <f t="shared" si="85"/>
        <v>1.2963098701624444E-2</v>
      </c>
      <c r="AH766" s="85">
        <f t="shared" si="86"/>
        <v>-1.6573862871153066E-3</v>
      </c>
      <c r="AI766" s="85">
        <f t="shared" si="87"/>
        <v>-1.6704490129968075E-3</v>
      </c>
      <c r="AJ766" s="6"/>
      <c r="AK766" s="4"/>
    </row>
    <row r="767" spans="15:37" s="1" customFormat="1" x14ac:dyDescent="0.25">
      <c r="O767" s="6"/>
      <c r="P767" s="35">
        <v>44917</v>
      </c>
      <c r="Q767" s="9">
        <v>3822.389892578125</v>
      </c>
      <c r="R767" s="9">
        <v>10956.1396484375</v>
      </c>
      <c r="S767" s="9">
        <v>130.85395812988281</v>
      </c>
      <c r="T767" s="9">
        <v>234.813232421875</v>
      </c>
      <c r="U767" s="9">
        <v>82.994972229003906</v>
      </c>
      <c r="V767" s="9">
        <v>166.75999450683594</v>
      </c>
      <c r="W767">
        <v>125.34999847412109</v>
      </c>
      <c r="X767" s="9"/>
      <c r="Y767" s="9"/>
      <c r="AA767" s="6"/>
      <c r="AB767" s="84">
        <f>price_clean[[#This Row],[Date.1]]</f>
        <v>44917</v>
      </c>
      <c r="AC767" s="85">
        <f t="shared" si="81"/>
        <v>-1.4557142498145655E-2</v>
      </c>
      <c r="AD767" s="85">
        <f t="shared" si="82"/>
        <v>-2.5212221180639559E-2</v>
      </c>
      <c r="AE767" s="85">
        <f t="shared" si="83"/>
        <v>-2.4059636177811702E-2</v>
      </c>
      <c r="AF767" s="85">
        <f t="shared" si="84"/>
        <v>-2.5860223844399004E-2</v>
      </c>
      <c r="AG767" s="85">
        <f t="shared" si="85"/>
        <v>-1.2147842618023028E-2</v>
      </c>
      <c r="AH767" s="85">
        <f t="shared" si="86"/>
        <v>-1.2158980168932585E-2</v>
      </c>
      <c r="AI767" s="85">
        <f t="shared" si="87"/>
        <v>-9.3023119281488931E-2</v>
      </c>
      <c r="AJ767" s="6"/>
      <c r="AK767" s="4"/>
    </row>
    <row r="768" spans="15:37" s="1" customFormat="1" x14ac:dyDescent="0.25">
      <c r="O768" s="6"/>
      <c r="P768" s="35">
        <v>44918</v>
      </c>
      <c r="Q768" s="9">
        <v>3844.820068359375</v>
      </c>
      <c r="R768" s="9">
        <v>10985.4501953125</v>
      </c>
      <c r="S768" s="9">
        <v>130.48780822753906</v>
      </c>
      <c r="T768" s="9">
        <v>235.3455810546875</v>
      </c>
      <c r="U768" s="9">
        <v>83.381385803222656</v>
      </c>
      <c r="V768" s="9">
        <v>167.25999450683594</v>
      </c>
      <c r="W768">
        <v>123.15000152587891</v>
      </c>
      <c r="X768" s="9"/>
      <c r="Y768" s="9"/>
      <c r="AA768" s="6"/>
      <c r="AB768" s="84">
        <f>price_clean[[#This Row],[Date.1]]</f>
        <v>44918</v>
      </c>
      <c r="AC768" s="85">
        <f t="shared" si="81"/>
        <v>5.8509522719150716E-3</v>
      </c>
      <c r="AD768" s="85">
        <f t="shared" si="82"/>
        <v>2.6716901116499415E-3</v>
      </c>
      <c r="AE768" s="85">
        <f t="shared" si="83"/>
        <v>-2.8020790325283865E-3</v>
      </c>
      <c r="AF768" s="85">
        <f t="shared" si="84"/>
        <v>2.2645491057563631E-3</v>
      </c>
      <c r="AG768" s="85">
        <f t="shared" si="85"/>
        <v>4.6450622381658639E-3</v>
      </c>
      <c r="AH768" s="85">
        <f t="shared" si="86"/>
        <v>2.9938350392547221E-3</v>
      </c>
      <c r="AI768" s="85">
        <f t="shared" si="87"/>
        <v>-1.7706675474399133E-2</v>
      </c>
      <c r="AJ768" s="6"/>
      <c r="AK768" s="4"/>
    </row>
    <row r="769" spans="15:37" s="1" customFormat="1" x14ac:dyDescent="0.25">
      <c r="O769" s="6"/>
      <c r="P769" s="35">
        <v>44922</v>
      </c>
      <c r="Q769" s="9">
        <v>3829.25</v>
      </c>
      <c r="R769" s="9">
        <v>10822.509765625</v>
      </c>
      <c r="S769" s="9">
        <v>128.67683410644531</v>
      </c>
      <c r="T769" s="9">
        <v>233.60067749023438</v>
      </c>
      <c r="U769" s="9">
        <v>83.371734619140625</v>
      </c>
      <c r="V769" s="9">
        <v>168.66999816894531</v>
      </c>
      <c r="W769">
        <v>109.09999847412109</v>
      </c>
      <c r="X769" s="9"/>
      <c r="Y769" s="9"/>
      <c r="AA769" s="6"/>
      <c r="AB769" s="84">
        <f>price_clean[[#This Row],[Date.1]]</f>
        <v>44922</v>
      </c>
      <c r="AC769" s="85">
        <f t="shared" si="81"/>
        <v>-4.0578440346594772E-3</v>
      </c>
      <c r="AD769" s="85">
        <f t="shared" si="82"/>
        <v>-1.4943485050695189E-2</v>
      </c>
      <c r="AE769" s="85">
        <f t="shared" si="83"/>
        <v>-1.3975699627368516E-2</v>
      </c>
      <c r="AF769" s="85">
        <f t="shared" si="84"/>
        <v>-7.4418404477038418E-3</v>
      </c>
      <c r="AG769" s="85">
        <f t="shared" si="85"/>
        <v>-1.1575416481993106E-4</v>
      </c>
      <c r="AH769" s="85">
        <f t="shared" si="86"/>
        <v>8.3946773027696233E-3</v>
      </c>
      <c r="AI769" s="85">
        <f t="shared" si="87"/>
        <v>-0.12113825810398889</v>
      </c>
      <c r="AJ769" s="6"/>
      <c r="AK769" s="4"/>
    </row>
    <row r="770" spans="15:37" s="1" customFormat="1" x14ac:dyDescent="0.25">
      <c r="O770" s="6"/>
      <c r="P770" s="35">
        <v>44923</v>
      </c>
      <c r="Q770" s="9">
        <v>3783.219970703125</v>
      </c>
      <c r="R770" s="9">
        <v>10679.33984375</v>
      </c>
      <c r="S770" s="9">
        <v>124.72837066650391</v>
      </c>
      <c r="T770" s="9">
        <v>231.20509338378906</v>
      </c>
      <c r="U770" s="9">
        <v>82.328384399414063</v>
      </c>
      <c r="V770" s="9">
        <v>167.91000366210938</v>
      </c>
      <c r="W770">
        <v>112.70999908447266</v>
      </c>
      <c r="X770" s="9"/>
      <c r="Y770" s="9"/>
      <c r="AA770" s="6"/>
      <c r="AB770" s="84">
        <f>price_clean[[#This Row],[Date.1]]</f>
        <v>44923</v>
      </c>
      <c r="AC770" s="85">
        <f t="shared" si="81"/>
        <v>-1.2093470442948605E-2</v>
      </c>
      <c r="AD770" s="85">
        <f t="shared" si="82"/>
        <v>-1.3317183439617917E-2</v>
      </c>
      <c r="AE770" s="85">
        <f t="shared" si="83"/>
        <v>-3.116576105886678E-2</v>
      </c>
      <c r="AF770" s="85">
        <f t="shared" si="84"/>
        <v>-1.0307984402649706E-2</v>
      </c>
      <c r="AG770" s="85">
        <f t="shared" si="85"/>
        <v>-1.2593400836863319E-2</v>
      </c>
      <c r="AH770" s="85">
        <f t="shared" si="86"/>
        <v>-4.5159890327506049E-3</v>
      </c>
      <c r="AI770" s="85">
        <f t="shared" si="87"/>
        <v>3.2553261278161744E-2</v>
      </c>
      <c r="AJ770" s="6"/>
      <c r="AK770" s="4"/>
    </row>
    <row r="771" spans="15:37" s="1" customFormat="1" x14ac:dyDescent="0.25">
      <c r="O771" s="6"/>
      <c r="P771" s="35">
        <v>44924</v>
      </c>
      <c r="Q771" s="9">
        <v>3849.280029296875</v>
      </c>
      <c r="R771" s="9">
        <v>10951.0498046875</v>
      </c>
      <c r="S771" s="9">
        <v>128.26121520996094</v>
      </c>
      <c r="T771" s="9">
        <v>237.59324645996094</v>
      </c>
      <c r="U771" s="9">
        <v>83.748512268066406</v>
      </c>
      <c r="V771" s="9">
        <v>168.85000610351563</v>
      </c>
      <c r="W771">
        <v>121.81999969482422</v>
      </c>
      <c r="X771" s="9"/>
      <c r="Y771" s="9"/>
      <c r="AA771" s="6"/>
      <c r="AB771" s="84">
        <f>price_clean[[#This Row],[Date.1]]</f>
        <v>44924</v>
      </c>
      <c r="AC771" s="85">
        <f t="shared" si="81"/>
        <v>1.7310634314994321E-2</v>
      </c>
      <c r="AD771" s="85">
        <f t="shared" si="82"/>
        <v>2.5124305002603323E-2</v>
      </c>
      <c r="AE771" s="85">
        <f t="shared" si="83"/>
        <v>2.7930590089907538E-2</v>
      </c>
      <c r="AF771" s="85">
        <f t="shared" si="84"/>
        <v>2.7254996332196205E-2</v>
      </c>
      <c r="AG771" s="85">
        <f t="shared" si="85"/>
        <v>1.7102468939870868E-2</v>
      </c>
      <c r="AH771" s="85">
        <f t="shared" si="86"/>
        <v>5.5826395978050411E-3</v>
      </c>
      <c r="AI771" s="85">
        <f t="shared" si="87"/>
        <v>7.7726402772072586E-2</v>
      </c>
      <c r="AJ771" s="6"/>
      <c r="AK771" s="4"/>
    </row>
    <row r="772" spans="15:37" s="1" customFormat="1" x14ac:dyDescent="0.25">
      <c r="O772" s="6"/>
      <c r="P772" s="35">
        <v>44925</v>
      </c>
      <c r="Q772" s="9">
        <v>3839.5</v>
      </c>
      <c r="R772" s="9">
        <v>10939.759765625</v>
      </c>
      <c r="S772" s="9">
        <v>128.57786560058594</v>
      </c>
      <c r="T772" s="9">
        <v>236.42012023925781</v>
      </c>
      <c r="U772" s="9">
        <v>83.265464782714844</v>
      </c>
      <c r="V772" s="9">
        <v>169.63999938964844</v>
      </c>
      <c r="W772">
        <v>123.18000030517578</v>
      </c>
      <c r="X772" s="9"/>
      <c r="Y772" s="9"/>
      <c r="AA772" s="6"/>
      <c r="AB772" s="84">
        <f>price_clean[[#This Row],[Date.1]]</f>
        <v>44925</v>
      </c>
      <c r="AC772" s="85">
        <f t="shared" si="81"/>
        <v>-2.5439756461108332E-3</v>
      </c>
      <c r="AD772" s="85">
        <f t="shared" si="82"/>
        <v>-1.0314867549556831E-3</v>
      </c>
      <c r="AE772" s="85">
        <f t="shared" si="83"/>
        <v>2.4657505396758063E-3</v>
      </c>
      <c r="AF772" s="85">
        <f t="shared" si="84"/>
        <v>-4.9497701890808925E-3</v>
      </c>
      <c r="AG772" s="85">
        <f t="shared" si="85"/>
        <v>-5.7845318195600742E-3</v>
      </c>
      <c r="AH772" s="85">
        <f t="shared" si="86"/>
        <v>4.6677580293306613E-3</v>
      </c>
      <c r="AI772" s="85">
        <f t="shared" si="87"/>
        <v>1.1102159833173808E-2</v>
      </c>
      <c r="AJ772" s="6"/>
      <c r="AK772" s="4"/>
    </row>
    <row r="773" spans="15:37" s="1" customFormat="1" x14ac:dyDescent="0.25">
      <c r="O773" s="6"/>
      <c r="P773" s="35">
        <v>44929</v>
      </c>
      <c r="Q773" s="9">
        <v>3824.139892578125</v>
      </c>
      <c r="R773" s="9">
        <v>10862.6396484375</v>
      </c>
      <c r="S773" s="9">
        <v>123.76846313476563</v>
      </c>
      <c r="T773" s="9">
        <v>236.18353271484375</v>
      </c>
      <c r="U773" s="9">
        <v>83.313774108886719</v>
      </c>
      <c r="V773" s="9">
        <v>171.05999755859375</v>
      </c>
      <c r="W773">
        <v>108.09999847412109</v>
      </c>
      <c r="X773" s="9"/>
      <c r="Y773" s="9"/>
      <c r="AA773" s="6"/>
      <c r="AB773" s="84">
        <f>price_clean[[#This Row],[Date.1]]</f>
        <v>44929</v>
      </c>
      <c r="AC773" s="85">
        <f t="shared" si="81"/>
        <v>-4.0085724812736079E-3</v>
      </c>
      <c r="AD773" s="85">
        <f t="shared" si="82"/>
        <v>-7.07449096474266E-3</v>
      </c>
      <c r="AE773" s="85">
        <f t="shared" si="83"/>
        <v>-3.8122091429445039E-2</v>
      </c>
      <c r="AF773" s="85">
        <f t="shared" si="84"/>
        <v>-1.0012091218447685E-3</v>
      </c>
      <c r="AG773" s="85">
        <f t="shared" si="85"/>
        <v>5.8001618746327335E-4</v>
      </c>
      <c r="AH773" s="85">
        <f t="shared" si="86"/>
        <v>8.3358168719463409E-3</v>
      </c>
      <c r="AI773" s="85">
        <f t="shared" si="87"/>
        <v>-0.13058999220665155</v>
      </c>
      <c r="AJ773" s="6"/>
      <c r="AK773" s="4"/>
    </row>
    <row r="774" spans="15:37" s="1" customFormat="1" x14ac:dyDescent="0.25">
      <c r="O774" s="6"/>
      <c r="P774" s="35">
        <v>44930</v>
      </c>
      <c r="Q774" s="9">
        <v>3852.969970703125</v>
      </c>
      <c r="R774" s="9">
        <v>10914.7998046875</v>
      </c>
      <c r="S774" s="9">
        <v>125.04503631591797</v>
      </c>
      <c r="T774" s="9">
        <v>225.85208129882813</v>
      </c>
      <c r="U774" s="9">
        <v>84.337799072265625</v>
      </c>
      <c r="V774" s="9">
        <v>172.66999816894531</v>
      </c>
      <c r="W774">
        <v>113.63999938964844</v>
      </c>
      <c r="X774" s="9"/>
      <c r="Y774" s="9"/>
      <c r="AA774" s="6"/>
      <c r="AB774" s="84">
        <f>price_clean[[#This Row],[Date.1]]</f>
        <v>44930</v>
      </c>
      <c r="AC774" s="85">
        <f t="shared" si="81"/>
        <v>7.5106945621389162E-3</v>
      </c>
      <c r="AD774" s="85">
        <f t="shared" si="82"/>
        <v>4.7903020100655462E-3</v>
      </c>
      <c r="AE774" s="85">
        <f t="shared" si="83"/>
        <v>1.0261375571960251E-2</v>
      </c>
      <c r="AF774" s="85">
        <f t="shared" si="84"/>
        <v>-4.4728906322111704E-2</v>
      </c>
      <c r="AG774" s="85">
        <f t="shared" si="85"/>
        <v>1.2216261131590207E-2</v>
      </c>
      <c r="AH774" s="85">
        <f t="shared" si="86"/>
        <v>9.3678899395659224E-3</v>
      </c>
      <c r="AI774" s="85">
        <f t="shared" si="87"/>
        <v>4.9978841085341272E-2</v>
      </c>
      <c r="AJ774" s="6"/>
      <c r="AK774" s="4"/>
    </row>
    <row r="775" spans="15:37" s="1" customFormat="1" x14ac:dyDescent="0.25">
      <c r="O775" s="6"/>
      <c r="P775" s="35">
        <v>44931</v>
      </c>
      <c r="Q775" s="9">
        <v>3808.10009765625</v>
      </c>
      <c r="R775" s="9">
        <v>10741.2197265625</v>
      </c>
      <c r="S775" s="9">
        <v>123.71898651123047</v>
      </c>
      <c r="T775" s="9">
        <v>219.15835571289063</v>
      </c>
      <c r="U775" s="9">
        <v>83.468338012695313</v>
      </c>
      <c r="V775" s="9">
        <v>170.52000427246094</v>
      </c>
      <c r="W775">
        <v>110.33999633789063</v>
      </c>
      <c r="X775" s="9"/>
      <c r="Y775" s="9"/>
      <c r="AA775" s="6"/>
      <c r="AB775" s="84">
        <f>price_clean[[#This Row],[Date.1]]</f>
        <v>44931</v>
      </c>
      <c r="AC775" s="85">
        <f t="shared" si="81"/>
        <v>-1.1713869136457158E-2</v>
      </c>
      <c r="AD775" s="85">
        <f t="shared" si="82"/>
        <v>-1.6030997318062387E-2</v>
      </c>
      <c r="AE775" s="85">
        <f t="shared" si="83"/>
        <v>-1.0661206951410495E-2</v>
      </c>
      <c r="AF775" s="85">
        <f t="shared" si="84"/>
        <v>-3.0085723498257614E-2</v>
      </c>
      <c r="AG775" s="85">
        <f t="shared" si="85"/>
        <v>-1.0362777612386315E-2</v>
      </c>
      <c r="AH775" s="85">
        <f t="shared" si="86"/>
        <v>-1.2529630867487559E-2</v>
      </c>
      <c r="AI775" s="85">
        <f t="shared" si="87"/>
        <v>-2.946907696009933E-2</v>
      </c>
      <c r="AJ775" s="6"/>
      <c r="AK775" s="4"/>
    </row>
    <row r="776" spans="15:37" s="1" customFormat="1" x14ac:dyDescent="0.25">
      <c r="O776" s="6"/>
      <c r="P776" s="35">
        <v>44932</v>
      </c>
      <c r="Q776" s="9">
        <v>3895.080078125</v>
      </c>
      <c r="R776" s="9">
        <v>11040.349609375</v>
      </c>
      <c r="S776" s="9">
        <v>128.27110290527344</v>
      </c>
      <c r="T776" s="9">
        <v>221.7412109375</v>
      </c>
      <c r="U776" s="9">
        <v>85.381141662597656</v>
      </c>
      <c r="V776" s="9">
        <v>173.71000671386719</v>
      </c>
      <c r="W776">
        <v>113.05999755859375</v>
      </c>
      <c r="X776" s="9"/>
      <c r="Y776" s="9"/>
      <c r="AA776" s="6"/>
      <c r="AB776" s="84">
        <f>price_clean[[#This Row],[Date.1]]</f>
        <v>44932</v>
      </c>
      <c r="AC776" s="85">
        <f t="shared" si="81"/>
        <v>2.258383558903089E-2</v>
      </c>
      <c r="AD776" s="85">
        <f t="shared" si="82"/>
        <v>2.7468056649861718E-2</v>
      </c>
      <c r="AE776" s="85">
        <f t="shared" si="83"/>
        <v>3.6133259595994095E-2</v>
      </c>
      <c r="AF776" s="85">
        <f t="shared" si="84"/>
        <v>1.1716431435402195E-2</v>
      </c>
      <c r="AG776" s="85">
        <f t="shared" si="85"/>
        <v>2.265787831530422E-2</v>
      </c>
      <c r="AH776" s="85">
        <f t="shared" si="86"/>
        <v>1.853466381119925E-2</v>
      </c>
      <c r="AI776" s="85">
        <f t="shared" si="87"/>
        <v>2.4352154998279359E-2</v>
      </c>
      <c r="AJ776" s="6"/>
      <c r="AK776" s="4"/>
    </row>
    <row r="777" spans="15:37" s="1" customFormat="1" x14ac:dyDescent="0.25">
      <c r="O777" s="6"/>
      <c r="P777" s="35">
        <v>44935</v>
      </c>
      <c r="Q777" s="9">
        <v>3892.090087890625</v>
      </c>
      <c r="R777" s="9">
        <v>11108.4501953125</v>
      </c>
      <c r="S777" s="9">
        <v>128.79557800292969</v>
      </c>
      <c r="T777" s="9">
        <v>223.90017700195313</v>
      </c>
      <c r="U777" s="9">
        <v>85.584014892578125</v>
      </c>
      <c r="V777" s="9">
        <v>174.10000610351563</v>
      </c>
      <c r="W777">
        <v>119.76999664306641</v>
      </c>
      <c r="X777" s="9"/>
      <c r="Y777" s="9"/>
      <c r="AA777" s="6"/>
      <c r="AB777" s="84">
        <f>price_clean[[#This Row],[Date.1]]</f>
        <v>44935</v>
      </c>
      <c r="AC777" s="85">
        <f t="shared" si="81"/>
        <v>-7.6792732599057824E-4</v>
      </c>
      <c r="AD777" s="85">
        <f t="shared" si="82"/>
        <v>6.1493896861073002E-3</v>
      </c>
      <c r="AE777" s="85">
        <f t="shared" si="83"/>
        <v>4.0804652203146963E-3</v>
      </c>
      <c r="AF777" s="85">
        <f t="shared" si="84"/>
        <v>9.6893287460428704E-3</v>
      </c>
      <c r="AG777" s="85">
        <f t="shared" si="85"/>
        <v>2.3732710137013119E-3</v>
      </c>
      <c r="AH777" s="85">
        <f t="shared" si="86"/>
        <v>2.2426010679794787E-3</v>
      </c>
      <c r="AI777" s="85">
        <f t="shared" si="87"/>
        <v>5.7654579278002493E-2</v>
      </c>
      <c r="AJ777" s="6"/>
      <c r="AK777" s="4"/>
    </row>
    <row r="778" spans="15:37" s="1" customFormat="1" x14ac:dyDescent="0.25">
      <c r="O778" s="6"/>
      <c r="P778" s="35">
        <v>44936</v>
      </c>
      <c r="Q778" s="9">
        <v>3919.25</v>
      </c>
      <c r="R778" s="9">
        <v>11205.7802734375</v>
      </c>
      <c r="S778" s="9">
        <v>129.36955261230469</v>
      </c>
      <c r="T778" s="9">
        <v>225.60563659667969</v>
      </c>
      <c r="U778" s="9">
        <v>86.047737121582031</v>
      </c>
      <c r="V778" s="9">
        <v>174.74000549316406</v>
      </c>
      <c r="W778">
        <v>118.84999847412109</v>
      </c>
      <c r="X778" s="9"/>
      <c r="Y778" s="9"/>
      <c r="AA778" s="6"/>
      <c r="AB778" s="84">
        <f>price_clean[[#This Row],[Date.1]]</f>
        <v>44936</v>
      </c>
      <c r="AC778" s="85">
        <f t="shared" si="81"/>
        <v>6.9539979705937329E-3</v>
      </c>
      <c r="AD778" s="85">
        <f t="shared" si="82"/>
        <v>8.7236434625245218E-3</v>
      </c>
      <c r="AE778" s="85">
        <f t="shared" si="83"/>
        <v>4.4465769155414576E-3</v>
      </c>
      <c r="AF778" s="85">
        <f t="shared" si="84"/>
        <v>7.5881900815391659E-3</v>
      </c>
      <c r="AG778" s="85">
        <f t="shared" si="85"/>
        <v>5.4037012610040408E-3</v>
      </c>
      <c r="AH778" s="85">
        <f t="shared" si="86"/>
        <v>3.669304474491391E-3</v>
      </c>
      <c r="AI778" s="85">
        <f t="shared" si="87"/>
        <v>-7.7110279637399061E-3</v>
      </c>
      <c r="AJ778" s="6"/>
      <c r="AK778" s="4"/>
    </row>
    <row r="779" spans="15:37" s="1" customFormat="1" x14ac:dyDescent="0.25">
      <c r="O779" s="6"/>
      <c r="P779" s="35">
        <v>44937</v>
      </c>
      <c r="Q779" s="9">
        <v>3969.610107421875</v>
      </c>
      <c r="R779" s="9">
        <v>11402.51953125</v>
      </c>
      <c r="S779" s="9">
        <v>132.10084533691406</v>
      </c>
      <c r="T779" s="9">
        <v>232.42755126953125</v>
      </c>
      <c r="U779" s="9">
        <v>86.917198181152344</v>
      </c>
      <c r="V779" s="9">
        <v>174.6199951171875</v>
      </c>
      <c r="W779">
        <v>123.22000122070313</v>
      </c>
      <c r="X779" s="9"/>
      <c r="Y779" s="9"/>
      <c r="AA779" s="6"/>
      <c r="AB779" s="84">
        <f>price_clean[[#This Row],[Date.1]]</f>
        <v>44937</v>
      </c>
      <c r="AC779" s="85">
        <f t="shared" si="81"/>
        <v>1.2767571192293676E-2</v>
      </c>
      <c r="AD779" s="85">
        <f t="shared" si="82"/>
        <v>1.7404601482133908E-2</v>
      </c>
      <c r="AE779" s="85">
        <f t="shared" si="83"/>
        <v>2.0892553006403736E-2</v>
      </c>
      <c r="AF779" s="85">
        <f t="shared" si="84"/>
        <v>2.9790064798701152E-2</v>
      </c>
      <c r="AG779" s="85">
        <f t="shared" si="85"/>
        <v>1.0053695352343324E-2</v>
      </c>
      <c r="AH779" s="85">
        <f t="shared" si="86"/>
        <v>-6.8702988600527557E-4</v>
      </c>
      <c r="AI779" s="85">
        <f t="shared" si="87"/>
        <v>3.6109204525613114E-2</v>
      </c>
      <c r="AJ779" s="6"/>
      <c r="AK779" s="4"/>
    </row>
    <row r="780" spans="15:37" s="1" customFormat="1" x14ac:dyDescent="0.25">
      <c r="O780" s="6"/>
      <c r="P780" s="35">
        <v>44938</v>
      </c>
      <c r="Q780" s="9">
        <v>3983.169921875</v>
      </c>
      <c r="R780" s="9">
        <v>11459.6103515625</v>
      </c>
      <c r="S780" s="9">
        <v>132.02166748046875</v>
      </c>
      <c r="T780" s="9">
        <v>235.12869262695313</v>
      </c>
      <c r="U780" s="9">
        <v>87.535491943359375</v>
      </c>
      <c r="V780" s="9">
        <v>176.63999938964844</v>
      </c>
      <c r="W780">
        <v>123.55999755859375</v>
      </c>
      <c r="X780" s="9"/>
      <c r="Y780" s="9"/>
      <c r="AA780" s="6"/>
      <c r="AB780" s="84">
        <f>price_clean[[#This Row],[Date.1]]</f>
        <v>44938</v>
      </c>
      <c r="AC780" s="85">
        <f t="shared" si="81"/>
        <v>3.4100849120427303E-3</v>
      </c>
      <c r="AD780" s="85">
        <f t="shared" si="82"/>
        <v>4.9943674781378067E-3</v>
      </c>
      <c r="AE780" s="85">
        <f t="shared" si="83"/>
        <v>-5.9955403250206048E-4</v>
      </c>
      <c r="AF780" s="85">
        <f t="shared" si="84"/>
        <v>1.1554423425510807E-2</v>
      </c>
      <c r="AG780" s="85">
        <f t="shared" si="85"/>
        <v>7.0884129174720693E-3</v>
      </c>
      <c r="AH780" s="85">
        <f t="shared" si="86"/>
        <v>1.1501603213231942E-2</v>
      </c>
      <c r="AI780" s="85">
        <f t="shared" si="87"/>
        <v>2.7554627983875698E-3</v>
      </c>
      <c r="AJ780" s="6"/>
      <c r="AK780" s="4"/>
    </row>
    <row r="781" spans="15:37" s="1" customFormat="1" x14ac:dyDescent="0.25">
      <c r="O781" s="6"/>
      <c r="P781" s="35">
        <v>44939</v>
      </c>
      <c r="Q781" s="9">
        <v>3999.090087890625</v>
      </c>
      <c r="R781" s="9">
        <v>11541.48046875</v>
      </c>
      <c r="S781" s="9">
        <v>133.35760498046875</v>
      </c>
      <c r="T781" s="9">
        <v>235.83847045898438</v>
      </c>
      <c r="U781" s="9">
        <v>87.989547729492188</v>
      </c>
      <c r="V781" s="9">
        <v>178.75999450683594</v>
      </c>
      <c r="W781">
        <v>122.40000152587891</v>
      </c>
      <c r="X781" s="9"/>
      <c r="Y781" s="9"/>
      <c r="AA781" s="6"/>
      <c r="AB781" s="84">
        <f>price_clean[[#This Row],[Date.1]]</f>
        <v>44939</v>
      </c>
      <c r="AC781" s="85">
        <f t="shared" si="81"/>
        <v>3.988892144656051E-3</v>
      </c>
      <c r="AD781" s="85">
        <f t="shared" si="82"/>
        <v>7.1188330654809329E-3</v>
      </c>
      <c r="AE781" s="85">
        <f t="shared" si="83"/>
        <v>1.0068222531659511E-2</v>
      </c>
      <c r="AF781" s="85">
        <f t="shared" si="84"/>
        <v>3.0141310266327951E-3</v>
      </c>
      <c r="AG781" s="85">
        <f t="shared" si="85"/>
        <v>5.1736982916369082E-3</v>
      </c>
      <c r="AH781" s="85">
        <f t="shared" si="86"/>
        <v>1.1930333702592914E-2</v>
      </c>
      <c r="AI781" s="85">
        <f t="shared" si="87"/>
        <v>-9.4324657469519665E-3</v>
      </c>
      <c r="AJ781" s="6"/>
      <c r="AK781" s="4"/>
    </row>
    <row r="782" spans="15:37" s="1" customFormat="1" x14ac:dyDescent="0.25">
      <c r="O782" s="6"/>
      <c r="P782" s="35">
        <v>44943</v>
      </c>
      <c r="Q782" s="9">
        <v>3990.969970703125</v>
      </c>
      <c r="R782" s="9">
        <v>11557.1904296875</v>
      </c>
      <c r="S782" s="9">
        <v>134.52534484863281</v>
      </c>
      <c r="T782" s="9">
        <v>236.942626953125</v>
      </c>
      <c r="U782" s="9">
        <v>87.970207214355469</v>
      </c>
      <c r="V782" s="9">
        <v>177.58999633789063</v>
      </c>
      <c r="W782">
        <v>131.49000549316406</v>
      </c>
      <c r="X782" s="9"/>
      <c r="Y782" s="9"/>
      <c r="AA782" s="6"/>
      <c r="AB782" s="84">
        <f>price_clean[[#This Row],[Date.1]]</f>
        <v>44943</v>
      </c>
      <c r="AC782" s="85">
        <f t="shared" si="81"/>
        <v>-2.0325554309963139E-3</v>
      </c>
      <c r="AD782" s="85">
        <f t="shared" si="82"/>
        <v>1.3602482522815803E-3</v>
      </c>
      <c r="AE782" s="85">
        <f t="shared" si="83"/>
        <v>8.7183395994754262E-3</v>
      </c>
      <c r="AF782" s="85">
        <f t="shared" si="84"/>
        <v>4.6709079853970601E-3</v>
      </c>
      <c r="AG782" s="85">
        <f t="shared" si="85"/>
        <v>-2.1982884916810691E-4</v>
      </c>
      <c r="AH782" s="85">
        <f t="shared" si="86"/>
        <v>-6.5665912906243953E-3</v>
      </c>
      <c r="AI782" s="85">
        <f t="shared" si="87"/>
        <v>7.163646233055776E-2</v>
      </c>
      <c r="AJ782" s="6"/>
      <c r="AK782" s="4"/>
    </row>
    <row r="783" spans="15:37" s="1" customFormat="1" x14ac:dyDescent="0.25">
      <c r="O783" s="6"/>
      <c r="P783" s="35">
        <v>44944</v>
      </c>
      <c r="Q783" s="9">
        <v>3928.860107421875</v>
      </c>
      <c r="R783" s="9">
        <v>11410.2900390625</v>
      </c>
      <c r="S783" s="9">
        <v>133.80293273925781</v>
      </c>
      <c r="T783" s="9">
        <v>232.46696472167969</v>
      </c>
      <c r="U783" s="9">
        <v>87.023483276367188</v>
      </c>
      <c r="V783" s="9">
        <v>177.08000183105469</v>
      </c>
      <c r="W783">
        <v>128.77999877929688</v>
      </c>
      <c r="X783" s="9"/>
      <c r="Y783" s="9"/>
      <c r="AA783" s="6"/>
      <c r="AB783" s="84">
        <f>price_clean[[#This Row],[Date.1]]</f>
        <v>44944</v>
      </c>
      <c r="AC783" s="85">
        <f t="shared" si="81"/>
        <v>-1.5684966977744675E-2</v>
      </c>
      <c r="AD783" s="85">
        <f t="shared" si="82"/>
        <v>-1.2792208014130817E-2</v>
      </c>
      <c r="AE783" s="85">
        <f t="shared" si="83"/>
        <v>-5.3845525436270287E-3</v>
      </c>
      <c r="AF783" s="85">
        <f t="shared" si="84"/>
        <v>-1.9069903748904431E-2</v>
      </c>
      <c r="AG783" s="85">
        <f t="shared" si="85"/>
        <v>-1.0820197824543657E-2</v>
      </c>
      <c r="AH783" s="85">
        <f t="shared" si="86"/>
        <v>-2.8758838411488395E-3</v>
      </c>
      <c r="AI783" s="85">
        <f t="shared" si="87"/>
        <v>-2.0825332244057446E-2</v>
      </c>
      <c r="AJ783" s="6"/>
      <c r="AK783" s="4"/>
    </row>
    <row r="784" spans="15:37" s="1" customFormat="1" x14ac:dyDescent="0.25">
      <c r="O784" s="6"/>
      <c r="P784" s="35">
        <v>44945</v>
      </c>
      <c r="Q784" s="9">
        <v>3898.85009765625</v>
      </c>
      <c r="R784" s="9">
        <v>11295.669921875</v>
      </c>
      <c r="S784" s="9">
        <v>133.86233520507813</v>
      </c>
      <c r="T784" s="9">
        <v>228.64195251464844</v>
      </c>
      <c r="U784" s="9">
        <v>86.637039184570313</v>
      </c>
      <c r="V784" s="9">
        <v>179.88999938964844</v>
      </c>
      <c r="W784">
        <v>127.16999816894531</v>
      </c>
      <c r="X784" s="9"/>
      <c r="Y784" s="9"/>
      <c r="AA784" s="6"/>
      <c r="AB784" s="84">
        <f>price_clean[[#This Row],[Date.1]]</f>
        <v>44945</v>
      </c>
      <c r="AC784" s="85">
        <f t="shared" si="81"/>
        <v>-7.6676719018124277E-3</v>
      </c>
      <c r="AD784" s="85">
        <f t="shared" si="82"/>
        <v>-1.009612374916489E-2</v>
      </c>
      <c r="AE784" s="85">
        <f t="shared" si="83"/>
        <v>4.4385636770694287E-4</v>
      </c>
      <c r="AF784" s="85">
        <f t="shared" si="84"/>
        <v>-1.6590873878709535E-2</v>
      </c>
      <c r="AG784" s="85">
        <f t="shared" si="85"/>
        <v>-4.4505766100309809E-3</v>
      </c>
      <c r="AH784" s="85">
        <f t="shared" si="86"/>
        <v>1.5743931377470842E-2</v>
      </c>
      <c r="AI784" s="85">
        <f t="shared" si="87"/>
        <v>-1.2580752996881307E-2</v>
      </c>
      <c r="AJ784" s="6"/>
      <c r="AK784" s="4"/>
    </row>
    <row r="785" spans="15:37" s="1" customFormat="1" x14ac:dyDescent="0.25">
      <c r="O785" s="6"/>
      <c r="P785" s="35">
        <v>44946</v>
      </c>
      <c r="Q785" s="9">
        <v>3972.610107421875</v>
      </c>
      <c r="R785" s="9">
        <v>11619.0302734375</v>
      </c>
      <c r="S785" s="9">
        <v>136.43524169921875</v>
      </c>
      <c r="T785" s="9">
        <v>236.81443786621094</v>
      </c>
      <c r="U785" s="9">
        <v>87.979881286621094</v>
      </c>
      <c r="V785" s="9">
        <v>179.28999328613281</v>
      </c>
      <c r="W785">
        <v>133.41999816894531</v>
      </c>
      <c r="X785" s="9"/>
      <c r="Y785" s="9"/>
      <c r="AA785" s="6"/>
      <c r="AB785" s="84">
        <f>price_clean[[#This Row],[Date.1]]</f>
        <v>44946</v>
      </c>
      <c r="AC785" s="85">
        <f t="shared" si="81"/>
        <v>1.874167355235196E-2</v>
      </c>
      <c r="AD785" s="85">
        <f t="shared" si="82"/>
        <v>2.8224835182011576E-2</v>
      </c>
      <c r="AE785" s="85">
        <f t="shared" si="83"/>
        <v>1.9038159616243919E-2</v>
      </c>
      <c r="AF785" s="85">
        <f t="shared" si="84"/>
        <v>3.5119618035233724E-2</v>
      </c>
      <c r="AG785" s="85">
        <f t="shared" si="85"/>
        <v>1.5380738258495388E-2</v>
      </c>
      <c r="AH785" s="85">
        <f t="shared" si="86"/>
        <v>-3.3409804213138158E-3</v>
      </c>
      <c r="AI785" s="85">
        <f t="shared" si="87"/>
        <v>4.7977273923204257E-2</v>
      </c>
      <c r="AJ785" s="6"/>
      <c r="AK785" s="4"/>
    </row>
    <row r="786" spans="15:37" s="1" customFormat="1" x14ac:dyDescent="0.25">
      <c r="O786" s="6"/>
      <c r="P786" s="35">
        <v>44949</v>
      </c>
      <c r="Q786" s="9">
        <v>4019.81005859375</v>
      </c>
      <c r="R786" s="9">
        <v>11872.5400390625</v>
      </c>
      <c r="S786" s="9">
        <v>139.64152526855469</v>
      </c>
      <c r="T786" s="9">
        <v>239.1409912109375</v>
      </c>
      <c r="U786" s="9">
        <v>88.810699462890625</v>
      </c>
      <c r="V786" s="9">
        <v>179.6300048828125</v>
      </c>
      <c r="W786">
        <v>143.75</v>
      </c>
      <c r="X786" s="9"/>
      <c r="Y786" s="9"/>
      <c r="AA786" s="6"/>
      <c r="AB786" s="84">
        <f>price_clean[[#This Row],[Date.1]]</f>
        <v>44949</v>
      </c>
      <c r="AC786" s="85">
        <f t="shared" si="81"/>
        <v>1.1811315951328555E-2</v>
      </c>
      <c r="AD786" s="85">
        <f t="shared" si="82"/>
        <v>2.1583879147185677E-2</v>
      </c>
      <c r="AE786" s="85">
        <f t="shared" si="83"/>
        <v>2.3228522773534578E-2</v>
      </c>
      <c r="AF786" s="85">
        <f t="shared" si="84"/>
        <v>9.7764275109602453E-3</v>
      </c>
      <c r="AG786" s="85">
        <f t="shared" si="85"/>
        <v>9.3989655894906564E-3</v>
      </c>
      <c r="AH786" s="85">
        <f t="shared" si="86"/>
        <v>1.8946378029897782E-3</v>
      </c>
      <c r="AI786" s="85">
        <f t="shared" si="87"/>
        <v>7.4573646120080148E-2</v>
      </c>
      <c r="AJ786" s="6"/>
      <c r="AK786" s="4"/>
    </row>
    <row r="787" spans="15:37" s="1" customFormat="1" x14ac:dyDescent="0.25">
      <c r="O787" s="6"/>
      <c r="P787" s="35">
        <v>44950</v>
      </c>
      <c r="Q787" s="9">
        <v>4016.949951171875</v>
      </c>
      <c r="R787" s="9">
        <v>11846.6396484375</v>
      </c>
      <c r="S787" s="9">
        <v>141.04676818847656</v>
      </c>
      <c r="T787" s="9">
        <v>238.60862731933594</v>
      </c>
      <c r="U787" s="9">
        <v>88.723747253417969</v>
      </c>
      <c r="V787" s="9">
        <v>180.27999877929688</v>
      </c>
      <c r="W787">
        <v>143.88999938964844</v>
      </c>
      <c r="X787" s="9"/>
      <c r="Y787" s="9"/>
      <c r="AA787" s="6"/>
      <c r="AB787" s="84">
        <f>price_clean[[#This Row],[Date.1]]</f>
        <v>44950</v>
      </c>
      <c r="AC787" s="85">
        <f t="shared" ref="AC787:AC850" si="88">LN(Q787/Q786)</f>
        <v>-7.1175636429181928E-4</v>
      </c>
      <c r="AD787" s="85">
        <f t="shared" si="82"/>
        <v>-2.1839204610430755E-3</v>
      </c>
      <c r="AE787" s="85">
        <f t="shared" si="83"/>
        <v>1.0012919621482368E-2</v>
      </c>
      <c r="AF787" s="85">
        <f t="shared" si="84"/>
        <v>-2.228632284772024E-3</v>
      </c>
      <c r="AG787" s="85">
        <f t="shared" si="85"/>
        <v>-9.7955318569059504E-4</v>
      </c>
      <c r="AH787" s="85">
        <f t="shared" si="86"/>
        <v>3.6119840879409123E-3</v>
      </c>
      <c r="AI787" s="85">
        <f t="shared" si="87"/>
        <v>9.734348560736818E-4</v>
      </c>
      <c r="AJ787" s="6"/>
      <c r="AK787" s="4"/>
    </row>
    <row r="788" spans="15:37" s="1" customFormat="1" x14ac:dyDescent="0.25">
      <c r="O788" s="6"/>
      <c r="P788" s="35">
        <v>44951</v>
      </c>
      <c r="Q788" s="9">
        <v>4016.219970703125</v>
      </c>
      <c r="R788" s="9">
        <v>11814.6904296875</v>
      </c>
      <c r="S788" s="9">
        <v>140.38374328613281</v>
      </c>
      <c r="T788" s="9">
        <v>237.19892883300781</v>
      </c>
      <c r="U788" s="9">
        <v>88.887992858886719</v>
      </c>
      <c r="V788" s="9">
        <v>181.11000061035156</v>
      </c>
      <c r="W788">
        <v>144.42999267578125</v>
      </c>
      <c r="X788" s="9"/>
      <c r="Y788" s="9"/>
      <c r="AA788" s="6"/>
      <c r="AB788" s="84">
        <f>price_clean[[#This Row],[Date.1]]</f>
        <v>44951</v>
      </c>
      <c r="AC788" s="85">
        <f t="shared" si="88"/>
        <v>-1.8174157346566321E-4</v>
      </c>
      <c r="AD788" s="85">
        <f t="shared" si="82"/>
        <v>-2.7005445646113486E-3</v>
      </c>
      <c r="AE788" s="85">
        <f t="shared" si="83"/>
        <v>-4.7118283340252375E-3</v>
      </c>
      <c r="AF788" s="85">
        <f t="shared" si="84"/>
        <v>-5.9255158639026206E-3</v>
      </c>
      <c r="AG788" s="85">
        <f t="shared" si="85"/>
        <v>1.8494909422466801E-3</v>
      </c>
      <c r="AH788" s="85">
        <f t="shared" si="86"/>
        <v>4.5933937952080863E-3</v>
      </c>
      <c r="AI788" s="85">
        <f t="shared" si="87"/>
        <v>3.7457958683397114E-3</v>
      </c>
      <c r="AJ788" s="6"/>
      <c r="AK788" s="4"/>
    </row>
    <row r="789" spans="15:37" s="1" customFormat="1" x14ac:dyDescent="0.25">
      <c r="O789" s="6"/>
      <c r="P789" s="35">
        <v>44952</v>
      </c>
      <c r="Q789" s="9">
        <v>4060.429931640625</v>
      </c>
      <c r="R789" s="9">
        <v>12051.48046875</v>
      </c>
      <c r="S789" s="9">
        <v>142.46186828613281</v>
      </c>
      <c r="T789" s="9">
        <v>244.48416137695313</v>
      </c>
      <c r="U789" s="9">
        <v>89.641510009765625</v>
      </c>
      <c r="V789" s="9">
        <v>179.47000122070313</v>
      </c>
      <c r="W789">
        <v>160.27000427246094</v>
      </c>
      <c r="X789" s="9"/>
      <c r="Y789" s="9"/>
      <c r="AA789" s="6"/>
      <c r="AB789" s="84">
        <f>price_clean[[#This Row],[Date.1]]</f>
        <v>44952</v>
      </c>
      <c r="AC789" s="85">
        <f t="shared" si="88"/>
        <v>1.0947708029114303E-2</v>
      </c>
      <c r="AD789" s="85">
        <f t="shared" si="82"/>
        <v>1.9843804036803771E-2</v>
      </c>
      <c r="AE789" s="85">
        <f t="shared" si="83"/>
        <v>1.4694676597955364E-2</v>
      </c>
      <c r="AF789" s="85">
        <f t="shared" si="84"/>
        <v>3.0251375939977749E-2</v>
      </c>
      <c r="AG789" s="85">
        <f t="shared" si="85"/>
        <v>8.4414241148239467E-3</v>
      </c>
      <c r="AH789" s="85">
        <f t="shared" si="86"/>
        <v>-9.0965150036080664E-3</v>
      </c>
      <c r="AI789" s="85">
        <f t="shared" si="87"/>
        <v>0.10406500926150621</v>
      </c>
      <c r="AJ789" s="6"/>
      <c r="AK789" s="4"/>
    </row>
    <row r="790" spans="15:37" s="1" customFormat="1" x14ac:dyDescent="0.25">
      <c r="O790" s="6"/>
      <c r="P790" s="35">
        <v>44953</v>
      </c>
      <c r="Q790" s="9">
        <v>4070.56005859375</v>
      </c>
      <c r="R790" s="9">
        <v>12166.599609375</v>
      </c>
      <c r="S790" s="9">
        <v>144.411376953125</v>
      </c>
      <c r="T790" s="9">
        <v>244.64189147949219</v>
      </c>
      <c r="U790" s="9">
        <v>89.699470520019531</v>
      </c>
      <c r="V790" s="9">
        <v>179.22000122070313</v>
      </c>
      <c r="W790">
        <v>177.89999389648438</v>
      </c>
      <c r="X790" s="9"/>
      <c r="Y790" s="9"/>
      <c r="AA790" s="6"/>
      <c r="AB790" s="84">
        <f>price_clean[[#This Row],[Date.1]]</f>
        <v>44953</v>
      </c>
      <c r="AC790" s="85">
        <f t="shared" si="88"/>
        <v>2.4917340217038551E-3</v>
      </c>
      <c r="AD790" s="85">
        <f t="shared" si="82"/>
        <v>9.5069474798162076E-3</v>
      </c>
      <c r="AE790" s="85">
        <f t="shared" si="83"/>
        <v>1.3591638193811036E-2</v>
      </c>
      <c r="AF790" s="85">
        <f t="shared" si="84"/>
        <v>6.4494666389300933E-4</v>
      </c>
      <c r="AG790" s="85">
        <f t="shared" si="85"/>
        <v>6.4637220227812544E-4</v>
      </c>
      <c r="AH790" s="85">
        <f t="shared" si="86"/>
        <v>-1.3939615756237058E-3</v>
      </c>
      <c r="AI790" s="85">
        <f t="shared" si="87"/>
        <v>0.10436164069972145</v>
      </c>
      <c r="AJ790" s="6"/>
      <c r="AK790" s="4"/>
    </row>
    <row r="791" spans="15:37" s="1" customFormat="1" x14ac:dyDescent="0.25">
      <c r="O791" s="6"/>
      <c r="P791" s="35">
        <v>44956</v>
      </c>
      <c r="Q791" s="9">
        <v>4017.77001953125</v>
      </c>
      <c r="R791" s="9">
        <v>11912.3896484375</v>
      </c>
      <c r="S791" s="9">
        <v>141.51187133789063</v>
      </c>
      <c r="T791" s="9">
        <v>239.26914978027344</v>
      </c>
      <c r="U791" s="9">
        <v>88.607826232910156</v>
      </c>
      <c r="V791" s="9">
        <v>178.75999450683594</v>
      </c>
      <c r="W791">
        <v>166.66000366210938</v>
      </c>
      <c r="X791" s="9"/>
      <c r="Y791" s="9"/>
      <c r="AA791" s="6"/>
      <c r="AB791" s="84">
        <f>price_clean[[#This Row],[Date.1]]</f>
        <v>44956</v>
      </c>
      <c r="AC791" s="85">
        <f t="shared" si="88"/>
        <v>-1.3053569315292663E-2</v>
      </c>
      <c r="AD791" s="85">
        <f t="shared" si="82"/>
        <v>-2.1115454919482891E-2</v>
      </c>
      <c r="AE791" s="85">
        <f t="shared" si="83"/>
        <v>-2.0282401174116279E-2</v>
      </c>
      <c r="AF791" s="85">
        <f t="shared" si="84"/>
        <v>-2.2206405827315225E-2</v>
      </c>
      <c r="AG791" s="85">
        <f t="shared" si="85"/>
        <v>-1.2244680350613582E-2</v>
      </c>
      <c r="AH791" s="85">
        <f t="shared" si="86"/>
        <v>-2.5700149312909552E-3</v>
      </c>
      <c r="AI791" s="85">
        <f t="shared" si="87"/>
        <v>-6.5265729435505071E-2</v>
      </c>
      <c r="AJ791" s="6"/>
      <c r="AK791" s="4"/>
    </row>
    <row r="792" spans="15:37" s="1" customFormat="1" x14ac:dyDescent="0.25">
      <c r="O792" s="6"/>
      <c r="P792" s="35">
        <v>44957</v>
      </c>
      <c r="Q792" s="9">
        <v>4076.60009765625</v>
      </c>
      <c r="R792" s="9">
        <v>12101.9296875</v>
      </c>
      <c r="S792" s="9">
        <v>142.78843688964844</v>
      </c>
      <c r="T792" s="9">
        <v>244.29684448242188</v>
      </c>
      <c r="U792" s="9">
        <v>89.631858825683594</v>
      </c>
      <c r="V792" s="9">
        <v>179.41000366210938</v>
      </c>
      <c r="W792">
        <v>173.22000122070313</v>
      </c>
      <c r="X792" s="9"/>
      <c r="Y792" s="9"/>
      <c r="AA792" s="6"/>
      <c r="AB792" s="84">
        <f>price_clean[[#This Row],[Date.1]]</f>
        <v>44957</v>
      </c>
      <c r="AC792" s="85">
        <f t="shared" si="88"/>
        <v>1.4536304416419527E-2</v>
      </c>
      <c r="AD792" s="85">
        <f t="shared" si="82"/>
        <v>1.5785912765722027E-2</v>
      </c>
      <c r="AE792" s="85">
        <f t="shared" si="83"/>
        <v>8.9804625197335043E-3</v>
      </c>
      <c r="AF792" s="85">
        <f t="shared" si="84"/>
        <v>2.0794993603361626E-2</v>
      </c>
      <c r="AG792" s="85">
        <f t="shared" si="85"/>
        <v>1.1490638122898199E-2</v>
      </c>
      <c r="AH792" s="85">
        <f t="shared" si="86"/>
        <v>3.6296165072691286E-3</v>
      </c>
      <c r="AI792" s="85">
        <f t="shared" si="87"/>
        <v>3.860663902242871E-2</v>
      </c>
      <c r="AJ792" s="6"/>
      <c r="AK792" s="4"/>
    </row>
    <row r="793" spans="15:37" s="1" customFormat="1" x14ac:dyDescent="0.25">
      <c r="O793" s="6"/>
      <c r="P793" s="35">
        <v>44958</v>
      </c>
      <c r="Q793" s="9">
        <v>4119.2099609375</v>
      </c>
      <c r="R793" s="9">
        <v>12363.099609375</v>
      </c>
      <c r="S793" s="9">
        <v>143.91658020019531</v>
      </c>
      <c r="T793" s="9">
        <v>249.16680908203125</v>
      </c>
      <c r="U793" s="9">
        <v>90.607582092285156</v>
      </c>
      <c r="V793" s="9">
        <v>181.66999816894531</v>
      </c>
      <c r="W793">
        <v>181.41000366210938</v>
      </c>
      <c r="X793" s="9"/>
      <c r="Y793" s="9"/>
      <c r="AA793" s="6"/>
      <c r="AB793" s="84">
        <f>price_clean[[#This Row],[Date.1]]</f>
        <v>44958</v>
      </c>
      <c r="AC793" s="85">
        <f t="shared" si="88"/>
        <v>1.039805629688473E-2</v>
      </c>
      <c r="AD793" s="85">
        <f t="shared" si="82"/>
        <v>2.1351279854491083E-2</v>
      </c>
      <c r="AE793" s="85">
        <f t="shared" si="83"/>
        <v>7.8697550844267355E-3</v>
      </c>
      <c r="AF793" s="85">
        <f t="shared" si="84"/>
        <v>1.9738526551038315E-2</v>
      </c>
      <c r="AG793" s="85">
        <f t="shared" si="85"/>
        <v>1.0827073067378722E-2</v>
      </c>
      <c r="AH793" s="85">
        <f t="shared" si="86"/>
        <v>1.2518134528387544E-2</v>
      </c>
      <c r="AI793" s="85">
        <f t="shared" si="87"/>
        <v>4.6197213190127824E-2</v>
      </c>
      <c r="AJ793" s="6"/>
      <c r="AK793" s="4"/>
    </row>
    <row r="794" spans="15:37" s="1" customFormat="1" x14ac:dyDescent="0.25">
      <c r="O794" s="6"/>
      <c r="P794" s="35">
        <v>44959</v>
      </c>
      <c r="Q794" s="9">
        <v>4179.759765625</v>
      </c>
      <c r="R794" s="9">
        <v>12803.1396484375</v>
      </c>
      <c r="S794" s="9">
        <v>149.25048828125</v>
      </c>
      <c r="T794" s="9">
        <v>260.8487548828125</v>
      </c>
      <c r="U794" s="9">
        <v>91.341796875</v>
      </c>
      <c r="V794" s="9">
        <v>177.89999389648438</v>
      </c>
      <c r="W794">
        <v>188.27000427246094</v>
      </c>
      <c r="X794" s="9"/>
      <c r="Y794" s="9"/>
      <c r="AA794" s="6"/>
      <c r="AB794" s="84">
        <f>price_clean[[#This Row],[Date.1]]</f>
        <v>44959</v>
      </c>
      <c r="AC794" s="85">
        <f t="shared" si="88"/>
        <v>1.4592384626854379E-2</v>
      </c>
      <c r="AD794" s="85">
        <f t="shared" si="82"/>
        <v>3.497422783463694E-2</v>
      </c>
      <c r="AE794" s="85">
        <f t="shared" si="83"/>
        <v>3.6392196284323552E-2</v>
      </c>
      <c r="AF794" s="85">
        <f t="shared" si="84"/>
        <v>4.5818167986543562E-2</v>
      </c>
      <c r="AG794" s="85">
        <f t="shared" si="85"/>
        <v>8.0705828411407003E-3</v>
      </c>
      <c r="AH794" s="85">
        <f t="shared" si="86"/>
        <v>-2.0970284008537701E-2</v>
      </c>
      <c r="AI794" s="85">
        <f t="shared" si="87"/>
        <v>3.7117442289732662E-2</v>
      </c>
      <c r="AJ794" s="6"/>
      <c r="AK794" s="4"/>
    </row>
    <row r="795" spans="15:37" s="1" customFormat="1" x14ac:dyDescent="0.25">
      <c r="O795" s="6"/>
      <c r="P795" s="35">
        <v>44960</v>
      </c>
      <c r="Q795" s="9">
        <v>4136.47998046875</v>
      </c>
      <c r="R795" s="9">
        <v>12573.3603515625</v>
      </c>
      <c r="S795" s="9">
        <v>152.89219665527344</v>
      </c>
      <c r="T795" s="9">
        <v>254.68739318847656</v>
      </c>
      <c r="U795" s="9">
        <v>90.327423095703125</v>
      </c>
      <c r="V795" s="9">
        <v>173.46000671386719</v>
      </c>
      <c r="W795">
        <v>189.97999572753906</v>
      </c>
      <c r="X795" s="9"/>
      <c r="Y795" s="9"/>
      <c r="AA795" s="6"/>
      <c r="AB795" s="84">
        <f>price_clean[[#This Row],[Date.1]]</f>
        <v>44960</v>
      </c>
      <c r="AC795" s="85">
        <f t="shared" si="88"/>
        <v>-1.0408592637285455E-2</v>
      </c>
      <c r="AD795" s="85">
        <f t="shared" si="82"/>
        <v>-1.8110107935720675E-2</v>
      </c>
      <c r="AE795" s="85">
        <f t="shared" si="83"/>
        <v>2.4107052189408971E-2</v>
      </c>
      <c r="AF795" s="85">
        <f t="shared" si="84"/>
        <v>-2.3903872097367471E-2</v>
      </c>
      <c r="AG795" s="85">
        <f t="shared" si="85"/>
        <v>-1.116737685496638E-2</v>
      </c>
      <c r="AH795" s="85">
        <f t="shared" si="86"/>
        <v>-2.5274496401227434E-2</v>
      </c>
      <c r="AI795" s="85">
        <f t="shared" si="87"/>
        <v>9.0416555431475035E-3</v>
      </c>
      <c r="AJ795" s="6"/>
      <c r="AK795" s="4"/>
    </row>
    <row r="796" spans="15:37" s="1" customFormat="1" x14ac:dyDescent="0.25">
      <c r="O796" s="6"/>
      <c r="P796" s="35">
        <v>44963</v>
      </c>
      <c r="Q796" s="9">
        <v>4111.080078125</v>
      </c>
      <c r="R796" s="9">
        <v>12464.509765625</v>
      </c>
      <c r="S796" s="9">
        <v>150.15101623535156</v>
      </c>
      <c r="T796" s="9">
        <v>253.12980651855469</v>
      </c>
      <c r="U796" s="9">
        <v>89.515937805175781</v>
      </c>
      <c r="V796" s="9">
        <v>173.82000732421875</v>
      </c>
      <c r="W796">
        <v>194.75999450683594</v>
      </c>
      <c r="X796" s="9"/>
      <c r="Y796" s="9"/>
      <c r="AA796" s="6"/>
      <c r="AB796" s="84">
        <f>price_clean[[#This Row],[Date.1]]</f>
        <v>44963</v>
      </c>
      <c r="AC796" s="85">
        <f t="shared" si="88"/>
        <v>-6.1593931939392622E-3</v>
      </c>
      <c r="AD796" s="85">
        <f t="shared" si="82"/>
        <v>-8.6949306152921783E-3</v>
      </c>
      <c r="AE796" s="85">
        <f t="shared" si="83"/>
        <v>-1.8091513482288029E-2</v>
      </c>
      <c r="AF796" s="85">
        <f t="shared" si="84"/>
        <v>-6.134457656627239E-3</v>
      </c>
      <c r="AG796" s="85">
        <f t="shared" si="85"/>
        <v>-9.0244176236782547E-3</v>
      </c>
      <c r="AH796" s="85">
        <f t="shared" si="86"/>
        <v>2.0732591842408058E-3</v>
      </c>
      <c r="AI796" s="85">
        <f t="shared" si="87"/>
        <v>2.4849222136681733E-2</v>
      </c>
      <c r="AJ796" s="6"/>
      <c r="AK796" s="4"/>
    </row>
    <row r="797" spans="15:37" s="1" customFormat="1" x14ac:dyDescent="0.25">
      <c r="O797" s="6"/>
      <c r="P797" s="35">
        <v>44964</v>
      </c>
      <c r="Q797" s="9">
        <v>4164</v>
      </c>
      <c r="R797" s="9">
        <v>12728.26953125</v>
      </c>
      <c r="S797" s="9">
        <v>153.04063415527344</v>
      </c>
      <c r="T797" s="9">
        <v>263.766845703125</v>
      </c>
      <c r="U797" s="9">
        <v>90.472343444824219</v>
      </c>
      <c r="V797" s="9">
        <v>173.97999572753906</v>
      </c>
      <c r="W797">
        <v>196.80999755859375</v>
      </c>
      <c r="X797" s="9"/>
      <c r="Y797" s="9"/>
      <c r="AA797" s="6"/>
      <c r="AB797" s="84">
        <f>price_clean[[#This Row],[Date.1]]</f>
        <v>44964</v>
      </c>
      <c r="AC797" s="85">
        <f t="shared" si="88"/>
        <v>1.2790364037397075E-2</v>
      </c>
      <c r="AD797" s="85">
        <f t="shared" si="82"/>
        <v>2.0940079725275645E-2</v>
      </c>
      <c r="AE797" s="85">
        <f t="shared" si="83"/>
        <v>1.9061906305149697E-2</v>
      </c>
      <c r="AF797" s="85">
        <f t="shared" si="84"/>
        <v>4.1163126319333908E-2</v>
      </c>
      <c r="AG797" s="85">
        <f t="shared" si="85"/>
        <v>1.0627521244113579E-2</v>
      </c>
      <c r="AH797" s="85">
        <f t="shared" si="86"/>
        <v>9.2000237608440023E-4</v>
      </c>
      <c r="AI797" s="85">
        <f t="shared" si="87"/>
        <v>1.0470780820742525E-2</v>
      </c>
      <c r="AJ797" s="6"/>
      <c r="AK797" s="4"/>
    </row>
    <row r="798" spans="15:37" s="1" customFormat="1" x14ac:dyDescent="0.25">
      <c r="O798" s="6"/>
      <c r="P798" s="35">
        <v>44965</v>
      </c>
      <c r="Q798" s="9">
        <v>4117.85986328125</v>
      </c>
      <c r="R798" s="9">
        <v>12495.3798828125</v>
      </c>
      <c r="S798" s="9">
        <v>150.33905029296875</v>
      </c>
      <c r="T798" s="9">
        <v>262.94863891601563</v>
      </c>
      <c r="U798" s="9">
        <v>89.728462219238281</v>
      </c>
      <c r="V798" s="9">
        <v>174.41000366210938</v>
      </c>
      <c r="W798">
        <v>201.28999328613281</v>
      </c>
      <c r="X798" s="9"/>
      <c r="Y798" s="9"/>
      <c r="AA798" s="6"/>
      <c r="AB798" s="84">
        <f>price_clean[[#This Row],[Date.1]]</f>
        <v>44965</v>
      </c>
      <c r="AC798" s="85">
        <f t="shared" si="88"/>
        <v>-1.1142573012411353E-2</v>
      </c>
      <c r="AD798" s="85">
        <f t="shared" si="82"/>
        <v>-1.8466500445683452E-2</v>
      </c>
      <c r="AE798" s="85">
        <f t="shared" si="83"/>
        <v>-1.7810390177960326E-2</v>
      </c>
      <c r="AF798" s="85">
        <f t="shared" si="84"/>
        <v>-3.1068289015205286E-3</v>
      </c>
      <c r="AG798" s="85">
        <f t="shared" si="85"/>
        <v>-8.256183410147817E-3</v>
      </c>
      <c r="AH798" s="85">
        <f t="shared" si="86"/>
        <v>2.4685447555079982E-3</v>
      </c>
      <c r="AI798" s="85">
        <f t="shared" si="87"/>
        <v>2.2507837028281911E-2</v>
      </c>
      <c r="AJ798" s="6"/>
      <c r="AK798" s="4"/>
    </row>
    <row r="799" spans="15:37" s="1" customFormat="1" x14ac:dyDescent="0.25">
      <c r="O799" s="6"/>
      <c r="P799" s="35">
        <v>44966</v>
      </c>
      <c r="Q799" s="9">
        <v>4081.5</v>
      </c>
      <c r="R799" s="9">
        <v>12381.169921875</v>
      </c>
      <c r="S799" s="9">
        <v>149.29994201660156</v>
      </c>
      <c r="T799" s="9">
        <v>259.88272094726563</v>
      </c>
      <c r="U799" s="9">
        <v>89.284065246582031</v>
      </c>
      <c r="V799" s="9">
        <v>173.02999877929688</v>
      </c>
      <c r="W799">
        <v>207.32000732421875</v>
      </c>
      <c r="X799" s="9"/>
      <c r="Y799" s="9"/>
      <c r="AA799" s="6"/>
      <c r="AB799" s="84">
        <f>price_clean[[#This Row],[Date.1]]</f>
        <v>44966</v>
      </c>
      <c r="AC799" s="85">
        <f t="shared" si="88"/>
        <v>-8.8690098310373854E-3</v>
      </c>
      <c r="AD799" s="85">
        <f t="shared" si="82"/>
        <v>-9.1822028601507358E-3</v>
      </c>
      <c r="AE799" s="85">
        <f t="shared" si="83"/>
        <v>-6.9357624911406202E-3</v>
      </c>
      <c r="AF799" s="85">
        <f t="shared" si="84"/>
        <v>-1.172826784198633E-2</v>
      </c>
      <c r="AG799" s="85">
        <f t="shared" si="85"/>
        <v>-4.9649920243555017E-3</v>
      </c>
      <c r="AH799" s="85">
        <f t="shared" si="86"/>
        <v>-7.9438874640135864E-3</v>
      </c>
      <c r="AI799" s="85">
        <f t="shared" si="87"/>
        <v>2.9516907690852447E-2</v>
      </c>
      <c r="AJ799" s="6"/>
      <c r="AK799" s="4"/>
    </row>
    <row r="800" spans="15:37" s="1" customFormat="1" x14ac:dyDescent="0.25">
      <c r="O800" s="6"/>
      <c r="P800" s="35">
        <v>44967</v>
      </c>
      <c r="Q800" s="9">
        <v>4090.4599609375</v>
      </c>
      <c r="R800" s="9">
        <v>12304.919921875</v>
      </c>
      <c r="S800" s="9">
        <v>149.66667175292969</v>
      </c>
      <c r="T800" s="9">
        <v>259.37008666992188</v>
      </c>
      <c r="U800" s="9">
        <v>89.119842529296875</v>
      </c>
      <c r="V800" s="9">
        <v>173.36000061035156</v>
      </c>
      <c r="W800">
        <v>196.88999938964844</v>
      </c>
      <c r="X800" s="9"/>
      <c r="Y800" s="9"/>
      <c r="AA800" s="6"/>
      <c r="AB800" s="84">
        <f>price_clean[[#This Row],[Date.1]]</f>
        <v>44967</v>
      </c>
      <c r="AC800" s="85">
        <f t="shared" si="88"/>
        <v>2.1928557092171274E-3</v>
      </c>
      <c r="AD800" s="85">
        <f t="shared" si="82"/>
        <v>-6.1775877001117108E-3</v>
      </c>
      <c r="AE800" s="85">
        <f t="shared" si="83"/>
        <v>2.4533168813900227E-3</v>
      </c>
      <c r="AF800" s="85">
        <f t="shared" si="84"/>
        <v>-1.9745081254198132E-3</v>
      </c>
      <c r="AG800" s="85">
        <f t="shared" si="85"/>
        <v>-1.8410220461723161E-3</v>
      </c>
      <c r="AH800" s="85">
        <f t="shared" si="86"/>
        <v>1.9053779351280687E-3</v>
      </c>
      <c r="AI800" s="85">
        <f t="shared" si="87"/>
        <v>-5.1618334595812089E-2</v>
      </c>
      <c r="AJ800" s="6"/>
      <c r="AK800" s="4"/>
    </row>
    <row r="801" spans="15:37" s="1" customFormat="1" x14ac:dyDescent="0.25">
      <c r="O801" s="6"/>
      <c r="P801" s="35">
        <v>44970</v>
      </c>
      <c r="Q801" s="9">
        <v>4137.2900390625</v>
      </c>
      <c r="R801" s="9">
        <v>12502.3095703125</v>
      </c>
      <c r="S801" s="9">
        <v>152.48141479492188</v>
      </c>
      <c r="T801" s="9">
        <v>267.4735107421875</v>
      </c>
      <c r="U801" s="9">
        <v>90.105232238769531</v>
      </c>
      <c r="V801" s="9">
        <v>172.47999572753906</v>
      </c>
      <c r="W801">
        <v>194.63999938964844</v>
      </c>
      <c r="X801" s="9"/>
      <c r="Y801" s="9"/>
      <c r="AA801" s="6"/>
      <c r="AB801" s="84">
        <f>price_clean[[#This Row],[Date.1]]</f>
        <v>44970</v>
      </c>
      <c r="AC801" s="85">
        <f t="shared" si="88"/>
        <v>1.1383569951155146E-2</v>
      </c>
      <c r="AD801" s="85">
        <f t="shared" si="82"/>
        <v>1.5914216815577323E-2</v>
      </c>
      <c r="AE801" s="85">
        <f t="shared" si="83"/>
        <v>1.8632085365372874E-2</v>
      </c>
      <c r="AF801" s="85">
        <f t="shared" si="84"/>
        <v>3.0764588323680363E-2</v>
      </c>
      <c r="AG801" s="85">
        <f t="shared" si="85"/>
        <v>1.0996225164614865E-2</v>
      </c>
      <c r="AH801" s="85">
        <f t="shared" si="86"/>
        <v>-5.0890977989504083E-3</v>
      </c>
      <c r="AI801" s="85">
        <f t="shared" si="87"/>
        <v>-1.1493498714308886E-2</v>
      </c>
      <c r="AJ801" s="6"/>
      <c r="AK801" s="4"/>
    </row>
    <row r="802" spans="15:37" s="1" customFormat="1" x14ac:dyDescent="0.25">
      <c r="O802" s="6"/>
      <c r="P802" s="35">
        <v>44971</v>
      </c>
      <c r="Q802" s="9">
        <v>4136.1298828125</v>
      </c>
      <c r="R802" s="9">
        <v>12590.8896484375</v>
      </c>
      <c r="S802" s="9">
        <v>151.83718872070313</v>
      </c>
      <c r="T802" s="9">
        <v>268.3115234375</v>
      </c>
      <c r="U802" s="9">
        <v>90.163192749023438</v>
      </c>
      <c r="V802" s="9">
        <v>172.61000061035156</v>
      </c>
      <c r="W802">
        <v>209.25</v>
      </c>
      <c r="X802" s="9"/>
      <c r="Y802" s="9"/>
      <c r="AA802" s="6"/>
      <c r="AB802" s="84">
        <f>price_clean[[#This Row],[Date.1]]</f>
        <v>44971</v>
      </c>
      <c r="AC802" s="85">
        <f t="shared" si="88"/>
        <v>-2.8045385549376243E-4</v>
      </c>
      <c r="AD802" s="85">
        <f t="shared" ref="AD802:AD865" si="89">LN(R802/R801)</f>
        <v>7.06011579422195E-3</v>
      </c>
      <c r="AE802" s="85">
        <f t="shared" ref="AE802:AE865" si="90">LN(S802/S801)</f>
        <v>-4.2338984809793768E-3</v>
      </c>
      <c r="AF802" s="85">
        <f t="shared" ref="AF802:AF865" si="91">LN(T802/T801)</f>
        <v>3.1281701623347567E-3</v>
      </c>
      <c r="AG802" s="85">
        <f t="shared" ref="AG802:AG865" si="92">LN(U802/U801)</f>
        <v>6.4304674826004104E-4</v>
      </c>
      <c r="AH802" s="85">
        <f t="shared" ref="AH802:AH865" si="93">LN(V802/V801)</f>
        <v>7.5345498474233301E-4</v>
      </c>
      <c r="AI802" s="85">
        <f t="shared" ref="AI802:AI865" si="94">LN(W802/W801)</f>
        <v>7.237801403011461E-2</v>
      </c>
      <c r="AJ802" s="6"/>
      <c r="AK802" s="4"/>
    </row>
    <row r="803" spans="15:37" s="1" customFormat="1" x14ac:dyDescent="0.25">
      <c r="O803" s="6"/>
      <c r="P803" s="35">
        <v>44972</v>
      </c>
      <c r="Q803" s="9">
        <v>4147.60009765625</v>
      </c>
      <c r="R803" s="9">
        <v>12687.8896484375</v>
      </c>
      <c r="S803" s="9">
        <v>153.94825744628906</v>
      </c>
      <c r="T803" s="9">
        <v>266.16690063476563</v>
      </c>
      <c r="U803" s="9">
        <v>90.211494445800781</v>
      </c>
      <c r="V803" s="9">
        <v>170.88999938964844</v>
      </c>
      <c r="W803">
        <v>214.24000549316406</v>
      </c>
      <c r="X803" s="9"/>
      <c r="Y803" s="9"/>
      <c r="AA803" s="6"/>
      <c r="AB803" s="84">
        <f>price_clean[[#This Row],[Date.1]]</f>
        <v>44972</v>
      </c>
      <c r="AC803" s="85">
        <f t="shared" si="88"/>
        <v>2.7693375330766889E-3</v>
      </c>
      <c r="AD803" s="85">
        <f t="shared" si="89"/>
        <v>7.6744588769115168E-3</v>
      </c>
      <c r="AE803" s="85">
        <f t="shared" si="90"/>
        <v>1.3807735405148229E-2</v>
      </c>
      <c r="AF803" s="85">
        <f t="shared" si="91"/>
        <v>-8.0251483170998839E-3</v>
      </c>
      <c r="AG803" s="85">
        <f t="shared" si="92"/>
        <v>5.355706910219394E-4</v>
      </c>
      <c r="AH803" s="85">
        <f t="shared" si="93"/>
        <v>-1.0014646847400324E-2</v>
      </c>
      <c r="AI803" s="85">
        <f t="shared" si="94"/>
        <v>2.3567198213512965E-2</v>
      </c>
      <c r="AJ803" s="6"/>
      <c r="AK803" s="4"/>
    </row>
    <row r="804" spans="15:37" s="1" customFormat="1" x14ac:dyDescent="0.25">
      <c r="O804" s="6"/>
      <c r="P804" s="35">
        <v>44973</v>
      </c>
      <c r="Q804" s="9">
        <v>4090.409912109375</v>
      </c>
      <c r="R804" s="9">
        <v>12442.48046875</v>
      </c>
      <c r="S804" s="9">
        <v>152.34266662597656</v>
      </c>
      <c r="T804" s="9">
        <v>259.080810546875</v>
      </c>
      <c r="U804" s="9">
        <v>89.351699829101563</v>
      </c>
      <c r="V804" s="9">
        <v>170.75</v>
      </c>
      <c r="W804">
        <v>202.03999328613281</v>
      </c>
      <c r="X804" s="9"/>
      <c r="Y804" s="9"/>
      <c r="AA804" s="6"/>
      <c r="AB804" s="84">
        <f>price_clean[[#This Row],[Date.1]]</f>
        <v>44973</v>
      </c>
      <c r="AC804" s="85">
        <f t="shared" si="88"/>
        <v>-1.3884689204881605E-2</v>
      </c>
      <c r="AD804" s="85">
        <f t="shared" si="89"/>
        <v>-1.9531505508698317E-2</v>
      </c>
      <c r="AE804" s="85">
        <f t="shared" si="90"/>
        <v>-1.0484186118895653E-2</v>
      </c>
      <c r="AF804" s="85">
        <f t="shared" si="91"/>
        <v>-2.6983535147034516E-2</v>
      </c>
      <c r="AG804" s="85">
        <f t="shared" si="92"/>
        <v>-9.5765860171194376E-3</v>
      </c>
      <c r="AH804" s="85">
        <f t="shared" si="93"/>
        <v>-8.1957263631307956E-4</v>
      </c>
      <c r="AI804" s="85">
        <f t="shared" si="94"/>
        <v>-5.8631243213632354E-2</v>
      </c>
      <c r="AJ804" s="6"/>
      <c r="AK804" s="4"/>
    </row>
    <row r="805" spans="15:37" s="1" customFormat="1" x14ac:dyDescent="0.25">
      <c r="O805" s="6"/>
      <c r="P805" s="35">
        <v>44974</v>
      </c>
      <c r="Q805" s="9">
        <v>4079.090087890625</v>
      </c>
      <c r="R805" s="9">
        <v>12358.1796875</v>
      </c>
      <c r="S805" s="9">
        <v>151.1929931640625</v>
      </c>
      <c r="T805" s="9">
        <v>255.03872680664063</v>
      </c>
      <c r="U805" s="9">
        <v>89.148818969726563</v>
      </c>
      <c r="V805" s="9">
        <v>171.25999450683594</v>
      </c>
      <c r="W805">
        <v>208.30999755859375</v>
      </c>
      <c r="X805" s="9"/>
      <c r="Y805" s="9"/>
      <c r="AA805" s="6"/>
      <c r="AB805" s="84">
        <f>price_clean[[#This Row],[Date.1]]</f>
        <v>44974</v>
      </c>
      <c r="AC805" s="85">
        <f t="shared" si="88"/>
        <v>-2.7712421722827342E-3</v>
      </c>
      <c r="AD805" s="85">
        <f t="shared" si="89"/>
        <v>-6.7982953191404408E-3</v>
      </c>
      <c r="AE805" s="85">
        <f t="shared" si="90"/>
        <v>-7.5752480646212126E-3</v>
      </c>
      <c r="AF805" s="85">
        <f t="shared" si="91"/>
        <v>-1.5724619410752035E-2</v>
      </c>
      <c r="AG805" s="85">
        <f t="shared" si="92"/>
        <v>-2.2731692669846139E-3</v>
      </c>
      <c r="AH805" s="85">
        <f t="shared" si="93"/>
        <v>2.9823390721485689E-3</v>
      </c>
      <c r="AI805" s="85">
        <f t="shared" si="94"/>
        <v>3.0561678706295534E-2</v>
      </c>
      <c r="AJ805" s="6"/>
      <c r="AK805" s="4"/>
    </row>
    <row r="806" spans="15:37" s="1" customFormat="1" x14ac:dyDescent="0.25">
      <c r="O806" s="6"/>
      <c r="P806" s="35">
        <v>44978</v>
      </c>
      <c r="Q806" s="9">
        <v>3997.340087890625</v>
      </c>
      <c r="R806" s="9">
        <v>12060.2998046875</v>
      </c>
      <c r="S806" s="9">
        <v>147.15919494628906</v>
      </c>
      <c r="T806" s="9">
        <v>249.71183776855469</v>
      </c>
      <c r="U806" s="9">
        <v>87.641761779785156</v>
      </c>
      <c r="V806" s="9">
        <v>170.6199951171875</v>
      </c>
      <c r="W806">
        <v>197.3699951171875</v>
      </c>
      <c r="X806" s="9"/>
      <c r="Y806" s="9"/>
      <c r="AA806" s="6"/>
      <c r="AB806" s="84">
        <f>price_clean[[#This Row],[Date.1]]</f>
        <v>44978</v>
      </c>
      <c r="AC806" s="85">
        <f t="shared" si="88"/>
        <v>-2.0244783973471698E-2</v>
      </c>
      <c r="AD806" s="85">
        <f t="shared" si="89"/>
        <v>-2.4399116292611264E-2</v>
      </c>
      <c r="AE806" s="85">
        <f t="shared" si="90"/>
        <v>-2.7042161543959366E-2</v>
      </c>
      <c r="AF806" s="85">
        <f t="shared" si="91"/>
        <v>-2.1107799331553392E-2</v>
      </c>
      <c r="AG806" s="85">
        <f t="shared" si="92"/>
        <v>-1.7049479558478336E-2</v>
      </c>
      <c r="AH806" s="85">
        <f t="shared" si="93"/>
        <v>-3.7440046605545256E-3</v>
      </c>
      <c r="AI806" s="85">
        <f t="shared" si="94"/>
        <v>-5.3947228049130248E-2</v>
      </c>
      <c r="AJ806" s="6"/>
      <c r="AK806" s="4"/>
    </row>
    <row r="807" spans="15:37" s="1" customFormat="1" x14ac:dyDescent="0.25">
      <c r="O807" s="6"/>
      <c r="P807" s="35">
        <v>44979</v>
      </c>
      <c r="Q807" s="9">
        <v>3991.050048828125</v>
      </c>
      <c r="R807" s="9">
        <v>12066.26953125</v>
      </c>
      <c r="S807" s="9">
        <v>147.58537292480469</v>
      </c>
      <c r="T807" s="9">
        <v>248.5654296875</v>
      </c>
      <c r="U807" s="9">
        <v>87.3519287109375</v>
      </c>
      <c r="V807" s="9">
        <v>169.66000366210938</v>
      </c>
      <c r="W807">
        <v>200.86000061035156</v>
      </c>
      <c r="X807" s="9"/>
      <c r="Y807" s="9"/>
      <c r="AA807" s="6"/>
      <c r="AB807" s="84">
        <f>price_clean[[#This Row],[Date.1]]</f>
        <v>44979</v>
      </c>
      <c r="AC807" s="85">
        <f t="shared" si="88"/>
        <v>-1.5747954856433837E-3</v>
      </c>
      <c r="AD807" s="85">
        <f t="shared" si="89"/>
        <v>4.9486743027625252E-4</v>
      </c>
      <c r="AE807" s="85">
        <f t="shared" si="90"/>
        <v>2.8918482101079257E-3</v>
      </c>
      <c r="AF807" s="85">
        <f t="shared" si="91"/>
        <v>-4.601494704827497E-3</v>
      </c>
      <c r="AG807" s="85">
        <f t="shared" si="92"/>
        <v>-3.312500388497429E-3</v>
      </c>
      <c r="AH807" s="85">
        <f t="shared" si="93"/>
        <v>-5.6423768979152996E-3</v>
      </c>
      <c r="AI807" s="85">
        <f t="shared" si="94"/>
        <v>1.7528035977254008E-2</v>
      </c>
      <c r="AJ807" s="6"/>
      <c r="AK807" s="4"/>
    </row>
    <row r="808" spans="15:37" s="1" customFormat="1" x14ac:dyDescent="0.25">
      <c r="O808" s="6"/>
      <c r="P808" s="35">
        <v>44980</v>
      </c>
      <c r="Q808" s="9">
        <v>4012.320068359375</v>
      </c>
      <c r="R808" s="9">
        <v>12180.1396484375</v>
      </c>
      <c r="S808" s="9">
        <v>148.07099914550781</v>
      </c>
      <c r="T808" s="9">
        <v>251.78724670410156</v>
      </c>
      <c r="U808" s="9">
        <v>87.815643310546875</v>
      </c>
      <c r="V808" s="9">
        <v>169.57000732421875</v>
      </c>
      <c r="W808">
        <v>202.07000732421875</v>
      </c>
      <c r="X808" s="9"/>
      <c r="Y808" s="9"/>
      <c r="AA808" s="6"/>
      <c r="AB808" s="84">
        <f>price_clean[[#This Row],[Date.1]]</f>
        <v>44980</v>
      </c>
      <c r="AC808" s="85">
        <f t="shared" si="88"/>
        <v>5.3152782632377282E-3</v>
      </c>
      <c r="AD808" s="85">
        <f t="shared" si="89"/>
        <v>9.3928097578316865E-3</v>
      </c>
      <c r="AE808" s="85">
        <f t="shared" si="90"/>
        <v>3.2850748592420571E-3</v>
      </c>
      <c r="AF808" s="85">
        <f t="shared" si="91"/>
        <v>1.2878362392323454E-2</v>
      </c>
      <c r="AG808" s="85">
        <f t="shared" si="92"/>
        <v>5.2945379958161242E-3</v>
      </c>
      <c r="AH808" s="85">
        <f t="shared" si="93"/>
        <v>-5.3059185265084746E-4</v>
      </c>
      <c r="AI808" s="85">
        <f t="shared" si="94"/>
        <v>6.0060572674679432E-3</v>
      </c>
      <c r="AJ808" s="6"/>
      <c r="AK808" s="4"/>
    </row>
    <row r="809" spans="15:37" s="1" customFormat="1" x14ac:dyDescent="0.25">
      <c r="O809" s="6"/>
      <c r="P809" s="35">
        <v>44981</v>
      </c>
      <c r="Q809" s="9">
        <v>3970.0400390625</v>
      </c>
      <c r="R809" s="9">
        <v>11969.650390625</v>
      </c>
      <c r="S809" s="9">
        <v>145.40493774414063</v>
      </c>
      <c r="T809" s="9">
        <v>246.30223083496094</v>
      </c>
      <c r="U809" s="9">
        <v>86.675689697265625</v>
      </c>
      <c r="V809" s="9">
        <v>168.35000610351563</v>
      </c>
      <c r="W809">
        <v>196.8800048828125</v>
      </c>
      <c r="X809" s="9"/>
      <c r="Y809" s="9"/>
      <c r="AA809" s="6"/>
      <c r="AB809" s="84">
        <f>price_clean[[#This Row],[Date.1]]</f>
        <v>44981</v>
      </c>
      <c r="AC809" s="85">
        <f t="shared" si="88"/>
        <v>-1.0593464619774184E-2</v>
      </c>
      <c r="AD809" s="85">
        <f t="shared" si="89"/>
        <v>-1.7432415594050361E-2</v>
      </c>
      <c r="AE809" s="85">
        <f t="shared" si="90"/>
        <v>-1.8169358440834487E-2</v>
      </c>
      <c r="AF809" s="85">
        <f t="shared" si="91"/>
        <v>-2.2025109338598324E-2</v>
      </c>
      <c r="AG809" s="85">
        <f t="shared" si="92"/>
        <v>-1.3066205775031628E-2</v>
      </c>
      <c r="AH809" s="85">
        <f t="shared" si="93"/>
        <v>-7.2206822499255125E-3</v>
      </c>
      <c r="AI809" s="85">
        <f t="shared" si="94"/>
        <v>-2.601977738759486E-2</v>
      </c>
      <c r="AJ809" s="6"/>
      <c r="AK809" s="4"/>
    </row>
    <row r="810" spans="15:37" s="1" customFormat="1" x14ac:dyDescent="0.25">
      <c r="O810" s="6"/>
      <c r="P810" s="35">
        <v>44984</v>
      </c>
      <c r="Q810" s="9">
        <v>3982.239990234375</v>
      </c>
      <c r="R810" s="9">
        <v>12057.7900390625</v>
      </c>
      <c r="S810" s="9">
        <v>146.60417175292969</v>
      </c>
      <c r="T810" s="9">
        <v>247.23123168945313</v>
      </c>
      <c r="U810" s="9">
        <v>87.158714294433594</v>
      </c>
      <c r="V810" s="9">
        <v>169.00999450683594</v>
      </c>
      <c r="W810">
        <v>207.6300048828125</v>
      </c>
      <c r="X810" s="9"/>
      <c r="Y810" s="9"/>
      <c r="AA810" s="6"/>
      <c r="AB810" s="84">
        <f>price_clean[[#This Row],[Date.1]]</f>
        <v>44984</v>
      </c>
      <c r="AC810" s="85">
        <f t="shared" si="88"/>
        <v>3.0682925395522777E-3</v>
      </c>
      <c r="AD810" s="85">
        <f t="shared" si="89"/>
        <v>7.3366153207130571E-3</v>
      </c>
      <c r="AE810" s="85">
        <f t="shared" si="90"/>
        <v>8.2137215038432902E-3</v>
      </c>
      <c r="AF810" s="85">
        <f t="shared" si="91"/>
        <v>3.7646969142197859E-3</v>
      </c>
      <c r="AG810" s="85">
        <f t="shared" si="92"/>
        <v>5.5573100514949309E-3</v>
      </c>
      <c r="AH810" s="85">
        <f t="shared" si="93"/>
        <v>3.9126704061281051E-3</v>
      </c>
      <c r="AI810" s="85">
        <f t="shared" si="94"/>
        <v>5.3163242155016888E-2</v>
      </c>
      <c r="AJ810" s="6"/>
      <c r="AK810" s="4"/>
    </row>
    <row r="811" spans="15:37" s="1" customFormat="1" x14ac:dyDescent="0.25">
      <c r="O811" s="6"/>
      <c r="P811" s="35">
        <v>44985</v>
      </c>
      <c r="Q811" s="9">
        <v>3970.14990234375</v>
      </c>
      <c r="R811" s="9">
        <v>12042.1201171875</v>
      </c>
      <c r="S811" s="9">
        <v>146.09869384765625</v>
      </c>
      <c r="T811" s="9">
        <v>246.49989318847656</v>
      </c>
      <c r="U811" s="9">
        <v>86.781951904296875</v>
      </c>
      <c r="V811" s="9">
        <v>169.77999877929688</v>
      </c>
      <c r="W811">
        <v>205.71000671386719</v>
      </c>
      <c r="X811" s="9"/>
      <c r="Y811" s="9"/>
      <c r="AA811" s="6"/>
      <c r="AB811" s="84">
        <f>price_clean[[#This Row],[Date.1]]</f>
        <v>44985</v>
      </c>
      <c r="AC811" s="85">
        <f t="shared" si="88"/>
        <v>-3.0406198309477117E-3</v>
      </c>
      <c r="AD811" s="85">
        <f t="shared" si="89"/>
        <v>-1.3004134854990501E-3</v>
      </c>
      <c r="AE811" s="85">
        <f t="shared" si="90"/>
        <v>-3.4538671613732375E-3</v>
      </c>
      <c r="AF811" s="85">
        <f t="shared" si="91"/>
        <v>-2.9624992187154589E-3</v>
      </c>
      <c r="AG811" s="85">
        <f t="shared" si="92"/>
        <v>-4.3320861946123286E-3</v>
      </c>
      <c r="AH811" s="85">
        <f t="shared" si="93"/>
        <v>4.5456218517804948E-3</v>
      </c>
      <c r="AI811" s="85">
        <f t="shared" si="94"/>
        <v>-9.290230436857878E-3</v>
      </c>
      <c r="AJ811" s="6"/>
      <c r="AK811" s="4"/>
    </row>
    <row r="812" spans="15:37" s="1" customFormat="1" x14ac:dyDescent="0.25">
      <c r="O812" s="6"/>
      <c r="P812" s="35">
        <v>44986</v>
      </c>
      <c r="Q812" s="9">
        <v>3951.389892578125</v>
      </c>
      <c r="R812" s="9">
        <v>11938.5703125</v>
      </c>
      <c r="S812" s="9">
        <v>144.01737976074219</v>
      </c>
      <c r="T812" s="9">
        <v>243.38676452636719</v>
      </c>
      <c r="U812" s="9">
        <v>86.955841064453125</v>
      </c>
      <c r="V812" s="9">
        <v>170.75999450683594</v>
      </c>
      <c r="W812">
        <v>202.77000427246094</v>
      </c>
      <c r="X812" s="9"/>
      <c r="Y812" s="9"/>
      <c r="AA812" s="6"/>
      <c r="AB812" s="84">
        <f>price_clean[[#This Row],[Date.1]]</f>
        <v>44986</v>
      </c>
      <c r="AC812" s="85">
        <f t="shared" si="88"/>
        <v>-4.7364642034928321E-3</v>
      </c>
      <c r="AD812" s="85">
        <f t="shared" si="89"/>
        <v>-8.6361523726216846E-3</v>
      </c>
      <c r="AE812" s="85">
        <f t="shared" si="90"/>
        <v>-1.4348393514990001E-2</v>
      </c>
      <c r="AF812" s="85">
        <f t="shared" si="91"/>
        <v>-1.2709758554724497E-2</v>
      </c>
      <c r="AG812" s="85">
        <f t="shared" si="92"/>
        <v>2.0017431469463443E-3</v>
      </c>
      <c r="AH812" s="85">
        <f t="shared" si="93"/>
        <v>5.7555556009345121E-3</v>
      </c>
      <c r="AI812" s="85">
        <f t="shared" si="94"/>
        <v>-1.4395089751065829E-2</v>
      </c>
      <c r="AJ812" s="6"/>
      <c r="AK812" s="4"/>
    </row>
    <row r="813" spans="15:37" s="1" customFormat="1" x14ac:dyDescent="0.25">
      <c r="O813" s="6"/>
      <c r="P813" s="35">
        <v>44987</v>
      </c>
      <c r="Q813" s="9">
        <v>3981.35009765625</v>
      </c>
      <c r="R813" s="9">
        <v>12044.8701171875</v>
      </c>
      <c r="S813" s="9">
        <v>144.61204528808594</v>
      </c>
      <c r="T813" s="9">
        <v>248.17012023925781</v>
      </c>
      <c r="U813" s="9">
        <v>87.409904479980469</v>
      </c>
      <c r="V813" s="9">
        <v>170.66000366210938</v>
      </c>
      <c r="W813">
        <v>190.89999389648438</v>
      </c>
      <c r="X813" s="9"/>
      <c r="Y813" s="9"/>
      <c r="AA813" s="6"/>
      <c r="AB813" s="84">
        <f>price_clean[[#This Row],[Date.1]]</f>
        <v>44987</v>
      </c>
      <c r="AC813" s="85">
        <f t="shared" si="88"/>
        <v>7.5535937311959735E-3</v>
      </c>
      <c r="AD813" s="85">
        <f t="shared" si="89"/>
        <v>8.8644914042059608E-3</v>
      </c>
      <c r="AE813" s="85">
        <f t="shared" si="90"/>
        <v>4.1206219266875198E-3</v>
      </c>
      <c r="AF813" s="85">
        <f t="shared" si="91"/>
        <v>1.9462678087215159E-2</v>
      </c>
      <c r="AG813" s="85">
        <f t="shared" si="92"/>
        <v>5.208183986923208E-3</v>
      </c>
      <c r="AH813" s="85">
        <f t="shared" si="93"/>
        <v>-5.8573515389613898E-4</v>
      </c>
      <c r="AI813" s="85">
        <f t="shared" si="94"/>
        <v>-6.0322654091468045E-2</v>
      </c>
      <c r="AJ813" s="6"/>
      <c r="AK813" s="4"/>
    </row>
    <row r="814" spans="15:37" s="1" customFormat="1" x14ac:dyDescent="0.25">
      <c r="O814" s="6"/>
      <c r="P814" s="35">
        <v>44988</v>
      </c>
      <c r="Q814" s="9">
        <v>4045.639892578125</v>
      </c>
      <c r="R814" s="9">
        <v>12290.8095703125</v>
      </c>
      <c r="S814" s="9">
        <v>149.68649291992188</v>
      </c>
      <c r="T814" s="9">
        <v>252.3011474609375</v>
      </c>
      <c r="U814" s="9">
        <v>88.665786743164063</v>
      </c>
      <c r="V814" s="9">
        <v>172.49000549316406</v>
      </c>
      <c r="W814">
        <v>197.78999328613281</v>
      </c>
      <c r="X814" s="9"/>
      <c r="Y814" s="9"/>
      <c r="AA814" s="6"/>
      <c r="AB814" s="84">
        <f>price_clean[[#This Row],[Date.1]]</f>
        <v>44988</v>
      </c>
      <c r="AC814" s="85">
        <f t="shared" si="88"/>
        <v>1.601874917648306E-2</v>
      </c>
      <c r="AD814" s="85">
        <f t="shared" si="89"/>
        <v>2.0212940810023221E-2</v>
      </c>
      <c r="AE814" s="85">
        <f t="shared" si="90"/>
        <v>3.4488452696158356E-2</v>
      </c>
      <c r="AF814" s="85">
        <f t="shared" si="91"/>
        <v>1.6508923936127129E-2</v>
      </c>
      <c r="AG814" s="85">
        <f t="shared" si="92"/>
        <v>1.4265496304639511E-2</v>
      </c>
      <c r="AH814" s="85">
        <f t="shared" si="93"/>
        <v>1.0666001055863707E-2</v>
      </c>
      <c r="AI814" s="85">
        <f t="shared" si="94"/>
        <v>3.5456129089512831E-2</v>
      </c>
      <c r="AJ814" s="6"/>
      <c r="AK814" s="4"/>
    </row>
    <row r="815" spans="15:37" s="1" customFormat="1" x14ac:dyDescent="0.25">
      <c r="O815" s="6"/>
      <c r="P815" s="35">
        <v>44991</v>
      </c>
      <c r="Q815" s="9">
        <v>4048.419921875</v>
      </c>
      <c r="R815" s="9">
        <v>12302.48046875</v>
      </c>
      <c r="S815" s="9">
        <v>152.46162414550781</v>
      </c>
      <c r="T815" s="9">
        <v>253.8626708984375</v>
      </c>
      <c r="U815" s="9">
        <v>88.530532836914063</v>
      </c>
      <c r="V815" s="9">
        <v>171.6199951171875</v>
      </c>
      <c r="W815">
        <v>193.80999755859375</v>
      </c>
      <c r="X815" s="9"/>
      <c r="Y815" s="9"/>
      <c r="AA815" s="6"/>
      <c r="AB815" s="84">
        <f>price_clean[[#This Row],[Date.1]]</f>
        <v>44991</v>
      </c>
      <c r="AC815" s="85">
        <f t="shared" si="88"/>
        <v>6.8693077884830116E-4</v>
      </c>
      <c r="AD815" s="85">
        <f t="shared" si="89"/>
        <v>9.4911248515936917E-4</v>
      </c>
      <c r="AE815" s="85">
        <f t="shared" si="90"/>
        <v>1.8369859733083596E-2</v>
      </c>
      <c r="AF815" s="85">
        <f t="shared" si="91"/>
        <v>6.1700514131206603E-3</v>
      </c>
      <c r="AG815" s="85">
        <f t="shared" si="92"/>
        <v>-1.5265997943754326E-3</v>
      </c>
      <c r="AH815" s="85">
        <f t="shared" si="93"/>
        <v>-5.0565936951402655E-3</v>
      </c>
      <c r="AI815" s="85">
        <f t="shared" si="94"/>
        <v>-2.0327542733144958E-2</v>
      </c>
      <c r="AJ815" s="6"/>
      <c r="AK815" s="4"/>
    </row>
    <row r="816" spans="15:37" s="1" customFormat="1" x14ac:dyDescent="0.25">
      <c r="O816" s="6"/>
      <c r="P816" s="35">
        <v>44992</v>
      </c>
      <c r="Q816" s="9">
        <v>3986.3701171875</v>
      </c>
      <c r="R816" s="9">
        <v>12152.169921875</v>
      </c>
      <c r="S816" s="9">
        <v>150.25143432617188</v>
      </c>
      <c r="T816" s="9">
        <v>251.17451477050781</v>
      </c>
      <c r="U816" s="9">
        <v>87.178047180175781</v>
      </c>
      <c r="V816" s="9">
        <v>168.6199951171875</v>
      </c>
      <c r="W816">
        <v>187.71000671386719</v>
      </c>
      <c r="X816" s="9"/>
      <c r="Y816" s="9"/>
      <c r="AA816" s="6"/>
      <c r="AB816" s="84">
        <f>price_clean[[#This Row],[Date.1]]</f>
        <v>44992</v>
      </c>
      <c r="AC816" s="85">
        <f t="shared" si="88"/>
        <v>-1.5445590479262547E-2</v>
      </c>
      <c r="AD816" s="85">
        <f t="shared" si="89"/>
        <v>-1.2293157939430069E-2</v>
      </c>
      <c r="AE816" s="85">
        <f t="shared" si="90"/>
        <v>-1.4602799798283122E-2</v>
      </c>
      <c r="AF816" s="85">
        <f t="shared" si="91"/>
        <v>-1.0645479543737502E-2</v>
      </c>
      <c r="AG816" s="85">
        <f t="shared" si="92"/>
        <v>-1.5394949621665353E-2</v>
      </c>
      <c r="AH816" s="85">
        <f t="shared" si="93"/>
        <v>-1.7635068390636166E-2</v>
      </c>
      <c r="AI816" s="85">
        <f t="shared" si="94"/>
        <v>-3.1980030670137209E-2</v>
      </c>
      <c r="AJ816" s="6"/>
      <c r="AK816" s="4"/>
    </row>
    <row r="817" spans="15:37" s="1" customFormat="1" x14ac:dyDescent="0.25">
      <c r="O817" s="6"/>
      <c r="P817" s="35">
        <v>44993</v>
      </c>
      <c r="Q817" s="9">
        <v>3992.010009765625</v>
      </c>
      <c r="R817" s="9">
        <v>12215.330078125</v>
      </c>
      <c r="S817" s="9">
        <v>151.51016235351563</v>
      </c>
      <c r="T817" s="9">
        <v>250.72976684570313</v>
      </c>
      <c r="U817" s="9">
        <v>87.409904479980469</v>
      </c>
      <c r="V817" s="9">
        <v>168.53999328613281</v>
      </c>
      <c r="W817">
        <v>182</v>
      </c>
      <c r="X817" s="9"/>
      <c r="Y817" s="9"/>
      <c r="AA817" s="6"/>
      <c r="AB817" s="84">
        <f>price_clean[[#This Row],[Date.1]]</f>
        <v>44993</v>
      </c>
      <c r="AC817" s="85">
        <f t="shared" si="88"/>
        <v>1.4137941356032722E-3</v>
      </c>
      <c r="AD817" s="85">
        <f t="shared" si="89"/>
        <v>5.1839784709284418E-3</v>
      </c>
      <c r="AE817" s="85">
        <f t="shared" si="90"/>
        <v>8.3425813070157201E-3</v>
      </c>
      <c r="AF817" s="85">
        <f t="shared" si="91"/>
        <v>-1.7722424673464875E-3</v>
      </c>
      <c r="AG817" s="85">
        <f t="shared" si="92"/>
        <v>2.6560531114011455E-3</v>
      </c>
      <c r="AH817" s="85">
        <f t="shared" si="93"/>
        <v>-4.7456302828216188E-4</v>
      </c>
      <c r="AI817" s="85">
        <f t="shared" si="94"/>
        <v>-3.0891567368818231E-2</v>
      </c>
      <c r="AJ817" s="6"/>
      <c r="AK817" s="4"/>
    </row>
    <row r="818" spans="15:37" s="1" customFormat="1" x14ac:dyDescent="0.25">
      <c r="O818" s="6"/>
      <c r="P818" s="35">
        <v>44994</v>
      </c>
      <c r="Q818" s="9">
        <v>3918.320068359375</v>
      </c>
      <c r="R818" s="9">
        <v>11995.8798828125</v>
      </c>
      <c r="S818" s="9">
        <v>149.25041198730469</v>
      </c>
      <c r="T818" s="9">
        <v>249.36595153808594</v>
      </c>
      <c r="U818" s="9">
        <v>85.970443725585938</v>
      </c>
      <c r="V818" s="9">
        <v>170.19999694824219</v>
      </c>
      <c r="W818">
        <v>172.91999816894531</v>
      </c>
      <c r="X818" s="9"/>
      <c r="Y818" s="9"/>
      <c r="AA818" s="6"/>
      <c r="AB818" s="84">
        <f>price_clean[[#This Row],[Date.1]]</f>
        <v>44994</v>
      </c>
      <c r="AC818" s="85">
        <f t="shared" si="88"/>
        <v>-1.8631857945482354E-2</v>
      </c>
      <c r="AD818" s="85">
        <f t="shared" si="89"/>
        <v>-1.8128478971104776E-2</v>
      </c>
      <c r="AE818" s="85">
        <f t="shared" si="90"/>
        <v>-1.502718828795381E-2</v>
      </c>
      <c r="AF818" s="85">
        <f t="shared" si="91"/>
        <v>-5.4542306140634147E-3</v>
      </c>
      <c r="AG818" s="85">
        <f t="shared" si="92"/>
        <v>-1.6605040237072051E-2</v>
      </c>
      <c r="AH818" s="85">
        <f t="shared" si="93"/>
        <v>9.8011277000977105E-3</v>
      </c>
      <c r="AI818" s="85">
        <f t="shared" si="94"/>
        <v>-5.1177637866392157E-2</v>
      </c>
      <c r="AJ818" s="6"/>
      <c r="AK818" s="4"/>
    </row>
    <row r="819" spans="15:37" s="1" customFormat="1" x14ac:dyDescent="0.25">
      <c r="O819" s="6"/>
      <c r="P819" s="35">
        <v>44995</v>
      </c>
      <c r="Q819" s="9">
        <v>3861.590087890625</v>
      </c>
      <c r="R819" s="9">
        <v>11830.2802734375</v>
      </c>
      <c r="S819" s="9">
        <v>147.17901611328125</v>
      </c>
      <c r="T819" s="9">
        <v>245.67959594726563</v>
      </c>
      <c r="U819" s="9">
        <v>84.782180786132813</v>
      </c>
      <c r="V819" s="9">
        <v>173.8699951171875</v>
      </c>
      <c r="W819">
        <v>173.44000244140625</v>
      </c>
      <c r="X819" s="9"/>
      <c r="Y819" s="9"/>
      <c r="AA819" s="6"/>
      <c r="AB819" s="84">
        <f>price_clean[[#This Row],[Date.1]]</f>
        <v>44995</v>
      </c>
      <c r="AC819" s="85">
        <f t="shared" si="88"/>
        <v>-1.458396943606664E-2</v>
      </c>
      <c r="AD819" s="85">
        <f t="shared" si="89"/>
        <v>-1.3900878270696217E-2</v>
      </c>
      <c r="AE819" s="85">
        <f t="shared" si="90"/>
        <v>-1.3975870098056157E-2</v>
      </c>
      <c r="AF819" s="85">
        <f t="shared" si="91"/>
        <v>-1.4893270925705401E-2</v>
      </c>
      <c r="AG819" s="85">
        <f t="shared" si="92"/>
        <v>-1.3918171095372439E-2</v>
      </c>
      <c r="AH819" s="85">
        <f t="shared" si="93"/>
        <v>2.1333667247723984E-2</v>
      </c>
      <c r="AI819" s="85">
        <f t="shared" si="94"/>
        <v>3.0026831172517087E-3</v>
      </c>
      <c r="AJ819" s="6"/>
      <c r="AK819" s="4"/>
    </row>
    <row r="820" spans="15:37" s="1" customFormat="1" x14ac:dyDescent="0.25">
      <c r="O820" s="6"/>
      <c r="P820" s="35">
        <v>44998</v>
      </c>
      <c r="Q820" s="9">
        <v>3855.760009765625</v>
      </c>
      <c r="R820" s="9">
        <v>11923.169921875</v>
      </c>
      <c r="S820" s="9">
        <v>149.13150024414063</v>
      </c>
      <c r="T820" s="9">
        <v>250.94720458984375</v>
      </c>
      <c r="U820" s="9">
        <v>84.511703491210938</v>
      </c>
      <c r="V820" s="9">
        <v>177.86000061035156</v>
      </c>
      <c r="W820">
        <v>174.47999572753906</v>
      </c>
      <c r="X820" s="9"/>
      <c r="Y820" s="9"/>
      <c r="AA820" s="6"/>
      <c r="AB820" s="84">
        <f>price_clean[[#This Row],[Date.1]]</f>
        <v>44998</v>
      </c>
      <c r="AC820" s="85">
        <f t="shared" si="88"/>
        <v>-1.5109018407387679E-3</v>
      </c>
      <c r="AD820" s="85">
        <f t="shared" si="89"/>
        <v>7.8211898638756421E-3</v>
      </c>
      <c r="AE820" s="85">
        <f t="shared" si="90"/>
        <v>1.3178826144755072E-2</v>
      </c>
      <c r="AF820" s="85">
        <f t="shared" si="91"/>
        <v>2.1214345226589798E-2</v>
      </c>
      <c r="AG820" s="85">
        <f t="shared" si="92"/>
        <v>-3.195360850924635E-3</v>
      </c>
      <c r="AH820" s="85">
        <f t="shared" si="93"/>
        <v>2.2688861946558777E-2</v>
      </c>
      <c r="AI820" s="85">
        <f t="shared" si="94"/>
        <v>5.978365078895034E-3</v>
      </c>
      <c r="AJ820" s="6"/>
      <c r="AK820" s="4"/>
    </row>
    <row r="821" spans="15:37" s="1" customFormat="1" x14ac:dyDescent="0.25">
      <c r="O821" s="6"/>
      <c r="P821" s="35">
        <v>44999</v>
      </c>
      <c r="Q821" s="9">
        <v>3919.2900390625</v>
      </c>
      <c r="R821" s="9">
        <v>12199.7900390625</v>
      </c>
      <c r="S821" s="9">
        <v>151.23263549804688</v>
      </c>
      <c r="T821" s="9">
        <v>257.73675537109375</v>
      </c>
      <c r="U821" s="9">
        <v>85.632331848144531</v>
      </c>
      <c r="V821" s="9">
        <v>176.83000183105469</v>
      </c>
      <c r="W821">
        <v>183.25999450683594</v>
      </c>
      <c r="X821" s="9"/>
      <c r="Y821" s="9"/>
      <c r="AA821" s="6"/>
      <c r="AB821" s="84">
        <f>price_clean[[#This Row],[Date.1]]</f>
        <v>44999</v>
      </c>
      <c r="AC821" s="85">
        <f t="shared" si="88"/>
        <v>1.6342388235363665E-2</v>
      </c>
      <c r="AD821" s="85">
        <f t="shared" si="89"/>
        <v>2.293518235172436E-2</v>
      </c>
      <c r="AE821" s="85">
        <f t="shared" si="90"/>
        <v>1.3990814996130861E-2</v>
      </c>
      <c r="AF821" s="85">
        <f t="shared" si="91"/>
        <v>2.6696159285961293E-2</v>
      </c>
      <c r="AG821" s="85">
        <f t="shared" si="92"/>
        <v>1.3172892713095812E-2</v>
      </c>
      <c r="AH821" s="85">
        <f t="shared" si="93"/>
        <v>-5.8078979813613769E-3</v>
      </c>
      <c r="AI821" s="85">
        <f t="shared" si="94"/>
        <v>4.9095782155813859E-2</v>
      </c>
      <c r="AJ821" s="6"/>
      <c r="AK821" s="4"/>
    </row>
    <row r="822" spans="15:37" s="1" customFormat="1" x14ac:dyDescent="0.25">
      <c r="O822" s="6"/>
      <c r="P822" s="35">
        <v>45000</v>
      </c>
      <c r="Q822" s="9">
        <v>3891.929931640625</v>
      </c>
      <c r="R822" s="9">
        <v>12251.3203125</v>
      </c>
      <c r="S822" s="9">
        <v>151.62907409667969</v>
      </c>
      <c r="T822" s="9">
        <v>262.33230590820313</v>
      </c>
      <c r="U822" s="9">
        <v>84.318466186523438</v>
      </c>
      <c r="V822" s="9">
        <v>178.21000671386719</v>
      </c>
      <c r="W822">
        <v>180.44999694824219</v>
      </c>
      <c r="X822" s="9"/>
      <c r="Y822" s="9"/>
      <c r="AA822" s="6"/>
      <c r="AB822" s="84">
        <f>price_clean[[#This Row],[Date.1]]</f>
        <v>45000</v>
      </c>
      <c r="AC822" s="85">
        <f t="shared" si="88"/>
        <v>-7.0053639293535972E-3</v>
      </c>
      <c r="AD822" s="85">
        <f t="shared" si="89"/>
        <v>4.2149701168591545E-3</v>
      </c>
      <c r="AE822" s="85">
        <f t="shared" si="90"/>
        <v>2.6179527652083947E-3</v>
      </c>
      <c r="AF822" s="85">
        <f t="shared" si="91"/>
        <v>1.7673307240850391E-2</v>
      </c>
      <c r="AG822" s="85">
        <f t="shared" si="92"/>
        <v>-1.5462026100081872E-2</v>
      </c>
      <c r="AH822" s="85">
        <f t="shared" si="93"/>
        <v>7.7738384371423977E-3</v>
      </c>
      <c r="AI822" s="85">
        <f t="shared" si="94"/>
        <v>-1.5452165385496644E-2</v>
      </c>
      <c r="AJ822" s="6"/>
      <c r="AK822" s="4"/>
    </row>
    <row r="823" spans="15:37" s="1" customFormat="1" x14ac:dyDescent="0.25">
      <c r="O823" s="6"/>
      <c r="P823" s="35">
        <v>45001</v>
      </c>
      <c r="Q823" s="9">
        <v>3960.280029296875</v>
      </c>
      <c r="R823" s="9">
        <v>12581.3896484375</v>
      </c>
      <c r="S823" s="9">
        <v>154.46363830566406</v>
      </c>
      <c r="T823" s="9">
        <v>272.96636962890625</v>
      </c>
      <c r="U823" s="9">
        <v>85.719276428222656</v>
      </c>
      <c r="V823" s="9">
        <v>178.57000732421875</v>
      </c>
      <c r="W823">
        <v>184.1300048828125</v>
      </c>
      <c r="X823" s="9"/>
      <c r="Y823" s="9"/>
      <c r="AA823" s="6"/>
      <c r="AB823" s="84">
        <f>price_clean[[#This Row],[Date.1]]</f>
        <v>45001</v>
      </c>
      <c r="AC823" s="85">
        <f t="shared" si="88"/>
        <v>1.7409576249031722E-2</v>
      </c>
      <c r="AD823" s="85">
        <f t="shared" si="89"/>
        <v>2.6584998276071057E-2</v>
      </c>
      <c r="AE823" s="85">
        <f t="shared" si="90"/>
        <v>1.8521481405169311E-2</v>
      </c>
      <c r="AF823" s="85">
        <f t="shared" si="91"/>
        <v>3.9736556169699407E-2</v>
      </c>
      <c r="AG823" s="85">
        <f t="shared" si="92"/>
        <v>1.6476835221680128E-2</v>
      </c>
      <c r="AH823" s="85">
        <f t="shared" si="93"/>
        <v>2.0180543660701534E-3</v>
      </c>
      <c r="AI823" s="85">
        <f t="shared" si="94"/>
        <v>2.0188342220549882E-2</v>
      </c>
      <c r="AJ823" s="6"/>
      <c r="AK823" s="4"/>
    </row>
    <row r="824" spans="15:37" s="1" customFormat="1" x14ac:dyDescent="0.25">
      <c r="O824" s="6"/>
      <c r="P824" s="35">
        <v>45002</v>
      </c>
      <c r="Q824" s="9">
        <v>3916.639892578125</v>
      </c>
      <c r="R824" s="9">
        <v>12519.8798828125</v>
      </c>
      <c r="S824" s="9">
        <v>153.62118530273438</v>
      </c>
      <c r="T824" s="9">
        <v>276.15850830078125</v>
      </c>
      <c r="U824" s="9">
        <v>84.704910278320313</v>
      </c>
      <c r="V824" s="9">
        <v>183.77000427246094</v>
      </c>
      <c r="W824">
        <v>180.1300048828125</v>
      </c>
      <c r="X824" s="9"/>
      <c r="Y824" s="9"/>
      <c r="AA824" s="6"/>
      <c r="AB824" s="84">
        <f>price_clean[[#This Row],[Date.1]]</f>
        <v>45002</v>
      </c>
      <c r="AC824" s="85">
        <f t="shared" si="88"/>
        <v>-1.1080621273953702E-2</v>
      </c>
      <c r="AD824" s="85">
        <f t="shared" si="89"/>
        <v>-4.9009384697701617E-3</v>
      </c>
      <c r="AE824" s="85">
        <f t="shared" si="90"/>
        <v>-5.468981515276819E-3</v>
      </c>
      <c r="AF824" s="85">
        <f t="shared" si="91"/>
        <v>1.1626406880339668E-2</v>
      </c>
      <c r="AG824" s="85">
        <f t="shared" si="92"/>
        <v>-1.1904156894713691E-2</v>
      </c>
      <c r="AH824" s="85">
        <f t="shared" si="93"/>
        <v>2.8704276731304653E-2</v>
      </c>
      <c r="AI824" s="85">
        <f t="shared" si="94"/>
        <v>-2.1963216854791676E-2</v>
      </c>
      <c r="AJ824" s="6"/>
      <c r="AK824" s="4"/>
    </row>
    <row r="825" spans="15:37" s="1" customFormat="1" x14ac:dyDescent="0.25">
      <c r="O825" s="6"/>
      <c r="P825" s="35">
        <v>45005</v>
      </c>
      <c r="Q825" s="9">
        <v>3951.570068359375</v>
      </c>
      <c r="R825" s="9">
        <v>12562.6103515625</v>
      </c>
      <c r="S825" s="9">
        <v>155.99981689453125</v>
      </c>
      <c r="T825" s="9">
        <v>269.04287719726563</v>
      </c>
      <c r="U825" s="9">
        <v>85.620811462402344</v>
      </c>
      <c r="V825" s="9">
        <v>183.83999633789063</v>
      </c>
      <c r="W825">
        <v>183.25</v>
      </c>
      <c r="X825" s="9"/>
      <c r="Y825" s="9"/>
      <c r="AA825" s="6"/>
      <c r="AB825" s="84">
        <f>price_clean[[#This Row],[Date.1]]</f>
        <v>45005</v>
      </c>
      <c r="AC825" s="85">
        <f t="shared" si="88"/>
        <v>8.8788696359408531E-3</v>
      </c>
      <c r="AD825" s="85">
        <f t="shared" si="89"/>
        <v>3.4071983833249609E-3</v>
      </c>
      <c r="AE825" s="85">
        <f t="shared" si="90"/>
        <v>1.5365097145059981E-2</v>
      </c>
      <c r="AF825" s="85">
        <f t="shared" si="91"/>
        <v>-2.6104244619294493E-2</v>
      </c>
      <c r="AG825" s="85">
        <f t="shared" si="92"/>
        <v>1.0754805591443768E-2</v>
      </c>
      <c r="AH825" s="85">
        <f t="shared" si="93"/>
        <v>3.8079522406487171E-4</v>
      </c>
      <c r="AI825" s="85">
        <f t="shared" si="94"/>
        <v>1.7172501224135429E-2</v>
      </c>
      <c r="AJ825" s="6"/>
      <c r="AK825" s="4"/>
    </row>
    <row r="826" spans="15:37" s="1" customFormat="1" x14ac:dyDescent="0.25">
      <c r="O826" s="6"/>
      <c r="P826" s="35">
        <v>45006</v>
      </c>
      <c r="Q826" s="9">
        <v>4002.8701171875</v>
      </c>
      <c r="R826" s="9">
        <v>12741.4404296875</v>
      </c>
      <c r="S826" s="9">
        <v>157.86311340332031</v>
      </c>
      <c r="T826" s="9">
        <v>270.57464599609375</v>
      </c>
      <c r="U826" s="9">
        <v>86.7451171875</v>
      </c>
      <c r="V826" s="9">
        <v>180.3699951171875</v>
      </c>
      <c r="W826">
        <v>197.58000183105469</v>
      </c>
      <c r="X826" s="9"/>
      <c r="Y826" s="9"/>
      <c r="AA826" s="6"/>
      <c r="AB826" s="84">
        <f>price_clean[[#This Row],[Date.1]]</f>
        <v>45006</v>
      </c>
      <c r="AC826" s="85">
        <f t="shared" si="88"/>
        <v>1.2898647518559103E-2</v>
      </c>
      <c r="AD826" s="85">
        <f t="shared" si="89"/>
        <v>1.4134737322870324E-2</v>
      </c>
      <c r="AE826" s="85">
        <f t="shared" si="90"/>
        <v>1.1873453149917583E-2</v>
      </c>
      <c r="AF826" s="85">
        <f t="shared" si="91"/>
        <v>5.6772541558394642E-3</v>
      </c>
      <c r="AG826" s="85">
        <f t="shared" si="92"/>
        <v>1.3045753061311194E-2</v>
      </c>
      <c r="AH826" s="85">
        <f t="shared" si="93"/>
        <v>-1.9055524569337672E-2</v>
      </c>
      <c r="AI826" s="85">
        <f t="shared" si="94"/>
        <v>7.5292234116976067E-2</v>
      </c>
      <c r="AJ826" s="6"/>
      <c r="AK826" s="4"/>
    </row>
    <row r="827" spans="15:37" s="1" customFormat="1" x14ac:dyDescent="0.25">
      <c r="O827" s="6"/>
      <c r="P827" s="35">
        <v>45007</v>
      </c>
      <c r="Q827" s="9">
        <v>3936.969970703125</v>
      </c>
      <c r="R827" s="9">
        <v>12567.150390625</v>
      </c>
      <c r="S827" s="9">
        <v>156.426025390625</v>
      </c>
      <c r="T827" s="9">
        <v>269.10214233398438</v>
      </c>
      <c r="U827" s="9">
        <v>85.746818542480469</v>
      </c>
      <c r="V827" s="9">
        <v>183.44000244140625</v>
      </c>
      <c r="W827">
        <v>191.14999389648438</v>
      </c>
      <c r="X827" s="9"/>
      <c r="Y827" s="9"/>
      <c r="AA827" s="6"/>
      <c r="AB827" s="84">
        <f>price_clean[[#This Row],[Date.1]]</f>
        <v>45007</v>
      </c>
      <c r="AC827" s="85">
        <f t="shared" si="88"/>
        <v>-1.6600248639842885E-2</v>
      </c>
      <c r="AD827" s="85">
        <f t="shared" si="89"/>
        <v>-1.3773409639851743E-2</v>
      </c>
      <c r="AE827" s="85">
        <f t="shared" si="90"/>
        <v>-9.1450696245961045E-3</v>
      </c>
      <c r="AF827" s="85">
        <f t="shared" si="91"/>
        <v>-5.4569970325460395E-3</v>
      </c>
      <c r="AG827" s="85">
        <f t="shared" si="92"/>
        <v>-1.1575147407443566E-2</v>
      </c>
      <c r="AH827" s="85">
        <f t="shared" si="93"/>
        <v>1.6877382247649345E-2</v>
      </c>
      <c r="AI827" s="85">
        <f t="shared" si="94"/>
        <v>-3.3085146671818597E-2</v>
      </c>
      <c r="AJ827" s="6"/>
      <c r="AK827" s="4"/>
    </row>
    <row r="828" spans="15:37" s="1" customFormat="1" x14ac:dyDescent="0.25">
      <c r="O828" s="6"/>
      <c r="P828" s="35">
        <v>45008</v>
      </c>
      <c r="Q828" s="9">
        <v>3948.719970703125</v>
      </c>
      <c r="R828" s="9">
        <v>12729.23046875</v>
      </c>
      <c r="S828" s="9">
        <v>157.51622009277344</v>
      </c>
      <c r="T828" s="9">
        <v>274.4093017578125</v>
      </c>
      <c r="U828" s="9">
        <v>85.950363159179688</v>
      </c>
      <c r="V828" s="9">
        <v>185.74000549316406</v>
      </c>
      <c r="W828">
        <v>192.22000122070313</v>
      </c>
      <c r="X828" s="9"/>
      <c r="Y828" s="9"/>
      <c r="AA828" s="6"/>
      <c r="AB828" s="84">
        <f>price_clean[[#This Row],[Date.1]]</f>
        <v>45008</v>
      </c>
      <c r="AC828" s="85">
        <f t="shared" si="88"/>
        <v>2.9800838691824228E-3</v>
      </c>
      <c r="AD828" s="85">
        <f t="shared" si="89"/>
        <v>1.2814662858389709E-2</v>
      </c>
      <c r="AE828" s="85">
        <f t="shared" si="90"/>
        <v>6.9452206579827301E-3</v>
      </c>
      <c r="AF828" s="85">
        <f t="shared" si="91"/>
        <v>1.9529775002982412E-2</v>
      </c>
      <c r="AG828" s="85">
        <f t="shared" si="92"/>
        <v>2.3709732452719414E-3</v>
      </c>
      <c r="AH828" s="85">
        <f t="shared" si="93"/>
        <v>1.2460224063675791E-2</v>
      </c>
      <c r="AI828" s="85">
        <f t="shared" si="94"/>
        <v>5.5821275337720674E-3</v>
      </c>
      <c r="AJ828" s="6"/>
      <c r="AK828" s="4"/>
    </row>
    <row r="829" spans="15:37" s="1" customFormat="1" x14ac:dyDescent="0.25">
      <c r="O829" s="6"/>
      <c r="P829" s="35">
        <v>45009</v>
      </c>
      <c r="Q829" s="9">
        <v>3970.989990234375</v>
      </c>
      <c r="R829" s="9">
        <v>12767.0498046875</v>
      </c>
      <c r="S829" s="9">
        <v>158.82447814941406</v>
      </c>
      <c r="T829" s="9">
        <v>277.28521728515625</v>
      </c>
      <c r="U829" s="9">
        <v>86.163589477539063</v>
      </c>
      <c r="V829" s="9">
        <v>183.64999389648438</v>
      </c>
      <c r="W829">
        <v>190.41000366210938</v>
      </c>
      <c r="X829" s="9"/>
      <c r="Y829" s="9"/>
      <c r="AA829" s="6"/>
      <c r="AB829" s="84">
        <f>price_clean[[#This Row],[Date.1]]</f>
        <v>45009</v>
      </c>
      <c r="AC829" s="85">
        <f t="shared" si="88"/>
        <v>5.6239630843032068E-3</v>
      </c>
      <c r="AD829" s="85">
        <f t="shared" si="89"/>
        <v>2.9666573531044993E-3</v>
      </c>
      <c r="AE829" s="85">
        <f t="shared" si="90"/>
        <v>8.2712437725628533E-3</v>
      </c>
      <c r="AF829" s="85">
        <f t="shared" si="91"/>
        <v>1.0425847923523711E-2</v>
      </c>
      <c r="AG829" s="85">
        <f t="shared" si="92"/>
        <v>2.4777355255506139E-3</v>
      </c>
      <c r="AH829" s="85">
        <f t="shared" si="93"/>
        <v>-1.1316136891165252E-2</v>
      </c>
      <c r="AI829" s="85">
        <f t="shared" si="94"/>
        <v>-9.4608945264444983E-3</v>
      </c>
      <c r="AJ829" s="6"/>
      <c r="AK829" s="4"/>
    </row>
    <row r="830" spans="15:37" s="1" customFormat="1" x14ac:dyDescent="0.25">
      <c r="O830" s="6"/>
      <c r="P830" s="35">
        <v>45012</v>
      </c>
      <c r="Q830" s="9">
        <v>3977.530029296875</v>
      </c>
      <c r="R830" s="9">
        <v>12673.0703125</v>
      </c>
      <c r="S830" s="9">
        <v>156.87200927734375</v>
      </c>
      <c r="T830" s="9">
        <v>273.14425659179688</v>
      </c>
      <c r="U830" s="9">
        <v>86.493118286132813</v>
      </c>
      <c r="V830" s="9">
        <v>181.94999694824219</v>
      </c>
      <c r="W830">
        <v>191.80999755859375</v>
      </c>
      <c r="X830" s="9"/>
      <c r="Y830" s="9"/>
      <c r="AA830" s="6"/>
      <c r="AB830" s="84">
        <f>price_clean[[#This Row],[Date.1]]</f>
        <v>45012</v>
      </c>
      <c r="AC830" s="85">
        <f t="shared" si="88"/>
        <v>1.6455995637670831E-3</v>
      </c>
      <c r="AD830" s="85">
        <f t="shared" si="89"/>
        <v>-7.3883235819349503E-3</v>
      </c>
      <c r="AE830" s="85">
        <f t="shared" si="90"/>
        <v>-1.2369436114919545E-2</v>
      </c>
      <c r="AF830" s="85">
        <f t="shared" si="91"/>
        <v>-1.5046573686573089E-2</v>
      </c>
      <c r="AG830" s="85">
        <f t="shared" si="92"/>
        <v>3.8171608040538526E-3</v>
      </c>
      <c r="AH830" s="85">
        <f t="shared" si="93"/>
        <v>-9.299831745516636E-3</v>
      </c>
      <c r="AI830" s="85">
        <f t="shared" si="94"/>
        <v>7.325624786097459E-3</v>
      </c>
      <c r="AJ830" s="6"/>
      <c r="AK830" s="4"/>
    </row>
    <row r="831" spans="15:37" s="1" customFormat="1" x14ac:dyDescent="0.25">
      <c r="O831" s="6"/>
      <c r="P831" s="35">
        <v>45013</v>
      </c>
      <c r="Q831" s="9">
        <v>3971.27001953125</v>
      </c>
      <c r="R831" s="9">
        <v>12610.5703125</v>
      </c>
      <c r="S831" s="9">
        <v>156.24760437011719</v>
      </c>
      <c r="T831" s="9">
        <v>272.00772094726563</v>
      </c>
      <c r="U831" s="9">
        <v>86.580337524414063</v>
      </c>
      <c r="V831" s="9">
        <v>183.44000244140625</v>
      </c>
      <c r="W831">
        <v>189.19000244140625</v>
      </c>
      <c r="X831" s="9"/>
      <c r="Y831" s="9"/>
      <c r="AA831" s="6"/>
      <c r="AB831" s="84">
        <f>price_clean[[#This Row],[Date.1]]</f>
        <v>45013</v>
      </c>
      <c r="AC831" s="85">
        <f t="shared" si="88"/>
        <v>-1.5750832883878866E-3</v>
      </c>
      <c r="AD831" s="85">
        <f t="shared" si="89"/>
        <v>-4.9439183407743708E-3</v>
      </c>
      <c r="AE831" s="85">
        <f t="shared" si="90"/>
        <v>-3.9882888690670444E-3</v>
      </c>
      <c r="AF831" s="85">
        <f t="shared" si="91"/>
        <v>-4.1696163197781364E-3</v>
      </c>
      <c r="AG831" s="85">
        <f t="shared" si="92"/>
        <v>1.0078870298874402E-3</v>
      </c>
      <c r="AH831" s="85">
        <f t="shared" si="93"/>
        <v>8.1557445730061576E-3</v>
      </c>
      <c r="AI831" s="85">
        <f t="shared" si="94"/>
        <v>-1.3753472002494866E-2</v>
      </c>
      <c r="AJ831" s="6"/>
      <c r="AK831" s="4"/>
    </row>
    <row r="832" spans="15:37" s="1" customFormat="1" x14ac:dyDescent="0.25">
      <c r="O832" s="6"/>
      <c r="P832" s="35">
        <v>45014</v>
      </c>
      <c r="Q832" s="9">
        <v>4027.81005859375</v>
      </c>
      <c r="R832" s="9">
        <v>12846.0302734375</v>
      </c>
      <c r="S832" s="9">
        <v>159.33984375</v>
      </c>
      <c r="T832" s="9">
        <v>277.2259521484375</v>
      </c>
      <c r="U832" s="9">
        <v>87.646476745605469</v>
      </c>
      <c r="V832" s="9">
        <v>182.52999877929688</v>
      </c>
      <c r="W832">
        <v>193.8800048828125</v>
      </c>
      <c r="X832" s="9"/>
      <c r="Y832" s="9"/>
      <c r="AA832" s="6"/>
      <c r="AB832" s="84">
        <f>price_clean[[#This Row],[Date.1]]</f>
        <v>45014</v>
      </c>
      <c r="AC832" s="85">
        <f t="shared" si="88"/>
        <v>1.4136870775046802E-2</v>
      </c>
      <c r="AD832" s="85">
        <f t="shared" si="89"/>
        <v>1.8499459519445118E-2</v>
      </c>
      <c r="AE832" s="85">
        <f t="shared" si="90"/>
        <v>1.9597346876509086E-2</v>
      </c>
      <c r="AF832" s="85">
        <f t="shared" si="91"/>
        <v>1.9002433673886498E-2</v>
      </c>
      <c r="AG832" s="85">
        <f t="shared" si="92"/>
        <v>1.223867328659802E-2</v>
      </c>
      <c r="AH832" s="85">
        <f t="shared" si="93"/>
        <v>-4.9731154716589265E-3</v>
      </c>
      <c r="AI832" s="85">
        <f t="shared" si="94"/>
        <v>2.4487622159041302E-2</v>
      </c>
      <c r="AJ832" s="6"/>
      <c r="AK832" s="4"/>
    </row>
    <row r="833" spans="15:37" s="1" customFormat="1" x14ac:dyDescent="0.25">
      <c r="O833" s="6"/>
      <c r="P833" s="35">
        <v>45015</v>
      </c>
      <c r="Q833" s="9">
        <v>4050.830078125</v>
      </c>
      <c r="R833" s="9">
        <v>12963.1396484375</v>
      </c>
      <c r="S833" s="9">
        <v>160.91571044921875</v>
      </c>
      <c r="T833" s="9">
        <v>280.72445678710938</v>
      </c>
      <c r="U833" s="9">
        <v>88.324935913085938</v>
      </c>
      <c r="V833" s="9">
        <v>184.17999267578125</v>
      </c>
      <c r="W833">
        <v>195.27999877929688</v>
      </c>
      <c r="X833" s="9"/>
      <c r="Y833" s="9"/>
      <c r="AA833" s="6"/>
      <c r="AB833" s="84">
        <f>price_clean[[#This Row],[Date.1]]</f>
        <v>45015</v>
      </c>
      <c r="AC833" s="85">
        <f t="shared" si="88"/>
        <v>5.6989991994826524E-3</v>
      </c>
      <c r="AD833" s="85">
        <f t="shared" si="89"/>
        <v>9.0750829326214852E-3</v>
      </c>
      <c r="AE833" s="85">
        <f t="shared" si="90"/>
        <v>9.8413869640862541E-3</v>
      </c>
      <c r="AF833" s="85">
        <f t="shared" si="91"/>
        <v>1.2540722018503446E-2</v>
      </c>
      <c r="AG833" s="85">
        <f t="shared" si="92"/>
        <v>7.7110539605454234E-3</v>
      </c>
      <c r="AH833" s="85">
        <f t="shared" si="93"/>
        <v>8.9989641395777729E-3</v>
      </c>
      <c r="AI833" s="85">
        <f t="shared" si="94"/>
        <v>7.1949836717746535E-3</v>
      </c>
      <c r="AJ833" s="6"/>
      <c r="AK833" s="4"/>
    </row>
    <row r="834" spans="15:37" s="1" customFormat="1" x14ac:dyDescent="0.25">
      <c r="O834" s="6"/>
      <c r="P834" s="35">
        <v>45016</v>
      </c>
      <c r="Q834" s="9">
        <v>4109.31005859375</v>
      </c>
      <c r="R834" s="9">
        <v>13181.349609375</v>
      </c>
      <c r="S834" s="9">
        <v>163.43310546875</v>
      </c>
      <c r="T834" s="9">
        <v>284.9246826171875</v>
      </c>
      <c r="U834" s="9">
        <v>89.255386352539063</v>
      </c>
      <c r="V834" s="9">
        <v>183.22000122070313</v>
      </c>
      <c r="W834">
        <v>207.46000671386719</v>
      </c>
      <c r="X834" s="9"/>
      <c r="Y834" s="9"/>
      <c r="AA834" s="6"/>
      <c r="AB834" s="84">
        <f>price_clean[[#This Row],[Date.1]]</f>
        <v>45016</v>
      </c>
      <c r="AC834" s="85">
        <f t="shared" si="88"/>
        <v>1.4333327782036555E-2</v>
      </c>
      <c r="AD834" s="85">
        <f t="shared" si="89"/>
        <v>1.669300370683496E-2</v>
      </c>
      <c r="AE834" s="85">
        <f t="shared" si="90"/>
        <v>1.5523075444114522E-2</v>
      </c>
      <c r="AF834" s="85">
        <f t="shared" si="91"/>
        <v>1.4851266403086587E-2</v>
      </c>
      <c r="AG834" s="85">
        <f t="shared" si="92"/>
        <v>1.0479302463375762E-2</v>
      </c>
      <c r="AH834" s="85">
        <f t="shared" si="93"/>
        <v>-5.2258772770236855E-3</v>
      </c>
      <c r="AI834" s="85">
        <f t="shared" si="94"/>
        <v>6.0504162532241994E-2</v>
      </c>
      <c r="AJ834" s="6"/>
      <c r="AK834" s="4"/>
    </row>
    <row r="835" spans="15:37" s="1" customFormat="1" x14ac:dyDescent="0.25">
      <c r="O835" s="6"/>
      <c r="P835" s="35">
        <v>45019</v>
      </c>
      <c r="Q835" s="9">
        <v>4124.509765625</v>
      </c>
      <c r="R835" s="9">
        <v>13148.349609375</v>
      </c>
      <c r="S835" s="9">
        <v>164.69181823730469</v>
      </c>
      <c r="T835" s="9">
        <v>283.86721801757813</v>
      </c>
      <c r="U835" s="9">
        <v>89.672149658203125</v>
      </c>
      <c r="V835" s="9">
        <v>184.53999328613281</v>
      </c>
      <c r="W835">
        <v>194.77000427246094</v>
      </c>
      <c r="X835" s="9"/>
      <c r="Y835" s="9"/>
      <c r="AA835" s="6"/>
      <c r="AB835" s="84">
        <f>price_clean[[#This Row],[Date.1]]</f>
        <v>45019</v>
      </c>
      <c r="AC835" s="85">
        <f t="shared" si="88"/>
        <v>3.6920225658028231E-3</v>
      </c>
      <c r="AD835" s="85">
        <f t="shared" si="89"/>
        <v>-2.5066763585297686E-3</v>
      </c>
      <c r="AE835" s="85">
        <f t="shared" si="90"/>
        <v>7.672193435266584E-3</v>
      </c>
      <c r="AF835" s="85">
        <f t="shared" si="91"/>
        <v>-3.7182871864892171E-3</v>
      </c>
      <c r="AG835" s="85">
        <f t="shared" si="92"/>
        <v>4.6584675410897003E-3</v>
      </c>
      <c r="AH835" s="85">
        <f t="shared" si="93"/>
        <v>7.1785825192108898E-3</v>
      </c>
      <c r="AI835" s="85">
        <f t="shared" si="94"/>
        <v>-6.311918518816903E-2</v>
      </c>
      <c r="AJ835" s="6"/>
      <c r="AK835" s="4"/>
    </row>
    <row r="836" spans="15:37" s="1" customFormat="1" x14ac:dyDescent="0.25">
      <c r="O836" s="6"/>
      <c r="P836" s="35">
        <v>45020</v>
      </c>
      <c r="Q836" s="9">
        <v>4100.60009765625</v>
      </c>
      <c r="R836" s="9">
        <v>13100.080078125</v>
      </c>
      <c r="S836" s="9">
        <v>164.15664672851563</v>
      </c>
      <c r="T836" s="9">
        <v>283.81777954101563</v>
      </c>
      <c r="U836" s="9">
        <v>89.294158935546875</v>
      </c>
      <c r="V836" s="9">
        <v>187.97999572753906</v>
      </c>
      <c r="W836">
        <v>192.58000183105469</v>
      </c>
      <c r="X836" s="9"/>
      <c r="Y836" s="9"/>
      <c r="AA836" s="6"/>
      <c r="AB836" s="84">
        <f>price_clean[[#This Row],[Date.1]]</f>
        <v>45020</v>
      </c>
      <c r="AC836" s="85">
        <f t="shared" si="88"/>
        <v>-5.8138397451625292E-3</v>
      </c>
      <c r="AD836" s="85">
        <f t="shared" si="89"/>
        <v>-3.6779027344769006E-3</v>
      </c>
      <c r="AE836" s="85">
        <f t="shared" si="90"/>
        <v>-3.2548242626374625E-3</v>
      </c>
      <c r="AF836" s="85">
        <f t="shared" si="91"/>
        <v>-1.7417573795366193E-4</v>
      </c>
      <c r="AG836" s="85">
        <f t="shared" si="92"/>
        <v>-4.2241613819258778E-3</v>
      </c>
      <c r="AH836" s="85">
        <f t="shared" si="93"/>
        <v>1.8469345695108493E-2</v>
      </c>
      <c r="AI836" s="85">
        <f t="shared" si="94"/>
        <v>-1.1307735857578558E-2</v>
      </c>
      <c r="AJ836" s="6"/>
      <c r="AK836" s="4"/>
    </row>
    <row r="837" spans="15:37" s="1" customFormat="1" x14ac:dyDescent="0.25">
      <c r="O837" s="6"/>
      <c r="P837" s="35">
        <v>45021</v>
      </c>
      <c r="Q837" s="9">
        <v>4090.3798828125</v>
      </c>
      <c r="R837" s="9">
        <v>12967.2001953125</v>
      </c>
      <c r="S837" s="9">
        <v>162.30325317382813</v>
      </c>
      <c r="T837" s="9">
        <v>281.01107788085938</v>
      </c>
      <c r="U837" s="9">
        <v>88.858016967773438</v>
      </c>
      <c r="V837" s="9">
        <v>187.83000183105469</v>
      </c>
      <c r="W837">
        <v>185.52000427246094</v>
      </c>
      <c r="X837" s="9"/>
      <c r="Y837" s="9"/>
      <c r="AA837" s="6"/>
      <c r="AB837" s="84">
        <f>price_clean[[#This Row],[Date.1]]</f>
        <v>45021</v>
      </c>
      <c r="AC837" s="85">
        <f t="shared" si="88"/>
        <v>-2.4954816571214232E-3</v>
      </c>
      <c r="AD837" s="85">
        <f t="shared" si="89"/>
        <v>-1.0195235744522366E-2</v>
      </c>
      <c r="AE837" s="85">
        <f t="shared" si="90"/>
        <v>-1.1354616404363874E-2</v>
      </c>
      <c r="AF837" s="85">
        <f t="shared" si="91"/>
        <v>-9.9383192794624368E-3</v>
      </c>
      <c r="AG837" s="85">
        <f t="shared" si="92"/>
        <v>-4.8962953934185835E-3</v>
      </c>
      <c r="AH837" s="85">
        <f t="shared" si="93"/>
        <v>-7.9824329008471528E-4</v>
      </c>
      <c r="AI837" s="85">
        <f t="shared" si="94"/>
        <v>-3.7348945343231479E-2</v>
      </c>
      <c r="AJ837" s="6"/>
      <c r="AK837" s="4"/>
    </row>
    <row r="838" spans="15:37" s="1" customFormat="1" x14ac:dyDescent="0.25">
      <c r="O838" s="6"/>
      <c r="P838" s="35">
        <v>45022</v>
      </c>
      <c r="Q838" s="9">
        <v>4105.02001953125</v>
      </c>
      <c r="R838" s="9">
        <v>13062.599609375</v>
      </c>
      <c r="S838" s="9">
        <v>163.19526672363281</v>
      </c>
      <c r="T838" s="9">
        <v>288.18609619140625</v>
      </c>
      <c r="U838" s="9">
        <v>89.148773193359375</v>
      </c>
      <c r="V838" s="9">
        <v>186.49000549316406</v>
      </c>
      <c r="W838">
        <v>185.05999755859375</v>
      </c>
      <c r="X838" s="9"/>
      <c r="Y838" s="9"/>
      <c r="AA838" s="6"/>
      <c r="AB838" s="84">
        <f>price_clean[[#This Row],[Date.1]]</f>
        <v>45022</v>
      </c>
      <c r="AC838" s="85">
        <f t="shared" si="88"/>
        <v>3.5727731328032467E-3</v>
      </c>
      <c r="AD838" s="85">
        <f t="shared" si="89"/>
        <v>7.3300480161713859E-3</v>
      </c>
      <c r="AE838" s="85">
        <f t="shared" si="90"/>
        <v>5.4809206697980983E-3</v>
      </c>
      <c r="AF838" s="85">
        <f t="shared" si="91"/>
        <v>2.5212347170762175E-2</v>
      </c>
      <c r="AG838" s="85">
        <f t="shared" si="92"/>
        <v>3.266802169757884E-3</v>
      </c>
      <c r="AH838" s="85">
        <f t="shared" si="93"/>
        <v>-7.159660374899705E-3</v>
      </c>
      <c r="AI838" s="85">
        <f t="shared" si="94"/>
        <v>-2.4826323485552179E-3</v>
      </c>
      <c r="AJ838" s="6"/>
      <c r="AK838" s="4"/>
    </row>
    <row r="839" spans="15:37" s="1" customFormat="1" x14ac:dyDescent="0.25">
      <c r="O839" s="6"/>
      <c r="P839" s="35">
        <v>45026</v>
      </c>
      <c r="Q839" s="9">
        <v>4109.10986328125</v>
      </c>
      <c r="R839" s="9">
        <v>13051.23046875</v>
      </c>
      <c r="S839" s="9">
        <v>160.58865356445313</v>
      </c>
      <c r="T839" s="9">
        <v>286.00198364257813</v>
      </c>
      <c r="U839" s="9">
        <v>89.255386352539063</v>
      </c>
      <c r="V839" s="9">
        <v>185.11000061035156</v>
      </c>
      <c r="W839">
        <v>184.50999450683594</v>
      </c>
      <c r="X839" s="9"/>
      <c r="Y839" s="9"/>
      <c r="AA839" s="6"/>
      <c r="AB839" s="84">
        <f>price_clean[[#This Row],[Date.1]]</f>
        <v>45026</v>
      </c>
      <c r="AC839" s="85">
        <f t="shared" si="88"/>
        <v>9.9580701701008434E-4</v>
      </c>
      <c r="AD839" s="85">
        <f t="shared" si="89"/>
        <v>-8.7073717714410582E-4</v>
      </c>
      <c r="AE839" s="85">
        <f t="shared" si="90"/>
        <v>-1.6101290457289218E-2</v>
      </c>
      <c r="AF839" s="85">
        <f t="shared" si="91"/>
        <v>-7.6076921819857321E-3</v>
      </c>
      <c r="AG839" s="85">
        <f t="shared" si="92"/>
        <v>1.1951870644969385E-3</v>
      </c>
      <c r="AH839" s="85">
        <f t="shared" si="93"/>
        <v>-7.4274015300658516E-3</v>
      </c>
      <c r="AI839" s="85">
        <f t="shared" si="94"/>
        <v>-2.9764508462149673E-3</v>
      </c>
      <c r="AJ839" s="6"/>
      <c r="AK839" s="4"/>
    </row>
    <row r="840" spans="15:37" s="1" customFormat="1" x14ac:dyDescent="0.25">
      <c r="O840" s="6"/>
      <c r="P840" s="35">
        <v>45027</v>
      </c>
      <c r="Q840" s="9">
        <v>4108.93994140625</v>
      </c>
      <c r="R840" s="9">
        <v>12964.150390625</v>
      </c>
      <c r="S840" s="9">
        <v>159.36961364746094</v>
      </c>
      <c r="T840" s="9">
        <v>279.51873779296875</v>
      </c>
      <c r="U840" s="9">
        <v>89.468620300292969</v>
      </c>
      <c r="V840" s="9">
        <v>186.27999877929688</v>
      </c>
      <c r="W840">
        <v>186.78999328613281</v>
      </c>
      <c r="X840" s="9"/>
      <c r="Y840" s="9"/>
      <c r="AA840" s="6"/>
      <c r="AB840" s="84">
        <f>price_clean[[#This Row],[Date.1]]</f>
        <v>45027</v>
      </c>
      <c r="AC840" s="85">
        <f t="shared" si="88"/>
        <v>-4.1353332983520818E-5</v>
      </c>
      <c r="AD840" s="85">
        <f t="shared" si="89"/>
        <v>-6.6945322704336577E-3</v>
      </c>
      <c r="AE840" s="85">
        <f t="shared" si="90"/>
        <v>-7.6200301134532415E-3</v>
      </c>
      <c r="AF840" s="85">
        <f t="shared" si="91"/>
        <v>-2.2929415856782164E-2</v>
      </c>
      <c r="AG840" s="85">
        <f t="shared" si="92"/>
        <v>2.3861825047962705E-3</v>
      </c>
      <c r="AH840" s="85">
        <f t="shared" si="93"/>
        <v>6.3006652922904501E-3</v>
      </c>
      <c r="AI840" s="85">
        <f t="shared" si="94"/>
        <v>1.2281322445656457E-2</v>
      </c>
      <c r="AJ840" s="6"/>
      <c r="AK840" s="4"/>
    </row>
    <row r="841" spans="15:37" s="1" customFormat="1" x14ac:dyDescent="0.25">
      <c r="O841" s="6"/>
      <c r="P841" s="35">
        <v>45028</v>
      </c>
      <c r="Q841" s="9">
        <v>4091.949951171875</v>
      </c>
      <c r="R841" s="9">
        <v>12848.349609375</v>
      </c>
      <c r="S841" s="9">
        <v>158.67585754394531</v>
      </c>
      <c r="T841" s="9">
        <v>280.17105102539063</v>
      </c>
      <c r="U841" s="9">
        <v>89.342613220214844</v>
      </c>
      <c r="V841" s="9">
        <v>187.19000244140625</v>
      </c>
      <c r="W841">
        <v>180.53999328613281</v>
      </c>
      <c r="X841" s="9"/>
      <c r="Y841" s="9"/>
      <c r="AA841" s="6"/>
      <c r="AB841" s="84">
        <f>price_clean[[#This Row],[Date.1]]</f>
        <v>45028</v>
      </c>
      <c r="AC841" s="85">
        <f t="shared" si="88"/>
        <v>-4.1434563234613855E-3</v>
      </c>
      <c r="AD841" s="85">
        <f t="shared" si="89"/>
        <v>-8.9725178218175942E-3</v>
      </c>
      <c r="AE841" s="85">
        <f t="shared" si="90"/>
        <v>-4.3626290369385761E-3</v>
      </c>
      <c r="AF841" s="85">
        <f t="shared" si="91"/>
        <v>2.3309824149548336E-3</v>
      </c>
      <c r="AG841" s="85">
        <f t="shared" si="92"/>
        <v>-1.4093868540059865E-3</v>
      </c>
      <c r="AH841" s="85">
        <f t="shared" si="93"/>
        <v>4.8732452945133E-3</v>
      </c>
      <c r="AI841" s="85">
        <f t="shared" si="94"/>
        <v>-3.4032632545504593E-2</v>
      </c>
      <c r="AJ841" s="6"/>
      <c r="AK841" s="4"/>
    </row>
    <row r="842" spans="15:37" s="1" customFormat="1" x14ac:dyDescent="0.25">
      <c r="O842" s="6"/>
      <c r="P842" s="35">
        <v>45029</v>
      </c>
      <c r="Q842" s="9">
        <v>4146.22021484375</v>
      </c>
      <c r="R842" s="9">
        <v>13109.3896484375</v>
      </c>
      <c r="S842" s="9">
        <v>164.08724975585938</v>
      </c>
      <c r="T842" s="9">
        <v>286.44668579101563</v>
      </c>
      <c r="U842" s="9">
        <v>90.515365600585938</v>
      </c>
      <c r="V842" s="9">
        <v>189.72000122070313</v>
      </c>
      <c r="W842">
        <v>185.89999389648438</v>
      </c>
      <c r="X842" s="9"/>
      <c r="Y842" s="9"/>
      <c r="AA842" s="6"/>
      <c r="AB842" s="84">
        <f>price_clean[[#This Row],[Date.1]]</f>
        <v>45029</v>
      </c>
      <c r="AC842" s="85">
        <f t="shared" si="88"/>
        <v>1.3175510497831548E-2</v>
      </c>
      <c r="AD842" s="85">
        <f t="shared" si="89"/>
        <v>2.0113372483932811E-2</v>
      </c>
      <c r="AE842" s="85">
        <f t="shared" si="90"/>
        <v>3.3534807480318458E-2</v>
      </c>
      <c r="AF842" s="85">
        <f t="shared" si="91"/>
        <v>2.2152117681618958E-2</v>
      </c>
      <c r="AG842" s="85">
        <f t="shared" si="92"/>
        <v>1.3041056157337104E-2</v>
      </c>
      <c r="AH842" s="85">
        <f t="shared" si="93"/>
        <v>1.3425150587981827E-2</v>
      </c>
      <c r="AI842" s="85">
        <f t="shared" si="94"/>
        <v>2.9256539212836878E-2</v>
      </c>
      <c r="AJ842" s="6"/>
      <c r="AK842" s="4"/>
    </row>
    <row r="843" spans="15:37" s="1" customFormat="1" x14ac:dyDescent="0.25">
      <c r="O843" s="6"/>
      <c r="P843" s="35">
        <v>45030</v>
      </c>
      <c r="Q843" s="9">
        <v>4137.64013671875</v>
      </c>
      <c r="R843" s="9">
        <v>13079.51953125</v>
      </c>
      <c r="S843" s="9">
        <v>163.74037170410156</v>
      </c>
      <c r="T843" s="9">
        <v>282.79000854492188</v>
      </c>
      <c r="U843" s="9">
        <v>90.234298706054688</v>
      </c>
      <c r="V843" s="9">
        <v>186.36000061035156</v>
      </c>
      <c r="W843">
        <v>185</v>
      </c>
      <c r="X843" s="9"/>
      <c r="Y843" s="9"/>
      <c r="AA843" s="6"/>
      <c r="AB843" s="84">
        <f>price_clean[[#This Row],[Date.1]]</f>
        <v>45030</v>
      </c>
      <c r="AC843" s="85">
        <f t="shared" si="88"/>
        <v>-2.0715175845779886E-3</v>
      </c>
      <c r="AD843" s="85">
        <f t="shared" si="89"/>
        <v>-2.2811282390647492E-3</v>
      </c>
      <c r="AE843" s="85">
        <f t="shared" si="90"/>
        <v>-2.116223030066206E-3</v>
      </c>
      <c r="AF843" s="85">
        <f t="shared" si="91"/>
        <v>-1.2847827914020797E-2</v>
      </c>
      <c r="AG843" s="85">
        <f t="shared" si="92"/>
        <v>-3.1100154144562387E-3</v>
      </c>
      <c r="AH843" s="85">
        <f t="shared" si="93"/>
        <v>-1.7869017219899228E-2</v>
      </c>
      <c r="AI843" s="85">
        <f t="shared" si="94"/>
        <v>-4.853036816821088E-3</v>
      </c>
      <c r="AJ843" s="6"/>
      <c r="AK843" s="4"/>
    </row>
    <row r="844" spans="15:37" s="1" customFormat="1" x14ac:dyDescent="0.25">
      <c r="O844" s="6"/>
      <c r="P844" s="35">
        <v>45033</v>
      </c>
      <c r="Q844" s="9">
        <v>4151.31982421875</v>
      </c>
      <c r="R844" s="9">
        <v>13087.7099609375</v>
      </c>
      <c r="S844" s="9">
        <v>163.76019287109375</v>
      </c>
      <c r="T844" s="9">
        <v>285.4188232421875</v>
      </c>
      <c r="U844" s="9">
        <v>90.447540283203125</v>
      </c>
      <c r="V844" s="9">
        <v>185.52999877929688</v>
      </c>
      <c r="W844">
        <v>187.03999328613281</v>
      </c>
      <c r="X844" s="9"/>
      <c r="Y844" s="9"/>
      <c r="AA844" s="6"/>
      <c r="AB844" s="84">
        <f>price_clean[[#This Row],[Date.1]]</f>
        <v>45033</v>
      </c>
      <c r="AC844" s="85">
        <f t="shared" si="88"/>
        <v>3.3007035826147536E-3</v>
      </c>
      <c r="AD844" s="85">
        <f t="shared" si="89"/>
        <v>6.260066590100306E-4</v>
      </c>
      <c r="AE844" s="85">
        <f t="shared" si="90"/>
        <v>1.2104508608780703E-4</v>
      </c>
      <c r="AF844" s="85">
        <f t="shared" si="91"/>
        <v>9.2530538300352894E-3</v>
      </c>
      <c r="AG844" s="85">
        <f t="shared" si="92"/>
        <v>2.3604107346736646E-3</v>
      </c>
      <c r="AH844" s="85">
        <f t="shared" si="93"/>
        <v>-4.4637027644765098E-3</v>
      </c>
      <c r="AI844" s="85">
        <f t="shared" si="94"/>
        <v>1.0966636750077955E-2</v>
      </c>
      <c r="AJ844" s="6"/>
      <c r="AK844" s="4"/>
    </row>
    <row r="845" spans="15:37" s="1" customFormat="1" x14ac:dyDescent="0.25">
      <c r="O845" s="6"/>
      <c r="P845" s="35">
        <v>45034</v>
      </c>
      <c r="Q845" s="9">
        <v>4154.8701171875</v>
      </c>
      <c r="R845" s="9">
        <v>13091.7900390625</v>
      </c>
      <c r="S845" s="9">
        <v>164.98916625976563</v>
      </c>
      <c r="T845" s="9">
        <v>284.99386596679688</v>
      </c>
      <c r="U845" s="9">
        <v>90.602607727050781</v>
      </c>
      <c r="V845" s="9">
        <v>186.25</v>
      </c>
      <c r="W845">
        <v>184.30999755859375</v>
      </c>
      <c r="X845" s="9"/>
      <c r="Y845" s="9"/>
      <c r="AA845" s="6"/>
      <c r="AB845" s="84">
        <f>price_clean[[#This Row],[Date.1]]</f>
        <v>45034</v>
      </c>
      <c r="AC845" s="85">
        <f t="shared" si="88"/>
        <v>8.5485480346597534E-4</v>
      </c>
      <c r="AD845" s="85">
        <f t="shared" si="89"/>
        <v>3.1170023553033784E-4</v>
      </c>
      <c r="AE845" s="85">
        <f t="shared" si="90"/>
        <v>7.476693594052254E-3</v>
      </c>
      <c r="AF845" s="85">
        <f t="shared" si="91"/>
        <v>-1.4899996513069293E-3</v>
      </c>
      <c r="AG845" s="85">
        <f t="shared" si="92"/>
        <v>1.7129782380145852E-3</v>
      </c>
      <c r="AH845" s="85">
        <f t="shared" si="93"/>
        <v>3.8732698004284223E-3</v>
      </c>
      <c r="AI845" s="85">
        <f t="shared" si="94"/>
        <v>-1.4703352511066695E-2</v>
      </c>
      <c r="AJ845" s="6"/>
      <c r="AK845" s="4"/>
    </row>
    <row r="846" spans="15:37" s="1" customFormat="1" x14ac:dyDescent="0.25">
      <c r="O846" s="6"/>
      <c r="P846" s="35">
        <v>45035</v>
      </c>
      <c r="Q846" s="9">
        <v>4154.52001953125</v>
      </c>
      <c r="R846" s="9">
        <v>13088.7099609375</v>
      </c>
      <c r="S846" s="9">
        <v>166.13883972167969</v>
      </c>
      <c r="T846" s="9">
        <v>285.07293701171875</v>
      </c>
      <c r="U846" s="9">
        <v>90.389381408691406</v>
      </c>
      <c r="V846" s="9">
        <v>185.36000061035156</v>
      </c>
      <c r="W846">
        <v>180.58999633789063</v>
      </c>
      <c r="X846" s="9"/>
      <c r="Y846" s="9"/>
      <c r="AA846" s="6"/>
      <c r="AB846" s="84">
        <f>price_clean[[#This Row],[Date.1]]</f>
        <v>45035</v>
      </c>
      <c r="AC846" s="85">
        <f t="shared" si="88"/>
        <v>-8.4265547939628261E-5</v>
      </c>
      <c r="AD846" s="85">
        <f t="shared" si="89"/>
        <v>-2.3529559322475396E-4</v>
      </c>
      <c r="AE846" s="85">
        <f t="shared" si="90"/>
        <v>6.9440099347949091E-3</v>
      </c>
      <c r="AF846" s="85">
        <f t="shared" si="91"/>
        <v>2.7740975273703704E-4</v>
      </c>
      <c r="AG846" s="85">
        <f t="shared" si="92"/>
        <v>-2.3561972883365426E-3</v>
      </c>
      <c r="AH846" s="85">
        <f t="shared" si="93"/>
        <v>-4.7899738427580772E-3</v>
      </c>
      <c r="AI846" s="85">
        <f t="shared" si="94"/>
        <v>-2.0389861131667686E-2</v>
      </c>
      <c r="AJ846" s="6"/>
      <c r="AK846" s="4"/>
    </row>
    <row r="847" spans="15:37" s="1" customFormat="1" x14ac:dyDescent="0.25">
      <c r="O847" s="6"/>
      <c r="P847" s="35">
        <v>45036</v>
      </c>
      <c r="Q847" s="9">
        <v>4129.7900390625</v>
      </c>
      <c r="R847" s="9">
        <v>12985.98046875</v>
      </c>
      <c r="S847" s="9">
        <v>165.16755676269531</v>
      </c>
      <c r="T847" s="9">
        <v>282.76034545898438</v>
      </c>
      <c r="U847" s="9">
        <v>90.059837341308594</v>
      </c>
      <c r="V847" s="9">
        <v>186.08999633789063</v>
      </c>
      <c r="W847">
        <v>162.99000549316406</v>
      </c>
      <c r="X847" s="9"/>
      <c r="Y847" s="9"/>
      <c r="AA847" s="6"/>
      <c r="AB847" s="84">
        <f>price_clean[[#This Row],[Date.1]]</f>
        <v>45036</v>
      </c>
      <c r="AC847" s="85">
        <f t="shared" si="88"/>
        <v>-5.9703351883111308E-3</v>
      </c>
      <c r="AD847" s="85">
        <f t="shared" si="89"/>
        <v>-7.8796735092293707E-3</v>
      </c>
      <c r="AE847" s="85">
        <f t="shared" si="90"/>
        <v>-5.863368482718719E-3</v>
      </c>
      <c r="AF847" s="85">
        <f t="shared" si="91"/>
        <v>-8.1453638250106111E-3</v>
      </c>
      <c r="AG847" s="85">
        <f t="shared" si="92"/>
        <v>-3.6524894485810751E-3</v>
      </c>
      <c r="AH847" s="85">
        <f t="shared" si="93"/>
        <v>3.9305245569869422E-3</v>
      </c>
      <c r="AI847" s="85">
        <f t="shared" si="94"/>
        <v>-0.10254036525166675</v>
      </c>
      <c r="AJ847" s="6"/>
      <c r="AK847" s="4"/>
    </row>
    <row r="848" spans="15:37" s="1" customFormat="1" x14ac:dyDescent="0.25">
      <c r="O848" s="6"/>
      <c r="P848" s="35">
        <v>45037</v>
      </c>
      <c r="Q848" s="9">
        <v>4133.52001953125</v>
      </c>
      <c r="R848" s="9">
        <v>13000.76953125</v>
      </c>
      <c r="S848" s="9">
        <v>163.55206298828125</v>
      </c>
      <c r="T848" s="9">
        <v>282.41448974609375</v>
      </c>
      <c r="U848" s="9">
        <v>90.088920593261719</v>
      </c>
      <c r="V848" s="9">
        <v>184.25</v>
      </c>
      <c r="W848">
        <v>165.08000183105469</v>
      </c>
      <c r="X848" s="9"/>
      <c r="Y848" s="9"/>
      <c r="AA848" s="6"/>
      <c r="AB848" s="84">
        <f>price_clean[[#This Row],[Date.1]]</f>
        <v>45037</v>
      </c>
      <c r="AC848" s="85">
        <f t="shared" si="88"/>
        <v>9.0278125730088607E-4</v>
      </c>
      <c r="AD848" s="85">
        <f t="shared" si="89"/>
        <v>1.1382003595372973E-3</v>
      </c>
      <c r="AE848" s="85">
        <f t="shared" si="90"/>
        <v>-9.829086452550059E-3</v>
      </c>
      <c r="AF848" s="85">
        <f t="shared" si="91"/>
        <v>-1.2238894392271329E-3</v>
      </c>
      <c r="AG848" s="85">
        <f t="shared" si="92"/>
        <v>3.22880407716795E-4</v>
      </c>
      <c r="AH848" s="85">
        <f t="shared" si="93"/>
        <v>-9.9368769044517573E-3</v>
      </c>
      <c r="AI848" s="85">
        <f t="shared" si="94"/>
        <v>1.2741333042302827E-2</v>
      </c>
      <c r="AJ848" s="6"/>
      <c r="AK848" s="4"/>
    </row>
    <row r="849" spans="15:37" s="1" customFormat="1" x14ac:dyDescent="0.25">
      <c r="O849" s="6"/>
      <c r="P849" s="35">
        <v>45040</v>
      </c>
      <c r="Q849" s="9">
        <v>4137.0400390625</v>
      </c>
      <c r="R849" s="9">
        <v>12969.759765625</v>
      </c>
      <c r="S849" s="9">
        <v>163.85928344726563</v>
      </c>
      <c r="T849" s="9">
        <v>278.47109985351563</v>
      </c>
      <c r="U849" s="9">
        <v>90.185844421386719</v>
      </c>
      <c r="V849" s="9">
        <v>184.80999755859375</v>
      </c>
      <c r="W849">
        <v>162.55000305175781</v>
      </c>
      <c r="X849" s="9"/>
      <c r="Y849" s="9"/>
      <c r="AA849" s="6"/>
      <c r="AB849" s="84">
        <f>price_clean[[#This Row],[Date.1]]</f>
        <v>45040</v>
      </c>
      <c r="AC849" s="85">
        <f t="shared" si="88"/>
        <v>8.5121677827231261E-4</v>
      </c>
      <c r="AD849" s="85">
        <f t="shared" si="89"/>
        <v>-2.388074575427594E-3</v>
      </c>
      <c r="AE849" s="85">
        <f t="shared" si="90"/>
        <v>1.8766640343703602E-3</v>
      </c>
      <c r="AF849" s="85">
        <f t="shared" si="91"/>
        <v>-1.4061530342686861E-2</v>
      </c>
      <c r="AG849" s="85">
        <f t="shared" si="92"/>
        <v>1.0752901267809204E-3</v>
      </c>
      <c r="AH849" s="85">
        <f t="shared" si="93"/>
        <v>3.0347260178608367E-3</v>
      </c>
      <c r="AI849" s="85">
        <f t="shared" si="94"/>
        <v>-1.5444550452118741E-2</v>
      </c>
      <c r="AJ849" s="6"/>
      <c r="AK849" s="4"/>
    </row>
    <row r="850" spans="15:37" s="1" customFormat="1" x14ac:dyDescent="0.25">
      <c r="O850" s="6"/>
      <c r="P850" s="35">
        <v>45041</v>
      </c>
      <c r="Q850" s="9">
        <v>4071.6298828125</v>
      </c>
      <c r="R850" s="9">
        <v>12725.1103515625</v>
      </c>
      <c r="S850" s="9">
        <v>162.31317138671875</v>
      </c>
      <c r="T850" s="9">
        <v>272.19549560546875</v>
      </c>
      <c r="U850" s="9">
        <v>88.712623596191406</v>
      </c>
      <c r="V850" s="9">
        <v>185.75</v>
      </c>
      <c r="W850">
        <v>160.66999816894531</v>
      </c>
      <c r="X850" s="9"/>
      <c r="Y850" s="9"/>
      <c r="AA850" s="6"/>
      <c r="AB850" s="84">
        <f>price_clean[[#This Row],[Date.1]]</f>
        <v>45041</v>
      </c>
      <c r="AC850" s="85">
        <f t="shared" si="88"/>
        <v>-1.593718381857645E-2</v>
      </c>
      <c r="AD850" s="85">
        <f t="shared" si="89"/>
        <v>-1.9043241418238054E-2</v>
      </c>
      <c r="AE850" s="85">
        <f t="shared" si="90"/>
        <v>-9.4804059493657621E-3</v>
      </c>
      <c r="AF850" s="85">
        <f t="shared" si="91"/>
        <v>-2.2793741285164412E-2</v>
      </c>
      <c r="AG850" s="85">
        <f t="shared" si="92"/>
        <v>-1.6470282219616654E-2</v>
      </c>
      <c r="AH850" s="85">
        <f t="shared" si="93"/>
        <v>5.0734265105617333E-3</v>
      </c>
      <c r="AI850" s="85">
        <f t="shared" si="94"/>
        <v>-1.1633104865311444E-2</v>
      </c>
      <c r="AJ850" s="6"/>
      <c r="AK850" s="4"/>
    </row>
    <row r="851" spans="15:37" s="1" customFormat="1" x14ac:dyDescent="0.25">
      <c r="O851" s="6"/>
      <c r="P851" s="35">
        <v>45042</v>
      </c>
      <c r="Q851" s="9">
        <v>4055.989990234375</v>
      </c>
      <c r="R851" s="9">
        <v>12806.48046875</v>
      </c>
      <c r="S851" s="9">
        <v>162.30325317382813</v>
      </c>
      <c r="T851" s="9">
        <v>291.91189575195313</v>
      </c>
      <c r="U851" s="9">
        <v>88.518783569335938</v>
      </c>
      <c r="V851" s="9">
        <v>184.74000549316406</v>
      </c>
      <c r="W851">
        <v>153.75</v>
      </c>
      <c r="X851" s="9"/>
      <c r="Y851" s="9"/>
      <c r="AA851" s="6"/>
      <c r="AB851" s="84">
        <f>price_clean[[#This Row],[Date.1]]</f>
        <v>45042</v>
      </c>
      <c r="AC851" s="85">
        <f t="shared" ref="AC851:AC914" si="95">LN(Q851/Q850)</f>
        <v>-3.8485835033448754E-3</v>
      </c>
      <c r="AD851" s="85">
        <f t="shared" si="89"/>
        <v>6.3740949993638159E-3</v>
      </c>
      <c r="AE851" s="85">
        <f t="shared" si="90"/>
        <v>-6.1107277040196498E-5</v>
      </c>
      <c r="AF851" s="85">
        <f t="shared" si="91"/>
        <v>6.9931487888538896E-2</v>
      </c>
      <c r="AG851" s="85">
        <f t="shared" si="92"/>
        <v>-2.1874238572769118E-3</v>
      </c>
      <c r="AH851" s="85">
        <f t="shared" si="93"/>
        <v>-5.452222698837164E-3</v>
      </c>
      <c r="AI851" s="85">
        <f t="shared" si="94"/>
        <v>-4.402465397224694E-2</v>
      </c>
      <c r="AJ851" s="6"/>
      <c r="AK851" s="4"/>
    </row>
    <row r="852" spans="15:37" s="1" customFormat="1" x14ac:dyDescent="0.25">
      <c r="O852" s="6"/>
      <c r="P852" s="35">
        <v>45043</v>
      </c>
      <c r="Q852" s="9">
        <v>4135.35009765625</v>
      </c>
      <c r="R852" s="9">
        <v>13160.0302734375</v>
      </c>
      <c r="S852" s="9">
        <v>166.91191101074219</v>
      </c>
      <c r="T852" s="9">
        <v>301.26113891601563</v>
      </c>
      <c r="U852" s="9">
        <v>89.99200439453125</v>
      </c>
      <c r="V852" s="9">
        <v>184.75</v>
      </c>
      <c r="W852">
        <v>160.19000244140625</v>
      </c>
      <c r="X852" s="9"/>
      <c r="Y852" s="9"/>
      <c r="AA852" s="6"/>
      <c r="AB852" s="84">
        <f>price_clean[[#This Row],[Date.1]]</f>
        <v>45043</v>
      </c>
      <c r="AC852" s="85">
        <f t="shared" si="95"/>
        <v>1.9377193402696356E-2</v>
      </c>
      <c r="AD852" s="85">
        <f t="shared" si="89"/>
        <v>2.723289688087344E-2</v>
      </c>
      <c r="AE852" s="85">
        <f t="shared" si="90"/>
        <v>2.7999675752488091E-2</v>
      </c>
      <c r="AF852" s="85">
        <f t="shared" si="91"/>
        <v>3.1525429913409321E-2</v>
      </c>
      <c r="AG852" s="85">
        <f t="shared" si="92"/>
        <v>1.6506053108307415E-2</v>
      </c>
      <c r="AH852" s="85">
        <f t="shared" si="93"/>
        <v>5.4098929279836664E-5</v>
      </c>
      <c r="AI852" s="85">
        <f t="shared" si="94"/>
        <v>4.1032719267455574E-2</v>
      </c>
      <c r="AJ852" s="6"/>
      <c r="AK852" s="4"/>
    </row>
    <row r="853" spans="15:37" s="1" customFormat="1" x14ac:dyDescent="0.25">
      <c r="O853" s="6"/>
      <c r="P853" s="35">
        <v>45044</v>
      </c>
      <c r="Q853" s="9">
        <v>4169.47998046875</v>
      </c>
      <c r="R853" s="9">
        <v>13245.990234375</v>
      </c>
      <c r="S853" s="9">
        <v>168.17060852050781</v>
      </c>
      <c r="T853" s="9">
        <v>303.6627197265625</v>
      </c>
      <c r="U853" s="9">
        <v>90.525062561035156</v>
      </c>
      <c r="V853" s="9">
        <v>184.80000305175781</v>
      </c>
      <c r="W853">
        <v>164.30999755859375</v>
      </c>
      <c r="X853" s="9"/>
      <c r="Y853" s="9"/>
      <c r="AA853" s="6"/>
      <c r="AB853" s="84">
        <f>price_clean[[#This Row],[Date.1]]</f>
        <v>45044</v>
      </c>
      <c r="AC853" s="85">
        <f t="shared" si="95"/>
        <v>8.2193313132434675E-3</v>
      </c>
      <c r="AD853" s="85">
        <f t="shared" si="89"/>
        <v>6.5106565039386947E-3</v>
      </c>
      <c r="AE853" s="85">
        <f t="shared" si="90"/>
        <v>7.5127967392428956E-3</v>
      </c>
      <c r="AF853" s="85">
        <f t="shared" si="91"/>
        <v>7.9401511239048858E-3</v>
      </c>
      <c r="AG853" s="85">
        <f t="shared" si="92"/>
        <v>5.9059204197240119E-3</v>
      </c>
      <c r="AH853" s="85">
        <f t="shared" si="93"/>
        <v>2.7061589311345779E-4</v>
      </c>
      <c r="AI853" s="85">
        <f t="shared" si="94"/>
        <v>2.5394246651119615E-2</v>
      </c>
      <c r="AJ853" s="6"/>
      <c r="AK853" s="4"/>
    </row>
    <row r="854" spans="15:37" s="1" customFormat="1" x14ac:dyDescent="0.25">
      <c r="O854" s="6"/>
      <c r="P854" s="35">
        <v>45047</v>
      </c>
      <c r="Q854" s="9">
        <v>4167.8701171875</v>
      </c>
      <c r="R854" s="9">
        <v>13231.4697265625</v>
      </c>
      <c r="S854" s="9">
        <v>168.08139038085938</v>
      </c>
      <c r="T854" s="9">
        <v>301.98263549804688</v>
      </c>
      <c r="U854" s="9">
        <v>90.41845703125</v>
      </c>
      <c r="V854" s="9">
        <v>183.97000122070313</v>
      </c>
      <c r="W854">
        <v>161.83000183105469</v>
      </c>
      <c r="X854" s="9"/>
      <c r="Y854" s="9"/>
      <c r="AA854" s="6"/>
      <c r="AB854" s="84">
        <f>price_clean[[#This Row],[Date.1]]</f>
        <v>45047</v>
      </c>
      <c r="AC854" s="85">
        <f t="shared" si="95"/>
        <v>-3.8618104851078711E-4</v>
      </c>
      <c r="AD854" s="85">
        <f t="shared" si="89"/>
        <v>-1.0968204117480528E-3</v>
      </c>
      <c r="AE854" s="85">
        <f t="shared" si="90"/>
        <v>-5.3066237246833633E-4</v>
      </c>
      <c r="AF854" s="85">
        <f t="shared" si="91"/>
        <v>-5.5480935290727713E-3</v>
      </c>
      <c r="AG854" s="85">
        <f t="shared" si="92"/>
        <v>-1.1783294849151561E-3</v>
      </c>
      <c r="AH854" s="85">
        <f t="shared" si="93"/>
        <v>-4.5014682483947516E-3</v>
      </c>
      <c r="AI854" s="85">
        <f t="shared" si="94"/>
        <v>-1.5208459761728233E-2</v>
      </c>
      <c r="AJ854" s="6"/>
      <c r="AK854" s="4"/>
    </row>
    <row r="855" spans="15:37" s="1" customFormat="1" x14ac:dyDescent="0.25">
      <c r="O855" s="6"/>
      <c r="P855" s="35">
        <v>45048</v>
      </c>
      <c r="Q855" s="9">
        <v>4119.580078125</v>
      </c>
      <c r="R855" s="9">
        <v>13113.66015625</v>
      </c>
      <c r="S855" s="9">
        <v>167.04075622558594</v>
      </c>
      <c r="T855" s="9">
        <v>301.83441162109375</v>
      </c>
      <c r="U855" s="9">
        <v>89.400772094726563</v>
      </c>
      <c r="V855" s="9">
        <v>187.52000427246094</v>
      </c>
      <c r="W855">
        <v>160.30999755859375</v>
      </c>
      <c r="X855" s="9"/>
      <c r="Y855" s="9"/>
      <c r="AA855" s="6"/>
      <c r="AB855" s="84">
        <f>price_clean[[#This Row],[Date.1]]</f>
        <v>45048</v>
      </c>
      <c r="AC855" s="85">
        <f t="shared" si="95"/>
        <v>-1.1653906680571788E-2</v>
      </c>
      <c r="AD855" s="85">
        <f t="shared" si="89"/>
        <v>-8.9436154702860794E-3</v>
      </c>
      <c r="AE855" s="85">
        <f t="shared" si="90"/>
        <v>-6.2104967433762939E-3</v>
      </c>
      <c r="AF855" s="85">
        <f t="shared" si="91"/>
        <v>-4.9095626113113816E-4</v>
      </c>
      <c r="AG855" s="85">
        <f t="shared" si="92"/>
        <v>-1.1319098709285895E-2</v>
      </c>
      <c r="AH855" s="85">
        <f t="shared" si="93"/>
        <v>1.911282169964576E-2</v>
      </c>
      <c r="AI855" s="85">
        <f t="shared" si="94"/>
        <v>-9.4369873711743647E-3</v>
      </c>
      <c r="AJ855" s="6"/>
      <c r="AK855" s="4"/>
    </row>
    <row r="856" spans="15:37" s="1" customFormat="1" x14ac:dyDescent="0.25">
      <c r="O856" s="6"/>
      <c r="P856" s="35">
        <v>45049</v>
      </c>
      <c r="Q856" s="9">
        <v>4090.75</v>
      </c>
      <c r="R856" s="9">
        <v>13030.2099609375</v>
      </c>
      <c r="S856" s="9">
        <v>165.96043395996094</v>
      </c>
      <c r="T856" s="9">
        <v>300.83621215820313</v>
      </c>
      <c r="U856" s="9">
        <v>89.090614318847656</v>
      </c>
      <c r="V856" s="9">
        <v>189.11000061035156</v>
      </c>
      <c r="W856">
        <v>160.61000061035156</v>
      </c>
      <c r="X856" s="9"/>
      <c r="Y856" s="9"/>
      <c r="AA856" s="6"/>
      <c r="AB856" s="84">
        <f>price_clean[[#This Row],[Date.1]]</f>
        <v>45049</v>
      </c>
      <c r="AC856" s="85">
        <f t="shared" si="95"/>
        <v>-7.0229080548929708E-3</v>
      </c>
      <c r="AD856" s="85">
        <f t="shared" si="89"/>
        <v>-6.3839422666972633E-3</v>
      </c>
      <c r="AE856" s="85">
        <f t="shared" si="90"/>
        <v>-6.4884215886214418E-3</v>
      </c>
      <c r="AF856" s="85">
        <f t="shared" si="91"/>
        <v>-3.3125901157157298E-3</v>
      </c>
      <c r="AG856" s="85">
        <f t="shared" si="92"/>
        <v>-3.4753283537345796E-3</v>
      </c>
      <c r="AH856" s="85">
        <f t="shared" si="93"/>
        <v>8.4433303940008898E-3</v>
      </c>
      <c r="AI856" s="85">
        <f t="shared" si="94"/>
        <v>1.869644402715088E-3</v>
      </c>
      <c r="AJ856" s="6"/>
      <c r="AK856" s="4"/>
    </row>
    <row r="857" spans="15:37" s="1" customFormat="1" x14ac:dyDescent="0.25">
      <c r="O857" s="6"/>
      <c r="P857" s="35">
        <v>45050</v>
      </c>
      <c r="Q857" s="9">
        <v>4061.219970703125</v>
      </c>
      <c r="R857" s="9">
        <v>12982.48046875</v>
      </c>
      <c r="S857" s="9">
        <v>164.31521606445313</v>
      </c>
      <c r="T857" s="9">
        <v>301.83441162109375</v>
      </c>
      <c r="U857" s="9">
        <v>88.780464172363281</v>
      </c>
      <c r="V857" s="9">
        <v>190.44000244140625</v>
      </c>
      <c r="W857">
        <v>161.19999694824219</v>
      </c>
      <c r="X857" s="9"/>
      <c r="Y857" s="9"/>
      <c r="AA857" s="6"/>
      <c r="AB857" s="84">
        <f>price_clean[[#This Row],[Date.1]]</f>
        <v>45050</v>
      </c>
      <c r="AC857" s="85">
        <f t="shared" si="95"/>
        <v>-7.2449134550627422E-3</v>
      </c>
      <c r="AD857" s="85">
        <f t="shared" si="89"/>
        <v>-3.6697123567501658E-3</v>
      </c>
      <c r="AE857" s="85">
        <f t="shared" si="90"/>
        <v>-9.9627780833322563E-3</v>
      </c>
      <c r="AF857" s="85">
        <f t="shared" si="91"/>
        <v>3.3125901157157532E-3</v>
      </c>
      <c r="AG857" s="85">
        <f t="shared" si="92"/>
        <v>-3.4873624587482121E-3</v>
      </c>
      <c r="AH857" s="85">
        <f t="shared" si="93"/>
        <v>7.0083375794601109E-3</v>
      </c>
      <c r="AI857" s="85">
        <f t="shared" si="94"/>
        <v>3.6667412660127767E-3</v>
      </c>
      <c r="AJ857" s="6"/>
      <c r="AK857" s="4"/>
    </row>
    <row r="858" spans="15:37" s="1" customFormat="1" x14ac:dyDescent="0.25">
      <c r="O858" s="6"/>
      <c r="P858" s="35">
        <v>45051</v>
      </c>
      <c r="Q858" s="9">
        <v>4136.25</v>
      </c>
      <c r="R858" s="9">
        <v>13259.1298828125</v>
      </c>
      <c r="S858" s="9">
        <v>172.02601623535156</v>
      </c>
      <c r="T858" s="9">
        <v>307.01303100585938</v>
      </c>
      <c r="U858" s="9">
        <v>90.292465209960938</v>
      </c>
      <c r="V858" s="9">
        <v>187.46000671386719</v>
      </c>
      <c r="W858">
        <v>170.05999755859375</v>
      </c>
      <c r="X858" s="9"/>
      <c r="Y858" s="9"/>
      <c r="AA858" s="6"/>
      <c r="AB858" s="84">
        <f>price_clean[[#This Row],[Date.1]]</f>
        <v>45051</v>
      </c>
      <c r="AC858" s="85">
        <f t="shared" si="95"/>
        <v>1.8306166381879797E-2</v>
      </c>
      <c r="AD858" s="85">
        <f t="shared" si="89"/>
        <v>2.1085570601085433E-2</v>
      </c>
      <c r="AE858" s="85">
        <f t="shared" si="90"/>
        <v>4.5859090332883531E-2</v>
      </c>
      <c r="AF858" s="85">
        <f t="shared" si="91"/>
        <v>1.7011631849730393E-2</v>
      </c>
      <c r="AG858" s="85">
        <f t="shared" si="92"/>
        <v>1.6887387455297914E-2</v>
      </c>
      <c r="AH858" s="85">
        <f t="shared" si="93"/>
        <v>-1.5771672012865213E-2</v>
      </c>
      <c r="AI858" s="85">
        <f t="shared" si="94"/>
        <v>5.3505490460472281E-2</v>
      </c>
      <c r="AJ858" s="6"/>
      <c r="AK858" s="4"/>
    </row>
    <row r="859" spans="15:37" s="1" customFormat="1" x14ac:dyDescent="0.25">
      <c r="O859" s="6"/>
      <c r="P859" s="35">
        <v>45054</v>
      </c>
      <c r="Q859" s="9">
        <v>4138.1201171875</v>
      </c>
      <c r="R859" s="9">
        <v>13291.6396484375</v>
      </c>
      <c r="S859" s="9">
        <v>171.95660400390625</v>
      </c>
      <c r="T859" s="9">
        <v>305.03640747070313</v>
      </c>
      <c r="U859" s="9">
        <v>90.340911865234375</v>
      </c>
      <c r="V859" s="9">
        <v>187.69000244140625</v>
      </c>
      <c r="W859">
        <v>171.78999328613281</v>
      </c>
      <c r="X859" s="9"/>
      <c r="Y859" s="9"/>
      <c r="AA859" s="6"/>
      <c r="AB859" s="84">
        <f>price_clean[[#This Row],[Date.1]]</f>
        <v>45054</v>
      </c>
      <c r="AC859" s="85">
        <f t="shared" si="95"/>
        <v>4.5202648488206561E-4</v>
      </c>
      <c r="AD859" s="85">
        <f t="shared" si="89"/>
        <v>2.4488768081455219E-3</v>
      </c>
      <c r="AE859" s="85">
        <f t="shared" si="90"/>
        <v>-4.0357988051350829E-4</v>
      </c>
      <c r="AF859" s="85">
        <f t="shared" si="91"/>
        <v>-6.4590547196049647E-3</v>
      </c>
      <c r="AG859" s="85">
        <f t="shared" si="92"/>
        <v>5.3640868835575406E-4</v>
      </c>
      <c r="AH859" s="85">
        <f t="shared" si="93"/>
        <v>1.2261535425393925E-3</v>
      </c>
      <c r="AI859" s="85">
        <f t="shared" si="94"/>
        <v>1.012145995502574E-2</v>
      </c>
      <c r="AJ859" s="6"/>
      <c r="AK859" s="4"/>
    </row>
    <row r="860" spans="15:37" s="1" customFormat="1" x14ac:dyDescent="0.25">
      <c r="O860" s="6"/>
      <c r="P860" s="35">
        <v>45055</v>
      </c>
      <c r="Q860" s="9">
        <v>4119.169921875</v>
      </c>
      <c r="R860" s="9">
        <v>13201.1103515625</v>
      </c>
      <c r="S860" s="9">
        <v>170.24200439453125</v>
      </c>
      <c r="T860" s="9">
        <v>303.40579223632813</v>
      </c>
      <c r="U860" s="9">
        <v>89.972618103027344</v>
      </c>
      <c r="V860" s="9">
        <v>189.02000427246094</v>
      </c>
      <c r="W860">
        <v>169.14999389648438</v>
      </c>
      <c r="X860" s="9"/>
      <c r="Y860" s="9"/>
      <c r="AA860" s="6"/>
      <c r="AB860" s="84">
        <f>price_clean[[#This Row],[Date.1]]</f>
        <v>45055</v>
      </c>
      <c r="AC860" s="85">
        <f t="shared" si="95"/>
        <v>-4.5899389490595948E-3</v>
      </c>
      <c r="AD860" s="85">
        <f t="shared" si="89"/>
        <v>-6.8342961181405062E-3</v>
      </c>
      <c r="AE860" s="85">
        <f t="shared" si="90"/>
        <v>-1.002116265899286E-2</v>
      </c>
      <c r="AF860" s="85">
        <f t="shared" si="91"/>
        <v>-5.3599804189782847E-3</v>
      </c>
      <c r="AG860" s="85">
        <f t="shared" si="92"/>
        <v>-4.0850431404965215E-3</v>
      </c>
      <c r="AH860" s="85">
        <f t="shared" si="93"/>
        <v>7.0611734943207523E-3</v>
      </c>
      <c r="AI860" s="85">
        <f t="shared" si="94"/>
        <v>-1.5486902413259212E-2</v>
      </c>
      <c r="AJ860" s="6"/>
      <c r="AK860" s="4"/>
    </row>
    <row r="861" spans="15:37" s="1" customFormat="1" x14ac:dyDescent="0.25">
      <c r="O861" s="6"/>
      <c r="P861" s="35">
        <v>45056</v>
      </c>
      <c r="Q861" s="9">
        <v>4137.64013671875</v>
      </c>
      <c r="R861" s="9">
        <v>13347.830078125</v>
      </c>
      <c r="S861" s="9">
        <v>172.01606750488281</v>
      </c>
      <c r="T861" s="9">
        <v>308.65359497070313</v>
      </c>
      <c r="U861" s="9">
        <v>90.156761169433594</v>
      </c>
      <c r="V861" s="9">
        <v>188.75</v>
      </c>
      <c r="W861">
        <v>168.53999328613281</v>
      </c>
      <c r="X861" s="9"/>
      <c r="Y861" s="9"/>
      <c r="AA861" s="6"/>
      <c r="AB861" s="84">
        <f>price_clean[[#This Row],[Date.1]]</f>
        <v>45056</v>
      </c>
      <c r="AC861" s="85">
        <f t="shared" si="95"/>
        <v>4.4739422419144319E-3</v>
      </c>
      <c r="AD861" s="85">
        <f t="shared" si="89"/>
        <v>1.1052887073368262E-2</v>
      </c>
      <c r="AE861" s="85">
        <f t="shared" si="90"/>
        <v>1.0366908158529713E-2</v>
      </c>
      <c r="AF861" s="85">
        <f t="shared" si="91"/>
        <v>1.714843835336621E-2</v>
      </c>
      <c r="AG861" s="85">
        <f t="shared" si="92"/>
        <v>2.0445652041543999E-3</v>
      </c>
      <c r="AH861" s="85">
        <f t="shared" si="93"/>
        <v>-1.4294640409972018E-3</v>
      </c>
      <c r="AI861" s="85">
        <f t="shared" si="94"/>
        <v>-3.6127886345125762E-3</v>
      </c>
      <c r="AJ861" s="6"/>
      <c r="AK861" s="4"/>
    </row>
    <row r="862" spans="15:37" s="1" customFormat="1" x14ac:dyDescent="0.25">
      <c r="O862" s="6"/>
      <c r="P862" s="35">
        <v>45057</v>
      </c>
      <c r="Q862" s="9">
        <v>4130.6201171875</v>
      </c>
      <c r="R862" s="9">
        <v>13389.7802734375</v>
      </c>
      <c r="S862" s="9">
        <v>172.20440673828125</v>
      </c>
      <c r="T862" s="9">
        <v>306.47930908203125</v>
      </c>
      <c r="U862" s="9">
        <v>89.943534851074219</v>
      </c>
      <c r="V862" s="9">
        <v>187.1300048828125</v>
      </c>
      <c r="W862">
        <v>172.08000183105469</v>
      </c>
      <c r="X862" s="9"/>
      <c r="Y862" s="9"/>
      <c r="AA862" s="6"/>
      <c r="AB862" s="84">
        <f>price_clean[[#This Row],[Date.1]]</f>
        <v>45057</v>
      </c>
      <c r="AC862" s="85">
        <f t="shared" si="95"/>
        <v>-1.6980648897067581E-3</v>
      </c>
      <c r="AD862" s="85">
        <f t="shared" si="89"/>
        <v>3.1379191470679527E-3</v>
      </c>
      <c r="AE862" s="85">
        <f t="shared" si="90"/>
        <v>1.0942943042937896E-3</v>
      </c>
      <c r="AF862" s="85">
        <f t="shared" si="91"/>
        <v>-7.069350150066509E-3</v>
      </c>
      <c r="AG862" s="85">
        <f t="shared" si="92"/>
        <v>-2.3678630484992801E-3</v>
      </c>
      <c r="AH862" s="85">
        <f t="shared" si="93"/>
        <v>-8.6197995462801054E-3</v>
      </c>
      <c r="AI862" s="85">
        <f t="shared" si="94"/>
        <v>2.0786425091438347E-2</v>
      </c>
      <c r="AJ862" s="6"/>
      <c r="AK862" s="4"/>
    </row>
    <row r="863" spans="15:37" s="1" customFormat="1" x14ac:dyDescent="0.25">
      <c r="O863" s="6"/>
      <c r="P863" s="35">
        <v>45058</v>
      </c>
      <c r="Q863" s="9">
        <v>4124.080078125</v>
      </c>
      <c r="R863" s="9">
        <v>13340.1796875</v>
      </c>
      <c r="S863" s="9">
        <v>171.271484375</v>
      </c>
      <c r="T863" s="9">
        <v>305.35275268554688</v>
      </c>
      <c r="U863" s="9">
        <v>89.691543579101563</v>
      </c>
      <c r="V863" s="9">
        <v>186.80999755859375</v>
      </c>
      <c r="W863">
        <v>167.97999572753906</v>
      </c>
      <c r="X863" s="9"/>
      <c r="Y863" s="9"/>
      <c r="AA863" s="6"/>
      <c r="AB863" s="84">
        <f>price_clean[[#This Row],[Date.1]]</f>
        <v>45058</v>
      </c>
      <c r="AC863" s="85">
        <f t="shared" si="95"/>
        <v>-1.5845615894390477E-3</v>
      </c>
      <c r="AD863" s="85">
        <f t="shared" si="89"/>
        <v>-3.7112395933463164E-3</v>
      </c>
      <c r="AE863" s="85">
        <f t="shared" si="90"/>
        <v>-5.4322570030897761E-3</v>
      </c>
      <c r="AF863" s="85">
        <f t="shared" si="91"/>
        <v>-3.6825715421429316E-3</v>
      </c>
      <c r="AG863" s="85">
        <f t="shared" si="92"/>
        <v>-2.8055927546825937E-3</v>
      </c>
      <c r="AH863" s="85">
        <f t="shared" si="93"/>
        <v>-1.7115440993107571E-3</v>
      </c>
      <c r="AI863" s="85">
        <f t="shared" si="94"/>
        <v>-2.4114596337054404E-2</v>
      </c>
      <c r="AJ863" s="6"/>
      <c r="AK863" s="4"/>
    </row>
    <row r="864" spans="15:37" s="1" customFormat="1" x14ac:dyDescent="0.25">
      <c r="O864" s="6"/>
      <c r="P864" s="35">
        <v>45061</v>
      </c>
      <c r="Q864" s="9">
        <v>4136.27978515625</v>
      </c>
      <c r="R864" s="9">
        <v>13413.509765625</v>
      </c>
      <c r="S864" s="9">
        <v>170.77523803710938</v>
      </c>
      <c r="T864" s="9">
        <v>305.83697509765625</v>
      </c>
      <c r="U864" s="9">
        <v>90.302146911621094</v>
      </c>
      <c r="V864" s="9">
        <v>187.21000671386719</v>
      </c>
      <c r="W864">
        <v>166.35000610351563</v>
      </c>
      <c r="X864" s="9"/>
      <c r="Y864" s="9"/>
      <c r="AA864" s="6"/>
      <c r="AB864" s="84">
        <f>price_clean[[#This Row],[Date.1]]</f>
        <v>45061</v>
      </c>
      <c r="AC864" s="85">
        <f t="shared" si="95"/>
        <v>2.9537976803169349E-3</v>
      </c>
      <c r="AD864" s="85">
        <f t="shared" si="89"/>
        <v>5.4818803133906864E-3</v>
      </c>
      <c r="AE864" s="85">
        <f t="shared" si="90"/>
        <v>-2.90163099689029E-3</v>
      </c>
      <c r="AF864" s="85">
        <f t="shared" si="91"/>
        <v>1.5845243838693512E-3</v>
      </c>
      <c r="AG864" s="85">
        <f t="shared" si="92"/>
        <v>6.784745322644857E-3</v>
      </c>
      <c r="AH864" s="85">
        <f t="shared" si="93"/>
        <v>2.1389727993926496E-3</v>
      </c>
      <c r="AI864" s="85">
        <f t="shared" si="94"/>
        <v>-9.7508601078463829E-3</v>
      </c>
      <c r="AJ864" s="6"/>
      <c r="AK864" s="4"/>
    </row>
    <row r="865" spans="15:37" s="1" customFormat="1" x14ac:dyDescent="0.25">
      <c r="O865" s="6"/>
      <c r="P865" s="35">
        <v>45062</v>
      </c>
      <c r="Q865" s="9">
        <v>4109.89990234375</v>
      </c>
      <c r="R865" s="9">
        <v>13426.009765625</v>
      </c>
      <c r="S865" s="9">
        <v>170.77523803710938</v>
      </c>
      <c r="T865" s="9">
        <v>308.09024047851563</v>
      </c>
      <c r="U865" s="9">
        <v>89.526771545410156</v>
      </c>
      <c r="V865" s="9">
        <v>184.8699951171875</v>
      </c>
      <c r="W865">
        <v>166.52000427246094</v>
      </c>
      <c r="X865" s="9"/>
      <c r="Y865" s="9"/>
      <c r="AA865" s="6"/>
      <c r="AB865" s="84">
        <f>price_clean[[#This Row],[Date.1]]</f>
        <v>45062</v>
      </c>
      <c r="AC865" s="85">
        <f t="shared" si="95"/>
        <v>-6.3981076819174627E-3</v>
      </c>
      <c r="AD865" s="85">
        <f t="shared" si="89"/>
        <v>9.3146234523443022E-4</v>
      </c>
      <c r="AE865" s="85">
        <f t="shared" si="90"/>
        <v>0</v>
      </c>
      <c r="AF865" s="85">
        <f t="shared" si="91"/>
        <v>7.3405297614353125E-3</v>
      </c>
      <c r="AG865" s="85">
        <f t="shared" si="92"/>
        <v>-8.62353149807891E-3</v>
      </c>
      <c r="AH865" s="85">
        <f t="shared" si="93"/>
        <v>-1.2578168330722971E-2</v>
      </c>
      <c r="AI865" s="85">
        <f t="shared" si="94"/>
        <v>1.0214088288270423E-3</v>
      </c>
      <c r="AJ865" s="6"/>
      <c r="AK865" s="4"/>
    </row>
    <row r="866" spans="15:37" s="1" customFormat="1" x14ac:dyDescent="0.25">
      <c r="O866" s="6"/>
      <c r="P866" s="35">
        <v>45063</v>
      </c>
      <c r="Q866" s="9">
        <v>4158.77001953125</v>
      </c>
      <c r="R866" s="9">
        <v>13589.259765625</v>
      </c>
      <c r="S866" s="9">
        <v>171.39057922363281</v>
      </c>
      <c r="T866" s="9">
        <v>311.002197265625</v>
      </c>
      <c r="U866" s="9">
        <v>90.3699951171875</v>
      </c>
      <c r="V866" s="9">
        <v>184.22999572753906</v>
      </c>
      <c r="W866">
        <v>173.86000061035156</v>
      </c>
      <c r="X866" s="9"/>
      <c r="Y866" s="9"/>
      <c r="AA866" s="6"/>
      <c r="AB866" s="84">
        <f>price_clean[[#This Row],[Date.1]]</f>
        <v>45063</v>
      </c>
      <c r="AC866" s="85">
        <f t="shared" si="95"/>
        <v>1.1820688622071574E-2</v>
      </c>
      <c r="AD866" s="85">
        <f t="shared" ref="AD866:AD929" si="96">LN(R866/R865)</f>
        <v>1.2085904747654896E-2</v>
      </c>
      <c r="AE866" s="85">
        <f t="shared" ref="AE866:AE929" si="97">LN(S866/S865)</f>
        <v>3.5967464828445339E-3</v>
      </c>
      <c r="AF866" s="85">
        <f t="shared" ref="AF866:AF929" si="98">LN(T866/T865)</f>
        <v>9.4072486896419807E-3</v>
      </c>
      <c r="AG866" s="85">
        <f t="shared" ref="AG866:AG929" si="99">LN(U866/U865)</f>
        <v>9.374595917794569E-3</v>
      </c>
      <c r="AH866" s="85">
        <f t="shared" ref="AH866:AH929" si="100">LN(V866/V865)</f>
        <v>-3.4678951337033261E-3</v>
      </c>
      <c r="AI866" s="85">
        <f t="shared" ref="AI866:AI929" si="101">LN(W866/W865)</f>
        <v>4.3134933177391942E-2</v>
      </c>
      <c r="AJ866" s="6"/>
      <c r="AK866" s="4"/>
    </row>
    <row r="867" spans="15:37" s="1" customFormat="1" x14ac:dyDescent="0.25">
      <c r="O867" s="6"/>
      <c r="P867" s="35">
        <v>45064</v>
      </c>
      <c r="Q867" s="9">
        <v>4198.0498046875</v>
      </c>
      <c r="R867" s="9">
        <v>13834.6201171875</v>
      </c>
      <c r="S867" s="9">
        <v>173.73280334472656</v>
      </c>
      <c r="T867" s="9">
        <v>315.47906494140625</v>
      </c>
      <c r="U867" s="9">
        <v>90.854606628417969</v>
      </c>
      <c r="V867" s="9">
        <v>181.83999633789063</v>
      </c>
      <c r="W867">
        <v>176.88999938964844</v>
      </c>
      <c r="X867" s="9"/>
      <c r="Y867" s="9"/>
      <c r="AA867" s="6"/>
      <c r="AB867" s="84">
        <f>price_clean[[#This Row],[Date.1]]</f>
        <v>45064</v>
      </c>
      <c r="AC867" s="85">
        <f t="shared" si="95"/>
        <v>9.4007230637271552E-3</v>
      </c>
      <c r="AD867" s="85">
        <f t="shared" si="96"/>
        <v>1.789439713135409E-2</v>
      </c>
      <c r="AE867" s="85">
        <f t="shared" si="97"/>
        <v>1.3573465027468501E-2</v>
      </c>
      <c r="AF867" s="85">
        <f t="shared" si="98"/>
        <v>1.4292347284815198E-2</v>
      </c>
      <c r="AG867" s="85">
        <f t="shared" si="99"/>
        <v>5.3481995455754239E-3</v>
      </c>
      <c r="AH867" s="85">
        <f t="shared" si="100"/>
        <v>-1.3057794413406836E-2</v>
      </c>
      <c r="AI867" s="85">
        <f t="shared" si="101"/>
        <v>1.7277685843447389E-2</v>
      </c>
      <c r="AJ867" s="6"/>
      <c r="AK867" s="4"/>
    </row>
    <row r="868" spans="15:37" s="1" customFormat="1" x14ac:dyDescent="0.25">
      <c r="O868" s="6"/>
      <c r="P868" s="35">
        <v>45065</v>
      </c>
      <c r="Q868" s="9">
        <v>4191.97998046875</v>
      </c>
      <c r="R868" s="9">
        <v>13803.490234375</v>
      </c>
      <c r="S868" s="9">
        <v>173.84197998046875</v>
      </c>
      <c r="T868" s="9">
        <v>315.30075073242188</v>
      </c>
      <c r="U868" s="9">
        <v>90.864295959472656</v>
      </c>
      <c r="V868" s="9">
        <v>183.63999938964844</v>
      </c>
      <c r="W868">
        <v>180.13999938964844</v>
      </c>
      <c r="X868" s="9"/>
      <c r="Y868" s="9"/>
      <c r="AA868" s="6"/>
      <c r="AB868" s="84">
        <f>price_clean[[#This Row],[Date.1]]</f>
        <v>45065</v>
      </c>
      <c r="AC868" s="85">
        <f t="shared" si="95"/>
        <v>-1.4469138806754414E-3</v>
      </c>
      <c r="AD868" s="85">
        <f t="shared" si="96"/>
        <v>-2.2526790421437933E-3</v>
      </c>
      <c r="AE868" s="85">
        <f t="shared" si="97"/>
        <v>6.2821956350438027E-4</v>
      </c>
      <c r="AF868" s="85">
        <f t="shared" si="98"/>
        <v>-5.653770437906645E-4</v>
      </c>
      <c r="AG868" s="85">
        <f t="shared" si="99"/>
        <v>1.0664087143251164E-4</v>
      </c>
      <c r="AH868" s="85">
        <f t="shared" si="100"/>
        <v>9.8501566522876845E-3</v>
      </c>
      <c r="AI868" s="85">
        <f t="shared" si="101"/>
        <v>1.8206255962432197E-2</v>
      </c>
      <c r="AJ868" s="6"/>
      <c r="AK868" s="4"/>
    </row>
    <row r="869" spans="15:37" s="1" customFormat="1" x14ac:dyDescent="0.25">
      <c r="O869" s="6"/>
      <c r="P869" s="35">
        <v>45068</v>
      </c>
      <c r="Q869" s="9">
        <v>4192.6298828125</v>
      </c>
      <c r="R869" s="9">
        <v>13849.740234375</v>
      </c>
      <c r="S869" s="9">
        <v>172.88917541503906</v>
      </c>
      <c r="T869" s="9">
        <v>318.1136474609375</v>
      </c>
      <c r="U869" s="9">
        <v>91.009681701660156</v>
      </c>
      <c r="V869" s="9">
        <v>183.21000671386719</v>
      </c>
      <c r="W869">
        <v>188.8699951171875</v>
      </c>
      <c r="X869" s="9"/>
      <c r="Y869" s="9"/>
      <c r="AA869" s="6"/>
      <c r="AB869" s="84">
        <f>price_clean[[#This Row],[Date.1]]</f>
        <v>45068</v>
      </c>
      <c r="AC869" s="85">
        <f t="shared" si="95"/>
        <v>1.5502267980239146E-4</v>
      </c>
      <c r="AD869" s="85">
        <f t="shared" si="96"/>
        <v>3.3450010968269759E-3</v>
      </c>
      <c r="AE869" s="85">
        <f t="shared" si="97"/>
        <v>-5.4959408689950837E-3</v>
      </c>
      <c r="AF869" s="85">
        <f t="shared" si="98"/>
        <v>8.8817533290096937E-3</v>
      </c>
      <c r="AG869" s="85">
        <f t="shared" si="99"/>
        <v>1.598752883996126E-3</v>
      </c>
      <c r="AH869" s="85">
        <f t="shared" si="100"/>
        <v>-2.3442435084917381E-3</v>
      </c>
      <c r="AI869" s="85">
        <f t="shared" si="101"/>
        <v>4.7324598887595298E-2</v>
      </c>
      <c r="AJ869" s="6"/>
      <c r="AK869" s="4"/>
    </row>
    <row r="870" spans="15:37" s="1" customFormat="1" x14ac:dyDescent="0.25">
      <c r="O870" s="6"/>
      <c r="P870" s="35">
        <v>45069</v>
      </c>
      <c r="Q870" s="9">
        <v>4145.580078125</v>
      </c>
      <c r="R870" s="9">
        <v>13672.5400390625</v>
      </c>
      <c r="S870" s="9">
        <v>170.26907348632813</v>
      </c>
      <c r="T870" s="9">
        <v>312.25018310546875</v>
      </c>
      <c r="U870" s="9">
        <v>89.865989685058594</v>
      </c>
      <c r="V870" s="9">
        <v>183.42999267578125</v>
      </c>
      <c r="W870">
        <v>185.77000427246094</v>
      </c>
      <c r="X870" s="9"/>
      <c r="Y870" s="9"/>
      <c r="AA870" s="6"/>
      <c r="AB870" s="84">
        <f>price_clean[[#This Row],[Date.1]]</f>
        <v>45069</v>
      </c>
      <c r="AC870" s="85">
        <f t="shared" si="95"/>
        <v>-1.1285468768284297E-2</v>
      </c>
      <c r="AD870" s="85">
        <f t="shared" si="96"/>
        <v>-1.2877032144603983E-2</v>
      </c>
      <c r="AE870" s="85">
        <f t="shared" si="97"/>
        <v>-1.52708137060654E-2</v>
      </c>
      <c r="AF870" s="85">
        <f t="shared" si="98"/>
        <v>-1.8603965474951089E-2</v>
      </c>
      <c r="AG870" s="85">
        <f t="shared" si="99"/>
        <v>-1.2646336019987353E-2</v>
      </c>
      <c r="AH870" s="85">
        <f t="shared" si="100"/>
        <v>1.2000108481294142E-3</v>
      </c>
      <c r="AI870" s="85">
        <f t="shared" si="101"/>
        <v>-1.6549549453013485E-2</v>
      </c>
      <c r="AJ870" s="6"/>
      <c r="AK870" s="4"/>
    </row>
    <row r="871" spans="15:37" s="1" customFormat="1" x14ac:dyDescent="0.25">
      <c r="O871" s="6"/>
      <c r="P871" s="35">
        <v>45070</v>
      </c>
      <c r="Q871" s="9">
        <v>4115.240234375</v>
      </c>
      <c r="R871" s="9">
        <v>13604.48046875</v>
      </c>
      <c r="S871" s="9">
        <v>170.54695129394531</v>
      </c>
      <c r="T871" s="9">
        <v>310.8536376953125</v>
      </c>
      <c r="U871" s="9">
        <v>89.061538696289063</v>
      </c>
      <c r="V871" s="9">
        <v>181.94999694824219</v>
      </c>
      <c r="W871">
        <v>182.89999389648438</v>
      </c>
      <c r="X871" s="9"/>
      <c r="Y871" s="9"/>
      <c r="AA871" s="6"/>
      <c r="AB871" s="84">
        <f>price_clean[[#This Row],[Date.1]]</f>
        <v>45070</v>
      </c>
      <c r="AC871" s="85">
        <f t="shared" si="95"/>
        <v>-7.3455126783052108E-3</v>
      </c>
      <c r="AD871" s="85">
        <f t="shared" si="96"/>
        <v>-4.9902599539299692E-3</v>
      </c>
      <c r="AE871" s="85">
        <f t="shared" si="97"/>
        <v>1.6306619934951289E-3</v>
      </c>
      <c r="AF871" s="85">
        <f t="shared" si="98"/>
        <v>-4.4825523515220345E-3</v>
      </c>
      <c r="AG871" s="85">
        <f t="shared" si="99"/>
        <v>-8.9919803443442442E-3</v>
      </c>
      <c r="AH871" s="85">
        <f t="shared" si="100"/>
        <v>-8.1011761113672434E-3</v>
      </c>
      <c r="AI871" s="85">
        <f t="shared" si="101"/>
        <v>-1.5569850375932186E-2</v>
      </c>
      <c r="AJ871" s="6"/>
      <c r="AK871" s="4"/>
    </row>
    <row r="872" spans="15:37" s="1" customFormat="1" x14ac:dyDescent="0.25">
      <c r="O872" s="6"/>
      <c r="P872" s="35">
        <v>45071</v>
      </c>
      <c r="Q872" s="9">
        <v>4151.27978515625</v>
      </c>
      <c r="R872" s="9">
        <v>13938.5302734375</v>
      </c>
      <c r="S872" s="9">
        <v>171.68829345703125</v>
      </c>
      <c r="T872" s="9">
        <v>322.80844116210938</v>
      </c>
      <c r="U872" s="9">
        <v>89.332931518554688</v>
      </c>
      <c r="V872" s="9">
        <v>180.19999694824219</v>
      </c>
      <c r="W872">
        <v>184.47000122070313</v>
      </c>
      <c r="X872" s="9"/>
      <c r="Y872" s="9"/>
      <c r="AA872" s="6"/>
      <c r="AB872" s="84">
        <f>price_clean[[#This Row],[Date.1]]</f>
        <v>45071</v>
      </c>
      <c r="AC872" s="85">
        <f t="shared" si="95"/>
        <v>8.7194560790118825E-3</v>
      </c>
      <c r="AD872" s="85">
        <f t="shared" si="96"/>
        <v>2.4257782734313171E-2</v>
      </c>
      <c r="AE872" s="85">
        <f t="shared" si="97"/>
        <v>6.6699523906388449E-3</v>
      </c>
      <c r="AF872" s="85">
        <f t="shared" si="98"/>
        <v>3.7736902813935644E-2</v>
      </c>
      <c r="AG872" s="85">
        <f t="shared" si="99"/>
        <v>3.0426170868125698E-3</v>
      </c>
      <c r="AH872" s="85">
        <f t="shared" si="100"/>
        <v>-9.6645790468163403E-3</v>
      </c>
      <c r="AI872" s="85">
        <f t="shared" si="101"/>
        <v>8.5473332248014317E-3</v>
      </c>
      <c r="AJ872" s="6"/>
      <c r="AK872" s="4"/>
    </row>
    <row r="873" spans="15:37" s="1" customFormat="1" x14ac:dyDescent="0.25">
      <c r="O873" s="6"/>
      <c r="P873" s="35">
        <v>45072</v>
      </c>
      <c r="Q873" s="9">
        <v>4205.4501953125</v>
      </c>
      <c r="R873" s="9">
        <v>14298.41015625</v>
      </c>
      <c r="S873" s="9">
        <v>174.10995483398438</v>
      </c>
      <c r="T873" s="9">
        <v>329.71185302734375</v>
      </c>
      <c r="U873" s="9">
        <v>90.41845703125</v>
      </c>
      <c r="V873" s="9">
        <v>180.91999816894531</v>
      </c>
      <c r="W873">
        <v>193.16999816894531</v>
      </c>
      <c r="X873" s="9"/>
      <c r="Y873" s="9"/>
      <c r="AA873" s="6"/>
      <c r="AB873" s="84">
        <f>price_clean[[#This Row],[Date.1]]</f>
        <v>45072</v>
      </c>
      <c r="AC873" s="85">
        <f t="shared" si="95"/>
        <v>1.2964680931640788E-2</v>
      </c>
      <c r="AD873" s="85">
        <f t="shared" si="96"/>
        <v>2.5491385748083826E-2</v>
      </c>
      <c r="AE873" s="85">
        <f t="shared" si="97"/>
        <v>1.4006438603923121E-2</v>
      </c>
      <c r="AF873" s="85">
        <f t="shared" si="98"/>
        <v>2.1160014504268812E-2</v>
      </c>
      <c r="AG873" s="85">
        <f t="shared" si="99"/>
        <v>1.2078223351793491E-2</v>
      </c>
      <c r="AH873" s="85">
        <f t="shared" si="100"/>
        <v>3.9876062500003567E-3</v>
      </c>
      <c r="AI873" s="85">
        <f t="shared" si="101"/>
        <v>4.6083765488380078E-2</v>
      </c>
      <c r="AJ873" s="6"/>
      <c r="AK873" s="4"/>
    </row>
    <row r="874" spans="15:37" s="1" customFormat="1" x14ac:dyDescent="0.25">
      <c r="O874" s="6"/>
      <c r="P874" s="35">
        <v>45076</v>
      </c>
      <c r="Q874" s="9">
        <v>4205.52001953125</v>
      </c>
      <c r="R874" s="9">
        <v>14354.990234375</v>
      </c>
      <c r="S874" s="9">
        <v>175.96588134765625</v>
      </c>
      <c r="T874" s="9">
        <v>328.0478515625</v>
      </c>
      <c r="U874" s="9">
        <v>90.098617553710938</v>
      </c>
      <c r="V874" s="9">
        <v>182.03999328613281</v>
      </c>
      <c r="W874">
        <v>201.16000366210938</v>
      </c>
      <c r="X874" s="9"/>
      <c r="Y874" s="9"/>
      <c r="AA874" s="6"/>
      <c r="AB874" s="84">
        <f>price_clean[[#This Row],[Date.1]]</f>
        <v>45076</v>
      </c>
      <c r="AC874" s="85">
        <f t="shared" si="95"/>
        <v>1.660313066576836E-5</v>
      </c>
      <c r="AD874" s="85">
        <f t="shared" si="96"/>
        <v>3.9492800779462123E-3</v>
      </c>
      <c r="AE874" s="85">
        <f t="shared" si="97"/>
        <v>1.0603096298760479E-2</v>
      </c>
      <c r="AF874" s="85">
        <f t="shared" si="98"/>
        <v>-5.059613725370414E-3</v>
      </c>
      <c r="AG874" s="85">
        <f t="shared" si="99"/>
        <v>-3.5435962272455366E-3</v>
      </c>
      <c r="AH874" s="85">
        <f t="shared" si="100"/>
        <v>6.1714717783212013E-3</v>
      </c>
      <c r="AI874" s="85">
        <f t="shared" si="101"/>
        <v>4.0530008769500823E-2</v>
      </c>
      <c r="AJ874" s="6"/>
      <c r="AK874" s="4"/>
    </row>
    <row r="875" spans="15:37" s="1" customFormat="1" x14ac:dyDescent="0.25">
      <c r="O875" s="6"/>
      <c r="P875" s="35">
        <v>45077</v>
      </c>
      <c r="Q875" s="9">
        <v>4179.830078125</v>
      </c>
      <c r="R875" s="9">
        <v>14254.08984375</v>
      </c>
      <c r="S875" s="9">
        <v>175.91624450683594</v>
      </c>
      <c r="T875" s="9">
        <v>325.25485229492188</v>
      </c>
      <c r="U875" s="9">
        <v>89.429847717285156</v>
      </c>
      <c r="V875" s="9">
        <v>182.32000732421875</v>
      </c>
      <c r="W875">
        <v>203.92999267578125</v>
      </c>
      <c r="X875" s="9"/>
      <c r="Y875" s="9"/>
      <c r="AA875" s="6"/>
      <c r="AB875" s="84">
        <f>price_clean[[#This Row],[Date.1]]</f>
        <v>45077</v>
      </c>
      <c r="AC875" s="85">
        <f t="shared" si="95"/>
        <v>-6.1273581862140991E-3</v>
      </c>
      <c r="AD875" s="85">
        <f t="shared" si="96"/>
        <v>-7.0537611633757508E-3</v>
      </c>
      <c r="AE875" s="85">
        <f t="shared" si="97"/>
        <v>-2.821219806434134E-4</v>
      </c>
      <c r="AF875" s="85">
        <f t="shared" si="98"/>
        <v>-8.5504507097930223E-3</v>
      </c>
      <c r="AG875" s="85">
        <f t="shared" si="99"/>
        <v>-7.4503274885704737E-3</v>
      </c>
      <c r="AH875" s="85">
        <f t="shared" si="100"/>
        <v>1.537018842589403E-3</v>
      </c>
      <c r="AI875" s="85">
        <f t="shared" si="101"/>
        <v>1.3676132280176065E-2</v>
      </c>
      <c r="AJ875" s="6"/>
      <c r="AK875" s="4"/>
    </row>
    <row r="876" spans="15:37" s="1" customFormat="1" x14ac:dyDescent="0.25">
      <c r="O876" s="6"/>
      <c r="P876" s="35">
        <v>45078</v>
      </c>
      <c r="Q876" s="9">
        <v>4221.02001953125</v>
      </c>
      <c r="R876" s="9">
        <v>14441.509765625</v>
      </c>
      <c r="S876" s="9">
        <v>178.73489379882813</v>
      </c>
      <c r="T876" s="9">
        <v>329.40478515625</v>
      </c>
      <c r="U876" s="9">
        <v>90.544448852539063</v>
      </c>
      <c r="V876" s="9">
        <v>183.75999450683594</v>
      </c>
      <c r="W876">
        <v>207.52000427246094</v>
      </c>
      <c r="X876" s="9"/>
      <c r="Y876" s="9"/>
      <c r="AA876" s="6"/>
      <c r="AB876" s="84">
        <f>price_clean[[#This Row],[Date.1]]</f>
        <v>45078</v>
      </c>
      <c r="AC876" s="85">
        <f t="shared" si="95"/>
        <v>9.806215085853812E-3</v>
      </c>
      <c r="AD876" s="85">
        <f t="shared" si="96"/>
        <v>1.3062810290315079E-2</v>
      </c>
      <c r="AE876" s="85">
        <f t="shared" si="97"/>
        <v>1.5895669500797953E-2</v>
      </c>
      <c r="AF876" s="85">
        <f t="shared" si="98"/>
        <v>1.2678308580371096E-2</v>
      </c>
      <c r="AG876" s="85">
        <f t="shared" si="99"/>
        <v>1.2386384132290268E-2</v>
      </c>
      <c r="AH876" s="85">
        <f t="shared" si="100"/>
        <v>7.8671033779432534E-3</v>
      </c>
      <c r="AI876" s="85">
        <f t="shared" si="101"/>
        <v>1.7450979367424225E-2</v>
      </c>
      <c r="AJ876" s="6"/>
      <c r="AK876" s="4"/>
    </row>
    <row r="877" spans="15:37" s="1" customFormat="1" x14ac:dyDescent="0.25">
      <c r="O877" s="6"/>
      <c r="P877" s="35">
        <v>45079</v>
      </c>
      <c r="Q877" s="9">
        <v>4282.3701171875</v>
      </c>
      <c r="R877" s="9">
        <v>14546.6396484375</v>
      </c>
      <c r="S877" s="9">
        <v>179.58840942382813</v>
      </c>
      <c r="T877" s="9">
        <v>332.1978759765625</v>
      </c>
      <c r="U877" s="9">
        <v>91.959503173828125</v>
      </c>
      <c r="V877" s="9">
        <v>181.05000305175781</v>
      </c>
      <c r="W877">
        <v>213.97000122070313</v>
      </c>
      <c r="X877" s="9"/>
      <c r="Y877" s="9"/>
      <c r="AA877" s="6"/>
      <c r="AB877" s="84">
        <f>price_clean[[#This Row],[Date.1]]</f>
        <v>45079</v>
      </c>
      <c r="AC877" s="85">
        <f t="shared" si="95"/>
        <v>1.4429812390107408E-2</v>
      </c>
      <c r="AD877" s="85">
        <f t="shared" si="96"/>
        <v>7.2533325411466799E-3</v>
      </c>
      <c r="AE877" s="85">
        <f t="shared" si="97"/>
        <v>4.7639504969422168E-3</v>
      </c>
      <c r="AF877" s="85">
        <f t="shared" si="98"/>
        <v>8.4434588254593095E-3</v>
      </c>
      <c r="AG877" s="85">
        <f t="shared" si="99"/>
        <v>1.5507419572665989E-2</v>
      </c>
      <c r="AH877" s="85">
        <f t="shared" si="100"/>
        <v>-1.4857275420164701E-2</v>
      </c>
      <c r="AI877" s="85">
        <f t="shared" si="101"/>
        <v>3.0608082827557156E-2</v>
      </c>
      <c r="AJ877" s="6"/>
      <c r="AK877" s="4"/>
    </row>
    <row r="878" spans="15:37" s="1" customFormat="1" x14ac:dyDescent="0.25">
      <c r="O878" s="6"/>
      <c r="P878" s="35">
        <v>45082</v>
      </c>
      <c r="Q878" s="9">
        <v>4273.7900390625</v>
      </c>
      <c r="R878" s="9">
        <v>14556.5</v>
      </c>
      <c r="S878" s="9">
        <v>178.22871398925781</v>
      </c>
      <c r="T878" s="9">
        <v>332.73275756835938</v>
      </c>
      <c r="U878" s="9">
        <v>91.64935302734375</v>
      </c>
      <c r="V878" s="9">
        <v>182.13999938964844</v>
      </c>
      <c r="W878">
        <v>217.61000061035156</v>
      </c>
      <c r="X878" s="9"/>
      <c r="Y878" s="9"/>
      <c r="AA878" s="6"/>
      <c r="AB878" s="84">
        <f>price_clean[[#This Row],[Date.1]]</f>
        <v>45082</v>
      </c>
      <c r="AC878" s="85">
        <f t="shared" si="95"/>
        <v>-2.005591490657713E-3</v>
      </c>
      <c r="AD878" s="85">
        <f t="shared" si="96"/>
        <v>6.7761430958332479E-4</v>
      </c>
      <c r="AE878" s="85">
        <f t="shared" si="97"/>
        <v>-7.5999827299036704E-3</v>
      </c>
      <c r="AF878" s="85">
        <f t="shared" si="98"/>
        <v>1.6088346067526507E-3</v>
      </c>
      <c r="AG878" s="85">
        <f t="shared" si="99"/>
        <v>-3.3783821531482602E-3</v>
      </c>
      <c r="AH878" s="85">
        <f t="shared" si="100"/>
        <v>6.0023657211361265E-3</v>
      </c>
      <c r="AI878" s="85">
        <f t="shared" si="101"/>
        <v>1.6868648629117366E-2</v>
      </c>
      <c r="AJ878" s="6"/>
      <c r="AK878" s="4"/>
    </row>
    <row r="879" spans="15:37" s="1" customFormat="1" x14ac:dyDescent="0.25">
      <c r="O879" s="6"/>
      <c r="P879" s="35">
        <v>45083</v>
      </c>
      <c r="Q879" s="9">
        <v>4283.85009765625</v>
      </c>
      <c r="R879" s="9">
        <v>14558.08984375</v>
      </c>
      <c r="S879" s="9">
        <v>177.86152648925781</v>
      </c>
      <c r="T879" s="9">
        <v>330.49429321289063</v>
      </c>
      <c r="U879" s="9">
        <v>92.192115783691406</v>
      </c>
      <c r="V879" s="9">
        <v>182.33999633789063</v>
      </c>
      <c r="W879">
        <v>221.30999755859375</v>
      </c>
      <c r="X879" s="9"/>
      <c r="Y879" s="9"/>
      <c r="AA879" s="6"/>
      <c r="AB879" s="84">
        <f>price_clean[[#This Row],[Date.1]]</f>
        <v>45083</v>
      </c>
      <c r="AC879" s="85">
        <f t="shared" si="95"/>
        <v>2.3511302338505759E-3</v>
      </c>
      <c r="AD879" s="85">
        <f t="shared" si="96"/>
        <v>1.0921285583027808E-4</v>
      </c>
      <c r="AE879" s="85">
        <f t="shared" si="97"/>
        <v>-2.0623290863017903E-3</v>
      </c>
      <c r="AF879" s="85">
        <f t="shared" si="98"/>
        <v>-6.7502459455301336E-3</v>
      </c>
      <c r="AG879" s="85">
        <f t="shared" si="99"/>
        <v>5.90469970492059E-3</v>
      </c>
      <c r="AH879" s="85">
        <f t="shared" si="100"/>
        <v>1.0974372841257363E-3</v>
      </c>
      <c r="AI879" s="85">
        <f t="shared" si="101"/>
        <v>1.6859949919710699E-2</v>
      </c>
      <c r="AJ879" s="6"/>
      <c r="AK879" s="4"/>
    </row>
    <row r="880" spans="15:37" s="1" customFormat="1" x14ac:dyDescent="0.25">
      <c r="O880" s="6"/>
      <c r="P880" s="35">
        <v>45084</v>
      </c>
      <c r="Q880" s="9">
        <v>4267.52001953125</v>
      </c>
      <c r="R880" s="9">
        <v>14303.2900390625</v>
      </c>
      <c r="S880" s="9">
        <v>176.48196411132813</v>
      </c>
      <c r="T880" s="9">
        <v>320.29263305664063</v>
      </c>
      <c r="U880" s="9">
        <v>91.794746398925781</v>
      </c>
      <c r="V880" s="9">
        <v>180.14999389648438</v>
      </c>
      <c r="W880">
        <v>224.57000732421875</v>
      </c>
      <c r="X880" s="9"/>
      <c r="Y880" s="9"/>
      <c r="AA880" s="6"/>
      <c r="AB880" s="84">
        <f>price_clean[[#This Row],[Date.1]]</f>
        <v>45084</v>
      </c>
      <c r="AC880" s="85">
        <f t="shared" si="95"/>
        <v>-3.8192939264206169E-3</v>
      </c>
      <c r="AD880" s="85">
        <f t="shared" si="96"/>
        <v>-1.7657258647053951E-2</v>
      </c>
      <c r="AE880" s="85">
        <f t="shared" si="97"/>
        <v>-7.7866216534304995E-3</v>
      </c>
      <c r="AF880" s="85">
        <f t="shared" si="98"/>
        <v>-3.1354335795478444E-2</v>
      </c>
      <c r="AG880" s="85">
        <f t="shared" si="99"/>
        <v>-4.3195475797664232E-3</v>
      </c>
      <c r="AH880" s="85">
        <f t="shared" si="100"/>
        <v>-1.2083252758880945E-2</v>
      </c>
      <c r="AI880" s="85">
        <f t="shared" si="101"/>
        <v>1.462307267215497E-2</v>
      </c>
      <c r="AJ880" s="6"/>
      <c r="AK880" s="4"/>
    </row>
    <row r="881" spans="15:37" s="1" customFormat="1" x14ac:dyDescent="0.25">
      <c r="O881" s="6"/>
      <c r="P881" s="35">
        <v>45085</v>
      </c>
      <c r="Q881" s="9">
        <v>4293.93017578125</v>
      </c>
      <c r="R881" s="9">
        <v>14484.5400390625</v>
      </c>
      <c r="S881" s="9">
        <v>179.21127319335938</v>
      </c>
      <c r="T881" s="9">
        <v>322.15469360351563</v>
      </c>
      <c r="U881" s="9">
        <v>92.356895446777344</v>
      </c>
      <c r="V881" s="9">
        <v>182.52999877929688</v>
      </c>
      <c r="W881">
        <v>234.86000061035156</v>
      </c>
      <c r="X881" s="9"/>
      <c r="Y881" s="9"/>
      <c r="AA881" s="6"/>
      <c r="AB881" s="84">
        <f>price_clean[[#This Row],[Date.1]]</f>
        <v>45085</v>
      </c>
      <c r="AC881" s="85">
        <f t="shared" si="95"/>
        <v>6.16957160752325E-3</v>
      </c>
      <c r="AD881" s="85">
        <f t="shared" si="96"/>
        <v>1.2592292958982157E-2</v>
      </c>
      <c r="AE881" s="85">
        <f t="shared" si="97"/>
        <v>1.5346722193374988E-2</v>
      </c>
      <c r="AF881" s="85">
        <f t="shared" si="98"/>
        <v>5.7967888846242408E-3</v>
      </c>
      <c r="AG881" s="85">
        <f t="shared" si="99"/>
        <v>6.1053030902013033E-3</v>
      </c>
      <c r="AH881" s="85">
        <f t="shared" si="100"/>
        <v>1.3124733073092816E-2</v>
      </c>
      <c r="AI881" s="85">
        <f t="shared" si="101"/>
        <v>4.4802099330861329E-2</v>
      </c>
      <c r="AJ881" s="6"/>
      <c r="AK881" s="4"/>
    </row>
    <row r="882" spans="15:37" s="1" customFormat="1" x14ac:dyDescent="0.25">
      <c r="O882" s="6"/>
      <c r="P882" s="35">
        <v>45086</v>
      </c>
      <c r="Q882" s="9">
        <v>4298.85986328125</v>
      </c>
      <c r="R882" s="9">
        <v>14528.3603515625</v>
      </c>
      <c r="S882" s="9">
        <v>179.59835815429688</v>
      </c>
      <c r="T882" s="9">
        <v>323.67010498046875</v>
      </c>
      <c r="U882" s="9">
        <v>92.463508605957031</v>
      </c>
      <c r="V882" s="9">
        <v>182.03999328613281</v>
      </c>
      <c r="W882">
        <v>244.39999389648438</v>
      </c>
      <c r="X882" s="9"/>
      <c r="Y882" s="9"/>
      <c r="AA882" s="6"/>
      <c r="AB882" s="84">
        <f>price_clean[[#This Row],[Date.1]]</f>
        <v>45086</v>
      </c>
      <c r="AC882" s="85">
        <f t="shared" si="95"/>
        <v>1.1474010230505239E-3</v>
      </c>
      <c r="AD882" s="85">
        <f t="shared" si="96"/>
        <v>3.0207490620673657E-3</v>
      </c>
      <c r="AE882" s="85">
        <f t="shared" si="97"/>
        <v>2.1576071391895837E-3</v>
      </c>
      <c r="AF882" s="85">
        <f t="shared" si="98"/>
        <v>4.692957475590339E-3</v>
      </c>
      <c r="AG882" s="85">
        <f t="shared" si="99"/>
        <v>1.1536948158013191E-3</v>
      </c>
      <c r="AH882" s="85">
        <f t="shared" si="100"/>
        <v>-2.6881301198417649E-3</v>
      </c>
      <c r="AI882" s="85">
        <f t="shared" si="101"/>
        <v>3.9816607788247742E-2</v>
      </c>
      <c r="AJ882" s="6"/>
      <c r="AK882" s="4"/>
    </row>
    <row r="883" spans="15:37" s="1" customFormat="1" x14ac:dyDescent="0.25">
      <c r="O883" s="6"/>
      <c r="P883" s="35">
        <v>45089</v>
      </c>
      <c r="Q883" s="9">
        <v>4338.93017578125</v>
      </c>
      <c r="R883" s="9">
        <v>14784.2998046875</v>
      </c>
      <c r="S883" s="9">
        <v>182.40704345703125</v>
      </c>
      <c r="T883" s="9">
        <v>328.68179321289063</v>
      </c>
      <c r="U883" s="9">
        <v>93.08380126953125</v>
      </c>
      <c r="V883" s="9">
        <v>181.8800048828125</v>
      </c>
      <c r="W883">
        <v>249.83000183105469</v>
      </c>
      <c r="X883" s="9"/>
      <c r="Y883" s="9"/>
      <c r="AA883" s="6"/>
      <c r="AB883" s="84">
        <f>price_clean[[#This Row],[Date.1]]</f>
        <v>45089</v>
      </c>
      <c r="AC883" s="85">
        <f t="shared" si="95"/>
        <v>9.2779749817541602E-3</v>
      </c>
      <c r="AD883" s="85">
        <f t="shared" si="96"/>
        <v>1.7463168204463256E-2</v>
      </c>
      <c r="AE883" s="85">
        <f t="shared" si="97"/>
        <v>1.5517678192471924E-2</v>
      </c>
      <c r="AF883" s="85">
        <f t="shared" si="98"/>
        <v>1.5365286274318603E-2</v>
      </c>
      <c r="AG883" s="85">
        <f t="shared" si="99"/>
        <v>6.6861112110972671E-3</v>
      </c>
      <c r="AH883" s="85">
        <f t="shared" si="100"/>
        <v>-8.7925046401565038E-4</v>
      </c>
      <c r="AI883" s="85">
        <f t="shared" si="101"/>
        <v>2.1974491562613167E-2</v>
      </c>
      <c r="AJ883" s="6"/>
      <c r="AK883" s="4"/>
    </row>
    <row r="884" spans="15:37" s="1" customFormat="1" x14ac:dyDescent="0.25">
      <c r="O884" s="6"/>
      <c r="P884" s="35">
        <v>45090</v>
      </c>
      <c r="Q884" s="9">
        <v>4369.009765625</v>
      </c>
      <c r="R884" s="9">
        <v>14900.849609375</v>
      </c>
      <c r="S884" s="9">
        <v>181.93063354492188</v>
      </c>
      <c r="T884" s="9">
        <v>331.09848022460938</v>
      </c>
      <c r="U884" s="9">
        <v>93.810722351074219</v>
      </c>
      <c r="V884" s="9">
        <v>180.53999328613281</v>
      </c>
      <c r="W884">
        <v>258.70999145507813</v>
      </c>
      <c r="X884" s="9"/>
      <c r="Y884" s="9"/>
      <c r="AA884" s="6"/>
      <c r="AB884" s="84">
        <f>price_clean[[#This Row],[Date.1]]</f>
        <v>45090</v>
      </c>
      <c r="AC884" s="85">
        <f t="shared" si="95"/>
        <v>6.9085707259088974E-3</v>
      </c>
      <c r="AD884" s="85">
        <f t="shared" si="96"/>
        <v>7.8524383987827098E-3</v>
      </c>
      <c r="AE884" s="85">
        <f t="shared" si="97"/>
        <v>-2.6152122808536416E-3</v>
      </c>
      <c r="AF884" s="85">
        <f t="shared" si="98"/>
        <v>7.3257656131929744E-3</v>
      </c>
      <c r="AG884" s="85">
        <f t="shared" si="99"/>
        <v>7.7789839221980807E-3</v>
      </c>
      <c r="AH884" s="85">
        <f t="shared" si="100"/>
        <v>-7.3948331208413699E-3</v>
      </c>
      <c r="AI884" s="85">
        <f t="shared" si="101"/>
        <v>3.4927016341885643E-2</v>
      </c>
      <c r="AJ884" s="6"/>
      <c r="AK884" s="4"/>
    </row>
    <row r="885" spans="15:37" s="1" customFormat="1" x14ac:dyDescent="0.25">
      <c r="O885" s="6"/>
      <c r="P885" s="35">
        <v>45091</v>
      </c>
      <c r="Q885" s="9">
        <v>4372.58984375</v>
      </c>
      <c r="R885" s="9">
        <v>15005.6904296875</v>
      </c>
      <c r="S885" s="9">
        <v>182.56584167480469</v>
      </c>
      <c r="T885" s="9">
        <v>334.119384765625</v>
      </c>
      <c r="U885" s="9">
        <v>93.956100463867188</v>
      </c>
      <c r="V885" s="9">
        <v>180.63999938964844</v>
      </c>
      <c r="W885">
        <v>256.79000854492188</v>
      </c>
      <c r="X885" s="9"/>
      <c r="Y885" s="9"/>
      <c r="AA885" s="6"/>
      <c r="AB885" s="84">
        <f>price_clean[[#This Row],[Date.1]]</f>
        <v>45091</v>
      </c>
      <c r="AC885" s="85">
        <f t="shared" si="95"/>
        <v>8.1908998012658412E-4</v>
      </c>
      <c r="AD885" s="85">
        <f t="shared" si="96"/>
        <v>7.0112590526003934E-3</v>
      </c>
      <c r="AE885" s="85">
        <f t="shared" si="97"/>
        <v>3.4854042006545421E-3</v>
      </c>
      <c r="AF885" s="85">
        <f t="shared" si="98"/>
        <v>9.0825140655287594E-3</v>
      </c>
      <c r="AG885" s="85">
        <f t="shared" si="99"/>
        <v>1.5484965838263626E-3</v>
      </c>
      <c r="AH885" s="85">
        <f t="shared" si="100"/>
        <v>5.5377434021446526E-4</v>
      </c>
      <c r="AI885" s="85">
        <f t="shared" si="101"/>
        <v>-7.4490467049331483E-3</v>
      </c>
      <c r="AJ885" s="6"/>
      <c r="AK885" s="4"/>
    </row>
    <row r="886" spans="15:37" s="1" customFormat="1" x14ac:dyDescent="0.25">
      <c r="O886" s="6"/>
      <c r="P886" s="35">
        <v>45092</v>
      </c>
      <c r="Q886" s="9">
        <v>4425.83984375</v>
      </c>
      <c r="R886" s="9">
        <v>15185.48046875</v>
      </c>
      <c r="S886" s="9">
        <v>184.61033630371094</v>
      </c>
      <c r="T886" s="9">
        <v>344.77664184570313</v>
      </c>
      <c r="U886" s="9">
        <v>95.0416259765625</v>
      </c>
      <c r="V886" s="9">
        <v>181.91000366210938</v>
      </c>
      <c r="W886">
        <v>255.89999389648438</v>
      </c>
      <c r="X886" s="9"/>
      <c r="Y886" s="9"/>
      <c r="AA886" s="6"/>
      <c r="AB886" s="84">
        <f>price_clean[[#This Row],[Date.1]]</f>
        <v>45092</v>
      </c>
      <c r="AC886" s="85">
        <f t="shared" si="95"/>
        <v>1.2104580493589997E-2</v>
      </c>
      <c r="AD886" s="85">
        <f t="shared" si="96"/>
        <v>1.1910247866197252E-2</v>
      </c>
      <c r="AE886" s="85">
        <f t="shared" si="97"/>
        <v>1.1136429220327626E-2</v>
      </c>
      <c r="AF886" s="85">
        <f t="shared" si="98"/>
        <v>3.139842389932973E-2</v>
      </c>
      <c r="AG886" s="85">
        <f t="shared" si="99"/>
        <v>1.1487306965171772E-2</v>
      </c>
      <c r="AH886" s="85">
        <f t="shared" si="100"/>
        <v>7.0059823830363084E-3</v>
      </c>
      <c r="AI886" s="85">
        <f t="shared" si="101"/>
        <v>-3.4719442089692484E-3</v>
      </c>
      <c r="AJ886" s="6"/>
      <c r="AK886" s="4"/>
    </row>
    <row r="887" spans="15:37" s="1" customFormat="1" x14ac:dyDescent="0.25">
      <c r="O887" s="6"/>
      <c r="P887" s="35">
        <v>45093</v>
      </c>
      <c r="Q887" s="9">
        <v>4409.58984375</v>
      </c>
      <c r="R887" s="9">
        <v>15083.919921875</v>
      </c>
      <c r="S887" s="9">
        <v>183.52853393554688</v>
      </c>
      <c r="T887" s="9">
        <v>339.06170654296875</v>
      </c>
      <c r="U887" s="9">
        <v>94.770240783691406</v>
      </c>
      <c r="V887" s="9">
        <v>181.6300048828125</v>
      </c>
      <c r="W887">
        <v>260.54000854492188</v>
      </c>
      <c r="X887" s="9"/>
      <c r="Y887" s="9"/>
      <c r="AA887" s="6"/>
      <c r="AB887" s="84">
        <f>price_clean[[#This Row],[Date.1]]</f>
        <v>45093</v>
      </c>
      <c r="AC887" s="85">
        <f t="shared" si="95"/>
        <v>-3.6783764677510893E-3</v>
      </c>
      <c r="AD887" s="85">
        <f t="shared" si="96"/>
        <v>-6.7104684383105986E-3</v>
      </c>
      <c r="AE887" s="85">
        <f t="shared" si="97"/>
        <v>-5.8771597866740183E-3</v>
      </c>
      <c r="AF887" s="85">
        <f t="shared" si="98"/>
        <v>-1.6714676411447527E-2</v>
      </c>
      <c r="AG887" s="85">
        <f t="shared" si="99"/>
        <v>-2.8595196119840689E-3</v>
      </c>
      <c r="AH887" s="85">
        <f t="shared" si="100"/>
        <v>-1.5404017609150433E-3</v>
      </c>
      <c r="AI887" s="85">
        <f t="shared" si="101"/>
        <v>1.7969713751816722E-2</v>
      </c>
      <c r="AJ887" s="6"/>
      <c r="AK887" s="4"/>
    </row>
    <row r="888" spans="15:37" s="1" customFormat="1" x14ac:dyDescent="0.25">
      <c r="O888" s="6"/>
      <c r="P888" s="35">
        <v>45097</v>
      </c>
      <c r="Q888" s="9">
        <v>4388.7099609375</v>
      </c>
      <c r="R888" s="9">
        <v>15070.150390625</v>
      </c>
      <c r="S888" s="9">
        <v>183.61785888671875</v>
      </c>
      <c r="T888" s="9">
        <v>334.82257080078125</v>
      </c>
      <c r="U888" s="9">
        <v>93.833572387695313</v>
      </c>
      <c r="V888" s="9">
        <v>179.75</v>
      </c>
      <c r="W888">
        <v>274.45001220703125</v>
      </c>
      <c r="X888" s="9"/>
      <c r="Y888" s="9"/>
      <c r="AA888" s="6"/>
      <c r="AB888" s="84">
        <f>price_clean[[#This Row],[Date.1]]</f>
        <v>45097</v>
      </c>
      <c r="AC888" s="85">
        <f t="shared" si="95"/>
        <v>-4.7463538352360479E-3</v>
      </c>
      <c r="AD888" s="85">
        <f t="shared" si="96"/>
        <v>-9.1327851028877988E-4</v>
      </c>
      <c r="AE888" s="85">
        <f t="shared" si="97"/>
        <v>4.865903883608351E-4</v>
      </c>
      <c r="AF888" s="85">
        <f t="shared" si="98"/>
        <v>-1.2581363900449323E-2</v>
      </c>
      <c r="AG888" s="85">
        <f t="shared" si="99"/>
        <v>-9.9327376382487079E-3</v>
      </c>
      <c r="AH888" s="85">
        <f t="shared" si="100"/>
        <v>-1.0404681043488588E-2</v>
      </c>
      <c r="AI888" s="85">
        <f t="shared" si="101"/>
        <v>5.2012706407673179E-2</v>
      </c>
      <c r="AJ888" s="6"/>
      <c r="AK888" s="4"/>
    </row>
    <row r="889" spans="15:37" s="1" customFormat="1" x14ac:dyDescent="0.25">
      <c r="O889" s="6"/>
      <c r="P889" s="35">
        <v>45098</v>
      </c>
      <c r="Q889" s="9">
        <v>4365.68994140625</v>
      </c>
      <c r="R889" s="9">
        <v>14867.4501953125</v>
      </c>
      <c r="S889" s="9">
        <v>182.57575988769531</v>
      </c>
      <c r="T889" s="9">
        <v>330.37545776367188</v>
      </c>
      <c r="U889" s="9">
        <v>93.540863037109375</v>
      </c>
      <c r="V889" s="9">
        <v>179.49000549316406</v>
      </c>
      <c r="W889">
        <v>259.45999145507813</v>
      </c>
      <c r="X889" s="9"/>
      <c r="Y889" s="9"/>
      <c r="AA889" s="6"/>
      <c r="AB889" s="84">
        <f>price_clean[[#This Row],[Date.1]]</f>
        <v>45098</v>
      </c>
      <c r="AC889" s="85">
        <f t="shared" si="95"/>
        <v>-5.2590863669252008E-3</v>
      </c>
      <c r="AD889" s="85">
        <f t="shared" si="96"/>
        <v>-1.3541719369724302E-2</v>
      </c>
      <c r="AE889" s="85">
        <f t="shared" si="97"/>
        <v>-5.6915345254685322E-3</v>
      </c>
      <c r="AF889" s="85">
        <f t="shared" si="98"/>
        <v>-1.3370993604318491E-2</v>
      </c>
      <c r="AG889" s="85">
        <f t="shared" si="99"/>
        <v>-3.1243279055364588E-3</v>
      </c>
      <c r="AH889" s="85">
        <f t="shared" si="100"/>
        <v>-1.4474699268161662E-3</v>
      </c>
      <c r="AI889" s="85">
        <f t="shared" si="101"/>
        <v>-5.6166624264676723E-2</v>
      </c>
      <c r="AJ889" s="6"/>
      <c r="AK889" s="4"/>
    </row>
    <row r="890" spans="15:37" s="1" customFormat="1" x14ac:dyDescent="0.25">
      <c r="O890" s="6"/>
      <c r="P890" s="35">
        <v>45099</v>
      </c>
      <c r="Q890" s="9">
        <v>4381.89013671875</v>
      </c>
      <c r="R890" s="9">
        <v>15042.3203125</v>
      </c>
      <c r="S890" s="9">
        <v>185.5928955078125</v>
      </c>
      <c r="T890" s="9">
        <v>336.46670532226563</v>
      </c>
      <c r="U890" s="9">
        <v>93.5018310546875</v>
      </c>
      <c r="V890" s="9">
        <v>177.71000671386719</v>
      </c>
      <c r="W890">
        <v>264.6099853515625</v>
      </c>
      <c r="X890" s="9"/>
      <c r="Y890" s="9"/>
      <c r="AA890" s="6"/>
      <c r="AB890" s="84">
        <f>price_clean[[#This Row],[Date.1]]</f>
        <v>45099</v>
      </c>
      <c r="AC890" s="85">
        <f t="shared" si="95"/>
        <v>3.7039303873345254E-3</v>
      </c>
      <c r="AD890" s="85">
        <f t="shared" si="96"/>
        <v>1.169331002974678E-2</v>
      </c>
      <c r="AE890" s="85">
        <f t="shared" si="97"/>
        <v>1.6390331550246915E-2</v>
      </c>
      <c r="AF890" s="85">
        <f t="shared" si="98"/>
        <v>1.8269441613302569E-2</v>
      </c>
      <c r="AG890" s="85">
        <f t="shared" si="99"/>
        <v>-4.1735907599036619E-4</v>
      </c>
      <c r="AH890" s="85">
        <f t="shared" si="100"/>
        <v>-9.9664806970392542E-3</v>
      </c>
      <c r="AI890" s="85">
        <f t="shared" si="101"/>
        <v>1.9654473293680905E-2</v>
      </c>
      <c r="AJ890" s="6"/>
      <c r="AK890" s="4"/>
    </row>
    <row r="891" spans="15:37" s="1" customFormat="1" x14ac:dyDescent="0.25">
      <c r="O891" s="6"/>
      <c r="P891" s="35">
        <v>45100</v>
      </c>
      <c r="Q891" s="9">
        <v>4348.330078125</v>
      </c>
      <c r="R891" s="9">
        <v>14891.48046875</v>
      </c>
      <c r="S891" s="9">
        <v>185.27528381347656</v>
      </c>
      <c r="T891" s="9">
        <v>331.82150268554688</v>
      </c>
      <c r="U891" s="9">
        <v>92.477340698242188</v>
      </c>
      <c r="V891" s="9">
        <v>178.19999694824219</v>
      </c>
      <c r="W891">
        <v>256.60000610351563</v>
      </c>
      <c r="X891" s="9"/>
      <c r="Y891" s="9"/>
      <c r="AA891" s="6"/>
      <c r="AB891" s="84">
        <f>price_clean[[#This Row],[Date.1]]</f>
        <v>45100</v>
      </c>
      <c r="AC891" s="85">
        <f t="shared" si="95"/>
        <v>-7.6882880565021577E-3</v>
      </c>
      <c r="AD891" s="85">
        <f t="shared" si="96"/>
        <v>-1.007831391770418E-2</v>
      </c>
      <c r="AE891" s="85">
        <f t="shared" si="97"/>
        <v>-1.7128014194423716E-3</v>
      </c>
      <c r="AF891" s="85">
        <f t="shared" si="98"/>
        <v>-1.3902018303391122E-2</v>
      </c>
      <c r="AG891" s="85">
        <f t="shared" si="99"/>
        <v>-1.1017370490440912E-2</v>
      </c>
      <c r="AH891" s="85">
        <f t="shared" si="100"/>
        <v>2.7534519339434175E-3</v>
      </c>
      <c r="AI891" s="85">
        <f t="shared" si="101"/>
        <v>-3.0738512535417289E-2</v>
      </c>
      <c r="AJ891" s="6"/>
      <c r="AK891" s="4"/>
    </row>
    <row r="892" spans="15:37" s="1" customFormat="1" x14ac:dyDescent="0.25">
      <c r="O892" s="6"/>
      <c r="P892" s="35">
        <v>45103</v>
      </c>
      <c r="Q892" s="9">
        <v>4328.81982421875</v>
      </c>
      <c r="R892" s="9">
        <v>14689.01953125</v>
      </c>
      <c r="S892" s="9">
        <v>183.87590026855469</v>
      </c>
      <c r="T892" s="9">
        <v>325.4627685546875</v>
      </c>
      <c r="U892" s="9">
        <v>92.418800354003906</v>
      </c>
      <c r="V892" s="9">
        <v>178.50999450683594</v>
      </c>
      <c r="W892">
        <v>241.05000305175781</v>
      </c>
      <c r="X892" s="9"/>
      <c r="Y892" s="9"/>
      <c r="AA892" s="6"/>
      <c r="AB892" s="84">
        <f>price_clean[[#This Row],[Date.1]]</f>
        <v>45103</v>
      </c>
      <c r="AC892" s="85">
        <f t="shared" si="95"/>
        <v>-4.4969343631321712E-3</v>
      </c>
      <c r="AD892" s="85">
        <f t="shared" si="96"/>
        <v>-1.3689024801897142E-2</v>
      </c>
      <c r="AE892" s="85">
        <f t="shared" si="97"/>
        <v>-7.5816646864275139E-3</v>
      </c>
      <c r="AF892" s="85">
        <f t="shared" si="98"/>
        <v>-1.9349109035516052E-2</v>
      </c>
      <c r="AG892" s="85">
        <f t="shared" si="99"/>
        <v>-6.332240993372699E-4</v>
      </c>
      <c r="AH892" s="85">
        <f t="shared" si="100"/>
        <v>1.7380933759117798E-3</v>
      </c>
      <c r="AI892" s="85">
        <f t="shared" si="101"/>
        <v>-6.2514082455744857E-2</v>
      </c>
      <c r="AJ892" s="6"/>
      <c r="AK892" s="4"/>
    </row>
    <row r="893" spans="15:37" s="1" customFormat="1" x14ac:dyDescent="0.25">
      <c r="O893" s="6"/>
      <c r="P893" s="35">
        <v>45104</v>
      </c>
      <c r="Q893" s="9">
        <v>4378.41015625</v>
      </c>
      <c r="R893" s="9">
        <v>14945.91015625</v>
      </c>
      <c r="S893" s="9">
        <v>186.64492797851563</v>
      </c>
      <c r="T893" s="9">
        <v>331.37579345703125</v>
      </c>
      <c r="U893" s="9">
        <v>93.365242004394531</v>
      </c>
      <c r="V893" s="9">
        <v>177.69000244140625</v>
      </c>
      <c r="W893">
        <v>250.21000671386719</v>
      </c>
      <c r="X893" s="9"/>
      <c r="Y893" s="9"/>
      <c r="AA893" s="6"/>
      <c r="AB893" s="84">
        <f>price_clean[[#This Row],[Date.1]]</f>
        <v>45104</v>
      </c>
      <c r="AC893" s="85">
        <f t="shared" si="95"/>
        <v>1.139073352418076E-2</v>
      </c>
      <c r="AD893" s="85">
        <f t="shared" si="96"/>
        <v>1.7337450266458419E-2</v>
      </c>
      <c r="AE893" s="85">
        <f t="shared" si="97"/>
        <v>1.494695602181211E-2</v>
      </c>
      <c r="AF893" s="85">
        <f t="shared" si="98"/>
        <v>1.8004986258743493E-2</v>
      </c>
      <c r="AG893" s="85">
        <f t="shared" si="99"/>
        <v>1.0188709706771111E-2</v>
      </c>
      <c r="AH893" s="85">
        <f t="shared" si="100"/>
        <v>-4.6041185904783797E-3</v>
      </c>
      <c r="AI893" s="85">
        <f t="shared" si="101"/>
        <v>3.7296198580718677E-2</v>
      </c>
      <c r="AJ893" s="6"/>
      <c r="AK893" s="4"/>
    </row>
    <row r="894" spans="15:37" s="1" customFormat="1" x14ac:dyDescent="0.25">
      <c r="O894" s="6"/>
      <c r="P894" s="35">
        <v>45105</v>
      </c>
      <c r="Q894" s="9">
        <v>4376.85986328125</v>
      </c>
      <c r="R894" s="9">
        <v>14964.5703125</v>
      </c>
      <c r="S894" s="9">
        <v>187.82595825195313</v>
      </c>
      <c r="T894" s="9">
        <v>332.64358520507813</v>
      </c>
      <c r="U894" s="9">
        <v>93.414016723632813</v>
      </c>
      <c r="V894" s="9">
        <v>177.27999877929688</v>
      </c>
      <c r="W894">
        <v>256.239990234375</v>
      </c>
      <c r="X894" s="9"/>
      <c r="Y894" s="9"/>
      <c r="AA894" s="6"/>
      <c r="AB894" s="84">
        <f>price_clean[[#This Row],[Date.1]]</f>
        <v>45105</v>
      </c>
      <c r="AC894" s="85">
        <f t="shared" si="95"/>
        <v>-3.541393883898215E-4</v>
      </c>
      <c r="AD894" s="85">
        <f t="shared" si="96"/>
        <v>1.2477337962125412E-3</v>
      </c>
      <c r="AE894" s="85">
        <f t="shared" si="97"/>
        <v>6.3077490546542304E-3</v>
      </c>
      <c r="AF894" s="85">
        <f t="shared" si="98"/>
        <v>3.818543040421949E-3</v>
      </c>
      <c r="AG894" s="85">
        <f t="shared" si="99"/>
        <v>5.2227127015186262E-4</v>
      </c>
      <c r="AH894" s="85">
        <f t="shared" si="100"/>
        <v>-2.3100760234936952E-3</v>
      </c>
      <c r="AI894" s="85">
        <f t="shared" si="101"/>
        <v>2.3813875097039847E-2</v>
      </c>
      <c r="AJ894" s="6"/>
      <c r="AK894" s="4"/>
    </row>
    <row r="895" spans="15:37" s="1" customFormat="1" x14ac:dyDescent="0.25">
      <c r="O895" s="6"/>
      <c r="P895" s="35">
        <v>45106</v>
      </c>
      <c r="Q895" s="9">
        <v>4396.43994140625</v>
      </c>
      <c r="R895" s="9">
        <v>14939.9501953125</v>
      </c>
      <c r="S895" s="9">
        <v>188.16336059570313</v>
      </c>
      <c r="T895" s="9">
        <v>331.8511962890625</v>
      </c>
      <c r="U895" s="9">
        <v>93.589637756347656</v>
      </c>
      <c r="V895" s="9">
        <v>177.08999633789063</v>
      </c>
      <c r="W895">
        <v>257.5</v>
      </c>
      <c r="X895" s="9"/>
      <c r="Y895" s="9"/>
      <c r="AA895" s="6"/>
      <c r="AB895" s="84">
        <f>price_clean[[#This Row],[Date.1]]</f>
        <v>45106</v>
      </c>
      <c r="AC895" s="85">
        <f t="shared" si="95"/>
        <v>4.4635681144900002E-3</v>
      </c>
      <c r="AD895" s="85">
        <f t="shared" si="96"/>
        <v>-1.6465820104782179E-3</v>
      </c>
      <c r="AE895" s="85">
        <f t="shared" si="97"/>
        <v>1.7947447834505839E-3</v>
      </c>
      <c r="AF895" s="85">
        <f t="shared" si="98"/>
        <v>-2.384937590695304E-3</v>
      </c>
      <c r="AG895" s="85">
        <f t="shared" si="99"/>
        <v>1.878263661038641E-3</v>
      </c>
      <c r="AH895" s="85">
        <f t="shared" si="100"/>
        <v>-1.0723394318449203E-3</v>
      </c>
      <c r="AI895" s="85">
        <f t="shared" si="101"/>
        <v>4.9052529141322089E-3</v>
      </c>
      <c r="AJ895" s="6"/>
      <c r="AK895" s="4"/>
    </row>
    <row r="896" spans="15:37" s="1" customFormat="1" x14ac:dyDescent="0.25">
      <c r="O896" s="6"/>
      <c r="P896" s="35">
        <v>45107</v>
      </c>
      <c r="Q896" s="9">
        <v>4450.3798828125</v>
      </c>
      <c r="R896" s="9">
        <v>15179.2099609375</v>
      </c>
      <c r="S896" s="9">
        <v>192.51042175292969</v>
      </c>
      <c r="T896" s="9">
        <v>337.288818359375</v>
      </c>
      <c r="U896" s="9">
        <v>94.623893737792969</v>
      </c>
      <c r="V896" s="9">
        <v>178.27000427246094</v>
      </c>
      <c r="W896">
        <v>261.76998901367188</v>
      </c>
      <c r="X896" s="9"/>
      <c r="Y896" s="9"/>
      <c r="AA896" s="6"/>
      <c r="AB896" s="84">
        <f>price_clean[[#This Row],[Date.1]]</f>
        <v>45107</v>
      </c>
      <c r="AC896" s="85">
        <f t="shared" si="95"/>
        <v>1.2194350261885799E-2</v>
      </c>
      <c r="AD896" s="85">
        <f t="shared" si="96"/>
        <v>1.5887879827058408E-2</v>
      </c>
      <c r="AE896" s="85">
        <f t="shared" si="97"/>
        <v>2.2839766379070429E-2</v>
      </c>
      <c r="AF896" s="85">
        <f t="shared" si="98"/>
        <v>1.6252926591910608E-2</v>
      </c>
      <c r="AG896" s="85">
        <f t="shared" si="99"/>
        <v>1.0990351051530832E-2</v>
      </c>
      <c r="AH896" s="85">
        <f t="shared" si="100"/>
        <v>6.6412216886671373E-3</v>
      </c>
      <c r="AI896" s="85">
        <f t="shared" si="101"/>
        <v>1.6446493545468958E-2</v>
      </c>
      <c r="AJ896" s="6"/>
      <c r="AK896" s="4"/>
    </row>
    <row r="897" spans="15:37" s="1" customFormat="1" x14ac:dyDescent="0.25">
      <c r="O897" s="6"/>
      <c r="P897" s="35">
        <v>45110</v>
      </c>
      <c r="Q897" s="9">
        <v>4455.58984375</v>
      </c>
      <c r="R897" s="9">
        <v>15208.6904296875</v>
      </c>
      <c r="S897" s="9">
        <v>191.01181030273438</v>
      </c>
      <c r="T897" s="9">
        <v>334.76315307617188</v>
      </c>
      <c r="U897" s="9">
        <v>94.926368713378906</v>
      </c>
      <c r="V897" s="9">
        <v>178.47000122070313</v>
      </c>
      <c r="W897">
        <v>279.82000732421875</v>
      </c>
      <c r="X897" s="9"/>
      <c r="Y897" s="9"/>
      <c r="AA897" s="6"/>
      <c r="AB897" s="84">
        <f>price_clean[[#This Row],[Date.1]]</f>
        <v>45110</v>
      </c>
      <c r="AC897" s="85">
        <f t="shared" si="95"/>
        <v>1.1699930926736418E-3</v>
      </c>
      <c r="AD897" s="85">
        <f t="shared" si="96"/>
        <v>1.9402773880222363E-3</v>
      </c>
      <c r="AE897" s="85">
        <f t="shared" si="97"/>
        <v>-7.8150310579217386E-3</v>
      </c>
      <c r="AF897" s="85">
        <f t="shared" si="98"/>
        <v>-7.5163150505069207E-3</v>
      </c>
      <c r="AG897" s="85">
        <f t="shared" si="99"/>
        <v>3.1915042313071891E-3</v>
      </c>
      <c r="AH897" s="85">
        <f t="shared" si="100"/>
        <v>1.1212477777403521E-3</v>
      </c>
      <c r="AI897" s="85">
        <f t="shared" si="101"/>
        <v>6.6680351830630452E-2</v>
      </c>
      <c r="AJ897" s="6"/>
      <c r="AK897" s="4"/>
    </row>
    <row r="898" spans="15:37" s="1" customFormat="1" x14ac:dyDescent="0.25">
      <c r="O898" s="6"/>
      <c r="P898" s="35">
        <v>45112</v>
      </c>
      <c r="Q898" s="9">
        <v>4446.81982421875</v>
      </c>
      <c r="R898" s="9">
        <v>15203.7802734375</v>
      </c>
      <c r="S898" s="9">
        <v>189.89028930664063</v>
      </c>
      <c r="T898" s="9">
        <v>334.92160034179688</v>
      </c>
      <c r="U898" s="9">
        <v>94.389717102050781</v>
      </c>
      <c r="V898" s="9">
        <v>177.83999633789063</v>
      </c>
      <c r="W898">
        <v>282.48001098632813</v>
      </c>
      <c r="X898" s="9"/>
      <c r="Y898" s="9"/>
      <c r="AA898" s="6"/>
      <c r="AB898" s="84">
        <f>price_clean[[#This Row],[Date.1]]</f>
        <v>45112</v>
      </c>
      <c r="AC898" s="85">
        <f t="shared" si="95"/>
        <v>-1.9702580976127164E-3</v>
      </c>
      <c r="AD898" s="85">
        <f t="shared" si="96"/>
        <v>-3.2290413630614692E-4</v>
      </c>
      <c r="AE898" s="85">
        <f t="shared" si="97"/>
        <v>-5.8887794959648875E-3</v>
      </c>
      <c r="AF898" s="85">
        <f t="shared" si="98"/>
        <v>4.7319956971659161E-4</v>
      </c>
      <c r="AG898" s="85">
        <f t="shared" si="99"/>
        <v>-5.6693866919418036E-3</v>
      </c>
      <c r="AH898" s="85">
        <f t="shared" si="100"/>
        <v>-3.5362776439635509E-3</v>
      </c>
      <c r="AI898" s="85">
        <f t="shared" si="101"/>
        <v>9.4612250326506116E-3</v>
      </c>
      <c r="AJ898" s="6"/>
      <c r="AK898" s="4"/>
    </row>
    <row r="899" spans="15:37" s="1" customFormat="1" x14ac:dyDescent="0.25">
      <c r="O899" s="6"/>
      <c r="P899" s="35">
        <v>45113</v>
      </c>
      <c r="Q899" s="9">
        <v>4411.58984375</v>
      </c>
      <c r="R899" s="9">
        <v>15089.4501953125</v>
      </c>
      <c r="S899" s="9">
        <v>190.36669921875</v>
      </c>
      <c r="T899" s="9">
        <v>338.0118408203125</v>
      </c>
      <c r="U899" s="9">
        <v>93.2286376953125</v>
      </c>
      <c r="V899" s="9">
        <v>177.30999755859375</v>
      </c>
      <c r="W899">
        <v>276.54000854492188</v>
      </c>
      <c r="X899" s="9"/>
      <c r="Y899" s="9"/>
      <c r="AA899" s="6"/>
      <c r="AB899" s="84">
        <f>price_clean[[#This Row],[Date.1]]</f>
        <v>45113</v>
      </c>
      <c r="AC899" s="85">
        <f t="shared" si="95"/>
        <v>-7.9540611758947624E-3</v>
      </c>
      <c r="AD899" s="85">
        <f t="shared" si="96"/>
        <v>-7.5482620504349123E-3</v>
      </c>
      <c r="AE899" s="85">
        <f t="shared" si="97"/>
        <v>2.5057273147046414E-3</v>
      </c>
      <c r="AF899" s="85">
        <f t="shared" si="98"/>
        <v>9.1844512765816982E-3</v>
      </c>
      <c r="AG899" s="85">
        <f t="shared" si="99"/>
        <v>-1.2377192312274105E-2</v>
      </c>
      <c r="AH899" s="85">
        <f t="shared" si="100"/>
        <v>-2.9846497640260692E-3</v>
      </c>
      <c r="AI899" s="85">
        <f t="shared" si="101"/>
        <v>-2.1252283652662789E-2</v>
      </c>
      <c r="AJ899" s="6"/>
      <c r="AK899" s="4"/>
    </row>
    <row r="900" spans="15:37" s="1" customFormat="1" x14ac:dyDescent="0.25">
      <c r="O900" s="6"/>
      <c r="P900" s="35">
        <v>45114</v>
      </c>
      <c r="Q900" s="9">
        <v>4398.9501953125</v>
      </c>
      <c r="R900" s="9">
        <v>15036.849609375</v>
      </c>
      <c r="S900" s="9">
        <v>189.24519348144531</v>
      </c>
      <c r="T900" s="9">
        <v>334.00051879882813</v>
      </c>
      <c r="U900" s="9">
        <v>93.472564697265625</v>
      </c>
      <c r="V900" s="9">
        <v>178.63999938964844</v>
      </c>
      <c r="W900">
        <v>274.42999267578125</v>
      </c>
      <c r="X900" s="9"/>
      <c r="Y900" s="9"/>
      <c r="AA900" s="6"/>
      <c r="AB900" s="84">
        <f>price_clean[[#This Row],[Date.1]]</f>
        <v>45114</v>
      </c>
      <c r="AC900" s="85">
        <f t="shared" si="95"/>
        <v>-2.869212795733482E-3</v>
      </c>
      <c r="AD900" s="85">
        <f t="shared" si="96"/>
        <v>-3.4920079618135391E-3</v>
      </c>
      <c r="AE900" s="85">
        <f t="shared" si="97"/>
        <v>-5.9087137246591316E-3</v>
      </c>
      <c r="AF900" s="85">
        <f t="shared" si="98"/>
        <v>-1.1938380616772442E-2</v>
      </c>
      <c r="AG900" s="85">
        <f t="shared" si="99"/>
        <v>2.613021636917658E-3</v>
      </c>
      <c r="AH900" s="85">
        <f t="shared" si="100"/>
        <v>7.4730048154887964E-3</v>
      </c>
      <c r="AI900" s="85">
        <f t="shared" si="101"/>
        <v>-7.6593142269537427E-3</v>
      </c>
      <c r="AJ900" s="6"/>
      <c r="AK900" s="4"/>
    </row>
    <row r="901" spans="15:37" s="1" customFormat="1" x14ac:dyDescent="0.25">
      <c r="O901" s="6"/>
      <c r="P901" s="35">
        <v>45117</v>
      </c>
      <c r="Q901" s="9">
        <v>4409.52978515625</v>
      </c>
      <c r="R901" s="9">
        <v>15045.6396484375</v>
      </c>
      <c r="S901" s="9">
        <v>187.19078063964844</v>
      </c>
      <c r="T901" s="9">
        <v>328.66192626953125</v>
      </c>
      <c r="U901" s="9">
        <v>93.765274047851563</v>
      </c>
      <c r="V901" s="9">
        <v>178.77999877929688</v>
      </c>
      <c r="W901">
        <v>269.6099853515625</v>
      </c>
      <c r="X901" s="9"/>
      <c r="Y901" s="9"/>
      <c r="AA901" s="6"/>
      <c r="AB901" s="84">
        <f>price_clean[[#This Row],[Date.1]]</f>
        <v>45117</v>
      </c>
      <c r="AC901" s="85">
        <f t="shared" si="95"/>
        <v>2.4021386106263119E-3</v>
      </c>
      <c r="AD901" s="85">
        <f t="shared" si="96"/>
        <v>5.8439574181049371E-4</v>
      </c>
      <c r="AE901" s="85">
        <f t="shared" si="97"/>
        <v>-1.0915180163887503E-2</v>
      </c>
      <c r="AF901" s="85">
        <f t="shared" si="98"/>
        <v>-1.6112903549903468E-2</v>
      </c>
      <c r="AG901" s="85">
        <f t="shared" si="99"/>
        <v>3.1266072178597298E-3</v>
      </c>
      <c r="AH901" s="85">
        <f t="shared" si="100"/>
        <v>7.833887164984092E-4</v>
      </c>
      <c r="AI901" s="85">
        <f t="shared" si="101"/>
        <v>-1.7719776626485641E-2</v>
      </c>
      <c r="AJ901" s="6"/>
      <c r="AK901" s="4"/>
    </row>
    <row r="902" spans="15:37" s="1" customFormat="1" x14ac:dyDescent="0.25">
      <c r="O902" s="6"/>
      <c r="P902" s="35">
        <v>45118</v>
      </c>
      <c r="Q902" s="9">
        <v>4439.259765625</v>
      </c>
      <c r="R902" s="9">
        <v>15119.0595703125</v>
      </c>
      <c r="S902" s="9">
        <v>186.66476440429688</v>
      </c>
      <c r="T902" s="9">
        <v>329.29586791992188</v>
      </c>
      <c r="U902" s="9">
        <v>94.575111389160156</v>
      </c>
      <c r="V902" s="9">
        <v>179.44999694824219</v>
      </c>
      <c r="W902">
        <v>269.79000854492188</v>
      </c>
      <c r="X902" s="9"/>
      <c r="Y902" s="9"/>
      <c r="AA902" s="6"/>
      <c r="AB902" s="84">
        <f>price_clean[[#This Row],[Date.1]]</f>
        <v>45118</v>
      </c>
      <c r="AC902" s="85">
        <f t="shared" si="95"/>
        <v>6.7195839982548741E-3</v>
      </c>
      <c r="AD902" s="85">
        <f t="shared" si="96"/>
        <v>4.8679462260103204E-3</v>
      </c>
      <c r="AE902" s="85">
        <f t="shared" si="97"/>
        <v>-2.8140097930139216E-3</v>
      </c>
      <c r="AF902" s="85">
        <f t="shared" si="98"/>
        <v>1.9269985161913994E-3</v>
      </c>
      <c r="AG902" s="85">
        <f t="shared" si="99"/>
        <v>8.5997735478555958E-3</v>
      </c>
      <c r="AH902" s="85">
        <f t="shared" si="100"/>
        <v>3.7406077556986529E-3</v>
      </c>
      <c r="AI902" s="85">
        <f t="shared" si="101"/>
        <v>6.674942605875906E-4</v>
      </c>
      <c r="AJ902" s="6"/>
      <c r="AK902" s="4"/>
    </row>
    <row r="903" spans="15:37" s="1" customFormat="1" x14ac:dyDescent="0.25">
      <c r="O903" s="6"/>
      <c r="P903" s="35">
        <v>45119</v>
      </c>
      <c r="Q903" s="9">
        <v>4472.16015625</v>
      </c>
      <c r="R903" s="9">
        <v>15307.23046875</v>
      </c>
      <c r="S903" s="9">
        <v>188.342041015625</v>
      </c>
      <c r="T903" s="9">
        <v>333.98068237304688</v>
      </c>
      <c r="U903" s="9">
        <v>95.677658081054688</v>
      </c>
      <c r="V903" s="9">
        <v>181.8800048828125</v>
      </c>
      <c r="W903">
        <v>271.989990234375</v>
      </c>
      <c r="X903" s="9"/>
      <c r="Y903" s="9"/>
      <c r="AA903" s="6"/>
      <c r="AB903" s="84">
        <f>price_clean[[#This Row],[Date.1]]</f>
        <v>45119</v>
      </c>
      <c r="AC903" s="85">
        <f t="shared" si="95"/>
        <v>7.3839052353896787E-3</v>
      </c>
      <c r="AD903" s="85">
        <f t="shared" si="96"/>
        <v>1.2369125338281632E-2</v>
      </c>
      <c r="AE903" s="85">
        <f t="shared" si="97"/>
        <v>8.9453725728060058E-3</v>
      </c>
      <c r="AF903" s="85">
        <f t="shared" si="98"/>
        <v>1.4126512865931747E-2</v>
      </c>
      <c r="AG903" s="85">
        <f t="shared" si="99"/>
        <v>1.1590465020240019E-2</v>
      </c>
      <c r="AH903" s="85">
        <f t="shared" si="100"/>
        <v>1.3450555215707776E-2</v>
      </c>
      <c r="AI903" s="85">
        <f t="shared" si="101"/>
        <v>8.121354742896705E-3</v>
      </c>
      <c r="AJ903" s="6"/>
      <c r="AK903" s="4"/>
    </row>
    <row r="904" spans="15:37" s="1" customFormat="1" x14ac:dyDescent="0.25">
      <c r="O904" s="6"/>
      <c r="P904" s="35">
        <v>45120</v>
      </c>
      <c r="Q904" s="9">
        <v>4510.0400390625</v>
      </c>
      <c r="R904" s="9">
        <v>15571.98046875</v>
      </c>
      <c r="S904" s="9">
        <v>189.10623168945313</v>
      </c>
      <c r="T904" s="9">
        <v>339.38858032226563</v>
      </c>
      <c r="U904" s="9">
        <v>96.780197143554688</v>
      </c>
      <c r="V904" s="9">
        <v>182.00999450683594</v>
      </c>
      <c r="W904">
        <v>277.89999389648438</v>
      </c>
      <c r="X904" s="9"/>
      <c r="Y904" s="9"/>
      <c r="AA904" s="6"/>
      <c r="AB904" s="84">
        <f>price_clean[[#This Row],[Date.1]]</f>
        <v>45120</v>
      </c>
      <c r="AC904" s="85">
        <f t="shared" si="95"/>
        <v>8.4344829896271113E-3</v>
      </c>
      <c r="AD904" s="85">
        <f t="shared" si="96"/>
        <v>1.7147879068336966E-2</v>
      </c>
      <c r="AE904" s="85">
        <f t="shared" si="97"/>
        <v>4.0492526963694262E-3</v>
      </c>
      <c r="AF904" s="85">
        <f t="shared" si="98"/>
        <v>1.6062551472526339E-2</v>
      </c>
      <c r="AG904" s="85">
        <f t="shared" si="99"/>
        <v>1.145758506578159E-2</v>
      </c>
      <c r="AH904" s="85">
        <f t="shared" si="100"/>
        <v>7.144446386035077E-4</v>
      </c>
      <c r="AI904" s="85">
        <f t="shared" si="101"/>
        <v>2.1496049775542363E-2</v>
      </c>
      <c r="AJ904" s="6"/>
      <c r="AK904" s="4"/>
    </row>
    <row r="905" spans="15:37" s="1" customFormat="1" x14ac:dyDescent="0.25">
      <c r="O905" s="6"/>
      <c r="P905" s="35">
        <v>45121</v>
      </c>
      <c r="Q905" s="9">
        <v>4505.419921875</v>
      </c>
      <c r="R905" s="9">
        <v>15565.599609375</v>
      </c>
      <c r="S905" s="9">
        <v>189.255126953125</v>
      </c>
      <c r="T905" s="9">
        <v>341.94393920898438</v>
      </c>
      <c r="U905" s="9">
        <v>96.428947448730469</v>
      </c>
      <c r="V905" s="9">
        <v>181.42999267578125</v>
      </c>
      <c r="W905">
        <v>281.3800048828125</v>
      </c>
      <c r="X905" s="9"/>
      <c r="Y905" s="9"/>
      <c r="AA905" s="6"/>
      <c r="AB905" s="84">
        <f>price_clean[[#This Row],[Date.1]]</f>
        <v>45121</v>
      </c>
      <c r="AC905" s="85">
        <f t="shared" si="95"/>
        <v>-1.0249321969074839E-3</v>
      </c>
      <c r="AD905" s="85">
        <f t="shared" si="96"/>
        <v>-4.0984941336548968E-4</v>
      </c>
      <c r="AE905" s="85">
        <f t="shared" si="97"/>
        <v>7.8705326512289067E-4</v>
      </c>
      <c r="AF905" s="85">
        <f t="shared" si="98"/>
        <v>7.5010976144704936E-3</v>
      </c>
      <c r="AG905" s="85">
        <f t="shared" si="99"/>
        <v>-3.6359571130116122E-3</v>
      </c>
      <c r="AH905" s="85">
        <f t="shared" si="100"/>
        <v>-3.1917364290746223E-3</v>
      </c>
      <c r="AI905" s="85">
        <f t="shared" si="101"/>
        <v>1.2444771516691934E-2</v>
      </c>
      <c r="AJ905" s="6"/>
      <c r="AK905" s="4"/>
    </row>
    <row r="906" spans="15:37" s="1" customFormat="1" x14ac:dyDescent="0.25">
      <c r="O906" s="6"/>
      <c r="P906" s="35">
        <v>45124</v>
      </c>
      <c r="Q906" s="9">
        <v>4522.7900390625</v>
      </c>
      <c r="R906" s="9">
        <v>15713.2802734375</v>
      </c>
      <c r="S906" s="9">
        <v>192.53028869628906</v>
      </c>
      <c r="T906" s="9">
        <v>342.42926025390625</v>
      </c>
      <c r="U906" s="9">
        <v>96.7021484375</v>
      </c>
      <c r="V906" s="9">
        <v>181.55999755859375</v>
      </c>
      <c r="W906">
        <v>290.3800048828125</v>
      </c>
      <c r="X906" s="9"/>
      <c r="Y906" s="9"/>
      <c r="AA906" s="6"/>
      <c r="AB906" s="84">
        <f>price_clean[[#This Row],[Date.1]]</f>
        <v>45124</v>
      </c>
      <c r="AC906" s="85">
        <f t="shared" si="95"/>
        <v>3.8479695744204137E-3</v>
      </c>
      <c r="AD906" s="85">
        <f t="shared" si="96"/>
        <v>9.4429060110710755E-3</v>
      </c>
      <c r="AE906" s="85">
        <f t="shared" si="97"/>
        <v>1.7157502375224308E-2</v>
      </c>
      <c r="AF906" s="85">
        <f t="shared" si="98"/>
        <v>1.4182937808115321E-3</v>
      </c>
      <c r="AG906" s="85">
        <f t="shared" si="99"/>
        <v>2.829178488804443E-3</v>
      </c>
      <c r="AH906" s="85">
        <f t="shared" si="100"/>
        <v>7.1630012875667211E-4</v>
      </c>
      <c r="AI906" s="85">
        <f t="shared" si="101"/>
        <v>3.1484340568635118E-2</v>
      </c>
      <c r="AJ906" s="6"/>
      <c r="AK906" s="4"/>
    </row>
    <row r="907" spans="15:37" s="1" customFormat="1" x14ac:dyDescent="0.25">
      <c r="O907" s="6"/>
      <c r="P907" s="35">
        <v>45125</v>
      </c>
      <c r="Q907" s="9">
        <v>4554.97998046875</v>
      </c>
      <c r="R907" s="9">
        <v>15841.349609375</v>
      </c>
      <c r="S907" s="9">
        <v>192.27224731445313</v>
      </c>
      <c r="T907" s="9">
        <v>356.05789184570313</v>
      </c>
      <c r="U907" s="9">
        <v>97.287567138671875</v>
      </c>
      <c r="V907" s="9">
        <v>183.63999938964844</v>
      </c>
      <c r="W907">
        <v>293.33999633789063</v>
      </c>
      <c r="X907" s="9"/>
      <c r="Y907" s="9"/>
      <c r="AA907" s="6"/>
      <c r="AB907" s="84">
        <f>price_clean[[#This Row],[Date.1]]</f>
        <v>45125</v>
      </c>
      <c r="AC907" s="85">
        <f t="shared" si="95"/>
        <v>7.0920669414283382E-3</v>
      </c>
      <c r="AD907" s="85">
        <f t="shared" si="96"/>
        <v>8.117353278104306E-3</v>
      </c>
      <c r="AE907" s="85">
        <f t="shared" si="97"/>
        <v>-1.3411627854103215E-3</v>
      </c>
      <c r="AF907" s="85">
        <f t="shared" si="98"/>
        <v>3.9028238209914287E-2</v>
      </c>
      <c r="AG907" s="85">
        <f t="shared" si="99"/>
        <v>6.0355826243740016E-3</v>
      </c>
      <c r="AH907" s="85">
        <f t="shared" si="100"/>
        <v>1.1391151915954547E-2</v>
      </c>
      <c r="AI907" s="85">
        <f t="shared" si="101"/>
        <v>1.0141906463636843E-2</v>
      </c>
      <c r="AJ907" s="6"/>
      <c r="AK907" s="4"/>
    </row>
    <row r="908" spans="15:37" s="1" customFormat="1" x14ac:dyDescent="0.25">
      <c r="O908" s="6"/>
      <c r="P908" s="35">
        <v>45126</v>
      </c>
      <c r="Q908" s="9">
        <v>4565.72021484375</v>
      </c>
      <c r="R908" s="9">
        <v>15826.349609375</v>
      </c>
      <c r="S908" s="9">
        <v>193.63194274902344</v>
      </c>
      <c r="T908" s="9">
        <v>351.69000244140625</v>
      </c>
      <c r="U908" s="9">
        <v>97.375381469726563</v>
      </c>
      <c r="V908" s="9">
        <v>183.66999816894531</v>
      </c>
      <c r="W908">
        <v>291.260009765625</v>
      </c>
      <c r="X908" s="9"/>
      <c r="Y908" s="9"/>
      <c r="AA908" s="6"/>
      <c r="AB908" s="84">
        <f>price_clean[[#This Row],[Date.1]]</f>
        <v>45126</v>
      </c>
      <c r="AC908" s="85">
        <f t="shared" si="95"/>
        <v>2.3551348272336388E-3</v>
      </c>
      <c r="AD908" s="85">
        <f t="shared" si="96"/>
        <v>-9.4733760215385621E-4</v>
      </c>
      <c r="AE908" s="85">
        <f t="shared" si="97"/>
        <v>7.0468323288785453E-3</v>
      </c>
      <c r="AF908" s="85">
        <f t="shared" si="98"/>
        <v>-1.234322248156736E-2</v>
      </c>
      <c r="AG908" s="85">
        <f t="shared" si="99"/>
        <v>9.0221932462434087E-4</v>
      </c>
      <c r="AH908" s="85">
        <f t="shared" si="100"/>
        <v>1.6334311378929522E-4</v>
      </c>
      <c r="AI908" s="85">
        <f t="shared" si="101"/>
        <v>-7.1159607511035701E-3</v>
      </c>
      <c r="AJ908" s="6"/>
      <c r="AK908" s="4"/>
    </row>
    <row r="909" spans="15:37" s="1" customFormat="1" x14ac:dyDescent="0.25">
      <c r="O909" s="6"/>
      <c r="P909" s="35">
        <v>45127</v>
      </c>
      <c r="Q909" s="9">
        <v>4534.8701171875</v>
      </c>
      <c r="R909" s="9">
        <v>15466.08984375</v>
      </c>
      <c r="S909" s="9">
        <v>191.6767578125</v>
      </c>
      <c r="T909" s="9">
        <v>343.55841064453125</v>
      </c>
      <c r="U909" s="9">
        <v>96.711906433105469</v>
      </c>
      <c r="V909" s="9">
        <v>182.74000549316406</v>
      </c>
      <c r="W909">
        <v>262.89999389648438</v>
      </c>
      <c r="X909" s="9"/>
      <c r="Y909" s="9"/>
      <c r="AA909" s="6"/>
      <c r="AB909" s="84">
        <f>price_clean[[#This Row],[Date.1]]</f>
        <v>45127</v>
      </c>
      <c r="AC909" s="85">
        <f t="shared" si="95"/>
        <v>-6.7798273962576911E-3</v>
      </c>
      <c r="AD909" s="85">
        <f t="shared" si="96"/>
        <v>-2.302637248313736E-2</v>
      </c>
      <c r="AE909" s="85">
        <f t="shared" si="97"/>
        <v>-1.0148754571055496E-2</v>
      </c>
      <c r="AF909" s="85">
        <f t="shared" si="98"/>
        <v>-2.3392969942987289E-2</v>
      </c>
      <c r="AG909" s="85">
        <f t="shared" si="99"/>
        <v>-6.8368992961867761E-3</v>
      </c>
      <c r="AH909" s="85">
        <f t="shared" si="100"/>
        <v>-5.0762515407075243E-3</v>
      </c>
      <c r="AI909" s="85">
        <f t="shared" si="101"/>
        <v>-0.10244266406360129</v>
      </c>
      <c r="AJ909" s="6"/>
      <c r="AK909" s="4"/>
    </row>
    <row r="910" spans="15:37" s="1" customFormat="1" x14ac:dyDescent="0.25">
      <c r="O910" s="6"/>
      <c r="P910" s="35">
        <v>45128</v>
      </c>
      <c r="Q910" s="9">
        <v>4536.33984375</v>
      </c>
      <c r="R910" s="9">
        <v>15425.669921875</v>
      </c>
      <c r="S910" s="9">
        <v>190.4957275390625</v>
      </c>
      <c r="T910" s="9">
        <v>340.48797607421875</v>
      </c>
      <c r="U910" s="9">
        <v>96.750938415527344</v>
      </c>
      <c r="V910" s="9">
        <v>182.17999267578125</v>
      </c>
      <c r="W910">
        <v>260.01998901367188</v>
      </c>
      <c r="X910" s="9"/>
      <c r="Y910" s="9"/>
      <c r="AA910" s="6"/>
      <c r="AB910" s="84">
        <f>price_clean[[#This Row],[Date.1]]</f>
        <v>45128</v>
      </c>
      <c r="AC910" s="85">
        <f t="shared" si="95"/>
        <v>3.2404201461309109E-4</v>
      </c>
      <c r="AD910" s="85">
        <f t="shared" si="96"/>
        <v>-2.61687551943246E-3</v>
      </c>
      <c r="AE910" s="85">
        <f t="shared" si="97"/>
        <v>-6.1806335010454053E-3</v>
      </c>
      <c r="AF910" s="85">
        <f t="shared" si="98"/>
        <v>-8.9773303420825346E-3</v>
      </c>
      <c r="AG910" s="85">
        <f t="shared" si="99"/>
        <v>4.0350882860242112E-4</v>
      </c>
      <c r="AH910" s="85">
        <f t="shared" si="100"/>
        <v>-3.069238517008006E-3</v>
      </c>
      <c r="AI910" s="85">
        <f t="shared" si="101"/>
        <v>-1.1015199637560409E-2</v>
      </c>
      <c r="AJ910" s="6"/>
      <c r="AK910" s="4"/>
    </row>
    <row r="911" spans="15:37" s="1" customFormat="1" x14ac:dyDescent="0.25">
      <c r="O911" s="6"/>
      <c r="P911" s="35">
        <v>45131</v>
      </c>
      <c r="Q911" s="9">
        <v>4554.64013671875</v>
      </c>
      <c r="R911" s="9">
        <v>15448.01953125</v>
      </c>
      <c r="S911" s="9">
        <v>191.29963684082031</v>
      </c>
      <c r="T911" s="9">
        <v>341.81515502929688</v>
      </c>
      <c r="U911" s="9">
        <v>97.102180480957031</v>
      </c>
      <c r="V911" s="9">
        <v>181.39999389648438</v>
      </c>
      <c r="W911">
        <v>269.05999755859375</v>
      </c>
      <c r="X911" s="9"/>
      <c r="Y911" s="9"/>
      <c r="AA911" s="6"/>
      <c r="AB911" s="84">
        <f>price_clean[[#This Row],[Date.1]]</f>
        <v>45131</v>
      </c>
      <c r="AC911" s="85">
        <f t="shared" si="95"/>
        <v>4.026038496874852E-3</v>
      </c>
      <c r="AD911" s="85">
        <f t="shared" si="96"/>
        <v>1.4478096835786895E-3</v>
      </c>
      <c r="AE911" s="85">
        <f t="shared" si="97"/>
        <v>4.2112113704016125E-3</v>
      </c>
      <c r="AF911" s="85">
        <f t="shared" si="98"/>
        <v>3.8902961701780992E-3</v>
      </c>
      <c r="AG911" s="85">
        <f t="shared" si="99"/>
        <v>3.6237998315710859E-3</v>
      </c>
      <c r="AH911" s="85">
        <f t="shared" si="100"/>
        <v>-4.2906650791519445E-3</v>
      </c>
      <c r="AI911" s="85">
        <f t="shared" si="101"/>
        <v>3.4175885101397352E-2</v>
      </c>
      <c r="AJ911" s="6"/>
      <c r="AK911" s="4"/>
    </row>
    <row r="912" spans="15:37" s="1" customFormat="1" x14ac:dyDescent="0.25">
      <c r="O912" s="6"/>
      <c r="P912" s="35">
        <v>45132</v>
      </c>
      <c r="Q912" s="9">
        <v>4567.4599609375</v>
      </c>
      <c r="R912" s="9">
        <v>15561.419921875</v>
      </c>
      <c r="S912" s="9">
        <v>192.16307067871094</v>
      </c>
      <c r="T912" s="9">
        <v>347.629150390625</v>
      </c>
      <c r="U912" s="9">
        <v>97.3948974609375</v>
      </c>
      <c r="V912" s="9">
        <v>182.41000366210938</v>
      </c>
      <c r="W912">
        <v>265.27999877929688</v>
      </c>
      <c r="X912" s="9"/>
      <c r="Y912" s="9"/>
      <c r="AA912" s="6"/>
      <c r="AB912" s="84">
        <f>price_clean[[#This Row],[Date.1]]</f>
        <v>45132</v>
      </c>
      <c r="AC912" s="85">
        <f t="shared" si="95"/>
        <v>2.8107195758387046E-3</v>
      </c>
      <c r="AD912" s="85">
        <f t="shared" si="96"/>
        <v>7.3139597583554714E-3</v>
      </c>
      <c r="AE912" s="85">
        <f t="shared" si="97"/>
        <v>4.5033599365976252E-3</v>
      </c>
      <c r="AF912" s="85">
        <f t="shared" si="98"/>
        <v>1.6866143179415188E-2</v>
      </c>
      <c r="AG912" s="85">
        <f t="shared" si="99"/>
        <v>3.0099907317915819E-3</v>
      </c>
      <c r="AH912" s="85">
        <f t="shared" si="100"/>
        <v>5.5524167407640206E-3</v>
      </c>
      <c r="AI912" s="85">
        <f t="shared" si="101"/>
        <v>-1.4148526638195701E-2</v>
      </c>
      <c r="AJ912" s="6"/>
      <c r="AK912" s="4"/>
    </row>
    <row r="913" spans="15:37" s="1" customFormat="1" x14ac:dyDescent="0.25">
      <c r="O913" s="6"/>
      <c r="P913" s="35">
        <v>45133</v>
      </c>
      <c r="Q913" s="9">
        <v>4566.75</v>
      </c>
      <c r="R913" s="9">
        <v>15499.259765625</v>
      </c>
      <c r="S913" s="9">
        <v>193.03645324707031</v>
      </c>
      <c r="T913" s="9">
        <v>334.54525756835938</v>
      </c>
      <c r="U913" s="9">
        <v>97.570518493652344</v>
      </c>
      <c r="V913" s="9">
        <v>183.30000305175781</v>
      </c>
      <c r="W913">
        <v>264.35000610351563</v>
      </c>
      <c r="X913" s="9"/>
      <c r="Y913" s="9"/>
      <c r="AA913" s="6"/>
      <c r="AB913" s="84">
        <f>price_clean[[#This Row],[Date.1]]</f>
        <v>45133</v>
      </c>
      <c r="AC913" s="85">
        <f t="shared" si="95"/>
        <v>-1.5545097867591856E-4</v>
      </c>
      <c r="AD913" s="85">
        <f t="shared" si="96"/>
        <v>-4.0025034776672236E-3</v>
      </c>
      <c r="AE913" s="85">
        <f t="shared" si="97"/>
        <v>4.5347099919273749E-3</v>
      </c>
      <c r="AF913" s="85">
        <f t="shared" si="98"/>
        <v>-3.8364082184094192E-2</v>
      </c>
      <c r="AG913" s="85">
        <f t="shared" si="99"/>
        <v>1.8015613626133932E-3</v>
      </c>
      <c r="AH913" s="85">
        <f t="shared" si="100"/>
        <v>4.8672507195615744E-3</v>
      </c>
      <c r="AI913" s="85">
        <f t="shared" si="101"/>
        <v>-3.511861575139069E-3</v>
      </c>
      <c r="AJ913" s="6"/>
      <c r="AK913" s="4"/>
    </row>
    <row r="914" spans="15:37" s="1" customFormat="1" x14ac:dyDescent="0.25">
      <c r="O914" s="6"/>
      <c r="P914" s="35">
        <v>45134</v>
      </c>
      <c r="Q914" s="9">
        <v>4537.41015625</v>
      </c>
      <c r="R914" s="9">
        <v>15464.9296875</v>
      </c>
      <c r="S914" s="9">
        <v>191.76608276367188</v>
      </c>
      <c r="T914" s="9">
        <v>327.56259155273438</v>
      </c>
      <c r="U914" s="9">
        <v>96.926551818847656</v>
      </c>
      <c r="V914" s="9">
        <v>180.41999816894531</v>
      </c>
      <c r="W914">
        <v>255.71000671386719</v>
      </c>
      <c r="X914" s="9"/>
      <c r="Y914" s="9"/>
      <c r="AA914" s="6"/>
      <c r="AB914" s="84">
        <f>price_clean[[#This Row],[Date.1]]</f>
        <v>45134</v>
      </c>
      <c r="AC914" s="85">
        <f t="shared" si="95"/>
        <v>-6.4453930551970759E-3</v>
      </c>
      <c r="AD914" s="85">
        <f t="shared" si="96"/>
        <v>-2.2174061583885552E-3</v>
      </c>
      <c r="AE914" s="85">
        <f t="shared" si="97"/>
        <v>-6.60273766299143E-3</v>
      </c>
      <c r="AF914" s="85">
        <f t="shared" si="98"/>
        <v>-2.1093013514861852E-2</v>
      </c>
      <c r="AG914" s="85">
        <f t="shared" si="99"/>
        <v>-6.6218892335866168E-3</v>
      </c>
      <c r="AH914" s="85">
        <f t="shared" si="100"/>
        <v>-1.5836715414990758E-2</v>
      </c>
      <c r="AI914" s="85">
        <f t="shared" si="101"/>
        <v>-3.3229989651935528E-2</v>
      </c>
      <c r="AJ914" s="6"/>
      <c r="AK914" s="4"/>
    </row>
    <row r="915" spans="15:37" s="1" customFormat="1" x14ac:dyDescent="0.25">
      <c r="O915" s="6"/>
      <c r="P915" s="35">
        <v>45135</v>
      </c>
      <c r="Q915" s="9">
        <v>4582.22998046875</v>
      </c>
      <c r="R915" s="9">
        <v>15750.9296875</v>
      </c>
      <c r="S915" s="9">
        <v>194.35646057128906</v>
      </c>
      <c r="T915" s="9">
        <v>335.1395263671875</v>
      </c>
      <c r="U915" s="9">
        <v>97.931541442871094</v>
      </c>
      <c r="V915" s="9">
        <v>181.86000061035156</v>
      </c>
      <c r="W915">
        <v>266.44000244140625</v>
      </c>
      <c r="X915" s="9"/>
      <c r="Y915" s="9"/>
      <c r="AA915" s="6"/>
      <c r="AB915" s="84">
        <f>price_clean[[#This Row],[Date.1]]</f>
        <v>45135</v>
      </c>
      <c r="AC915" s="85">
        <f t="shared" ref="AC915:AC978" si="102">LN(Q915/Q914)</f>
        <v>9.8293758104338481E-3</v>
      </c>
      <c r="AD915" s="85">
        <f t="shared" si="96"/>
        <v>1.8324531737392777E-2</v>
      </c>
      <c r="AE915" s="85">
        <f t="shared" si="97"/>
        <v>1.3417588352299356E-2</v>
      </c>
      <c r="AF915" s="85">
        <f t="shared" si="98"/>
        <v>2.2867785673554721E-2</v>
      </c>
      <c r="AG915" s="85">
        <f t="shared" si="99"/>
        <v>1.0315183920214861E-2</v>
      </c>
      <c r="AH915" s="85">
        <f t="shared" si="100"/>
        <v>7.9497075742812635E-3</v>
      </c>
      <c r="AI915" s="85">
        <f t="shared" si="101"/>
        <v>4.1105070589749985E-2</v>
      </c>
      <c r="AJ915" s="6"/>
      <c r="AK915" s="4"/>
    </row>
    <row r="916" spans="15:37" s="1" customFormat="1" x14ac:dyDescent="0.25">
      <c r="O916" s="6"/>
      <c r="P916" s="35">
        <v>45138</v>
      </c>
      <c r="Q916" s="9">
        <v>4588.9599609375</v>
      </c>
      <c r="R916" s="9">
        <v>15757</v>
      </c>
      <c r="S916" s="9">
        <v>194.97177124023438</v>
      </c>
      <c r="T916" s="9">
        <v>332.71292114257813</v>
      </c>
      <c r="U916" s="9">
        <v>98.146186828613281</v>
      </c>
      <c r="V916" s="9">
        <v>182.35000610351563</v>
      </c>
      <c r="W916">
        <v>267.42999267578125</v>
      </c>
      <c r="X916" s="9"/>
      <c r="Y916" s="9"/>
      <c r="AA916" s="6"/>
      <c r="AB916" s="84">
        <f>price_clean[[#This Row],[Date.1]]</f>
        <v>45138</v>
      </c>
      <c r="AC916" s="85">
        <f t="shared" si="102"/>
        <v>1.4676354365687912E-3</v>
      </c>
      <c r="AD916" s="85">
        <f t="shared" si="96"/>
        <v>3.8531967255931349E-4</v>
      </c>
      <c r="AE916" s="85">
        <f t="shared" si="97"/>
        <v>3.1608865269804804E-3</v>
      </c>
      <c r="AF916" s="85">
        <f t="shared" si="98"/>
        <v>-7.2669222441603667E-3</v>
      </c>
      <c r="AG916" s="85">
        <f t="shared" si="99"/>
        <v>2.1893916598802448E-3</v>
      </c>
      <c r="AH916" s="85">
        <f t="shared" si="100"/>
        <v>2.6907870721923151E-3</v>
      </c>
      <c r="AI916" s="85">
        <f t="shared" si="101"/>
        <v>3.7087357528333273E-3</v>
      </c>
      <c r="AJ916" s="6"/>
      <c r="AK916" s="4"/>
    </row>
    <row r="917" spans="15:37" s="1" customFormat="1" x14ac:dyDescent="0.25">
      <c r="O917" s="6"/>
      <c r="P917" s="35">
        <v>45139</v>
      </c>
      <c r="Q917" s="9">
        <v>4576.72998046875</v>
      </c>
      <c r="R917" s="9">
        <v>15718.009765625</v>
      </c>
      <c r="S917" s="9">
        <v>194.13807678222656</v>
      </c>
      <c r="T917" s="9">
        <v>333.12890625</v>
      </c>
      <c r="U917" s="9">
        <v>97.551010131835938</v>
      </c>
      <c r="V917" s="9">
        <v>180.46000671386719</v>
      </c>
      <c r="W917">
        <v>261.07000732421875</v>
      </c>
      <c r="X917" s="9"/>
      <c r="Y917" s="9"/>
      <c r="AA917" s="6"/>
      <c r="AB917" s="84">
        <f>price_clean[[#This Row],[Date.1]]</f>
        <v>45139</v>
      </c>
      <c r="AC917" s="85">
        <f t="shared" si="102"/>
        <v>-2.6686453076827116E-3</v>
      </c>
      <c r="AD917" s="85">
        <f t="shared" si="96"/>
        <v>-2.4775372341079385E-3</v>
      </c>
      <c r="AE917" s="85">
        <f t="shared" si="97"/>
        <v>-4.2851433237549924E-3</v>
      </c>
      <c r="AF917" s="85">
        <f t="shared" si="98"/>
        <v>1.2495014414231319E-3</v>
      </c>
      <c r="AG917" s="85">
        <f t="shared" si="99"/>
        <v>-6.0826474888675333E-3</v>
      </c>
      <c r="AH917" s="85">
        <f t="shared" si="100"/>
        <v>-1.0418766955581948E-2</v>
      </c>
      <c r="AI917" s="85">
        <f t="shared" si="101"/>
        <v>-2.406922380883306E-2</v>
      </c>
      <c r="AJ917" s="6"/>
      <c r="AK917" s="4"/>
    </row>
    <row r="918" spans="15:37" s="1" customFormat="1" x14ac:dyDescent="0.25">
      <c r="O918" s="6"/>
      <c r="P918" s="35">
        <v>45140</v>
      </c>
      <c r="Q918" s="9">
        <v>4513.39013671875</v>
      </c>
      <c r="R918" s="9">
        <v>15370.740234375</v>
      </c>
      <c r="S918" s="9">
        <v>191.13090515136719</v>
      </c>
      <c r="T918" s="9">
        <v>324.37332153320313</v>
      </c>
      <c r="U918" s="9">
        <v>95.921577453613281</v>
      </c>
      <c r="V918" s="9">
        <v>179.60000610351563</v>
      </c>
      <c r="W918">
        <v>254.11000061035156</v>
      </c>
      <c r="X918" s="9"/>
      <c r="Y918" s="9"/>
      <c r="AA918" s="6"/>
      <c r="AB918" s="84">
        <f>price_clean[[#This Row],[Date.1]]</f>
        <v>45140</v>
      </c>
      <c r="AC918" s="85">
        <f t="shared" si="102"/>
        <v>-1.3936200638336184E-2</v>
      </c>
      <c r="AD918" s="85">
        <f t="shared" si="96"/>
        <v>-2.2341456367686228E-2</v>
      </c>
      <c r="AE918" s="85">
        <f t="shared" si="97"/>
        <v>-1.5611081315868728E-2</v>
      </c>
      <c r="AF918" s="85">
        <f t="shared" si="98"/>
        <v>-2.6634441487506464E-2</v>
      </c>
      <c r="AG918" s="85">
        <f t="shared" si="99"/>
        <v>-1.6844465934666368E-2</v>
      </c>
      <c r="AH918" s="85">
        <f t="shared" si="100"/>
        <v>-4.7769939185000523E-3</v>
      </c>
      <c r="AI918" s="85">
        <f t="shared" si="101"/>
        <v>-2.7021352113566002E-2</v>
      </c>
      <c r="AJ918" s="6"/>
      <c r="AK918" s="4"/>
    </row>
    <row r="919" spans="15:37" s="1" customFormat="1" x14ac:dyDescent="0.25">
      <c r="O919" s="6"/>
      <c r="P919" s="35">
        <v>45141</v>
      </c>
      <c r="Q919" s="9">
        <v>4501.89013671875</v>
      </c>
      <c r="R919" s="9">
        <v>15353.5400390625</v>
      </c>
      <c r="S919" s="9">
        <v>189.73150634765625</v>
      </c>
      <c r="T919" s="9">
        <v>323.54135131835938</v>
      </c>
      <c r="U919" s="9">
        <v>95.716682434082031</v>
      </c>
      <c r="V919" s="9">
        <v>179.53999328613281</v>
      </c>
      <c r="W919">
        <v>259.32000732421875</v>
      </c>
      <c r="X919" s="9"/>
      <c r="Y919" s="9"/>
      <c r="AA919" s="6"/>
      <c r="AB919" s="84">
        <f>price_clean[[#This Row],[Date.1]]</f>
        <v>45141</v>
      </c>
      <c r="AC919" s="85">
        <f t="shared" si="102"/>
        <v>-2.5512254502915274E-3</v>
      </c>
      <c r="AD919" s="85">
        <f t="shared" si="96"/>
        <v>-1.1196484966474796E-3</v>
      </c>
      <c r="AE919" s="85">
        <f t="shared" si="97"/>
        <v>-7.3486123019451113E-3</v>
      </c>
      <c r="AF919" s="85">
        <f t="shared" si="98"/>
        <v>-2.5681488843152197E-3</v>
      </c>
      <c r="AG919" s="85">
        <f t="shared" si="99"/>
        <v>-2.1383527248239119E-3</v>
      </c>
      <c r="AH919" s="85">
        <f t="shared" si="100"/>
        <v>-3.3420291832367705E-4</v>
      </c>
      <c r="AI919" s="85">
        <f t="shared" si="101"/>
        <v>2.0295602012260543E-2</v>
      </c>
      <c r="AJ919" s="6"/>
      <c r="AK919" s="4"/>
    </row>
    <row r="920" spans="15:37" s="1" customFormat="1" x14ac:dyDescent="0.25">
      <c r="O920" s="6"/>
      <c r="P920" s="35">
        <v>45142</v>
      </c>
      <c r="Q920" s="9">
        <v>4478.02978515625</v>
      </c>
      <c r="R920" s="9">
        <v>15274.919921875</v>
      </c>
      <c r="S920" s="9">
        <v>180.62059020996094</v>
      </c>
      <c r="T920" s="9">
        <v>324.65066528320313</v>
      </c>
      <c r="U920" s="9">
        <v>95.541061401367188</v>
      </c>
      <c r="V920" s="9">
        <v>180.19000244140625</v>
      </c>
      <c r="W920">
        <v>253.86000061035156</v>
      </c>
      <c r="X920" s="9"/>
      <c r="Y920" s="9"/>
      <c r="AA920" s="6"/>
      <c r="AB920" s="84">
        <f>price_clean[[#This Row],[Date.1]]</f>
        <v>45142</v>
      </c>
      <c r="AC920" s="85">
        <f t="shared" si="102"/>
        <v>-5.3141693739379705E-3</v>
      </c>
      <c r="AD920" s="85">
        <f t="shared" si="96"/>
        <v>-5.1338062679912849E-3</v>
      </c>
      <c r="AE920" s="85">
        <f t="shared" si="97"/>
        <v>-4.9211303766260726E-2</v>
      </c>
      <c r="AF920" s="85">
        <f t="shared" si="98"/>
        <v>3.4227976261652915E-3</v>
      </c>
      <c r="AG920" s="85">
        <f t="shared" si="99"/>
        <v>-1.8364859749198665E-3</v>
      </c>
      <c r="AH920" s="85">
        <f t="shared" si="100"/>
        <v>3.613876354074006E-3</v>
      </c>
      <c r="AI920" s="85">
        <f t="shared" si="101"/>
        <v>-2.1279912186420162E-2</v>
      </c>
      <c r="AJ920" s="6"/>
      <c r="AK920" s="4"/>
    </row>
    <row r="921" spans="15:37" s="1" customFormat="1" x14ac:dyDescent="0.25">
      <c r="O921" s="6"/>
      <c r="P921" s="35">
        <v>45145</v>
      </c>
      <c r="Q921" s="9">
        <v>4518.43994140625</v>
      </c>
      <c r="R921" s="9">
        <v>15407.849609375</v>
      </c>
      <c r="S921" s="9">
        <v>177.50421142578125</v>
      </c>
      <c r="T921" s="9">
        <v>326.95840454101563</v>
      </c>
      <c r="U921" s="9">
        <v>96.243560791015625</v>
      </c>
      <c r="V921" s="9">
        <v>179.77999877929688</v>
      </c>
      <c r="W921">
        <v>251.44999694824219</v>
      </c>
      <c r="X921" s="9"/>
      <c r="Y921" s="9"/>
      <c r="AA921" s="6"/>
      <c r="AB921" s="84">
        <f>price_clean[[#This Row],[Date.1]]</f>
        <v>45145</v>
      </c>
      <c r="AC921" s="85">
        <f t="shared" si="102"/>
        <v>8.9836189648565719E-3</v>
      </c>
      <c r="AD921" s="85">
        <f t="shared" si="96"/>
        <v>8.6648318400777274E-3</v>
      </c>
      <c r="AE921" s="85">
        <f t="shared" si="97"/>
        <v>-1.7404309529733663E-2</v>
      </c>
      <c r="AF921" s="85">
        <f t="shared" si="98"/>
        <v>7.0832313832492489E-3</v>
      </c>
      <c r="AG921" s="85">
        <f t="shared" si="99"/>
        <v>7.3259526600105021E-3</v>
      </c>
      <c r="AH921" s="85">
        <f t="shared" si="100"/>
        <v>-2.277988932518744E-3</v>
      </c>
      <c r="AI921" s="85">
        <f t="shared" si="101"/>
        <v>-9.5387858829802923E-3</v>
      </c>
      <c r="AJ921" s="6"/>
      <c r="AK921" s="4"/>
    </row>
    <row r="922" spans="15:37" s="1" customFormat="1" x14ac:dyDescent="0.25">
      <c r="O922" s="6"/>
      <c r="P922" s="35">
        <v>45146</v>
      </c>
      <c r="Q922" s="9">
        <v>4499.3798828125</v>
      </c>
      <c r="R922" s="9">
        <v>15273.0498046875</v>
      </c>
      <c r="S922" s="9">
        <v>178.44705200195313</v>
      </c>
      <c r="T922" s="9">
        <v>322.93716430664063</v>
      </c>
      <c r="U922" s="9">
        <v>95.648384094238281</v>
      </c>
      <c r="V922" s="9">
        <v>178.63999938964844</v>
      </c>
      <c r="W922">
        <v>249.69999694824219</v>
      </c>
      <c r="X922" s="9"/>
      <c r="Y922" s="9"/>
      <c r="AA922" s="6"/>
      <c r="AB922" s="84">
        <f>price_clean[[#This Row],[Date.1]]</f>
        <v>45146</v>
      </c>
      <c r="AC922" s="85">
        <f t="shared" si="102"/>
        <v>-4.2272051000588661E-3</v>
      </c>
      <c r="AD922" s="85">
        <f t="shared" si="96"/>
        <v>-8.7872699075876026E-3</v>
      </c>
      <c r="AE922" s="85">
        <f t="shared" si="97"/>
        <v>5.2975948005994011E-3</v>
      </c>
      <c r="AF922" s="85">
        <f t="shared" si="98"/>
        <v>-1.2375193020355658E-2</v>
      </c>
      <c r="AG922" s="85">
        <f t="shared" si="99"/>
        <v>-6.2032682579973393E-3</v>
      </c>
      <c r="AH922" s="85">
        <f t="shared" si="100"/>
        <v>-6.3612702400246716E-3</v>
      </c>
      <c r="AI922" s="85">
        <f t="shared" si="101"/>
        <v>-6.9839654173047697E-3</v>
      </c>
      <c r="AJ922" s="6"/>
      <c r="AK922" s="4"/>
    </row>
    <row r="923" spans="15:37" s="1" customFormat="1" x14ac:dyDescent="0.25">
      <c r="O923" s="6"/>
      <c r="P923" s="35">
        <v>45147</v>
      </c>
      <c r="Q923" s="9">
        <v>4467.7099609375</v>
      </c>
      <c r="R923" s="9">
        <v>15101.7099609375</v>
      </c>
      <c r="S923" s="9">
        <v>176.84919738769531</v>
      </c>
      <c r="T923" s="9">
        <v>319.15365600585938</v>
      </c>
      <c r="U923" s="9">
        <v>95.258102416992188</v>
      </c>
      <c r="V923" s="9">
        <v>177.78999328613281</v>
      </c>
      <c r="W923">
        <v>242.19000244140625</v>
      </c>
      <c r="X923" s="9"/>
      <c r="Y923" s="9"/>
      <c r="AA923" s="6"/>
      <c r="AB923" s="84">
        <f>price_clean[[#This Row],[Date.1]]</f>
        <v>45147</v>
      </c>
      <c r="AC923" s="85">
        <f t="shared" si="102"/>
        <v>-7.0636191020451164E-3</v>
      </c>
      <c r="AD923" s="85">
        <f t="shared" si="96"/>
        <v>-1.1281844690336695E-2</v>
      </c>
      <c r="AE923" s="85">
        <f t="shared" si="97"/>
        <v>-8.9945525147218236E-3</v>
      </c>
      <c r="AF923" s="85">
        <f t="shared" si="98"/>
        <v>-1.1785099464100893E-2</v>
      </c>
      <c r="AG923" s="85">
        <f t="shared" si="99"/>
        <v>-4.0887266650332594E-3</v>
      </c>
      <c r="AH923" s="85">
        <f t="shared" si="100"/>
        <v>-4.7695633496728498E-3</v>
      </c>
      <c r="AI923" s="85">
        <f t="shared" si="101"/>
        <v>-3.0537632908455258E-2</v>
      </c>
      <c r="AJ923" s="6"/>
      <c r="AK923" s="4"/>
    </row>
    <row r="924" spans="15:37" s="1" customFormat="1" x14ac:dyDescent="0.25">
      <c r="O924" s="6"/>
      <c r="P924" s="35">
        <v>45148</v>
      </c>
      <c r="Q924" s="9">
        <v>4468.830078125</v>
      </c>
      <c r="R924" s="9">
        <v>15128.83984375</v>
      </c>
      <c r="S924" s="9">
        <v>176.63082885742188</v>
      </c>
      <c r="T924" s="9">
        <v>319.84695434570313</v>
      </c>
      <c r="U924" s="9">
        <v>95.404449462890625</v>
      </c>
      <c r="V924" s="9">
        <v>177.60000610351563</v>
      </c>
      <c r="W924">
        <v>245.33999633789063</v>
      </c>
      <c r="X924" s="9"/>
      <c r="Y924" s="9"/>
      <c r="AA924" s="6"/>
      <c r="AB924" s="84">
        <f>price_clean[[#This Row],[Date.1]]</f>
        <v>45148</v>
      </c>
      <c r="AC924" s="85">
        <f t="shared" si="102"/>
        <v>2.5068252108086326E-4</v>
      </c>
      <c r="AD924" s="85">
        <f t="shared" si="96"/>
        <v>1.7948658076760154E-3</v>
      </c>
      <c r="AE924" s="85">
        <f t="shared" si="97"/>
        <v>-1.2355354862465277E-3</v>
      </c>
      <c r="AF924" s="85">
        <f t="shared" si="98"/>
        <v>2.1699466343387602E-3</v>
      </c>
      <c r="AG924" s="85">
        <f t="shared" si="99"/>
        <v>1.5351423045204843E-3</v>
      </c>
      <c r="AH924" s="85">
        <f t="shared" si="100"/>
        <v>-1.0691758408616784E-3</v>
      </c>
      <c r="AI924" s="85">
        <f t="shared" si="101"/>
        <v>1.2922436522360333E-2</v>
      </c>
      <c r="AJ924" s="6"/>
      <c r="AK924" s="4"/>
    </row>
    <row r="925" spans="15:37" s="1" customFormat="1" x14ac:dyDescent="0.25">
      <c r="O925" s="6"/>
      <c r="P925" s="35">
        <v>45149</v>
      </c>
      <c r="Q925" s="9">
        <v>4464.0498046875</v>
      </c>
      <c r="R925" s="9">
        <v>15028.0703125</v>
      </c>
      <c r="S925" s="9">
        <v>176.69046020507813</v>
      </c>
      <c r="T925" s="9">
        <v>317.94528198242188</v>
      </c>
      <c r="U925" s="9">
        <v>95.062957763671875</v>
      </c>
      <c r="V925" s="9">
        <v>177.60000610351563</v>
      </c>
      <c r="W925">
        <v>242.64999389648438</v>
      </c>
      <c r="X925" s="9"/>
      <c r="Y925" s="9"/>
      <c r="AA925" s="6"/>
      <c r="AB925" s="84">
        <f>price_clean[[#This Row],[Date.1]]</f>
        <v>45149</v>
      </c>
      <c r="AC925" s="85">
        <f t="shared" si="102"/>
        <v>-1.0702648992294865E-3</v>
      </c>
      <c r="AD925" s="85">
        <f t="shared" si="96"/>
        <v>-6.6830391962250154E-3</v>
      </c>
      <c r="AE925" s="85">
        <f t="shared" si="97"/>
        <v>3.3754743950283609E-4</v>
      </c>
      <c r="AF925" s="85">
        <f t="shared" si="98"/>
        <v>-5.9633149807331448E-3</v>
      </c>
      <c r="AG925" s="85">
        <f t="shared" si="99"/>
        <v>-3.5858320339948618E-3</v>
      </c>
      <c r="AH925" s="85">
        <f t="shared" si="100"/>
        <v>0</v>
      </c>
      <c r="AI925" s="85">
        <f t="shared" si="101"/>
        <v>-1.1024937980288016E-2</v>
      </c>
      <c r="AJ925" s="6"/>
      <c r="AK925" s="4"/>
    </row>
    <row r="926" spans="15:37" s="1" customFormat="1" x14ac:dyDescent="0.25">
      <c r="O926" s="6"/>
      <c r="P926" s="35">
        <v>45152</v>
      </c>
      <c r="Q926" s="9">
        <v>4489.72021484375</v>
      </c>
      <c r="R926" s="9">
        <v>15205.58984375</v>
      </c>
      <c r="S926" s="9">
        <v>178.35015869140625</v>
      </c>
      <c r="T926" s="9">
        <v>320.94635009765625</v>
      </c>
      <c r="U926" s="9">
        <v>95.141014099121094</v>
      </c>
      <c r="V926" s="9">
        <v>177.05999755859375</v>
      </c>
      <c r="W926">
        <v>239.75999450683594</v>
      </c>
      <c r="X926" s="9"/>
      <c r="Y926" s="9"/>
      <c r="AA926" s="6"/>
      <c r="AB926" s="84">
        <f>price_clean[[#This Row],[Date.1]]</f>
        <v>45152</v>
      </c>
      <c r="AC926" s="85">
        <f t="shared" si="102"/>
        <v>5.7340048794190506E-3</v>
      </c>
      <c r="AD926" s="85">
        <f t="shared" si="96"/>
        <v>1.1743306658924462E-2</v>
      </c>
      <c r="AE926" s="85">
        <f t="shared" si="97"/>
        <v>9.3494123641320575E-3</v>
      </c>
      <c r="AF926" s="85">
        <f t="shared" si="98"/>
        <v>9.3946767725693082E-3</v>
      </c>
      <c r="AG926" s="85">
        <f t="shared" si="99"/>
        <v>8.2076456202965554E-4</v>
      </c>
      <c r="AH926" s="85">
        <f t="shared" si="100"/>
        <v>-3.0452205303896939E-3</v>
      </c>
      <c r="AI926" s="85">
        <f t="shared" si="101"/>
        <v>-1.1981650600334395E-2</v>
      </c>
      <c r="AJ926" s="6"/>
      <c r="AK926" s="4"/>
    </row>
    <row r="927" spans="15:37" s="1" customFormat="1" x14ac:dyDescent="0.25">
      <c r="O927" s="6"/>
      <c r="P927" s="35">
        <v>45153</v>
      </c>
      <c r="Q927" s="9">
        <v>4437.85986328125</v>
      </c>
      <c r="R927" s="9">
        <v>15037.650390625</v>
      </c>
      <c r="S927" s="9">
        <v>176.35255432128906</v>
      </c>
      <c r="T927" s="9">
        <v>318.78713989257813</v>
      </c>
      <c r="U927" s="9">
        <v>94.018951416015625</v>
      </c>
      <c r="V927" s="9">
        <v>176.58999633789063</v>
      </c>
      <c r="W927">
        <v>232.96000671386719</v>
      </c>
      <c r="X927" s="9"/>
      <c r="Y927" s="9"/>
      <c r="AA927" s="6"/>
      <c r="AB927" s="84">
        <f>price_clean[[#This Row],[Date.1]]</f>
        <v>45153</v>
      </c>
      <c r="AC927" s="85">
        <f t="shared" si="102"/>
        <v>-1.1618139396096483E-2</v>
      </c>
      <c r="AD927" s="85">
        <f t="shared" si="96"/>
        <v>-1.1106030836148206E-2</v>
      </c>
      <c r="AE927" s="85">
        <f t="shared" si="97"/>
        <v>-1.126366061756982E-2</v>
      </c>
      <c r="AF927" s="85">
        <f t="shared" si="98"/>
        <v>-6.7503685143989493E-3</v>
      </c>
      <c r="AG927" s="85">
        <f t="shared" si="99"/>
        <v>-1.1863777208937181E-2</v>
      </c>
      <c r="AH927" s="85">
        <f t="shared" si="100"/>
        <v>-2.6580037072091345E-3</v>
      </c>
      <c r="AI927" s="85">
        <f t="shared" si="101"/>
        <v>-2.8771606269163794E-2</v>
      </c>
      <c r="AJ927" s="6"/>
      <c r="AK927" s="4"/>
    </row>
    <row r="928" spans="15:37" s="1" customFormat="1" x14ac:dyDescent="0.25">
      <c r="O928" s="6"/>
      <c r="P928" s="35">
        <v>45154</v>
      </c>
      <c r="Q928" s="9">
        <v>4404.330078125</v>
      </c>
      <c r="R928" s="9">
        <v>14876.4697265625</v>
      </c>
      <c r="S928" s="9">
        <v>175.47801208496094</v>
      </c>
      <c r="T928" s="9">
        <v>318.01296997070313</v>
      </c>
      <c r="U928" s="9">
        <v>93.306694030761719</v>
      </c>
      <c r="V928" s="9">
        <v>175.57000732421875</v>
      </c>
      <c r="W928">
        <v>225.60000610351563</v>
      </c>
      <c r="X928" s="9"/>
      <c r="Y928" s="9"/>
      <c r="AA928" s="6"/>
      <c r="AB928" s="84">
        <f>price_clean[[#This Row],[Date.1]]</f>
        <v>45154</v>
      </c>
      <c r="AC928" s="85">
        <f t="shared" si="102"/>
        <v>-7.5840817926245271E-3</v>
      </c>
      <c r="AD928" s="85">
        <f t="shared" si="96"/>
        <v>-1.0776330592011003E-2</v>
      </c>
      <c r="AE928" s="85">
        <f t="shared" si="97"/>
        <v>-4.971393170495381E-3</v>
      </c>
      <c r="AF928" s="85">
        <f t="shared" si="98"/>
        <v>-2.4314389752292803E-3</v>
      </c>
      <c r="AG928" s="85">
        <f t="shared" si="99"/>
        <v>-7.6045200961487383E-3</v>
      </c>
      <c r="AH928" s="85">
        <f t="shared" si="100"/>
        <v>-5.7927751891949254E-3</v>
      </c>
      <c r="AI928" s="85">
        <f t="shared" si="101"/>
        <v>-3.2103247149654977E-2</v>
      </c>
      <c r="AJ928" s="6"/>
      <c r="AK928" s="4"/>
    </row>
    <row r="929" spans="15:37" s="1" customFormat="1" x14ac:dyDescent="0.25">
      <c r="O929" s="6"/>
      <c r="P929" s="35">
        <v>45155</v>
      </c>
      <c r="Q929" s="9">
        <v>4370.35986328125</v>
      </c>
      <c r="R929" s="9">
        <v>14715.8095703125</v>
      </c>
      <c r="S929" s="9">
        <v>172.92388916015625</v>
      </c>
      <c r="T929" s="9">
        <v>314.51919555664063</v>
      </c>
      <c r="U929" s="9">
        <v>92.691993713378906</v>
      </c>
      <c r="V929" s="9">
        <v>175.30000305175781</v>
      </c>
      <c r="W929">
        <v>219.22000122070313</v>
      </c>
      <c r="X929" s="9"/>
      <c r="Y929" s="9"/>
      <c r="AA929" s="6"/>
      <c r="AB929" s="84">
        <f>price_clean[[#This Row],[Date.1]]</f>
        <v>45155</v>
      </c>
      <c r="AC929" s="85">
        <f t="shared" si="102"/>
        <v>-7.7428113775290805E-3</v>
      </c>
      <c r="AD929" s="85">
        <f t="shared" si="96"/>
        <v>-1.085835485485661E-2</v>
      </c>
      <c r="AE929" s="85">
        <f t="shared" si="97"/>
        <v>-1.4662197150074377E-2</v>
      </c>
      <c r="AF929" s="85">
        <f t="shared" si="98"/>
        <v>-1.1047058585665227E-2</v>
      </c>
      <c r="AG929" s="85">
        <f t="shared" si="99"/>
        <v>-6.6097515288654493E-3</v>
      </c>
      <c r="AH929" s="85">
        <f t="shared" si="100"/>
        <v>-1.5390561619561794E-3</v>
      </c>
      <c r="AI929" s="85">
        <f t="shared" si="101"/>
        <v>-2.8687749322523659E-2</v>
      </c>
      <c r="AJ929" s="6"/>
      <c r="AK929" s="4"/>
    </row>
    <row r="930" spans="15:37" s="1" customFormat="1" x14ac:dyDescent="0.25">
      <c r="O930" s="6"/>
      <c r="P930" s="35">
        <v>45156</v>
      </c>
      <c r="Q930" s="9">
        <v>4369.7099609375</v>
      </c>
      <c r="R930" s="9">
        <v>14694.83984375</v>
      </c>
      <c r="S930" s="9">
        <v>173.41090393066406</v>
      </c>
      <c r="T930" s="9">
        <v>314.1221923828125</v>
      </c>
      <c r="U930" s="9">
        <v>92.633453369140625</v>
      </c>
      <c r="V930" s="9">
        <v>175.33000183105469</v>
      </c>
      <c r="W930">
        <v>215.49000549316406</v>
      </c>
      <c r="X930" s="9"/>
      <c r="Y930" s="9"/>
      <c r="AA930" s="6"/>
      <c r="AB930" s="84">
        <f>price_clean[[#This Row],[Date.1]]</f>
        <v>45156</v>
      </c>
      <c r="AC930" s="85">
        <f t="shared" si="102"/>
        <v>-1.4871788395720285E-4</v>
      </c>
      <c r="AD930" s="85">
        <f t="shared" ref="AD930:AD990" si="103">LN(R930/R929)</f>
        <v>-1.4259957215297099E-3</v>
      </c>
      <c r="AE930" s="85">
        <f t="shared" ref="AE930:AE990" si="104">LN(S930/S929)</f>
        <v>2.8123948343029021E-3</v>
      </c>
      <c r="AF930" s="85">
        <f t="shared" ref="AF930:AF990" si="105">LN(T930/T929)</f>
        <v>-1.2630515082936269E-3</v>
      </c>
      <c r="AG930" s="85">
        <f t="shared" ref="AG930:AG990" si="106">LN(U930/U929)</f>
        <v>-6.3175723687050036E-4</v>
      </c>
      <c r="AH930" s="85">
        <f t="shared" ref="AH930:AH990" si="107">LN(V930/V929)</f>
        <v>1.7111358955206591E-4</v>
      </c>
      <c r="AI930" s="85">
        <f t="shared" ref="AI930:AI990" si="108">LN(W930/W929)</f>
        <v>-1.7161267109647337E-2</v>
      </c>
      <c r="AJ930" s="6"/>
      <c r="AK930" s="4"/>
    </row>
    <row r="931" spans="15:37" s="1" customFormat="1" x14ac:dyDescent="0.25">
      <c r="O931" s="6"/>
      <c r="P931" s="35">
        <v>45159</v>
      </c>
      <c r="Q931" s="9">
        <v>4399.77001953125</v>
      </c>
      <c r="R931" s="9">
        <v>14936.6904296875</v>
      </c>
      <c r="S931" s="9">
        <v>174.75251770019531</v>
      </c>
      <c r="T931" s="9">
        <v>319.48196411132813</v>
      </c>
      <c r="U931" s="9">
        <v>93.092033386230469</v>
      </c>
      <c r="V931" s="9">
        <v>175.80999755859375</v>
      </c>
      <c r="W931">
        <v>231.27999877929688</v>
      </c>
      <c r="X931" s="9"/>
      <c r="Y931" s="9"/>
      <c r="AA931" s="6"/>
      <c r="AB931" s="84">
        <f>price_clean[[#This Row],[Date.1]]</f>
        <v>45159</v>
      </c>
      <c r="AC931" s="85">
        <f t="shared" si="102"/>
        <v>6.8556348597997854E-3</v>
      </c>
      <c r="AD931" s="85">
        <f t="shared" si="103"/>
        <v>1.6324229925818227E-2</v>
      </c>
      <c r="AE931" s="85">
        <f t="shared" si="104"/>
        <v>7.7068429745856606E-3</v>
      </c>
      <c r="AF931" s="85">
        <f t="shared" si="105"/>
        <v>1.6918763942545427E-2</v>
      </c>
      <c r="AG931" s="85">
        <f t="shared" si="106"/>
        <v>4.9382662232307492E-3</v>
      </c>
      <c r="AH931" s="85">
        <f t="shared" si="107"/>
        <v>2.7339296425673101E-3</v>
      </c>
      <c r="AI931" s="85">
        <f t="shared" si="108"/>
        <v>7.0714562183736049E-2</v>
      </c>
      <c r="AJ931" s="6"/>
      <c r="AK931" s="4"/>
    </row>
    <row r="932" spans="15:37" s="1" customFormat="1" x14ac:dyDescent="0.25">
      <c r="O932" s="6"/>
      <c r="P932" s="35">
        <v>45160</v>
      </c>
      <c r="Q932" s="9">
        <v>4387.5498046875</v>
      </c>
      <c r="R932" s="9">
        <v>14908.9599609375</v>
      </c>
      <c r="S932" s="9">
        <v>176.13394165039063</v>
      </c>
      <c r="T932" s="9">
        <v>320.0576171875</v>
      </c>
      <c r="U932" s="9">
        <v>92.896896362304688</v>
      </c>
      <c r="V932" s="9">
        <v>176.10000610351563</v>
      </c>
      <c r="W932">
        <v>233.19000244140625</v>
      </c>
      <c r="X932" s="9"/>
      <c r="Y932" s="9"/>
      <c r="AA932" s="6"/>
      <c r="AB932" s="84">
        <f>price_clean[[#This Row],[Date.1]]</f>
        <v>45160</v>
      </c>
      <c r="AC932" s="85">
        <f t="shared" si="102"/>
        <v>-2.7813310465456837E-3</v>
      </c>
      <c r="AD932" s="85">
        <f t="shared" si="103"/>
        <v>-1.8582591678717119E-3</v>
      </c>
      <c r="AE932" s="85">
        <f t="shared" si="104"/>
        <v>7.8739492541005096E-3</v>
      </c>
      <c r="AF932" s="85">
        <f t="shared" si="105"/>
        <v>1.8002114285581711E-3</v>
      </c>
      <c r="AG932" s="85">
        <f t="shared" si="106"/>
        <v>-2.0983732288948446E-3</v>
      </c>
      <c r="AH932" s="85">
        <f t="shared" si="107"/>
        <v>1.6481975934526548E-3</v>
      </c>
      <c r="AI932" s="85">
        <f t="shared" si="108"/>
        <v>8.2244899497797806E-3</v>
      </c>
      <c r="AJ932" s="6"/>
      <c r="AK932" s="4"/>
    </row>
    <row r="933" spans="15:37" s="1" customFormat="1" x14ac:dyDescent="0.25">
      <c r="O933" s="6"/>
      <c r="P933" s="35">
        <v>45161</v>
      </c>
      <c r="Q933" s="9">
        <v>4436.009765625</v>
      </c>
      <c r="R933" s="9">
        <v>15148.0595703125</v>
      </c>
      <c r="S933" s="9">
        <v>179.9998779296875</v>
      </c>
      <c r="T933" s="9">
        <v>324.56381225585938</v>
      </c>
      <c r="U933" s="9">
        <v>93.960418701171875</v>
      </c>
      <c r="V933" s="9">
        <v>177.88999938964844</v>
      </c>
      <c r="W933">
        <v>236.86000061035156</v>
      </c>
      <c r="X933" s="9"/>
      <c r="Y933" s="9"/>
      <c r="AA933" s="6"/>
      <c r="AB933" s="84">
        <f>price_clean[[#This Row],[Date.1]]</f>
        <v>45161</v>
      </c>
      <c r="AC933" s="85">
        <f t="shared" si="102"/>
        <v>1.0984330710791359E-2</v>
      </c>
      <c r="AD933" s="85">
        <f t="shared" si="103"/>
        <v>1.5910070705387608E-2</v>
      </c>
      <c r="AE933" s="85">
        <f t="shared" si="104"/>
        <v>2.1711435017027332E-2</v>
      </c>
      <c r="AF933" s="85">
        <f t="shared" si="105"/>
        <v>1.3981131452420973E-2</v>
      </c>
      <c r="AG933" s="85">
        <f t="shared" si="106"/>
        <v>1.1383379054405054E-2</v>
      </c>
      <c r="AH933" s="85">
        <f t="shared" si="107"/>
        <v>1.0113328144583607E-2</v>
      </c>
      <c r="AI933" s="85">
        <f t="shared" si="108"/>
        <v>1.5615669490355368E-2</v>
      </c>
      <c r="AJ933" s="6"/>
      <c r="AK933" s="4"/>
    </row>
    <row r="934" spans="15:37" s="1" customFormat="1" x14ac:dyDescent="0.25">
      <c r="O934" s="6"/>
      <c r="P934" s="35">
        <v>45162</v>
      </c>
      <c r="Q934" s="9">
        <v>4376.31005859375</v>
      </c>
      <c r="R934" s="9">
        <v>14816.4404296875</v>
      </c>
      <c r="S934" s="9">
        <v>175.28919982910156</v>
      </c>
      <c r="T934" s="9">
        <v>317.586181640625</v>
      </c>
      <c r="U934" s="9">
        <v>92.789566040039063</v>
      </c>
      <c r="V934" s="9">
        <v>177.85000610351563</v>
      </c>
      <c r="W934">
        <v>230.03999328613281</v>
      </c>
      <c r="X934" s="9"/>
      <c r="Y934" s="9"/>
      <c r="AA934" s="6"/>
      <c r="AB934" s="84">
        <f>price_clean[[#This Row],[Date.1]]</f>
        <v>45162</v>
      </c>
      <c r="AC934" s="85">
        <f t="shared" si="102"/>
        <v>-1.3549353984008011E-2</v>
      </c>
      <c r="AD934" s="85">
        <f t="shared" si="103"/>
        <v>-2.2135038497020896E-2</v>
      </c>
      <c r="AE934" s="85">
        <f t="shared" si="104"/>
        <v>-2.6518992338082192E-2</v>
      </c>
      <c r="AF934" s="85">
        <f t="shared" si="105"/>
        <v>-2.1732945011164934E-2</v>
      </c>
      <c r="AG934" s="85">
        <f t="shared" si="106"/>
        <v>-1.2539417387305261E-2</v>
      </c>
      <c r="AH934" s="85">
        <f t="shared" si="107"/>
        <v>-2.2484559331952271E-4</v>
      </c>
      <c r="AI934" s="85">
        <f t="shared" si="108"/>
        <v>-2.9216074210292389E-2</v>
      </c>
      <c r="AJ934" s="6"/>
      <c r="AK934" s="4"/>
    </row>
    <row r="935" spans="15:37" s="1" customFormat="1" x14ac:dyDescent="0.25">
      <c r="O935" s="6"/>
      <c r="P935" s="35">
        <v>45163</v>
      </c>
      <c r="Q935" s="9">
        <v>4405.7099609375</v>
      </c>
      <c r="R935" s="9">
        <v>14941.830078125</v>
      </c>
      <c r="S935" s="9">
        <v>177.50540161132813</v>
      </c>
      <c r="T935" s="9">
        <v>320.57376098632813</v>
      </c>
      <c r="U935" s="9">
        <v>93.326210021972656</v>
      </c>
      <c r="V935" s="9">
        <v>177.6199951171875</v>
      </c>
      <c r="W935">
        <v>238.58999633789063</v>
      </c>
      <c r="X935" s="9"/>
      <c r="Y935" s="9"/>
      <c r="AA935" s="6"/>
      <c r="AB935" s="84">
        <f>price_clean[[#This Row],[Date.1]]</f>
        <v>45163</v>
      </c>
      <c r="AC935" s="85">
        <f t="shared" si="102"/>
        <v>6.6955010602951564E-3</v>
      </c>
      <c r="AD935" s="85">
        <f t="shared" si="103"/>
        <v>8.4272633040655652E-3</v>
      </c>
      <c r="AE935" s="85">
        <f t="shared" si="104"/>
        <v>1.2563859682059107E-2</v>
      </c>
      <c r="AF935" s="85">
        <f t="shared" si="105"/>
        <v>9.3631736266172709E-3</v>
      </c>
      <c r="AG935" s="85">
        <f t="shared" si="106"/>
        <v>5.7667918378753171E-3</v>
      </c>
      <c r="AH935" s="85">
        <f t="shared" si="107"/>
        <v>-1.2941233726573686E-3</v>
      </c>
      <c r="AI935" s="85">
        <f t="shared" si="108"/>
        <v>3.6493404628287436E-2</v>
      </c>
      <c r="AJ935" s="6"/>
      <c r="AK935" s="4"/>
    </row>
    <row r="936" spans="15:37" s="1" customFormat="1" x14ac:dyDescent="0.25">
      <c r="O936" s="6"/>
      <c r="P936" s="35">
        <v>45166</v>
      </c>
      <c r="Q936" s="9">
        <v>4433.31005859375</v>
      </c>
      <c r="R936" s="9">
        <v>15052.4599609375</v>
      </c>
      <c r="S936" s="9">
        <v>179.07562255859375</v>
      </c>
      <c r="T936" s="9">
        <v>321.28839111328125</v>
      </c>
      <c r="U936" s="9">
        <v>94.097015380859375</v>
      </c>
      <c r="V936" s="9">
        <v>178.1300048828125</v>
      </c>
      <c r="W936">
        <v>238.82000732421875</v>
      </c>
      <c r="X936" s="9"/>
      <c r="Y936" s="9"/>
      <c r="AA936" s="6"/>
      <c r="AB936" s="84">
        <f>price_clean[[#This Row],[Date.1]]</f>
        <v>45166</v>
      </c>
      <c r="AC936" s="85">
        <f t="shared" si="102"/>
        <v>6.2450785941964614E-3</v>
      </c>
      <c r="AD936" s="85">
        <f t="shared" si="103"/>
        <v>7.3767630001202109E-3</v>
      </c>
      <c r="AE936" s="85">
        <f t="shared" si="104"/>
        <v>8.8071489532436341E-3</v>
      </c>
      <c r="AF936" s="85">
        <f t="shared" si="105"/>
        <v>2.2267411153601268E-3</v>
      </c>
      <c r="AG936" s="85">
        <f t="shared" si="106"/>
        <v>8.2253381675381002E-3</v>
      </c>
      <c r="AH936" s="85">
        <f t="shared" si="107"/>
        <v>2.8672388757646858E-3</v>
      </c>
      <c r="AI936" s="85">
        <f t="shared" si="108"/>
        <v>9.635784854130897E-4</v>
      </c>
      <c r="AJ936" s="6"/>
      <c r="AK936" s="4"/>
    </row>
    <row r="937" spans="15:37" s="1" customFormat="1" x14ac:dyDescent="0.25">
      <c r="O937" s="6"/>
      <c r="P937" s="35">
        <v>45167</v>
      </c>
      <c r="Q937" s="9">
        <v>4497.6298828125</v>
      </c>
      <c r="R937" s="9">
        <v>15376.5498046875</v>
      </c>
      <c r="S937" s="9">
        <v>182.9813232421875</v>
      </c>
      <c r="T937" s="9">
        <v>325.96331787109375</v>
      </c>
      <c r="U937" s="9">
        <v>95.365432739257813</v>
      </c>
      <c r="V937" s="9">
        <v>179.8699951171875</v>
      </c>
      <c r="W937">
        <v>257.17999267578125</v>
      </c>
      <c r="X937" s="9"/>
      <c r="Y937" s="9"/>
      <c r="AA937" s="6"/>
      <c r="AB937" s="84">
        <f>price_clean[[#This Row],[Date.1]]</f>
        <v>45167</v>
      </c>
      <c r="AC937" s="85">
        <f t="shared" si="102"/>
        <v>1.4404068712056505E-2</v>
      </c>
      <c r="AD937" s="85">
        <f t="shared" si="103"/>
        <v>2.1302178525492023E-2</v>
      </c>
      <c r="AE937" s="85">
        <f t="shared" si="104"/>
        <v>2.1575899828409826E-2</v>
      </c>
      <c r="AF937" s="85">
        <f t="shared" si="105"/>
        <v>1.4445718687617673E-2</v>
      </c>
      <c r="AG937" s="85">
        <f t="shared" si="106"/>
        <v>1.3389843970877949E-2</v>
      </c>
      <c r="AH937" s="85">
        <f t="shared" si="107"/>
        <v>9.7206923776326903E-3</v>
      </c>
      <c r="AI937" s="85">
        <f t="shared" si="108"/>
        <v>7.4066039589730917E-2</v>
      </c>
      <c r="AJ937" s="6"/>
      <c r="AK937" s="4"/>
    </row>
    <row r="938" spans="15:37" s="1" customFormat="1" x14ac:dyDescent="0.25">
      <c r="O938" s="6"/>
      <c r="P938" s="35">
        <v>45168</v>
      </c>
      <c r="Q938" s="9">
        <v>4514.8701171875</v>
      </c>
      <c r="R938" s="9">
        <v>15462.4296875</v>
      </c>
      <c r="S938" s="9">
        <v>186.48948669433594</v>
      </c>
      <c r="T938" s="9">
        <v>326.3404541015625</v>
      </c>
      <c r="U938" s="9">
        <v>95.599594116210938</v>
      </c>
      <c r="V938" s="9">
        <v>180.32000732421875</v>
      </c>
      <c r="W938">
        <v>256.89999389648438</v>
      </c>
      <c r="X938" s="9"/>
      <c r="Y938" s="9"/>
      <c r="AA938" s="6"/>
      <c r="AB938" s="84">
        <f>price_clean[[#This Row],[Date.1]]</f>
        <v>45168</v>
      </c>
      <c r="AC938" s="85">
        <f t="shared" si="102"/>
        <v>3.825854181192944E-3</v>
      </c>
      <c r="AD938" s="85">
        <f t="shared" si="103"/>
        <v>5.5695814989820741E-3</v>
      </c>
      <c r="AE938" s="85">
        <f t="shared" si="104"/>
        <v>1.8990777035583349E-2</v>
      </c>
      <c r="AF938" s="85">
        <f t="shared" si="105"/>
        <v>1.1563209924418808E-3</v>
      </c>
      <c r="AG938" s="85">
        <f t="shared" si="106"/>
        <v>2.452401868218258E-3</v>
      </c>
      <c r="AH938" s="85">
        <f t="shared" si="107"/>
        <v>2.498750315822613E-3</v>
      </c>
      <c r="AI938" s="85">
        <f t="shared" si="108"/>
        <v>-1.0893200058280639E-3</v>
      </c>
      <c r="AJ938" s="6"/>
      <c r="AK938" s="4"/>
    </row>
    <row r="939" spans="15:37" s="1" customFormat="1" x14ac:dyDescent="0.25">
      <c r="O939" s="6"/>
      <c r="P939" s="35">
        <v>45169</v>
      </c>
      <c r="Q939" s="9">
        <v>4507.66015625</v>
      </c>
      <c r="R939" s="9">
        <v>15501.0703125</v>
      </c>
      <c r="S939" s="9">
        <v>186.70811462402344</v>
      </c>
      <c r="T939" s="9">
        <v>325.31817626953125</v>
      </c>
      <c r="U939" s="9">
        <v>95.355674743652344</v>
      </c>
      <c r="V939" s="9">
        <v>180.02000427246094</v>
      </c>
      <c r="W939">
        <v>258.07998657226563</v>
      </c>
      <c r="X939" s="9"/>
      <c r="Y939" s="9"/>
      <c r="AA939" s="6"/>
      <c r="AB939" s="84">
        <f>price_clean[[#This Row],[Date.1]]</f>
        <v>45169</v>
      </c>
      <c r="AC939" s="85">
        <f t="shared" si="102"/>
        <v>-1.5982129743398576E-3</v>
      </c>
      <c r="AD939" s="85">
        <f t="shared" si="103"/>
        <v>2.4958835441149553E-3</v>
      </c>
      <c r="AE939" s="85">
        <f t="shared" si="104"/>
        <v>1.1716471591748643E-3</v>
      </c>
      <c r="AF939" s="85">
        <f t="shared" si="105"/>
        <v>-3.1374668360697341E-3</v>
      </c>
      <c r="AG939" s="85">
        <f t="shared" si="106"/>
        <v>-2.5547292481582239E-3</v>
      </c>
      <c r="AH939" s="85">
        <f t="shared" si="107"/>
        <v>-1.6651113471639961E-3</v>
      </c>
      <c r="AI939" s="85">
        <f t="shared" si="108"/>
        <v>4.5826819900433042E-3</v>
      </c>
      <c r="AJ939" s="6"/>
      <c r="AK939" s="4"/>
    </row>
    <row r="940" spans="15:37" s="1" customFormat="1" x14ac:dyDescent="0.25">
      <c r="O940" s="6"/>
      <c r="P940" s="35">
        <v>45170</v>
      </c>
      <c r="Q940" s="9">
        <v>4515.77001953125</v>
      </c>
      <c r="R940" s="9">
        <v>15490.8603515625</v>
      </c>
      <c r="S940" s="9">
        <v>188.28829956054688</v>
      </c>
      <c r="T940" s="9">
        <v>326.21145629882813</v>
      </c>
      <c r="U940" s="9">
        <v>95.687408447265625</v>
      </c>
      <c r="V940" s="9">
        <v>180.11000061035156</v>
      </c>
      <c r="W940">
        <v>245.00999450683594</v>
      </c>
      <c r="X940" s="9"/>
      <c r="Y940" s="9"/>
      <c r="AA940" s="6"/>
      <c r="AB940" s="84">
        <f>price_clean[[#This Row],[Date.1]]</f>
        <v>45170</v>
      </c>
      <c r="AC940" s="85">
        <f t="shared" si="102"/>
        <v>1.7975127655185409E-3</v>
      </c>
      <c r="AD940" s="85">
        <f t="shared" si="103"/>
        <v>-6.5887868797428085E-4</v>
      </c>
      <c r="AE940" s="85">
        <f t="shared" si="104"/>
        <v>8.4277834656194747E-3</v>
      </c>
      <c r="AF940" s="85">
        <f t="shared" si="105"/>
        <v>2.7421027206370684E-3</v>
      </c>
      <c r="AG940" s="85">
        <f t="shared" si="106"/>
        <v>3.472871474725879E-3</v>
      </c>
      <c r="AH940" s="85">
        <f t="shared" si="107"/>
        <v>4.9979917554122618E-4</v>
      </c>
      <c r="AI940" s="85">
        <f t="shared" si="108"/>
        <v>-5.1970558729417422E-2</v>
      </c>
      <c r="AJ940" s="6"/>
      <c r="AK940" s="4"/>
    </row>
    <row r="941" spans="15:37" s="1" customFormat="1" x14ac:dyDescent="0.25">
      <c r="O941" s="6"/>
      <c r="P941" s="35">
        <v>45174</v>
      </c>
      <c r="Q941" s="9">
        <v>4496.830078125</v>
      </c>
      <c r="R941" s="9">
        <v>15508.240234375</v>
      </c>
      <c r="S941" s="9">
        <v>188.52680969238281</v>
      </c>
      <c r="T941" s="9">
        <v>331.06500244140625</v>
      </c>
      <c r="U941" s="9">
        <v>95.082473754882813</v>
      </c>
      <c r="V941" s="9">
        <v>178.63999938964844</v>
      </c>
      <c r="W941">
        <v>256.489990234375</v>
      </c>
      <c r="X941" s="9"/>
      <c r="Y941" s="9"/>
      <c r="AA941" s="6"/>
      <c r="AB941" s="84">
        <f>price_clean[[#This Row],[Date.1]]</f>
        <v>45174</v>
      </c>
      <c r="AC941" s="85">
        <f t="shared" si="102"/>
        <v>-4.2029978213812052E-3</v>
      </c>
      <c r="AD941" s="85">
        <f t="shared" si="103"/>
        <v>1.1213154127077919E-3</v>
      </c>
      <c r="AE941" s="85">
        <f t="shared" si="104"/>
        <v>1.2659267520416899E-3</v>
      </c>
      <c r="AF941" s="85">
        <f t="shared" si="105"/>
        <v>1.4768928050002926E-2</v>
      </c>
      <c r="AG941" s="85">
        <f t="shared" si="106"/>
        <v>-6.3420568595291141E-3</v>
      </c>
      <c r="AH941" s="85">
        <f t="shared" si="107"/>
        <v>-8.195174622491511E-3</v>
      </c>
      <c r="AI941" s="85">
        <f t="shared" si="108"/>
        <v>4.5790635803832538E-2</v>
      </c>
      <c r="AJ941" s="6"/>
      <c r="AK941" s="4"/>
    </row>
    <row r="942" spans="15:37" s="1" customFormat="1" x14ac:dyDescent="0.25">
      <c r="O942" s="6"/>
      <c r="P942" s="35">
        <v>45175</v>
      </c>
      <c r="Q942" s="9">
        <v>4465.47998046875</v>
      </c>
      <c r="R942" s="9">
        <v>15371.4404296875</v>
      </c>
      <c r="S942" s="9">
        <v>181.77880859375</v>
      </c>
      <c r="T942" s="9">
        <v>330.39999389648438</v>
      </c>
      <c r="U942" s="9">
        <v>94.536079406738281</v>
      </c>
      <c r="V942" s="9">
        <v>177.83000183105469</v>
      </c>
      <c r="W942">
        <v>251.91999816894531</v>
      </c>
      <c r="X942" s="9"/>
      <c r="Y942" s="9"/>
      <c r="AA942" s="6"/>
      <c r="AB942" s="84">
        <f>price_clean[[#This Row],[Date.1]]</f>
        <v>45175</v>
      </c>
      <c r="AC942" s="85">
        <f t="shared" si="102"/>
        <v>-6.9960144914322613E-3</v>
      </c>
      <c r="AD942" s="85">
        <f t="shared" si="103"/>
        <v>-8.8602405651361585E-3</v>
      </c>
      <c r="AE942" s="85">
        <f t="shared" si="104"/>
        <v>-3.6449612701219512E-2</v>
      </c>
      <c r="AF942" s="85">
        <f t="shared" si="105"/>
        <v>-2.0107149211360509E-3</v>
      </c>
      <c r="AG942" s="85">
        <f t="shared" si="106"/>
        <v>-5.7631054697316383E-3</v>
      </c>
      <c r="AH942" s="85">
        <f t="shared" si="107"/>
        <v>-4.5445560630184567E-3</v>
      </c>
      <c r="AI942" s="85">
        <f t="shared" si="108"/>
        <v>-1.7978069897591802E-2</v>
      </c>
      <c r="AJ942" s="6"/>
      <c r="AK942" s="4"/>
    </row>
    <row r="943" spans="15:37" s="1" customFormat="1" x14ac:dyDescent="0.25">
      <c r="O943" s="6"/>
      <c r="P943" s="35">
        <v>45176</v>
      </c>
      <c r="Q943" s="9">
        <v>4451.14013671875</v>
      </c>
      <c r="R943" s="9">
        <v>15258.51953125</v>
      </c>
      <c r="S943" s="9">
        <v>176.46188354492188</v>
      </c>
      <c r="T943" s="9">
        <v>327.45211791992188</v>
      </c>
      <c r="U943" s="9">
        <v>94.145790100097656</v>
      </c>
      <c r="V943" s="9">
        <v>178.02000427246094</v>
      </c>
      <c r="W943">
        <v>251.49000549316406</v>
      </c>
      <c r="X943" s="9"/>
      <c r="Y943" s="9"/>
      <c r="AA943" s="6"/>
      <c r="AB943" s="84">
        <f>price_clean[[#This Row],[Date.1]]</f>
        <v>45176</v>
      </c>
      <c r="AC943" s="85">
        <f t="shared" si="102"/>
        <v>-3.2164331157329669E-3</v>
      </c>
      <c r="AD943" s="85">
        <f t="shared" si="103"/>
        <v>-7.3732652710058336E-3</v>
      </c>
      <c r="AE943" s="85">
        <f t="shared" si="104"/>
        <v>-2.9685714759748842E-2</v>
      </c>
      <c r="AF943" s="85">
        <f t="shared" si="105"/>
        <v>-8.9621836120392963E-3</v>
      </c>
      <c r="AG943" s="85">
        <f t="shared" si="106"/>
        <v>-4.1370150116408107E-3</v>
      </c>
      <c r="AH943" s="85">
        <f t="shared" si="107"/>
        <v>1.0678794784509471E-3</v>
      </c>
      <c r="AI943" s="85">
        <f t="shared" si="108"/>
        <v>-1.7083203640211426E-3</v>
      </c>
      <c r="AJ943" s="6"/>
      <c r="AK943" s="4"/>
    </row>
    <row r="944" spans="15:37" s="1" customFormat="1" x14ac:dyDescent="0.25">
      <c r="O944" s="6"/>
      <c r="P944" s="35">
        <v>45177</v>
      </c>
      <c r="Q944" s="9">
        <v>4457.490234375</v>
      </c>
      <c r="R944" s="9">
        <v>15280.23046875</v>
      </c>
      <c r="S944" s="9">
        <v>177.07804870605469</v>
      </c>
      <c r="T944" s="9">
        <v>331.77960205078125</v>
      </c>
      <c r="U944" s="9">
        <v>94.184822082519531</v>
      </c>
      <c r="V944" s="9">
        <v>178.08000183105469</v>
      </c>
      <c r="W944">
        <v>248.5</v>
      </c>
      <c r="X944" s="9"/>
      <c r="Y944" s="9"/>
      <c r="AA944" s="6"/>
      <c r="AB944" s="84">
        <f>price_clean[[#This Row],[Date.1]]</f>
        <v>45177</v>
      </c>
      <c r="AC944" s="85">
        <f t="shared" si="102"/>
        <v>1.4256060622570594E-3</v>
      </c>
      <c r="AD944" s="85">
        <f t="shared" si="103"/>
        <v>1.4218618088646779E-3</v>
      </c>
      <c r="AE944" s="85">
        <f t="shared" si="104"/>
        <v>3.4856927254557613E-3</v>
      </c>
      <c r="AF944" s="85">
        <f t="shared" si="105"/>
        <v>1.3129059664703414E-2</v>
      </c>
      <c r="AG944" s="85">
        <f t="shared" si="106"/>
        <v>4.1450492331946039E-4</v>
      </c>
      <c r="AH944" s="85">
        <f t="shared" si="107"/>
        <v>3.3697027875943868E-4</v>
      </c>
      <c r="AI944" s="85">
        <f t="shared" si="108"/>
        <v>-1.1960403623667159E-2</v>
      </c>
      <c r="AJ944" s="6"/>
      <c r="AK944" s="4"/>
    </row>
    <row r="945" spans="15:37" s="1" customFormat="1" x14ac:dyDescent="0.25">
      <c r="O945" s="6"/>
      <c r="P945" s="35">
        <v>45180</v>
      </c>
      <c r="Q945" s="9">
        <v>4487.4599609375</v>
      </c>
      <c r="R945" s="9">
        <v>15461.8701171875</v>
      </c>
      <c r="S945" s="9">
        <v>178.25074768066406</v>
      </c>
      <c r="T945" s="9">
        <v>335.42230224609375</v>
      </c>
      <c r="U945" s="9">
        <v>94.945877075195313</v>
      </c>
      <c r="V945" s="9">
        <v>178.41000366210938</v>
      </c>
      <c r="W945">
        <v>273.57998657226563</v>
      </c>
      <c r="X945" s="9"/>
      <c r="Y945" s="9"/>
      <c r="AA945" s="6"/>
      <c r="AB945" s="84">
        <f>price_clean[[#This Row],[Date.1]]</f>
        <v>45180</v>
      </c>
      <c r="AC945" s="85">
        <f t="shared" si="102"/>
        <v>6.7009514981355173E-3</v>
      </c>
      <c r="AD945" s="85">
        <f t="shared" si="103"/>
        <v>1.1817134074840387E-2</v>
      </c>
      <c r="AE945" s="85">
        <f t="shared" si="104"/>
        <v>6.6006653234238237E-3</v>
      </c>
      <c r="AF945" s="85">
        <f t="shared" si="105"/>
        <v>1.0919442424623681E-2</v>
      </c>
      <c r="AG945" s="85">
        <f t="shared" si="106"/>
        <v>8.0479700423432225E-3</v>
      </c>
      <c r="AH945" s="85">
        <f t="shared" si="107"/>
        <v>1.8513951035425602E-3</v>
      </c>
      <c r="AI945" s="85">
        <f t="shared" si="108"/>
        <v>9.6151189043049382E-2</v>
      </c>
      <c r="AJ945" s="6"/>
      <c r="AK945" s="4"/>
    </row>
    <row r="946" spans="15:37" s="1" customFormat="1" x14ac:dyDescent="0.25">
      <c r="O946" s="6"/>
      <c r="P946" s="35">
        <v>45181</v>
      </c>
      <c r="Q946" s="9">
        <v>4461.89990234375</v>
      </c>
      <c r="R946" s="9">
        <v>15289.740234375</v>
      </c>
      <c r="S946" s="9">
        <v>175.20968627929688</v>
      </c>
      <c r="T946" s="9">
        <v>329.29824829101563</v>
      </c>
      <c r="U946" s="9">
        <v>94.54583740234375</v>
      </c>
      <c r="V946" s="9">
        <v>177.49000549316406</v>
      </c>
      <c r="W946">
        <v>267.48001098632813</v>
      </c>
      <c r="X946" s="9"/>
      <c r="Y946" s="9"/>
      <c r="AA946" s="6"/>
      <c r="AB946" s="84">
        <f>price_clean[[#This Row],[Date.1]]</f>
        <v>45181</v>
      </c>
      <c r="AC946" s="85">
        <f t="shared" si="102"/>
        <v>-5.7121690230039967E-3</v>
      </c>
      <c r="AD946" s="85">
        <f t="shared" si="103"/>
        <v>-1.1194970185701361E-2</v>
      </c>
      <c r="AE946" s="85">
        <f t="shared" si="104"/>
        <v>-1.7207789891228085E-2</v>
      </c>
      <c r="AF946" s="85">
        <f t="shared" si="105"/>
        <v>-1.8426471775646658E-2</v>
      </c>
      <c r="AG946" s="85">
        <f t="shared" si="106"/>
        <v>-4.2222454766271053E-3</v>
      </c>
      <c r="AH946" s="85">
        <f t="shared" si="107"/>
        <v>-5.1699926635786243E-3</v>
      </c>
      <c r="AI946" s="85">
        <f t="shared" si="108"/>
        <v>-2.2549196320499374E-2</v>
      </c>
      <c r="AJ946" s="6"/>
      <c r="AK946" s="4"/>
    </row>
    <row r="947" spans="15:37" s="1" customFormat="1" x14ac:dyDescent="0.25">
      <c r="O947" s="6"/>
      <c r="P947" s="35">
        <v>45182</v>
      </c>
      <c r="Q947" s="9">
        <v>4467.43994140625</v>
      </c>
      <c r="R947" s="9">
        <v>15348.5302734375</v>
      </c>
      <c r="S947" s="9">
        <v>173.13261413574219</v>
      </c>
      <c r="T947" s="9">
        <v>333.55633544921875</v>
      </c>
      <c r="U947" s="9">
        <v>94.438507080078125</v>
      </c>
      <c r="V947" s="9">
        <v>177.08000183105469</v>
      </c>
      <c r="W947">
        <v>271.29998779296875</v>
      </c>
      <c r="X947" s="9"/>
      <c r="Y947" s="9"/>
      <c r="AA947" s="6"/>
      <c r="AB947" s="84">
        <f>price_clean[[#This Row],[Date.1]]</f>
        <v>45182</v>
      </c>
      <c r="AC947" s="85">
        <f t="shared" si="102"/>
        <v>1.2408621175346041E-3</v>
      </c>
      <c r="AD947" s="85">
        <f t="shared" si="103"/>
        <v>3.8376912431691934E-3</v>
      </c>
      <c r="AE947" s="85">
        <f t="shared" si="104"/>
        <v>-1.1925607414360247E-2</v>
      </c>
      <c r="AF947" s="85">
        <f t="shared" si="105"/>
        <v>1.2847903101341984E-2</v>
      </c>
      <c r="AG947" s="85">
        <f t="shared" si="106"/>
        <v>-1.1358648156731639E-3</v>
      </c>
      <c r="AH947" s="85">
        <f t="shared" si="107"/>
        <v>-2.3126820451930719E-3</v>
      </c>
      <c r="AI947" s="85">
        <f t="shared" si="108"/>
        <v>1.418033641106544E-2</v>
      </c>
      <c r="AJ947" s="6"/>
      <c r="AK947" s="4"/>
    </row>
    <row r="948" spans="15:37" s="1" customFormat="1" x14ac:dyDescent="0.25">
      <c r="O948" s="6"/>
      <c r="P948" s="35">
        <v>45183</v>
      </c>
      <c r="Q948" s="9">
        <v>4505.10009765625</v>
      </c>
      <c r="R948" s="9">
        <v>15473.8896484375</v>
      </c>
      <c r="S948" s="9">
        <v>174.65316772460938</v>
      </c>
      <c r="T948" s="9">
        <v>336.17666625976563</v>
      </c>
      <c r="U948" s="9">
        <v>95.394691467285156</v>
      </c>
      <c r="V948" s="9">
        <v>177.16999816894531</v>
      </c>
      <c r="W948">
        <v>276.04000854492188</v>
      </c>
      <c r="X948" s="9"/>
      <c r="Y948" s="9"/>
      <c r="AA948" s="6"/>
      <c r="AB948" s="84">
        <f>price_clean[[#This Row],[Date.1]]</f>
        <v>45183</v>
      </c>
      <c r="AC948" s="85">
        <f t="shared" si="102"/>
        <v>8.3945855336662496E-3</v>
      </c>
      <c r="AD948" s="85">
        <f t="shared" si="103"/>
        <v>8.1343428934984811E-3</v>
      </c>
      <c r="AE948" s="85">
        <f t="shared" si="104"/>
        <v>8.7442521050066987E-3</v>
      </c>
      <c r="AF948" s="85">
        <f t="shared" si="105"/>
        <v>7.8250412458762408E-3</v>
      </c>
      <c r="AG948" s="85">
        <f t="shared" si="106"/>
        <v>1.0074027947947439E-2</v>
      </c>
      <c r="AH948" s="85">
        <f t="shared" si="107"/>
        <v>5.0809507312215424E-4</v>
      </c>
      <c r="AI948" s="85">
        <f t="shared" si="108"/>
        <v>1.7320639037477315E-2</v>
      </c>
      <c r="AJ948" s="6"/>
      <c r="AK948" s="4"/>
    </row>
    <row r="949" spans="15:37" s="1" customFormat="1" x14ac:dyDescent="0.25">
      <c r="O949" s="6"/>
      <c r="P949" s="35">
        <v>45184</v>
      </c>
      <c r="Q949" s="9">
        <v>4450.31982421875</v>
      </c>
      <c r="R949" s="9">
        <v>15202.400390625</v>
      </c>
      <c r="S949" s="9">
        <v>173.92764282226563</v>
      </c>
      <c r="T949" s="9">
        <v>327.75982666015625</v>
      </c>
      <c r="U949" s="9">
        <v>94.604377746582031</v>
      </c>
      <c r="V949" s="9">
        <v>178.33999633789063</v>
      </c>
      <c r="W949">
        <v>274.3900146484375</v>
      </c>
      <c r="X949" s="9"/>
      <c r="Y949" s="9"/>
      <c r="AA949" s="6"/>
      <c r="AB949" s="84">
        <f>price_clean[[#This Row],[Date.1]]</f>
        <v>45184</v>
      </c>
      <c r="AC949" s="85">
        <f t="shared" si="102"/>
        <v>-1.2234145842493929E-2</v>
      </c>
      <c r="AD949" s="85">
        <f t="shared" si="103"/>
        <v>-1.7700728863843686E-2</v>
      </c>
      <c r="AE949" s="85">
        <f t="shared" si="104"/>
        <v>-4.1627417693388784E-3</v>
      </c>
      <c r="AF949" s="85">
        <f t="shared" si="105"/>
        <v>-2.5355709846201932E-2</v>
      </c>
      <c r="AG949" s="85">
        <f t="shared" si="106"/>
        <v>-8.3191805309456128E-3</v>
      </c>
      <c r="AH949" s="85">
        <f t="shared" si="107"/>
        <v>6.5821068949775399E-3</v>
      </c>
      <c r="AI949" s="85">
        <f t="shared" si="108"/>
        <v>-5.9953082833390835E-3</v>
      </c>
      <c r="AJ949" s="6"/>
      <c r="AK949" s="4"/>
    </row>
    <row r="950" spans="15:37" s="1" customFormat="1" x14ac:dyDescent="0.25">
      <c r="O950" s="6"/>
      <c r="P950" s="35">
        <v>45187</v>
      </c>
      <c r="Q950" s="9">
        <v>4453.52978515625</v>
      </c>
      <c r="R950" s="9">
        <v>15225.3701171875</v>
      </c>
      <c r="S950" s="9">
        <v>176.86935424804688</v>
      </c>
      <c r="T950" s="9">
        <v>326.60845947265625</v>
      </c>
      <c r="U950" s="9">
        <v>94.49267578125</v>
      </c>
      <c r="V950" s="9">
        <v>179.38999938964844</v>
      </c>
      <c r="W950">
        <v>265.27999877929688</v>
      </c>
      <c r="X950" s="9"/>
      <c r="Y950" s="9"/>
      <c r="AA950" s="6"/>
      <c r="AB950" s="84">
        <f>price_clean[[#This Row],[Date.1]]</f>
        <v>45187</v>
      </c>
      <c r="AC950" s="85">
        <f t="shared" si="102"/>
        <v>7.2102769417551878E-4</v>
      </c>
      <c r="AD950" s="85">
        <f t="shared" si="103"/>
        <v>1.5097873122063678E-3</v>
      </c>
      <c r="AE950" s="85">
        <f t="shared" si="104"/>
        <v>1.6771981564776502E-2</v>
      </c>
      <c r="AF950" s="85">
        <f t="shared" si="105"/>
        <v>-3.5190225445336804E-3</v>
      </c>
      <c r="AG950" s="85">
        <f t="shared" si="106"/>
        <v>-1.1814248423290615E-3</v>
      </c>
      <c r="AH950" s="85">
        <f t="shared" si="107"/>
        <v>5.8703831363188597E-3</v>
      </c>
      <c r="AI950" s="85">
        <f t="shared" si="108"/>
        <v>-3.3764638079071839E-2</v>
      </c>
      <c r="AJ950" s="6"/>
      <c r="AK950" s="4"/>
    </row>
    <row r="951" spans="15:37" s="1" customFormat="1" x14ac:dyDescent="0.25">
      <c r="O951" s="6"/>
      <c r="P951" s="35">
        <v>45188</v>
      </c>
      <c r="Q951" s="9">
        <v>4443.9501953125</v>
      </c>
      <c r="R951" s="9">
        <v>15191.23046875</v>
      </c>
      <c r="S951" s="9">
        <v>177.96255493164063</v>
      </c>
      <c r="T951" s="9">
        <v>326.20147705078125</v>
      </c>
      <c r="U951" s="9">
        <v>94.316322326660156</v>
      </c>
      <c r="V951" s="9">
        <v>179.22000122070313</v>
      </c>
      <c r="W951">
        <v>266.5</v>
      </c>
      <c r="X951" s="9"/>
      <c r="Y951" s="9"/>
      <c r="AA951" s="6"/>
      <c r="AB951" s="84">
        <f>price_clean[[#This Row],[Date.1]]</f>
        <v>45188</v>
      </c>
      <c r="AC951" s="85">
        <f t="shared" si="102"/>
        <v>-2.1533273615331264E-3</v>
      </c>
      <c r="AD951" s="85">
        <f t="shared" si="103"/>
        <v>-2.2448046209023625E-3</v>
      </c>
      <c r="AE951" s="85">
        <f t="shared" si="104"/>
        <v>6.1618141671735769E-3</v>
      </c>
      <c r="AF951" s="85">
        <f t="shared" si="105"/>
        <v>-1.2468636025037125E-3</v>
      </c>
      <c r="AG951" s="85">
        <f t="shared" si="106"/>
        <v>-1.8680625144091526E-3</v>
      </c>
      <c r="AH951" s="85">
        <f t="shared" si="107"/>
        <v>-9.4809504135426922E-4</v>
      </c>
      <c r="AI951" s="85">
        <f t="shared" si="108"/>
        <v>4.5883762605339051E-3</v>
      </c>
      <c r="AJ951" s="6"/>
      <c r="AK951" s="4"/>
    </row>
    <row r="952" spans="15:37" s="1" customFormat="1" x14ac:dyDescent="0.25">
      <c r="O952" s="6"/>
      <c r="P952" s="35">
        <v>45189</v>
      </c>
      <c r="Q952" s="9">
        <v>4402.2001953125</v>
      </c>
      <c r="R952" s="9">
        <v>14969.919921875</v>
      </c>
      <c r="S952" s="9">
        <v>174.40469360351563</v>
      </c>
      <c r="T952" s="9">
        <v>318.38021850585938</v>
      </c>
      <c r="U952" s="9">
        <v>93.669631958007813</v>
      </c>
      <c r="V952" s="9">
        <v>179.35000610351563</v>
      </c>
      <c r="W952">
        <v>262.58999633789063</v>
      </c>
      <c r="X952" s="9"/>
      <c r="Y952" s="9"/>
      <c r="AA952" s="6"/>
      <c r="AB952" s="84">
        <f>price_clean[[#This Row],[Date.1]]</f>
        <v>45189</v>
      </c>
      <c r="AC952" s="85">
        <f t="shared" si="102"/>
        <v>-9.4392042062910412E-3</v>
      </c>
      <c r="AD952" s="85">
        <f t="shared" si="103"/>
        <v>-1.4675469334187695E-2</v>
      </c>
      <c r="AE952" s="85">
        <f t="shared" si="104"/>
        <v>-2.0194738632638178E-2</v>
      </c>
      <c r="AF952" s="85">
        <f t="shared" si="105"/>
        <v>-2.4268893997347642E-2</v>
      </c>
      <c r="AG952" s="85">
        <f t="shared" si="106"/>
        <v>-6.8802259420967455E-3</v>
      </c>
      <c r="AH952" s="85">
        <f t="shared" si="107"/>
        <v>7.2512974232927544E-4</v>
      </c>
      <c r="AI952" s="85">
        <f t="shared" si="108"/>
        <v>-1.4780377139554338E-2</v>
      </c>
      <c r="AJ952" s="6"/>
      <c r="AK952" s="4"/>
    </row>
    <row r="953" spans="15:37" s="1" customFormat="1" x14ac:dyDescent="0.25">
      <c r="O953" s="6"/>
      <c r="P953" s="35">
        <v>45190</v>
      </c>
      <c r="Q953" s="9">
        <v>4330</v>
      </c>
      <c r="R953" s="9">
        <v>14694.240234375</v>
      </c>
      <c r="S953" s="9">
        <v>172.85432434082031</v>
      </c>
      <c r="T953" s="9">
        <v>317.14944458007813</v>
      </c>
      <c r="U953" s="9">
        <v>92.131340026855469</v>
      </c>
      <c r="V953" s="9">
        <v>178.05000305175781</v>
      </c>
      <c r="W953">
        <v>255.69999694824219</v>
      </c>
      <c r="X953" s="9"/>
      <c r="Y953" s="9"/>
      <c r="AA953" s="6"/>
      <c r="AB953" s="84">
        <f>price_clean[[#This Row],[Date.1]]</f>
        <v>45190</v>
      </c>
      <c r="AC953" s="85">
        <f t="shared" si="102"/>
        <v>-1.6536918318488084E-2</v>
      </c>
      <c r="AD953" s="85">
        <f t="shared" si="103"/>
        <v>-1.8587252965031664E-2</v>
      </c>
      <c r="AE953" s="85">
        <f t="shared" si="104"/>
        <v>-8.9292400407205864E-3</v>
      </c>
      <c r="AF953" s="85">
        <f t="shared" si="105"/>
        <v>-3.8732274382470996E-3</v>
      </c>
      <c r="AG953" s="85">
        <f t="shared" si="106"/>
        <v>-1.6558870107502694E-2</v>
      </c>
      <c r="AH953" s="85">
        <f t="shared" si="107"/>
        <v>-7.2748111459232075E-3</v>
      </c>
      <c r="AI953" s="85">
        <f t="shared" si="108"/>
        <v>-2.6588996104119158E-2</v>
      </c>
      <c r="AJ953" s="6"/>
      <c r="AK953" s="4"/>
    </row>
    <row r="954" spans="15:37" s="1" customFormat="1" x14ac:dyDescent="0.25">
      <c r="O954" s="6"/>
      <c r="P954" s="35">
        <v>45191</v>
      </c>
      <c r="Q954" s="9">
        <v>4320.06005859375</v>
      </c>
      <c r="R954" s="9">
        <v>14701.099609375</v>
      </c>
      <c r="S954" s="9">
        <v>173.70901489257813</v>
      </c>
      <c r="T954" s="9">
        <v>314.64825439453125</v>
      </c>
      <c r="U954" s="9">
        <v>92.111747741699219</v>
      </c>
      <c r="V954" s="9">
        <v>178.6199951171875</v>
      </c>
      <c r="W954">
        <v>244.8800048828125</v>
      </c>
      <c r="X954" s="9"/>
      <c r="Y954" s="9"/>
      <c r="AA954" s="6"/>
      <c r="AB954" s="84">
        <f>price_clean[[#This Row],[Date.1]]</f>
        <v>45191</v>
      </c>
      <c r="AC954" s="85">
        <f t="shared" si="102"/>
        <v>-2.2982374027607495E-3</v>
      </c>
      <c r="AD954" s="85">
        <f t="shared" si="103"/>
        <v>4.6669813385122208E-4</v>
      </c>
      <c r="AE954" s="85">
        <f t="shared" si="104"/>
        <v>4.9323871729877906E-3</v>
      </c>
      <c r="AF954" s="85">
        <f t="shared" si="105"/>
        <v>-7.9177346050346813E-3</v>
      </c>
      <c r="AG954" s="85">
        <f t="shared" si="106"/>
        <v>-2.1267864610160627E-4</v>
      </c>
      <c r="AH954" s="85">
        <f t="shared" si="107"/>
        <v>3.1961900557462815E-3</v>
      </c>
      <c r="AI954" s="85">
        <f t="shared" si="108"/>
        <v>-4.3236555785455495E-2</v>
      </c>
      <c r="AJ954" s="6"/>
      <c r="AK954" s="4"/>
    </row>
    <row r="955" spans="15:37" s="1" customFormat="1" x14ac:dyDescent="0.25">
      <c r="O955" s="6"/>
      <c r="P955" s="35">
        <v>45194</v>
      </c>
      <c r="Q955" s="9">
        <v>4337.43994140625</v>
      </c>
      <c r="R955" s="9">
        <v>14768.900390625</v>
      </c>
      <c r="S955" s="9">
        <v>174.99104309082031</v>
      </c>
      <c r="T955" s="9">
        <v>315.17428588867188</v>
      </c>
      <c r="U955" s="9">
        <v>92.209724426269531</v>
      </c>
      <c r="V955" s="9">
        <v>177.69999694824219</v>
      </c>
      <c r="W955">
        <v>246.99000549316406</v>
      </c>
      <c r="X955" s="9"/>
      <c r="Y955" s="9"/>
      <c r="AA955" s="6"/>
      <c r="AB955" s="84">
        <f>price_clean[[#This Row],[Date.1]]</f>
        <v>45194</v>
      </c>
      <c r="AC955" s="85">
        <f t="shared" si="102"/>
        <v>4.0149942038066174E-3</v>
      </c>
      <c r="AD955" s="85">
        <f t="shared" si="103"/>
        <v>4.6013505853784373E-3</v>
      </c>
      <c r="AE955" s="85">
        <f t="shared" si="104"/>
        <v>7.3532191662868691E-3</v>
      </c>
      <c r="AF955" s="85">
        <f t="shared" si="105"/>
        <v>1.6704121647298511E-3</v>
      </c>
      <c r="AG955" s="85">
        <f t="shared" si="106"/>
        <v>1.0631066760227526E-3</v>
      </c>
      <c r="AH955" s="85">
        <f t="shared" si="107"/>
        <v>-5.1638989324708342E-3</v>
      </c>
      <c r="AI955" s="85">
        <f t="shared" si="108"/>
        <v>8.5795576421049055E-3</v>
      </c>
      <c r="AJ955" s="6"/>
      <c r="AK955" s="4"/>
    </row>
    <row r="956" spans="15:37" s="1" customFormat="1" x14ac:dyDescent="0.25">
      <c r="O956" s="6"/>
      <c r="P956" s="35">
        <v>45195</v>
      </c>
      <c r="Q956" s="9">
        <v>4273.52978515625</v>
      </c>
      <c r="R956" s="9">
        <v>14545.830078125</v>
      </c>
      <c r="S956" s="9">
        <v>170.89653015136719</v>
      </c>
      <c r="T956" s="9">
        <v>309.81454467773438</v>
      </c>
      <c r="U956" s="9">
        <v>90.9163818359375</v>
      </c>
      <c r="V956" s="9">
        <v>176.27999877929688</v>
      </c>
      <c r="W956">
        <v>244.1199951171875</v>
      </c>
      <c r="X956" s="9"/>
      <c r="Y956" s="9"/>
      <c r="AA956" s="6"/>
      <c r="AB956" s="84">
        <f>price_clean[[#This Row],[Date.1]]</f>
        <v>45195</v>
      </c>
      <c r="AC956" s="85">
        <f t="shared" si="102"/>
        <v>-1.4844165482264943E-2</v>
      </c>
      <c r="AD956" s="85">
        <f t="shared" si="103"/>
        <v>-1.5219284958006094E-2</v>
      </c>
      <c r="AE956" s="85">
        <f t="shared" si="104"/>
        <v>-2.3676503745852735E-2</v>
      </c>
      <c r="AF956" s="85">
        <f t="shared" si="105"/>
        <v>-1.7151898868021702E-2</v>
      </c>
      <c r="AG956" s="85">
        <f t="shared" si="106"/>
        <v>-1.4125392838412026E-2</v>
      </c>
      <c r="AH956" s="85">
        <f t="shared" si="107"/>
        <v>-8.0230849379646085E-3</v>
      </c>
      <c r="AI956" s="85">
        <f t="shared" si="108"/>
        <v>-1.1687984544270934E-2</v>
      </c>
      <c r="AJ956" s="6"/>
      <c r="AK956" s="4"/>
    </row>
    <row r="957" spans="15:37" s="1" customFormat="1" x14ac:dyDescent="0.25">
      <c r="O957" s="6"/>
      <c r="P957" s="35">
        <v>45196</v>
      </c>
      <c r="Q957" s="9">
        <v>4274.509765625</v>
      </c>
      <c r="R957" s="9">
        <v>14580.16015625</v>
      </c>
      <c r="S957" s="9">
        <v>169.3759765625</v>
      </c>
      <c r="T957" s="9">
        <v>310.45968627929688</v>
      </c>
      <c r="U957" s="9">
        <v>90.926185607910156</v>
      </c>
      <c r="V957" s="9">
        <v>174.10000610351563</v>
      </c>
      <c r="W957">
        <v>240.5</v>
      </c>
      <c r="X957" s="9"/>
      <c r="Y957" s="9"/>
      <c r="AA957" s="6"/>
      <c r="AB957" s="84">
        <f>price_clean[[#This Row],[Date.1]]</f>
        <v>45196</v>
      </c>
      <c r="AC957" s="85">
        <f t="shared" si="102"/>
        <v>2.2928777229479233E-4</v>
      </c>
      <c r="AD957" s="85">
        <f t="shared" si="103"/>
        <v>2.3573512005418094E-3</v>
      </c>
      <c r="AE957" s="85">
        <f t="shared" si="104"/>
        <v>-8.9373292296304127E-3</v>
      </c>
      <c r="AF957" s="85">
        <f t="shared" si="105"/>
        <v>2.0801826095627079E-3</v>
      </c>
      <c r="AG957" s="85">
        <f t="shared" si="106"/>
        <v>1.0782702994089134E-4</v>
      </c>
      <c r="AH957" s="85">
        <f t="shared" si="107"/>
        <v>-1.2443751217319037E-2</v>
      </c>
      <c r="AI957" s="85">
        <f t="shared" si="108"/>
        <v>-1.4939798128788435E-2</v>
      </c>
      <c r="AJ957" s="6"/>
      <c r="AK957" s="4"/>
    </row>
    <row r="958" spans="15:37" s="1" customFormat="1" x14ac:dyDescent="0.25">
      <c r="O958" s="6"/>
      <c r="P958" s="35">
        <v>45197</v>
      </c>
      <c r="Q958" s="9">
        <v>4299.7001953125</v>
      </c>
      <c r="R958" s="9">
        <v>14702.76953125</v>
      </c>
      <c r="S958" s="9">
        <v>169.63438415527344</v>
      </c>
      <c r="T958" s="9">
        <v>311.3033447265625</v>
      </c>
      <c r="U958" s="9">
        <v>91.553260803222656</v>
      </c>
      <c r="V958" s="9">
        <v>173.22999572753906</v>
      </c>
      <c r="W958">
        <v>246.3800048828125</v>
      </c>
      <c r="X958" s="9"/>
      <c r="Y958" s="9"/>
      <c r="AA958" s="6"/>
      <c r="AB958" s="84">
        <f>price_clean[[#This Row],[Date.1]]</f>
        <v>45197</v>
      </c>
      <c r="AC958" s="85">
        <f t="shared" si="102"/>
        <v>5.8758771430006979E-3</v>
      </c>
      <c r="AD958" s="85">
        <f t="shared" si="103"/>
        <v>8.3741683515609396E-3</v>
      </c>
      <c r="AE958" s="85">
        <f t="shared" si="104"/>
        <v>1.5244822740652397E-3</v>
      </c>
      <c r="AF958" s="85">
        <f t="shared" si="105"/>
        <v>2.7137636783000959E-3</v>
      </c>
      <c r="AG958" s="85">
        <f t="shared" si="106"/>
        <v>6.8728580235167336E-3</v>
      </c>
      <c r="AH958" s="85">
        <f t="shared" si="107"/>
        <v>-5.009715204337903E-3</v>
      </c>
      <c r="AI958" s="85">
        <f t="shared" si="108"/>
        <v>2.4154989806229699E-2</v>
      </c>
      <c r="AJ958" s="6"/>
      <c r="AK958" s="4"/>
    </row>
    <row r="959" spans="15:37" s="1" customFormat="1" x14ac:dyDescent="0.25">
      <c r="O959" s="6"/>
      <c r="P959" s="35">
        <v>45198</v>
      </c>
      <c r="Q959" s="9">
        <v>4288.0498046875</v>
      </c>
      <c r="R959" s="9">
        <v>14715.240234375</v>
      </c>
      <c r="S959" s="9">
        <v>170.15115356445313</v>
      </c>
      <c r="T959" s="9">
        <v>313.39761352539063</v>
      </c>
      <c r="U959" s="9">
        <v>91.298507690429688</v>
      </c>
      <c r="V959" s="9">
        <v>171.44999694824219</v>
      </c>
      <c r="W959">
        <v>250.22000122070313</v>
      </c>
      <c r="X959" s="9"/>
      <c r="Y959" s="9"/>
      <c r="AA959" s="6"/>
      <c r="AB959" s="84">
        <f>price_clean[[#This Row],[Date.1]]</f>
        <v>45198</v>
      </c>
      <c r="AC959" s="85">
        <f t="shared" si="102"/>
        <v>-2.713259648289315E-3</v>
      </c>
      <c r="AD959" s="85">
        <f t="shared" si="103"/>
        <v>8.4782784228856897E-4</v>
      </c>
      <c r="AE959" s="85">
        <f t="shared" si="104"/>
        <v>3.0417410410400231E-3</v>
      </c>
      <c r="AF959" s="85">
        <f t="shared" si="105"/>
        <v>6.7048933314933223E-3</v>
      </c>
      <c r="AG959" s="85">
        <f t="shared" si="106"/>
        <v>-2.7864458705852066E-3</v>
      </c>
      <c r="AH959" s="85">
        <f t="shared" si="107"/>
        <v>-1.0328505518099336E-2</v>
      </c>
      <c r="AI959" s="85">
        <f t="shared" si="108"/>
        <v>1.5465456415727708E-2</v>
      </c>
      <c r="AJ959" s="6"/>
      <c r="AK959" s="4"/>
    </row>
    <row r="960" spans="15:37" s="1" customFormat="1" x14ac:dyDescent="0.25">
      <c r="O960" s="6"/>
      <c r="P960" s="35">
        <v>45201</v>
      </c>
      <c r="Q960" s="9">
        <v>4288.39013671875</v>
      </c>
      <c r="R960" s="9">
        <v>14837.5703125</v>
      </c>
      <c r="S960" s="9">
        <v>172.67544555664063</v>
      </c>
      <c r="T960" s="9">
        <v>319.40252685546875</v>
      </c>
      <c r="U960" s="9">
        <v>90.808601379394531</v>
      </c>
      <c r="V960" s="9">
        <v>169.64999389648438</v>
      </c>
      <c r="W960">
        <v>251.60000610351563</v>
      </c>
      <c r="X960" s="9"/>
      <c r="Y960" s="9"/>
      <c r="AA960" s="6"/>
      <c r="AB960" s="84">
        <f>price_clean[[#This Row],[Date.1]]</f>
        <v>45201</v>
      </c>
      <c r="AC960" s="85">
        <f t="shared" si="102"/>
        <v>7.9364406152993244E-5</v>
      </c>
      <c r="AD960" s="85">
        <f t="shared" si="103"/>
        <v>8.2787913942976368E-3</v>
      </c>
      <c r="AE960" s="85">
        <f t="shared" si="104"/>
        <v>1.4726614675933501E-2</v>
      </c>
      <c r="AF960" s="85">
        <f t="shared" si="105"/>
        <v>1.8979431901797197E-2</v>
      </c>
      <c r="AG960" s="85">
        <f t="shared" si="106"/>
        <v>-5.3804323773767974E-3</v>
      </c>
      <c r="AH960" s="85">
        <f t="shared" si="107"/>
        <v>-1.0554205856098699E-2</v>
      </c>
      <c r="AI960" s="85">
        <f t="shared" si="108"/>
        <v>5.5000133173180544E-3</v>
      </c>
      <c r="AJ960" s="6"/>
      <c r="AK960" s="4"/>
    </row>
    <row r="961" spans="15:37" s="1" customFormat="1" x14ac:dyDescent="0.25">
      <c r="O961" s="6"/>
      <c r="P961" s="35">
        <v>45202</v>
      </c>
      <c r="Q961" s="9">
        <v>4229.4501953125</v>
      </c>
      <c r="R961" s="9">
        <v>14565.6201171875</v>
      </c>
      <c r="S961" s="9">
        <v>171.33378601074219</v>
      </c>
      <c r="T961" s="9">
        <v>311.05520629882813</v>
      </c>
      <c r="U961" s="9">
        <v>89.574050903320313</v>
      </c>
      <c r="V961" s="9">
        <v>169.16000366210938</v>
      </c>
      <c r="W961">
        <v>246.52999877929688</v>
      </c>
      <c r="X961" s="9"/>
      <c r="Y961" s="9"/>
      <c r="AA961" s="6"/>
      <c r="AB961" s="84">
        <f>price_clean[[#This Row],[Date.1]]</f>
        <v>45202</v>
      </c>
      <c r="AC961" s="85">
        <f t="shared" si="102"/>
        <v>-1.3839395863449198E-2</v>
      </c>
      <c r="AD961" s="85">
        <f t="shared" si="103"/>
        <v>-1.84985334115426E-2</v>
      </c>
      <c r="AE961" s="85">
        <f t="shared" si="104"/>
        <v>-7.8001764214303652E-3</v>
      </c>
      <c r="AF961" s="85">
        <f t="shared" si="105"/>
        <v>-2.6481738365878301E-2</v>
      </c>
      <c r="AG961" s="85">
        <f t="shared" si="106"/>
        <v>-1.3688342387046876E-2</v>
      </c>
      <c r="AH961" s="85">
        <f t="shared" si="107"/>
        <v>-2.8924210000569228E-3</v>
      </c>
      <c r="AI961" s="85">
        <f t="shared" si="108"/>
        <v>-2.0356864105244222E-2</v>
      </c>
      <c r="AJ961" s="6"/>
      <c r="AK961" s="4"/>
    </row>
    <row r="962" spans="15:37" s="1" customFormat="1" x14ac:dyDescent="0.25">
      <c r="O962" s="6"/>
      <c r="P962" s="35">
        <v>45203</v>
      </c>
      <c r="Q962" s="9">
        <v>4263.75</v>
      </c>
      <c r="R962" s="9">
        <v>14776.25</v>
      </c>
      <c r="S962" s="9">
        <v>172.58601379394531</v>
      </c>
      <c r="T962" s="9">
        <v>316.58370971679688</v>
      </c>
      <c r="U962" s="9">
        <v>89.946372985839844</v>
      </c>
      <c r="V962" s="9">
        <v>169.13999938964844</v>
      </c>
      <c r="W962">
        <v>261.16000366210938</v>
      </c>
      <c r="X962" s="9"/>
      <c r="Y962" s="9"/>
      <c r="AA962" s="6"/>
      <c r="AB962" s="84">
        <f>price_clean[[#This Row],[Date.1]]</f>
        <v>45203</v>
      </c>
      <c r="AC962" s="85">
        <f t="shared" si="102"/>
        <v>8.0770476078289456E-3</v>
      </c>
      <c r="AD962" s="85">
        <f t="shared" si="103"/>
        <v>1.4357196732028794E-2</v>
      </c>
      <c r="AE962" s="85">
        <f t="shared" si="104"/>
        <v>7.2821240163709541E-3</v>
      </c>
      <c r="AF962" s="85">
        <f t="shared" si="105"/>
        <v>1.7617283650456853E-2</v>
      </c>
      <c r="AG962" s="85">
        <f t="shared" si="106"/>
        <v>4.1479694431451886E-3</v>
      </c>
      <c r="AH962" s="85">
        <f t="shared" si="107"/>
        <v>-1.1826350756014561E-4</v>
      </c>
      <c r="AI962" s="85">
        <f t="shared" si="108"/>
        <v>5.7649575361059829E-2</v>
      </c>
      <c r="AJ962" s="6"/>
      <c r="AK962" s="4"/>
    </row>
    <row r="963" spans="15:37" s="1" customFormat="1" x14ac:dyDescent="0.25">
      <c r="O963" s="6"/>
      <c r="P963" s="35">
        <v>45204</v>
      </c>
      <c r="Q963" s="9">
        <v>4258.18994140625</v>
      </c>
      <c r="R963" s="9">
        <v>14723.2197265625</v>
      </c>
      <c r="S963" s="9">
        <v>173.82827758789063</v>
      </c>
      <c r="T963" s="9">
        <v>316.98068237304688</v>
      </c>
      <c r="U963" s="9">
        <v>90.161933898925781</v>
      </c>
      <c r="V963" s="9">
        <v>168.83000183105469</v>
      </c>
      <c r="W963">
        <v>260.04998779296875</v>
      </c>
      <c r="X963" s="9"/>
      <c r="Y963" s="9"/>
      <c r="AA963" s="6"/>
      <c r="AB963" s="84">
        <f>price_clean[[#This Row],[Date.1]]</f>
        <v>45204</v>
      </c>
      <c r="AC963" s="85">
        <f t="shared" si="102"/>
        <v>-1.3048811469951228E-3</v>
      </c>
      <c r="AD963" s="85">
        <f t="shared" si="103"/>
        <v>-3.5953412758668308E-3</v>
      </c>
      <c r="AE963" s="85">
        <f t="shared" si="104"/>
        <v>7.1721585973925292E-3</v>
      </c>
      <c r="AF963" s="85">
        <f t="shared" si="105"/>
        <v>1.2531408430003488E-3</v>
      </c>
      <c r="AG963" s="85">
        <f t="shared" si="106"/>
        <v>2.3936821098323761E-3</v>
      </c>
      <c r="AH963" s="85">
        <f t="shared" si="107"/>
        <v>-1.8344684108627424E-3</v>
      </c>
      <c r="AI963" s="85">
        <f t="shared" si="108"/>
        <v>-4.2593870629195184E-3</v>
      </c>
      <c r="AJ963" s="6"/>
      <c r="AK963" s="4"/>
    </row>
    <row r="964" spans="15:37" s="1" customFormat="1" x14ac:dyDescent="0.25">
      <c r="O964" s="6"/>
      <c r="P964" s="35">
        <v>45205</v>
      </c>
      <c r="Q964" s="9">
        <v>4308.5</v>
      </c>
      <c r="R964" s="9">
        <v>14973.240234375</v>
      </c>
      <c r="S964" s="9">
        <v>176.392333984375</v>
      </c>
      <c r="T964" s="9">
        <v>324.82186889648438</v>
      </c>
      <c r="U964" s="9">
        <v>91.161331176757813</v>
      </c>
      <c r="V964" s="9">
        <v>169.69999694824219</v>
      </c>
      <c r="W964">
        <v>260.52999877929688</v>
      </c>
      <c r="X964" s="9"/>
      <c r="Y964" s="9"/>
      <c r="AA964" s="6"/>
      <c r="AB964" s="84">
        <f>price_clean[[#This Row],[Date.1]]</f>
        <v>45205</v>
      </c>
      <c r="AC964" s="85">
        <f t="shared" si="102"/>
        <v>1.1745642093961117E-2</v>
      </c>
      <c r="AD964" s="85">
        <f t="shared" si="103"/>
        <v>1.6838802725396486E-2</v>
      </c>
      <c r="AE964" s="85">
        <f t="shared" si="104"/>
        <v>1.4642783006522306E-2</v>
      </c>
      <c r="AF964" s="85">
        <f t="shared" si="105"/>
        <v>2.4436103233111912E-2</v>
      </c>
      <c r="AG964" s="85">
        <f t="shared" si="106"/>
        <v>1.1023487777271119E-2</v>
      </c>
      <c r="AH964" s="85">
        <f t="shared" si="107"/>
        <v>5.1398519222737556E-3</v>
      </c>
      <c r="AI964" s="85">
        <f t="shared" si="108"/>
        <v>1.8441397469999051E-3</v>
      </c>
      <c r="AJ964" s="6"/>
      <c r="AK964" s="4"/>
    </row>
    <row r="965" spans="15:37" s="1" customFormat="1" x14ac:dyDescent="0.25">
      <c r="O965" s="6"/>
      <c r="P965" s="35">
        <v>45208</v>
      </c>
      <c r="Q965" s="9">
        <v>4335.66015625</v>
      </c>
      <c r="R965" s="9">
        <v>15047.150390625</v>
      </c>
      <c r="S965" s="9">
        <v>177.883056640625</v>
      </c>
      <c r="T965" s="9">
        <v>327.36279296875</v>
      </c>
      <c r="U965" s="9">
        <v>91.435684204101563</v>
      </c>
      <c r="V965" s="9">
        <v>172.82000732421875</v>
      </c>
      <c r="W965">
        <v>259.67001342773438</v>
      </c>
      <c r="X965" s="9"/>
      <c r="Y965" s="9"/>
      <c r="AA965" s="6"/>
      <c r="AB965" s="84">
        <f>price_clean[[#This Row],[Date.1]]</f>
        <v>45208</v>
      </c>
      <c r="AC965" s="85">
        <f t="shared" si="102"/>
        <v>6.2840681193874091E-3</v>
      </c>
      <c r="AD965" s="85">
        <f t="shared" si="103"/>
        <v>4.9240069196767383E-3</v>
      </c>
      <c r="AE965" s="85">
        <f t="shared" si="104"/>
        <v>8.4156647278372486E-3</v>
      </c>
      <c r="AF965" s="85">
        <f t="shared" si="105"/>
        <v>7.7920781556453447E-3</v>
      </c>
      <c r="AG965" s="85">
        <f t="shared" si="106"/>
        <v>3.0050133429020392E-3</v>
      </c>
      <c r="AH965" s="85">
        <f t="shared" si="107"/>
        <v>1.8218478536943455E-2</v>
      </c>
      <c r="AI965" s="85">
        <f t="shared" si="108"/>
        <v>-3.3063672235030548E-3</v>
      </c>
      <c r="AJ965" s="6"/>
      <c r="AK965" s="4"/>
    </row>
    <row r="966" spans="15:37" s="1" customFormat="1" x14ac:dyDescent="0.25">
      <c r="O966" s="6"/>
      <c r="P966" s="35">
        <v>45209</v>
      </c>
      <c r="Q966" s="9">
        <v>4358.240234375</v>
      </c>
      <c r="R966" s="9">
        <v>15131.51953125</v>
      </c>
      <c r="S966" s="9">
        <v>177.28677368164063</v>
      </c>
      <c r="T966" s="9">
        <v>325.9434814453125</v>
      </c>
      <c r="U966" s="9">
        <v>92.248924255371094</v>
      </c>
      <c r="V966" s="9">
        <v>172.52999877929688</v>
      </c>
      <c r="W966">
        <v>263.6199951171875</v>
      </c>
      <c r="X966" s="9"/>
      <c r="Y966" s="9"/>
      <c r="AA966" s="6"/>
      <c r="AB966" s="84">
        <f>price_clean[[#This Row],[Date.1]]</f>
        <v>45209</v>
      </c>
      <c r="AC966" s="85">
        <f t="shared" si="102"/>
        <v>5.1944760999853542E-3</v>
      </c>
      <c r="AD966" s="85">
        <f t="shared" si="103"/>
        <v>5.5913239811644861E-3</v>
      </c>
      <c r="AE966" s="85">
        <f t="shared" si="104"/>
        <v>-3.357737444483829E-3</v>
      </c>
      <c r="AF966" s="85">
        <f t="shared" si="105"/>
        <v>-4.3450179861292525E-3</v>
      </c>
      <c r="AG966" s="85">
        <f t="shared" si="106"/>
        <v>8.8548014094404857E-3</v>
      </c>
      <c r="AH966" s="85">
        <f t="shared" si="107"/>
        <v>-1.6795054754092334E-3</v>
      </c>
      <c r="AI966" s="85">
        <f t="shared" si="108"/>
        <v>1.5097007960672728E-2</v>
      </c>
      <c r="AJ966" s="6"/>
      <c r="AK966" s="4"/>
    </row>
    <row r="967" spans="15:37" s="1" customFormat="1" x14ac:dyDescent="0.25">
      <c r="O967" s="6"/>
      <c r="P967" s="35">
        <v>45210</v>
      </c>
      <c r="Q967" s="9">
        <v>4376.9501953125</v>
      </c>
      <c r="R967" s="9">
        <v>15241.1201171875</v>
      </c>
      <c r="S967" s="9">
        <v>178.68803405761719</v>
      </c>
      <c r="T967" s="9">
        <v>329.94345092773438</v>
      </c>
      <c r="U967" s="9">
        <v>92.670234680175781</v>
      </c>
      <c r="V967" s="9">
        <v>173.78999328613281</v>
      </c>
      <c r="W967">
        <v>262.989990234375</v>
      </c>
      <c r="X967" s="9"/>
      <c r="Y967" s="9"/>
      <c r="AA967" s="6"/>
      <c r="AB967" s="84">
        <f>price_clean[[#This Row],[Date.1]]</f>
        <v>45210</v>
      </c>
      <c r="AC967" s="85">
        <f t="shared" si="102"/>
        <v>4.2838195000950733E-3</v>
      </c>
      <c r="AD967" s="85">
        <f t="shared" si="103"/>
        <v>7.2170916279137385E-3</v>
      </c>
      <c r="AE967" s="85">
        <f t="shared" si="104"/>
        <v>7.8728470847650219E-3</v>
      </c>
      <c r="AF967" s="85">
        <f t="shared" si="105"/>
        <v>1.2197282414763111E-2</v>
      </c>
      <c r="AG967" s="85">
        <f t="shared" si="106"/>
        <v>4.5567063599262127E-3</v>
      </c>
      <c r="AH967" s="85">
        <f t="shared" si="107"/>
        <v>7.276507826110017E-3</v>
      </c>
      <c r="AI967" s="85">
        <f t="shared" si="108"/>
        <v>-2.3926822540326844E-3</v>
      </c>
      <c r="AJ967" s="6"/>
      <c r="AK967" s="4"/>
    </row>
    <row r="968" spans="15:37" s="1" customFormat="1" x14ac:dyDescent="0.25">
      <c r="O968" s="6"/>
      <c r="P968" s="35">
        <v>45211</v>
      </c>
      <c r="Q968" s="9">
        <v>4349.60986328125</v>
      </c>
      <c r="R968" s="9">
        <v>15184.099609375</v>
      </c>
      <c r="S968" s="9">
        <v>179.59242248535156</v>
      </c>
      <c r="T968" s="9">
        <v>328.69277954101563</v>
      </c>
      <c r="U968" s="9">
        <v>91.847198486328125</v>
      </c>
      <c r="V968" s="9">
        <v>173.25999450683594</v>
      </c>
      <c r="W968">
        <v>258.8699951171875</v>
      </c>
      <c r="X968" s="9"/>
      <c r="Y968" s="9"/>
      <c r="AA968" s="6"/>
      <c r="AB968" s="84">
        <f>price_clean[[#This Row],[Date.1]]</f>
        <v>45211</v>
      </c>
      <c r="AC968" s="85">
        <f t="shared" si="102"/>
        <v>-6.2660249406549179E-3</v>
      </c>
      <c r="AD968" s="85">
        <f t="shared" si="103"/>
        <v>-3.7482440608997002E-3</v>
      </c>
      <c r="AE968" s="85">
        <f t="shared" si="104"/>
        <v>5.0485050585010374E-3</v>
      </c>
      <c r="AF968" s="85">
        <f t="shared" si="105"/>
        <v>-3.7977652369146227E-3</v>
      </c>
      <c r="AG968" s="85">
        <f t="shared" si="106"/>
        <v>-8.9210177936093552E-3</v>
      </c>
      <c r="AH968" s="85">
        <f t="shared" si="107"/>
        <v>-3.0543103873241243E-3</v>
      </c>
      <c r="AI968" s="85">
        <f t="shared" si="108"/>
        <v>-1.5789985181823882E-2</v>
      </c>
      <c r="AJ968" s="6"/>
      <c r="AK968" s="4"/>
    </row>
    <row r="969" spans="15:37" s="1" customFormat="1" x14ac:dyDescent="0.25">
      <c r="O969" s="6"/>
      <c r="P969" s="35">
        <v>45212</v>
      </c>
      <c r="Q969" s="9">
        <v>4327.77978515625</v>
      </c>
      <c r="R969" s="9">
        <v>14995.1201171875</v>
      </c>
      <c r="S969" s="9">
        <v>177.74392700195313</v>
      </c>
      <c r="T969" s="9">
        <v>325.28839111328125</v>
      </c>
      <c r="U969" s="9">
        <v>91.239715576171875</v>
      </c>
      <c r="V969" s="9">
        <v>178.83000183105469</v>
      </c>
      <c r="W969">
        <v>251.1199951171875</v>
      </c>
      <c r="X969" s="9"/>
      <c r="Y969" s="9"/>
      <c r="AA969" s="6"/>
      <c r="AB969" s="84">
        <f>price_clean[[#This Row],[Date.1]]</f>
        <v>45212</v>
      </c>
      <c r="AC969" s="85">
        <f t="shared" si="102"/>
        <v>-5.0314956602198922E-3</v>
      </c>
      <c r="AD969" s="85">
        <f t="shared" si="103"/>
        <v>-1.2523979348285081E-2</v>
      </c>
      <c r="AE969" s="85">
        <f t="shared" si="104"/>
        <v>-1.0346061769277362E-2</v>
      </c>
      <c r="AF969" s="85">
        <f t="shared" si="105"/>
        <v>-1.041136758196429E-2</v>
      </c>
      <c r="AG969" s="85">
        <f t="shared" si="106"/>
        <v>-6.6360301343259855E-3</v>
      </c>
      <c r="AH969" s="85">
        <f t="shared" si="107"/>
        <v>3.1642319381775807E-2</v>
      </c>
      <c r="AI969" s="85">
        <f t="shared" si="108"/>
        <v>-3.0395093236742683E-2</v>
      </c>
      <c r="AJ969" s="6"/>
      <c r="AK969" s="4"/>
    </row>
    <row r="970" spans="15:37" s="1" customFormat="1" x14ac:dyDescent="0.25">
      <c r="O970" s="6"/>
      <c r="P970" s="35">
        <v>45215</v>
      </c>
      <c r="Q970" s="9">
        <v>4373.6298828125</v>
      </c>
      <c r="R970" s="9">
        <v>15172.73046875</v>
      </c>
      <c r="S970" s="9">
        <v>177.61473083496094</v>
      </c>
      <c r="T970" s="9">
        <v>330.16177368164063</v>
      </c>
      <c r="U970" s="9">
        <v>92.1705322265625</v>
      </c>
      <c r="V970" s="9">
        <v>177.96000671386719</v>
      </c>
      <c r="W970">
        <v>253.91999816894531</v>
      </c>
      <c r="X970" s="9"/>
      <c r="Y970" s="9"/>
      <c r="AA970" s="6"/>
      <c r="AB970" s="84">
        <f>price_clean[[#This Row],[Date.1]]</f>
        <v>45215</v>
      </c>
      <c r="AC970" s="85">
        <f t="shared" si="102"/>
        <v>1.0538642302589985E-2</v>
      </c>
      <c r="AD970" s="85">
        <f t="shared" si="103"/>
        <v>1.1774945860447469E-2</v>
      </c>
      <c r="AE970" s="85">
        <f t="shared" si="104"/>
        <v>-7.2713113827580292E-4</v>
      </c>
      <c r="AF970" s="85">
        <f t="shared" si="105"/>
        <v>1.4870611485393209E-2</v>
      </c>
      <c r="AG970" s="85">
        <f t="shared" si="106"/>
        <v>1.0150192293897456E-2</v>
      </c>
      <c r="AH970" s="85">
        <f t="shared" si="107"/>
        <v>-4.8768004743516558E-3</v>
      </c>
      <c r="AI970" s="85">
        <f t="shared" si="108"/>
        <v>1.1088356477393282E-2</v>
      </c>
      <c r="AJ970" s="6"/>
      <c r="AK970" s="4"/>
    </row>
    <row r="971" spans="15:37" s="1" customFormat="1" x14ac:dyDescent="0.25">
      <c r="O971" s="6"/>
      <c r="P971" s="35">
        <v>45216</v>
      </c>
      <c r="Q971" s="9">
        <v>4373.2001953125</v>
      </c>
      <c r="R971" s="9">
        <v>15122.009765625</v>
      </c>
      <c r="S971" s="9">
        <v>176.05441284179688</v>
      </c>
      <c r="T971" s="9">
        <v>329.58609008789063</v>
      </c>
      <c r="U971" s="9">
        <v>92.1705322265625</v>
      </c>
      <c r="V971" s="9">
        <v>178.28999328613281</v>
      </c>
      <c r="W971">
        <v>254.85000610351563</v>
      </c>
      <c r="X971" s="9"/>
      <c r="Y971" s="9"/>
      <c r="AA971" s="6"/>
      <c r="AB971" s="84">
        <f>price_clean[[#This Row],[Date.1]]</f>
        <v>45216</v>
      </c>
      <c r="AC971" s="85">
        <f t="shared" si="102"/>
        <v>-9.8249879443765073E-5</v>
      </c>
      <c r="AD971" s="85">
        <f t="shared" si="103"/>
        <v>-3.3484855868798936E-3</v>
      </c>
      <c r="AE971" s="85">
        <f t="shared" si="104"/>
        <v>-8.8236598782661328E-3</v>
      </c>
      <c r="AF971" s="85">
        <f t="shared" si="105"/>
        <v>-1.7451628765236345E-3</v>
      </c>
      <c r="AG971" s="85">
        <f t="shared" si="106"/>
        <v>0</v>
      </c>
      <c r="AH971" s="85">
        <f t="shared" si="107"/>
        <v>1.8525567250013085E-3</v>
      </c>
      <c r="AI971" s="85">
        <f t="shared" si="108"/>
        <v>3.6559111685428641E-3</v>
      </c>
      <c r="AJ971" s="6"/>
      <c r="AK971" s="4"/>
    </row>
    <row r="972" spans="15:37" s="1" customFormat="1" x14ac:dyDescent="0.25">
      <c r="O972" s="6"/>
      <c r="P972" s="35">
        <v>45217</v>
      </c>
      <c r="Q972" s="9">
        <v>4314.60009765625</v>
      </c>
      <c r="R972" s="9">
        <v>14909.259765625</v>
      </c>
      <c r="S972" s="9">
        <v>174.75251770019531</v>
      </c>
      <c r="T972" s="9">
        <v>327.650634765625</v>
      </c>
      <c r="U972" s="9">
        <v>90.7694091796875</v>
      </c>
      <c r="V972" s="9">
        <v>180.8699951171875</v>
      </c>
      <c r="W972">
        <v>242.67999267578125</v>
      </c>
      <c r="X972" s="9"/>
      <c r="Y972" s="9"/>
      <c r="AA972" s="6"/>
      <c r="AB972" s="84">
        <f>price_clean[[#This Row],[Date.1]]</f>
        <v>45217</v>
      </c>
      <c r="AC972" s="85">
        <f t="shared" si="102"/>
        <v>-1.3490408251151898E-2</v>
      </c>
      <c r="AD972" s="85">
        <f t="shared" si="103"/>
        <v>-1.4168802220284681E-2</v>
      </c>
      <c r="AE972" s="85">
        <f t="shared" si="104"/>
        <v>-7.4223226802450906E-3</v>
      </c>
      <c r="AF972" s="85">
        <f t="shared" si="105"/>
        <v>-5.8896919295735725E-3</v>
      </c>
      <c r="AG972" s="85">
        <f t="shared" si="106"/>
        <v>-1.5318146854971217E-2</v>
      </c>
      <c r="AH972" s="85">
        <f t="shared" si="107"/>
        <v>1.4367113783494704E-2</v>
      </c>
      <c r="AI972" s="85">
        <f t="shared" si="108"/>
        <v>-4.8931487841958943E-2</v>
      </c>
      <c r="AJ972" s="6"/>
      <c r="AK972" s="4"/>
    </row>
    <row r="973" spans="15:37" s="1" customFormat="1" x14ac:dyDescent="0.25">
      <c r="O973" s="6"/>
      <c r="P973" s="35">
        <v>45218</v>
      </c>
      <c r="Q973" s="9">
        <v>4278</v>
      </c>
      <c r="R973" s="9">
        <v>14783.1298828125</v>
      </c>
      <c r="S973" s="9">
        <v>174.37489318847656</v>
      </c>
      <c r="T973" s="9">
        <v>328.85162353515625</v>
      </c>
      <c r="U973" s="9">
        <v>89.985565185546875</v>
      </c>
      <c r="V973" s="9">
        <v>183.08999633789063</v>
      </c>
      <c r="W973">
        <v>220.11000061035156</v>
      </c>
      <c r="X973" s="9"/>
      <c r="Y973" s="9"/>
      <c r="AA973" s="6"/>
      <c r="AB973" s="84">
        <f>price_clean[[#This Row],[Date.1]]</f>
        <v>45218</v>
      </c>
      <c r="AC973" s="85">
        <f t="shared" si="102"/>
        <v>-8.5190323280579759E-3</v>
      </c>
      <c r="AD973" s="85">
        <f t="shared" si="103"/>
        <v>-8.4958228667879956E-3</v>
      </c>
      <c r="AE973" s="85">
        <f t="shared" si="104"/>
        <v>-2.1632484142100608E-3</v>
      </c>
      <c r="AF973" s="85">
        <f t="shared" si="105"/>
        <v>3.6587539314503338E-3</v>
      </c>
      <c r="AG973" s="85">
        <f t="shared" si="106"/>
        <v>-8.6730548955066319E-3</v>
      </c>
      <c r="AH973" s="85">
        <f t="shared" si="107"/>
        <v>1.2199301049654077E-2</v>
      </c>
      <c r="AI973" s="85">
        <f t="shared" si="108"/>
        <v>-9.7616248726583379E-2</v>
      </c>
      <c r="AJ973" s="6"/>
      <c r="AK973" s="4"/>
    </row>
    <row r="974" spans="15:37" s="1" customFormat="1" x14ac:dyDescent="0.25">
      <c r="O974" s="6"/>
      <c r="P974" s="35">
        <v>45219</v>
      </c>
      <c r="Q974" s="9">
        <v>4224.16015625</v>
      </c>
      <c r="R974" s="9">
        <v>14560.8798828125</v>
      </c>
      <c r="S974" s="9">
        <v>171.81083679199219</v>
      </c>
      <c r="T974" s="9">
        <v>324.23629760742188</v>
      </c>
      <c r="U974" s="9">
        <v>88.956764221191406</v>
      </c>
      <c r="V974" s="9">
        <v>183.58999633789063</v>
      </c>
      <c r="W974">
        <v>211.99000549316406</v>
      </c>
      <c r="X974" s="9"/>
      <c r="Y974" s="9"/>
      <c r="AA974" s="6"/>
      <c r="AB974" s="84">
        <f>price_clean[[#This Row],[Date.1]]</f>
        <v>45219</v>
      </c>
      <c r="AC974" s="85">
        <f t="shared" si="102"/>
        <v>-1.2665149196155915E-2</v>
      </c>
      <c r="AD974" s="85">
        <f t="shared" si="103"/>
        <v>-1.5148185383567226E-2</v>
      </c>
      <c r="AE974" s="85">
        <f t="shared" si="104"/>
        <v>-1.4813454524354827E-2</v>
      </c>
      <c r="AF974" s="85">
        <f t="shared" si="105"/>
        <v>-1.4134093167848789E-2</v>
      </c>
      <c r="AG974" s="85">
        <f t="shared" si="106"/>
        <v>-1.1498814211788269E-2</v>
      </c>
      <c r="AH974" s="85">
        <f t="shared" si="107"/>
        <v>2.7271753020748097E-3</v>
      </c>
      <c r="AI974" s="85">
        <f t="shared" si="108"/>
        <v>-3.7588294506417E-2</v>
      </c>
      <c r="AJ974" s="6"/>
      <c r="AK974" s="4"/>
    </row>
    <row r="975" spans="15:37" s="1" customFormat="1" x14ac:dyDescent="0.25">
      <c r="O975" s="6"/>
      <c r="P975" s="35">
        <v>45222</v>
      </c>
      <c r="Q975" s="9">
        <v>4217.0400390625</v>
      </c>
      <c r="R975" s="9">
        <v>14604.849609375</v>
      </c>
      <c r="S975" s="9">
        <v>171.93009948730469</v>
      </c>
      <c r="T975" s="9">
        <v>326.86651611328125</v>
      </c>
      <c r="U975" s="9">
        <v>88.790191650390625</v>
      </c>
      <c r="V975" s="9">
        <v>182.97000122070313</v>
      </c>
      <c r="W975">
        <v>212.08000183105469</v>
      </c>
      <c r="X975" s="9"/>
      <c r="Y975" s="9"/>
      <c r="AA975" s="6"/>
      <c r="AB975" s="84">
        <f>price_clean[[#This Row],[Date.1]]</f>
        <v>45222</v>
      </c>
      <c r="AC975" s="85">
        <f t="shared" si="102"/>
        <v>-1.6869920654349177E-3</v>
      </c>
      <c r="AD975" s="85">
        <f t="shared" si="103"/>
        <v>3.0151661309097068E-3</v>
      </c>
      <c r="AE975" s="85">
        <f t="shared" si="104"/>
        <v>6.9391036976242907E-4</v>
      </c>
      <c r="AF975" s="85">
        <f t="shared" si="105"/>
        <v>8.0793163776503446E-3</v>
      </c>
      <c r="AG975" s="85">
        <f t="shared" si="106"/>
        <v>-1.874266917780862E-3</v>
      </c>
      <c r="AH975" s="85">
        <f t="shared" si="107"/>
        <v>-3.3827788768209456E-3</v>
      </c>
      <c r="AI975" s="85">
        <f t="shared" si="108"/>
        <v>4.2444095402800134E-4</v>
      </c>
      <c r="AJ975" s="6"/>
      <c r="AK975" s="4"/>
    </row>
    <row r="976" spans="15:37" s="1" customFormat="1" x14ac:dyDescent="0.25">
      <c r="O976" s="6"/>
      <c r="P976" s="35">
        <v>45223</v>
      </c>
      <c r="Q976" s="9">
        <v>4247.68017578125</v>
      </c>
      <c r="R976" s="9">
        <v>14745.8603515625</v>
      </c>
      <c r="S976" s="9">
        <v>172.36738586425781</v>
      </c>
      <c r="T976" s="9">
        <v>328.0675048828125</v>
      </c>
      <c r="U976" s="9">
        <v>89.466262817382813</v>
      </c>
      <c r="V976" s="9">
        <v>182.94999694824219</v>
      </c>
      <c r="W976">
        <v>216.52000427246094</v>
      </c>
      <c r="X976" s="9"/>
      <c r="Y976" s="9"/>
      <c r="AA976" s="6"/>
      <c r="AB976" s="84">
        <f>price_clean[[#This Row],[Date.1]]</f>
        <v>45223</v>
      </c>
      <c r="AC976" s="85">
        <f t="shared" si="102"/>
        <v>7.2395235196288195E-3</v>
      </c>
      <c r="AD976" s="85">
        <f t="shared" si="103"/>
        <v>9.6087506783449975E-3</v>
      </c>
      <c r="AE976" s="85">
        <f t="shared" si="104"/>
        <v>2.5401673302220462E-3</v>
      </c>
      <c r="AF976" s="85">
        <f t="shared" si="105"/>
        <v>3.6675148250175653E-3</v>
      </c>
      <c r="AG976" s="85">
        <f t="shared" si="106"/>
        <v>7.5854129454533273E-3</v>
      </c>
      <c r="AH976" s="85">
        <f t="shared" si="107"/>
        <v>-1.0933686369138149E-4</v>
      </c>
      <c r="AI976" s="85">
        <f t="shared" si="108"/>
        <v>2.0719371046622376E-2</v>
      </c>
      <c r="AJ976" s="6"/>
      <c r="AK976" s="4"/>
    </row>
    <row r="977" spans="15:37" s="1" customFormat="1" x14ac:dyDescent="0.25">
      <c r="O977" s="6"/>
      <c r="P977" s="35">
        <v>45224</v>
      </c>
      <c r="Q977" s="9">
        <v>4186.77001953125</v>
      </c>
      <c r="R977" s="9">
        <v>14381.6396484375</v>
      </c>
      <c r="S977" s="9">
        <v>170.04185485839844</v>
      </c>
      <c r="T977" s="9">
        <v>338.1319580078125</v>
      </c>
      <c r="U977" s="9">
        <v>88.300300598144531</v>
      </c>
      <c r="V977" s="9">
        <v>183.72000122070313</v>
      </c>
      <c r="W977">
        <v>212.41999816894531</v>
      </c>
      <c r="X977" s="9"/>
      <c r="Y977" s="9"/>
      <c r="AA977" s="6"/>
      <c r="AB977" s="84">
        <f>price_clean[[#This Row],[Date.1]]</f>
        <v>45224</v>
      </c>
      <c r="AC977" s="85">
        <f t="shared" si="102"/>
        <v>-1.4443434657238052E-2</v>
      </c>
      <c r="AD977" s="85">
        <f t="shared" si="103"/>
        <v>-2.5010020631059348E-2</v>
      </c>
      <c r="AE977" s="85">
        <f t="shared" si="104"/>
        <v>-1.3583551415694648E-2</v>
      </c>
      <c r="AF977" s="85">
        <f t="shared" si="105"/>
        <v>3.0216832822440965E-2</v>
      </c>
      <c r="AG977" s="85">
        <f t="shared" si="106"/>
        <v>-1.3118090568932381E-2</v>
      </c>
      <c r="AH977" s="85">
        <f t="shared" si="107"/>
        <v>4.1999913175740141E-3</v>
      </c>
      <c r="AI977" s="85">
        <f t="shared" si="108"/>
        <v>-1.9117503387764311E-2</v>
      </c>
      <c r="AJ977" s="6"/>
      <c r="AK977" s="4"/>
    </row>
    <row r="978" spans="15:37" s="1" customFormat="1" x14ac:dyDescent="0.25">
      <c r="O978" s="6"/>
      <c r="P978" s="35">
        <v>45225</v>
      </c>
      <c r="Q978" s="9">
        <v>4137.22998046875</v>
      </c>
      <c r="R978" s="9">
        <v>14109.5703125</v>
      </c>
      <c r="S978" s="9">
        <v>165.85787963867188</v>
      </c>
      <c r="T978" s="9">
        <v>325.44717407226563</v>
      </c>
      <c r="U978" s="9">
        <v>87.555641174316406</v>
      </c>
      <c r="V978" s="9">
        <v>184.00999450683594</v>
      </c>
      <c r="W978">
        <v>205.75999450683594</v>
      </c>
      <c r="X978" s="9"/>
      <c r="Y978" s="9"/>
      <c r="AA978" s="6"/>
      <c r="AB978" s="84">
        <f>price_clean[[#This Row],[Date.1]]</f>
        <v>45225</v>
      </c>
      <c r="AC978" s="85">
        <f t="shared" si="102"/>
        <v>-1.1903081205584871E-2</v>
      </c>
      <c r="AD978" s="85">
        <f t="shared" si="103"/>
        <v>-1.9099055924768009E-2</v>
      </c>
      <c r="AE978" s="85">
        <f t="shared" si="104"/>
        <v>-2.4913336897569423E-2</v>
      </c>
      <c r="AF978" s="85">
        <f t="shared" si="105"/>
        <v>-3.8236070759416062E-2</v>
      </c>
      <c r="AG978" s="85">
        <f t="shared" si="106"/>
        <v>-8.4690214861874169E-3</v>
      </c>
      <c r="AH978" s="85">
        <f t="shared" si="107"/>
        <v>1.5772080037926501E-3</v>
      </c>
      <c r="AI978" s="85">
        <f t="shared" si="108"/>
        <v>-3.1855023921114375E-2</v>
      </c>
      <c r="AJ978" s="6"/>
      <c r="AK978" s="4"/>
    </row>
    <row r="979" spans="15:37" s="1" customFormat="1" x14ac:dyDescent="0.25">
      <c r="O979" s="6"/>
      <c r="P979" s="35">
        <v>45226</v>
      </c>
      <c r="Q979" s="9">
        <v>4117.3701171875</v>
      </c>
      <c r="R979" s="9">
        <v>14180.419921875</v>
      </c>
      <c r="S979" s="9">
        <v>167.17965698242188</v>
      </c>
      <c r="T979" s="9">
        <v>327.35287475585938</v>
      </c>
      <c r="U979" s="9">
        <v>87.173515319824219</v>
      </c>
      <c r="V979" s="9">
        <v>186.14999389648438</v>
      </c>
      <c r="W979">
        <v>207.30000305175781</v>
      </c>
      <c r="X979" s="9"/>
      <c r="Y979" s="9"/>
      <c r="AA979" s="6"/>
      <c r="AB979" s="84">
        <f>price_clean[[#This Row],[Date.1]]</f>
        <v>45226</v>
      </c>
      <c r="AC979" s="85">
        <f t="shared" ref="AC979:AC990" si="109">LN(Q979/Q978)</f>
        <v>-4.81183857862075E-3</v>
      </c>
      <c r="AD979" s="85">
        <f t="shared" si="103"/>
        <v>5.0088216300267149E-3</v>
      </c>
      <c r="AE979" s="85">
        <f t="shared" si="104"/>
        <v>7.9377495843316534E-3</v>
      </c>
      <c r="AF979" s="85">
        <f t="shared" si="105"/>
        <v>5.8385599100252931E-3</v>
      </c>
      <c r="AG979" s="85">
        <f t="shared" si="106"/>
        <v>-4.3739290152994747E-3</v>
      </c>
      <c r="AH979" s="85">
        <f t="shared" si="107"/>
        <v>1.1562693424814757E-2</v>
      </c>
      <c r="AI979" s="85">
        <f t="shared" si="108"/>
        <v>7.4566198108837406E-3</v>
      </c>
      <c r="AJ979" s="6"/>
      <c r="AK979" s="4"/>
    </row>
    <row r="980" spans="15:37" s="1" customFormat="1" x14ac:dyDescent="0.25">
      <c r="O980" s="6"/>
      <c r="P980" s="35">
        <v>45229</v>
      </c>
      <c r="Q980" s="9">
        <v>4166.81982421875</v>
      </c>
      <c r="R980" s="9">
        <v>14335.509765625</v>
      </c>
      <c r="S980" s="9">
        <v>169.23683166503906</v>
      </c>
      <c r="T980" s="9">
        <v>334.7969970703125</v>
      </c>
      <c r="U980" s="9">
        <v>88.202308654785156</v>
      </c>
      <c r="V980" s="9">
        <v>185.10000610351563</v>
      </c>
      <c r="W980">
        <v>197.36000061035156</v>
      </c>
      <c r="X980" s="9"/>
      <c r="Y980" s="9"/>
      <c r="AA980" s="6"/>
      <c r="AB980" s="84">
        <f>price_clean[[#This Row],[Date.1]]</f>
        <v>45229</v>
      </c>
      <c r="AC980" s="85">
        <f t="shared" si="109"/>
        <v>1.1938474300285915E-2</v>
      </c>
      <c r="AD980" s="85">
        <f t="shared" si="103"/>
        <v>1.0877525273743046E-2</v>
      </c>
      <c r="AE980" s="85">
        <f t="shared" si="104"/>
        <v>1.2230080235518864E-2</v>
      </c>
      <c r="AF980" s="85">
        <f t="shared" si="105"/>
        <v>2.2485652499786936E-2</v>
      </c>
      <c r="AG980" s="85">
        <f t="shared" si="106"/>
        <v>1.1732576509371508E-2</v>
      </c>
      <c r="AH980" s="85">
        <f t="shared" si="107"/>
        <v>-5.6565149769635704E-3</v>
      </c>
      <c r="AI980" s="85">
        <f t="shared" si="108"/>
        <v>-4.91375588495086E-2</v>
      </c>
      <c r="AJ980" s="6"/>
      <c r="AK980" s="4"/>
    </row>
    <row r="981" spans="15:37" s="1" customFormat="1" x14ac:dyDescent="0.25">
      <c r="O981" s="6"/>
      <c r="P981" s="35">
        <v>45230</v>
      </c>
      <c r="Q981" s="9">
        <v>4193.7998046875</v>
      </c>
      <c r="R981" s="9">
        <v>14409.7802734375</v>
      </c>
      <c r="S981" s="9">
        <v>169.71388244628906</v>
      </c>
      <c r="T981" s="9">
        <v>335.59100341796875</v>
      </c>
      <c r="U981" s="9">
        <v>88.633430480957031</v>
      </c>
      <c r="V981" s="9">
        <v>184.08999633789063</v>
      </c>
      <c r="W981">
        <v>200.83999633789063</v>
      </c>
      <c r="X981" s="9"/>
      <c r="Y981" s="9"/>
      <c r="AA981" s="6"/>
      <c r="AB981" s="84">
        <f>price_clean[[#This Row],[Date.1]]</f>
        <v>45230</v>
      </c>
      <c r="AC981" s="85">
        <f t="shared" si="109"/>
        <v>6.454084821688244E-3</v>
      </c>
      <c r="AD981" s="85">
        <f t="shared" si="103"/>
        <v>5.1675020834667865E-3</v>
      </c>
      <c r="AE981" s="85">
        <f t="shared" si="104"/>
        <v>2.814869987768409E-3</v>
      </c>
      <c r="AF981" s="85">
        <f t="shared" si="105"/>
        <v>2.3687975272689843E-3</v>
      </c>
      <c r="AG981" s="85">
        <f t="shared" si="106"/>
        <v>4.8759677477065435E-3</v>
      </c>
      <c r="AH981" s="85">
        <f t="shared" si="107"/>
        <v>-5.471503988171267E-3</v>
      </c>
      <c r="AI981" s="85">
        <f t="shared" si="108"/>
        <v>1.7479077618859314E-2</v>
      </c>
      <c r="AJ981" s="6"/>
      <c r="AK981" s="4"/>
    </row>
    <row r="982" spans="15:37" s="1" customFormat="1" x14ac:dyDescent="0.25">
      <c r="O982" s="6"/>
      <c r="P982" s="35">
        <v>45231</v>
      </c>
      <c r="Q982" s="9">
        <v>4237.85986328125</v>
      </c>
      <c r="R982" s="9">
        <v>14664.91015625</v>
      </c>
      <c r="S982" s="9">
        <v>172.89410400390625</v>
      </c>
      <c r="T982" s="9">
        <v>343.49176025390625</v>
      </c>
      <c r="U982" s="9">
        <v>89.505455017089844</v>
      </c>
      <c r="V982" s="9">
        <v>183.50999450683594</v>
      </c>
      <c r="W982">
        <v>205.66000366210938</v>
      </c>
      <c r="X982" s="9"/>
      <c r="Y982" s="9"/>
      <c r="AA982" s="6"/>
      <c r="AB982" s="84">
        <f>price_clean[[#This Row],[Date.1]]</f>
        <v>45231</v>
      </c>
      <c r="AC982" s="85">
        <f t="shared" si="109"/>
        <v>1.0451194990191868E-2</v>
      </c>
      <c r="AD982" s="85">
        <f t="shared" si="103"/>
        <v>1.7550414309096908E-2</v>
      </c>
      <c r="AE982" s="85">
        <f t="shared" si="104"/>
        <v>1.8565316787967853E-2</v>
      </c>
      <c r="AF982" s="85">
        <f t="shared" si="105"/>
        <v>2.3269956980375379E-2</v>
      </c>
      <c r="AG982" s="85">
        <f t="shared" si="106"/>
        <v>9.7904676928491606E-3</v>
      </c>
      <c r="AH982" s="85">
        <f t="shared" si="107"/>
        <v>-3.1556165767174377E-3</v>
      </c>
      <c r="AI982" s="85">
        <f t="shared" si="108"/>
        <v>2.3715784675123631E-2</v>
      </c>
      <c r="AJ982" s="6"/>
      <c r="AK982" s="4"/>
    </row>
    <row r="983" spans="15:37" s="1" customFormat="1" x14ac:dyDescent="0.25">
      <c r="O983" s="6"/>
      <c r="P983" s="35">
        <v>45232</v>
      </c>
      <c r="Q983" s="9">
        <v>4317.77978515625</v>
      </c>
      <c r="R983" s="9">
        <v>14919.5498046875</v>
      </c>
      <c r="S983" s="9">
        <v>176.47183227539063</v>
      </c>
      <c r="T983" s="9">
        <v>345.7249755859375</v>
      </c>
      <c r="U983" s="9">
        <v>91.327896118164063</v>
      </c>
      <c r="V983" s="9">
        <v>184.1199951171875</v>
      </c>
      <c r="W983">
        <v>218.50999450683594</v>
      </c>
      <c r="X983" s="9"/>
      <c r="Y983" s="9"/>
      <c r="AA983" s="6"/>
      <c r="AB983" s="84">
        <f>price_clean[[#This Row],[Date.1]]</f>
        <v>45232</v>
      </c>
      <c r="AC983" s="85">
        <f t="shared" si="109"/>
        <v>1.8682938934086474E-2</v>
      </c>
      <c r="AD983" s="85">
        <f t="shared" si="103"/>
        <v>1.7214844367575057E-2</v>
      </c>
      <c r="AE983" s="85">
        <f t="shared" si="104"/>
        <v>2.0481981635537182E-2</v>
      </c>
      <c r="AF983" s="85">
        <f t="shared" si="105"/>
        <v>6.4804669750158283E-3</v>
      </c>
      <c r="AG983" s="85">
        <f t="shared" si="106"/>
        <v>2.0156711059881441E-2</v>
      </c>
      <c r="AH983" s="85">
        <f t="shared" si="107"/>
        <v>3.3185604405963163E-3</v>
      </c>
      <c r="AI983" s="85">
        <f t="shared" si="108"/>
        <v>6.0607417331922708E-2</v>
      </c>
      <c r="AJ983" s="6"/>
      <c r="AK983" s="4"/>
    </row>
    <row r="984" spans="15:37" s="1" customFormat="1" x14ac:dyDescent="0.25">
      <c r="O984" s="6"/>
      <c r="P984" s="35">
        <v>45233</v>
      </c>
      <c r="Q984" s="9">
        <v>4358.33984375</v>
      </c>
      <c r="R984" s="9">
        <v>15099.490234375</v>
      </c>
      <c r="S984" s="9">
        <v>175.55751037597656</v>
      </c>
      <c r="T984" s="9">
        <v>350.17160034179688</v>
      </c>
      <c r="U984" s="9">
        <v>92.44488525390625</v>
      </c>
      <c r="V984" s="9">
        <v>184.78999328613281</v>
      </c>
      <c r="W984">
        <v>219.96000671386719</v>
      </c>
      <c r="X984" s="9"/>
      <c r="Y984" s="9"/>
      <c r="AA984" s="6"/>
      <c r="AB984" s="84">
        <f>price_clean[[#This Row],[Date.1]]</f>
        <v>45233</v>
      </c>
      <c r="AC984" s="85">
        <f t="shared" si="109"/>
        <v>9.3498835445514593E-3</v>
      </c>
      <c r="AD984" s="85">
        <f t="shared" si="103"/>
        <v>1.1988563566293291E-2</v>
      </c>
      <c r="AE984" s="85">
        <f t="shared" si="104"/>
        <v>-5.1945894538995615E-3</v>
      </c>
      <c r="AF984" s="85">
        <f t="shared" si="105"/>
        <v>1.2779730289339609E-2</v>
      </c>
      <c r="AG984" s="85">
        <f t="shared" si="106"/>
        <v>1.2156347450263536E-2</v>
      </c>
      <c r="AH984" s="85">
        <f t="shared" si="107"/>
        <v>3.6323164276059108E-3</v>
      </c>
      <c r="AI984" s="85">
        <f t="shared" si="108"/>
        <v>6.6139872231546415E-3</v>
      </c>
      <c r="AJ984" s="6"/>
      <c r="AK984" s="4"/>
    </row>
    <row r="985" spans="15:37" s="1" customFormat="1" x14ac:dyDescent="0.25">
      <c r="O985" s="6"/>
      <c r="P985" s="35">
        <v>45236</v>
      </c>
      <c r="Q985" s="9">
        <v>4365.97998046875</v>
      </c>
      <c r="R985" s="9">
        <v>15154.9296875</v>
      </c>
      <c r="S985" s="9">
        <v>178.12155151367188</v>
      </c>
      <c r="T985" s="9">
        <v>353.87384033203125</v>
      </c>
      <c r="U985" s="9">
        <v>92.435081481933594</v>
      </c>
      <c r="V985" s="9">
        <v>183.35000610351563</v>
      </c>
      <c r="W985">
        <v>219.27000427246094</v>
      </c>
      <c r="X985" s="9"/>
      <c r="Y985" s="9"/>
      <c r="AA985" s="6"/>
      <c r="AB985" s="84">
        <f>price_clean[[#This Row],[Date.1]]</f>
        <v>45236</v>
      </c>
      <c r="AC985" s="85">
        <f t="shared" si="109"/>
        <v>1.7514577241005862E-3</v>
      </c>
      <c r="AD985" s="85">
        <f t="shared" si="103"/>
        <v>3.6648870029956445E-3</v>
      </c>
      <c r="AE985" s="85">
        <f t="shared" si="104"/>
        <v>1.449950723643365E-2</v>
      </c>
      <c r="AF985" s="85">
        <f t="shared" si="105"/>
        <v>1.0517145348266229E-2</v>
      </c>
      <c r="AG985" s="85">
        <f t="shared" si="106"/>
        <v>-1.0605553597756604E-4</v>
      </c>
      <c r="AH985" s="85">
        <f t="shared" si="107"/>
        <v>-7.8230810507057096E-3</v>
      </c>
      <c r="AI985" s="85">
        <f t="shared" si="108"/>
        <v>-3.1418755173999516E-3</v>
      </c>
      <c r="AJ985" s="6"/>
      <c r="AK985" s="4"/>
    </row>
    <row r="986" spans="15:37" s="1" customFormat="1" x14ac:dyDescent="0.25">
      <c r="O986" s="6"/>
      <c r="P986" s="35">
        <v>45237</v>
      </c>
      <c r="Q986" s="9">
        <v>4378.3798828125</v>
      </c>
      <c r="R986" s="9">
        <v>15296.01953125</v>
      </c>
      <c r="S986" s="9">
        <v>180.69557189941406</v>
      </c>
      <c r="T986" s="9">
        <v>357.84402465820313</v>
      </c>
      <c r="U986" s="9">
        <v>92.376296997070313</v>
      </c>
      <c r="V986" s="9">
        <v>182.58999633789063</v>
      </c>
      <c r="W986">
        <v>222.17999267578125</v>
      </c>
      <c r="X986" s="9"/>
      <c r="Y986" s="9"/>
      <c r="AA986" s="6"/>
      <c r="AB986" s="84">
        <f>price_clean[[#This Row],[Date.1]]</f>
        <v>45237</v>
      </c>
      <c r="AC986" s="85">
        <f t="shared" si="109"/>
        <v>2.8360934017119537E-3</v>
      </c>
      <c r="AD986" s="85">
        <f t="shared" si="103"/>
        <v>9.266762253242156E-3</v>
      </c>
      <c r="AE986" s="85">
        <f t="shared" si="104"/>
        <v>1.434750112508516E-2</v>
      </c>
      <c r="AF986" s="85">
        <f t="shared" si="105"/>
        <v>1.1156739778671343E-2</v>
      </c>
      <c r="AG986" s="85">
        <f t="shared" si="106"/>
        <v>-6.3615657574290162E-4</v>
      </c>
      <c r="AH986" s="85">
        <f t="shared" si="107"/>
        <v>-4.153745714032089E-3</v>
      </c>
      <c r="AI986" s="85">
        <f t="shared" si="108"/>
        <v>1.3183964542986627E-2</v>
      </c>
      <c r="AJ986" s="6"/>
      <c r="AK986" s="4"/>
    </row>
    <row r="987" spans="15:37" s="1" customFormat="1" x14ac:dyDescent="0.25">
      <c r="O987" s="6"/>
      <c r="P987" s="35">
        <v>45238</v>
      </c>
      <c r="Q987" s="9">
        <v>4382.77978515625</v>
      </c>
      <c r="R987" s="9">
        <v>15313.240234375</v>
      </c>
      <c r="S987" s="9">
        <v>181.75894165039063</v>
      </c>
      <c r="T987" s="9">
        <v>360.494140625</v>
      </c>
      <c r="U987" s="9">
        <v>92.317512512207031</v>
      </c>
      <c r="V987" s="9">
        <v>180.77000427246094</v>
      </c>
      <c r="W987">
        <v>222.11000061035156</v>
      </c>
      <c r="X987" s="9"/>
      <c r="Y987" s="9"/>
      <c r="AA987" s="6"/>
      <c r="AB987" s="84">
        <f>price_clean[[#This Row],[Date.1]]</f>
        <v>45238</v>
      </c>
      <c r="AC987" s="85">
        <f t="shared" si="109"/>
        <v>1.0044110324198868E-3</v>
      </c>
      <c r="AD987" s="85">
        <f t="shared" si="103"/>
        <v>1.1251957789072933E-3</v>
      </c>
      <c r="AE987" s="85">
        <f t="shared" si="104"/>
        <v>5.8676206923420704E-3</v>
      </c>
      <c r="AF987" s="85">
        <f t="shared" si="105"/>
        <v>7.3784969755120661E-3</v>
      </c>
      <c r="AG987" s="85">
        <f t="shared" si="106"/>
        <v>-6.3656152855877629E-4</v>
      </c>
      <c r="AH987" s="85">
        <f t="shared" si="107"/>
        <v>-1.0017653470627112E-2</v>
      </c>
      <c r="AI987" s="85">
        <f t="shared" si="108"/>
        <v>-3.1507378994075281E-4</v>
      </c>
      <c r="AJ987" s="6"/>
      <c r="AK987" s="4"/>
    </row>
    <row r="988" spans="15:37" s="1" customFormat="1" x14ac:dyDescent="0.25">
      <c r="O988" s="6"/>
      <c r="P988" s="35">
        <v>45239</v>
      </c>
      <c r="Q988" s="9">
        <v>4347.35009765625</v>
      </c>
      <c r="R988" s="9">
        <v>15187.900390625</v>
      </c>
      <c r="S988" s="9">
        <v>181.28189086914063</v>
      </c>
      <c r="T988" s="9">
        <v>358.00277709960938</v>
      </c>
      <c r="U988" s="9">
        <v>91.729621887207031</v>
      </c>
      <c r="V988" s="9">
        <v>181.49000549316406</v>
      </c>
      <c r="W988">
        <v>209.97999572753906</v>
      </c>
      <c r="X988" s="9"/>
      <c r="Y988" s="9"/>
      <c r="AA988" s="6"/>
      <c r="AB988" s="84">
        <f>price_clean[[#This Row],[Date.1]]</f>
        <v>45239</v>
      </c>
      <c r="AC988" s="85">
        <f t="shared" si="109"/>
        <v>-8.116690699068705E-3</v>
      </c>
      <c r="AD988" s="85">
        <f t="shared" si="103"/>
        <v>-8.2187450512622821E-3</v>
      </c>
      <c r="AE988" s="85">
        <f t="shared" si="104"/>
        <v>-2.6280848493813237E-3</v>
      </c>
      <c r="AF988" s="85">
        <f t="shared" si="105"/>
        <v>-6.9349594934167104E-3</v>
      </c>
      <c r="AG988" s="85">
        <f t="shared" si="106"/>
        <v>-6.3885007107467142E-3</v>
      </c>
      <c r="AH988" s="85">
        <f t="shared" si="107"/>
        <v>3.9750574137907783E-3</v>
      </c>
      <c r="AI988" s="85">
        <f t="shared" si="108"/>
        <v>-5.6160489658582134E-2</v>
      </c>
      <c r="AJ988" s="6"/>
      <c r="AK988" s="4"/>
    </row>
    <row r="989" spans="15:37" s="1" customFormat="1" x14ac:dyDescent="0.25">
      <c r="O989" s="6"/>
      <c r="P989" s="35">
        <v>45240</v>
      </c>
      <c r="Q989" s="9">
        <v>4415.240234375</v>
      </c>
      <c r="R989" s="9">
        <v>15529.1201171875</v>
      </c>
      <c r="S989" s="9">
        <v>185.49127197265625</v>
      </c>
      <c r="T989" s="9">
        <v>366.91592407226563</v>
      </c>
      <c r="U989" s="9">
        <v>92.807418823242188</v>
      </c>
      <c r="V989" s="9">
        <v>179.50999450683594</v>
      </c>
      <c r="W989">
        <v>214.64999389648438</v>
      </c>
      <c r="X989" s="9"/>
      <c r="Y989" s="9"/>
      <c r="AA989" s="6"/>
      <c r="AB989" s="84">
        <f>price_clean[[#This Row],[Date.1]]</f>
        <v>45240</v>
      </c>
      <c r="AC989" s="85">
        <f t="shared" si="109"/>
        <v>1.5495759270772258E-2</v>
      </c>
      <c r="AD989" s="85">
        <f t="shared" si="103"/>
        <v>2.2217894659135037E-2</v>
      </c>
      <c r="AE989" s="85">
        <f t="shared" si="104"/>
        <v>2.2954601699886681E-2</v>
      </c>
      <c r="AF989" s="85">
        <f t="shared" si="105"/>
        <v>2.4591988456072893E-2</v>
      </c>
      <c r="AG989" s="85">
        <f t="shared" si="106"/>
        <v>1.1681223318581513E-2</v>
      </c>
      <c r="AH989" s="85">
        <f t="shared" si="107"/>
        <v>-1.0969699953245399E-2</v>
      </c>
      <c r="AI989" s="85">
        <f t="shared" si="108"/>
        <v>2.1996498496030296E-2</v>
      </c>
      <c r="AJ989" s="6"/>
      <c r="AK989" s="4"/>
    </row>
    <row r="990" spans="15:37" s="1" customFormat="1" x14ac:dyDescent="0.25">
      <c r="O990" s="6"/>
      <c r="P990" s="35">
        <v>45243</v>
      </c>
      <c r="Q990" s="9">
        <v>4411.5498046875</v>
      </c>
      <c r="R990" s="9">
        <v>15482.7900390625</v>
      </c>
      <c r="S990" s="9">
        <v>183.89906311035156</v>
      </c>
      <c r="T990" s="9">
        <v>363.94815063476563</v>
      </c>
      <c r="U990" s="9">
        <v>92.797607421875</v>
      </c>
      <c r="V990" s="9">
        <v>180.50999450683594</v>
      </c>
      <c r="W990">
        <v>223.71000671386719</v>
      </c>
      <c r="X990" s="9"/>
      <c r="Y990" s="9"/>
      <c r="AA990" s="6"/>
      <c r="AB990" s="86">
        <f>price_clean[[#This Row],[Date.1]]</f>
        <v>45243</v>
      </c>
      <c r="AC990" s="85">
        <f t="shared" si="109"/>
        <v>-8.3618844137008466E-4</v>
      </c>
      <c r="AD990" s="85">
        <f t="shared" si="103"/>
        <v>-2.9878915783774205E-3</v>
      </c>
      <c r="AE990" s="85">
        <f t="shared" si="104"/>
        <v>-8.6207925432485212E-3</v>
      </c>
      <c r="AF990" s="85">
        <f t="shared" si="105"/>
        <v>-8.1213179085193668E-3</v>
      </c>
      <c r="AG990" s="85">
        <f t="shared" si="106"/>
        <v>-1.0572344483142223E-4</v>
      </c>
      <c r="AH990" s="85">
        <f t="shared" si="107"/>
        <v>5.5552613869158472E-3</v>
      </c>
      <c r="AI990" s="85">
        <f t="shared" si="108"/>
        <v>4.1341833999452807E-2</v>
      </c>
      <c r="AJ990" s="6"/>
      <c r="AK990" s="4"/>
    </row>
    <row r="991" spans="15:37" s="1" customFormat="1" x14ac:dyDescent="0.25">
      <c r="O991" s="6"/>
      <c r="P991" s="6"/>
      <c r="Q991" s="9"/>
      <c r="R991" s="9"/>
      <c r="S991" s="9"/>
      <c r="T991" s="9"/>
      <c r="U991" s="9"/>
      <c r="V991" s="9"/>
      <c r="W991" s="9"/>
      <c r="X991" s="9"/>
      <c r="Y991" s="9"/>
      <c r="AA991" s="6"/>
      <c r="AB991" s="6"/>
      <c r="AC991" s="6"/>
      <c r="AD991" s="6"/>
      <c r="AE991" s="6"/>
      <c r="AF991" s="6"/>
      <c r="AG991" s="6"/>
      <c r="AH991" s="6"/>
      <c r="AI991" s="6"/>
      <c r="AJ991" s="6"/>
      <c r="AK991" s="4"/>
    </row>
    <row r="992" spans="15:37" s="1" customFormat="1" x14ac:dyDescent="0.25">
      <c r="O992" s="6"/>
      <c r="P992" s="6"/>
      <c r="Q992" s="9"/>
      <c r="R992" s="9"/>
      <c r="S992" s="9"/>
      <c r="T992" s="9"/>
      <c r="U992" s="9"/>
      <c r="V992" s="9"/>
      <c r="W992" s="9"/>
      <c r="X992" s="9"/>
      <c r="Y992" s="9"/>
      <c r="AA992" s="6"/>
      <c r="AB992" s="6"/>
      <c r="AC992" s="6"/>
      <c r="AD992" s="6"/>
      <c r="AE992" s="6"/>
      <c r="AF992" s="6"/>
      <c r="AG992" s="6"/>
      <c r="AH992" s="6"/>
      <c r="AI992" s="6"/>
      <c r="AJ992" s="6"/>
      <c r="AK992" s="4"/>
    </row>
    <row r="993" spans="15:37" s="1" customFormat="1" x14ac:dyDescent="0.25">
      <c r="O993" s="6"/>
      <c r="P993" s="6"/>
      <c r="Q993" s="9"/>
      <c r="R993" s="9"/>
      <c r="S993" s="9"/>
      <c r="T993" s="9"/>
      <c r="U993" s="9"/>
      <c r="V993" s="9"/>
      <c r="W993" s="9"/>
      <c r="X993" s="9"/>
      <c r="Y993" s="9"/>
      <c r="AA993" s="6"/>
      <c r="AB993" s="6"/>
      <c r="AC993" s="6"/>
      <c r="AD993" s="6"/>
      <c r="AE993" s="6"/>
      <c r="AF993" s="6"/>
      <c r="AG993" s="6"/>
      <c r="AH993" s="6"/>
      <c r="AI993" s="6"/>
      <c r="AJ993" s="6"/>
      <c r="AK993" s="4"/>
    </row>
    <row r="994" spans="15:37" s="1" customFormat="1" x14ac:dyDescent="0.25">
      <c r="O994" s="6"/>
      <c r="P994" s="6"/>
      <c r="Q994" s="9"/>
      <c r="R994" s="9"/>
      <c r="S994" s="9"/>
      <c r="T994" s="9"/>
      <c r="U994" s="9"/>
      <c r="V994" s="9"/>
      <c r="W994" s="9"/>
      <c r="X994" s="9"/>
      <c r="Y994" s="9"/>
      <c r="AA994" s="6"/>
      <c r="AB994" s="6"/>
      <c r="AC994" s="6"/>
      <c r="AD994" s="6"/>
      <c r="AE994" s="6"/>
      <c r="AF994" s="6"/>
      <c r="AG994" s="6"/>
      <c r="AH994" s="6"/>
      <c r="AI994" s="6"/>
      <c r="AJ994" s="6"/>
      <c r="AK994" s="4"/>
    </row>
    <row r="995" spans="15:37" s="1" customFormat="1" x14ac:dyDescent="0.25">
      <c r="Y995" s="9"/>
      <c r="AA995" s="6"/>
      <c r="AK995" s="4"/>
    </row>
    <row r="996" spans="15:37" s="1" customFormat="1" x14ac:dyDescent="0.25">
      <c r="Y996" s="9"/>
      <c r="AA996" s="6"/>
      <c r="AK996" s="4"/>
    </row>
    <row r="997" spans="15:37" s="1" customFormat="1" x14ac:dyDescent="0.25">
      <c r="Y997" s="9"/>
      <c r="AA997" s="6"/>
    </row>
    <row r="998" spans="15:37" s="1" customFormat="1" x14ac:dyDescent="0.25">
      <c r="Y998" s="9"/>
      <c r="AA998" s="6"/>
    </row>
    <row r="999" spans="15:37" s="1" customFormat="1" x14ac:dyDescent="0.25">
      <c r="Y999" s="9"/>
      <c r="AA999" s="6"/>
    </row>
    <row r="1000" spans="15:37" s="1" customFormat="1" x14ac:dyDescent="0.25">
      <c r="Y1000" s="9"/>
      <c r="AA1000" s="6"/>
    </row>
  </sheetData>
  <scenarios current="0">
    <scenario name="Gold majority" count="7" user="Joseph Cai" comment="Created by Joseph Cai on 11/15/2024">
      <inputCells r="AP40" val="0.1" numFmtId="9"/>
      <inputCells r="AQ40" val="0.1" numFmtId="9"/>
      <inputCells r="AR40" val="0.1" numFmtId="9"/>
      <inputCells r="AS40" val="0.1" numFmtId="9"/>
      <inputCells r="AT40" val="0.1" numFmtId="9"/>
      <inputCells r="AU40" val="0.4" numFmtId="9"/>
      <inputCells r="AV40" val="0.1" numFmtId="9"/>
    </scenario>
  </scenarios>
  <mergeCells count="2">
    <mergeCell ref="AO79:AR80"/>
    <mergeCell ref="AO68:AP68"/>
  </mergeCells>
  <dataValidations count="5">
    <dataValidation allowBlank="1" showInputMessage="1" showErrorMessage="1" prompt="dividends, stock splits, and new stock offerings" sqref="S10" xr:uid="{C73F3CB6-05EC-4BCE-9658-DA9815761611}"/>
    <dataValidation allowBlank="1" showInputMessage="1" showErrorMessage="1" prompt="People say future is nothing like the past. However we also say history always repeats itself. the best data to learn about the future is the recent past of relevant period length, in this case, we choose last 4 years. " sqref="S9" xr:uid="{F788EE88-F712-4A4E-8443-791BC937AD1E}"/>
    <dataValidation allowBlank="1" showInputMessage="1" showErrorMessage="1" prompt="shape ratio measures the return/return efficiency, for every percent risk (measured as standard deviation) taken, how much above risk free return the investment is delivering?" sqref="AX19" xr:uid="{143949C7-C4A1-455D-B1B1-11DCA97DB277}"/>
    <dataValidation allowBlank="1" showInputMessage="1" showErrorMessage="1" prompt="the risk free rate here is a subjective number. However the argument is long term economic equalibrium return state, the risk free will be around 3% to 5%. " sqref="AX18" xr:uid="{2A4B7AD0-806A-4D88-B829-C5BDF8C9BD5C}"/>
    <dataValidation allowBlank="1" showInputMessage="1" showErrorMessage="1" prompt="Why bother contraints. Excel solver might offer cracy options. In practice, it's better with certain level of human discretion. " sqref="AX34" xr:uid="{6809E166-1F00-4C7E-9E71-88FBB9C15B98}"/>
  </dataValidations>
  <pageMargins left="0.7" right="0.7" top="0.75" bottom="0.75" header="0.3" footer="0.3"/>
  <pageSetup paperSize="9" scale="50" orientation="portrait" r:id="rId1"/>
  <colBreaks count="3" manualBreakCount="3">
    <brk id="14" min="1" max="97" man="1"/>
    <brk id="26" min="1" max="97" man="1"/>
    <brk id="39" min="1" max="97" man="1"/>
  </colBreaks>
  <drawing r:id="rId2"/>
  <tableParts count="2">
    <tablePart r:id="rId3"/>
    <tablePart r:id="rId4"/>
  </tableParts>
  <extLst>
    <ext xmlns:x15="http://schemas.microsoft.com/office/spreadsheetml/2010/11/main" uri="{F7C9EE02-42E1-4005-9D12-6889AFFD525C}">
      <x15:webExtensions xmlns:xm="http://schemas.microsoft.com/office/excel/2006/main">
        <x15:webExtension appRef="{0492E818-169F-4F3E-88C4-F919A1EE11C3}">
          <xm:f>#REF!</xm:f>
        </x15:webExtension>
        <x15:webExtension appRef="{895DBC7B-6067-45E8-97EC-64F23CE892D5}">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79E6-CBF9-41A8-A12C-F64F8074D803}">
  <dimension ref="O8:V39"/>
  <sheetViews>
    <sheetView workbookViewId="0">
      <selection activeCell="M2" sqref="M2"/>
    </sheetView>
  </sheetViews>
  <sheetFormatPr defaultRowHeight="13.5" x14ac:dyDescent="0.25"/>
  <cols>
    <col min="1" max="16384" width="9.140625" style="1"/>
  </cols>
  <sheetData>
    <row r="8" spans="15:22" x14ac:dyDescent="0.25">
      <c r="O8" s="6"/>
      <c r="P8" s="6"/>
      <c r="Q8" s="6"/>
      <c r="R8" s="6"/>
      <c r="S8" s="6"/>
      <c r="T8" s="6"/>
      <c r="U8" s="6"/>
      <c r="V8" s="6"/>
    </row>
    <row r="9" spans="15:22" x14ac:dyDescent="0.25">
      <c r="O9" s="6"/>
      <c r="P9" s="6"/>
      <c r="Q9" s="6"/>
      <c r="R9" s="6"/>
      <c r="S9" s="6"/>
      <c r="T9" s="6"/>
      <c r="U9" s="6"/>
      <c r="V9" s="6"/>
    </row>
    <row r="10" spans="15:22" x14ac:dyDescent="0.25">
      <c r="O10" s="53" t="s">
        <v>2904</v>
      </c>
      <c r="P10" s="6"/>
      <c r="Q10" s="6"/>
      <c r="R10" s="6"/>
      <c r="S10" s="6"/>
      <c r="T10" s="6"/>
      <c r="U10" s="6"/>
      <c r="V10" s="6"/>
    </row>
    <row r="11" spans="15:22" x14ac:dyDescent="0.25">
      <c r="O11" s="53" t="s">
        <v>2905</v>
      </c>
      <c r="P11" s="6"/>
      <c r="Q11" s="6"/>
      <c r="R11" s="6"/>
      <c r="S11" s="6"/>
      <c r="T11" s="6"/>
      <c r="U11" s="6"/>
      <c r="V11" s="6"/>
    </row>
    <row r="12" spans="15:22" x14ac:dyDescent="0.25">
      <c r="O12" s="53" t="s">
        <v>2906</v>
      </c>
      <c r="P12" s="6"/>
      <c r="Q12" s="6"/>
      <c r="R12" s="6"/>
      <c r="S12" s="6"/>
      <c r="T12" s="6"/>
      <c r="U12" s="6"/>
      <c r="V12" s="6"/>
    </row>
    <row r="13" spans="15:22" x14ac:dyDescent="0.25">
      <c r="O13" s="6"/>
      <c r="P13" s="6"/>
      <c r="Q13" s="6"/>
      <c r="R13" s="6"/>
      <c r="S13" s="6"/>
      <c r="T13" s="6"/>
      <c r="U13" s="6"/>
      <c r="V13" s="6"/>
    </row>
    <row r="14" spans="15:22" x14ac:dyDescent="0.25">
      <c r="O14" s="6"/>
      <c r="P14" s="6"/>
      <c r="Q14" s="6"/>
      <c r="R14" s="6"/>
      <c r="S14" s="6"/>
      <c r="T14" s="6"/>
      <c r="U14" s="6"/>
      <c r="V14" s="6"/>
    </row>
    <row r="15" spans="15:22" x14ac:dyDescent="0.25">
      <c r="O15" s="6"/>
      <c r="P15" s="6"/>
      <c r="Q15" s="6"/>
      <c r="R15" s="6"/>
      <c r="S15" s="6"/>
      <c r="T15" s="6"/>
      <c r="U15" s="6"/>
      <c r="V15" s="6"/>
    </row>
    <row r="16" spans="15:22" x14ac:dyDescent="0.25">
      <c r="O16" s="6"/>
      <c r="P16" s="6"/>
      <c r="Q16" s="6"/>
      <c r="R16" s="6"/>
      <c r="S16" s="6"/>
      <c r="T16" s="6"/>
      <c r="U16" s="6"/>
      <c r="V16" s="6"/>
    </row>
    <row r="17" spans="15:22" x14ac:dyDescent="0.25">
      <c r="O17" s="6"/>
      <c r="P17" s="6"/>
      <c r="Q17" s="6"/>
      <c r="R17" s="6"/>
      <c r="S17" s="6"/>
      <c r="T17" s="6"/>
      <c r="U17" s="6"/>
      <c r="V17" s="6"/>
    </row>
    <row r="18" spans="15:22" x14ac:dyDescent="0.25">
      <c r="O18" s="6"/>
      <c r="P18" s="6"/>
      <c r="Q18" s="6"/>
      <c r="R18" s="6"/>
      <c r="S18" s="6"/>
      <c r="T18" s="6"/>
      <c r="U18" s="6"/>
      <c r="V18" s="6"/>
    </row>
    <row r="19" spans="15:22" x14ac:dyDescent="0.25">
      <c r="O19" s="6"/>
      <c r="P19" s="6"/>
      <c r="Q19" s="6"/>
      <c r="R19" s="6"/>
      <c r="S19" s="6"/>
      <c r="T19" s="6"/>
      <c r="U19" s="6"/>
      <c r="V19" s="6"/>
    </row>
    <row r="20" spans="15:22" x14ac:dyDescent="0.25">
      <c r="O20" s="6"/>
      <c r="P20" s="6"/>
      <c r="Q20" s="6"/>
      <c r="R20" s="6"/>
      <c r="S20" s="6"/>
      <c r="T20" s="6"/>
      <c r="U20" s="6"/>
      <c r="V20" s="6"/>
    </row>
    <row r="21" spans="15:22" x14ac:dyDescent="0.25">
      <c r="O21" s="6"/>
      <c r="P21" s="6"/>
      <c r="Q21" s="6"/>
      <c r="R21" s="6"/>
      <c r="S21" s="6"/>
      <c r="T21" s="6"/>
      <c r="U21" s="6"/>
      <c r="V21" s="6"/>
    </row>
    <row r="22" spans="15:22" x14ac:dyDescent="0.25">
      <c r="O22" s="6"/>
      <c r="P22" s="6"/>
      <c r="Q22" s="6"/>
      <c r="R22" s="6"/>
      <c r="S22" s="6"/>
      <c r="T22" s="6"/>
      <c r="U22" s="6"/>
      <c r="V22" s="6"/>
    </row>
    <row r="23" spans="15:22" x14ac:dyDescent="0.25">
      <c r="O23" s="6"/>
      <c r="P23" s="6"/>
      <c r="Q23" s="6"/>
      <c r="R23" s="6"/>
      <c r="S23" s="6"/>
      <c r="T23" s="6"/>
      <c r="U23" s="6"/>
      <c r="V23" s="6"/>
    </row>
    <row r="24" spans="15:22" x14ac:dyDescent="0.25">
      <c r="O24" s="6"/>
      <c r="P24" s="6"/>
      <c r="Q24" s="6"/>
      <c r="R24" s="6"/>
      <c r="S24" s="6"/>
      <c r="T24" s="6"/>
      <c r="U24" s="6"/>
      <c r="V24" s="6"/>
    </row>
    <row r="25" spans="15:22" x14ac:dyDescent="0.25">
      <c r="O25" s="6"/>
      <c r="P25" s="6"/>
      <c r="Q25" s="6"/>
      <c r="R25" s="6"/>
      <c r="S25" s="6"/>
      <c r="T25" s="6"/>
      <c r="U25" s="6"/>
      <c r="V25" s="6"/>
    </row>
    <row r="26" spans="15:22" x14ac:dyDescent="0.25">
      <c r="O26" s="6"/>
      <c r="P26" s="6"/>
      <c r="Q26" s="6"/>
      <c r="R26" s="6"/>
      <c r="S26" s="6"/>
      <c r="T26" s="6"/>
      <c r="U26" s="6"/>
      <c r="V26" s="6"/>
    </row>
    <row r="27" spans="15:22" x14ac:dyDescent="0.25">
      <c r="O27" s="6"/>
      <c r="P27" s="6"/>
      <c r="Q27" s="6"/>
      <c r="R27" s="6"/>
      <c r="S27" s="6"/>
      <c r="T27" s="6"/>
      <c r="U27" s="6"/>
      <c r="V27" s="6"/>
    </row>
    <row r="28" spans="15:22" x14ac:dyDescent="0.25">
      <c r="O28" s="6"/>
      <c r="P28" s="6"/>
      <c r="Q28" s="6"/>
      <c r="R28" s="6"/>
      <c r="S28" s="6"/>
      <c r="T28" s="6"/>
      <c r="U28" s="6"/>
      <c r="V28" s="6"/>
    </row>
    <row r="29" spans="15:22" x14ac:dyDescent="0.25">
      <c r="O29" s="6"/>
      <c r="P29" s="6"/>
      <c r="Q29" s="6"/>
      <c r="R29" s="6"/>
      <c r="S29" s="6"/>
      <c r="T29" s="6"/>
      <c r="U29" s="6"/>
      <c r="V29" s="6"/>
    </row>
    <row r="30" spans="15:22" x14ac:dyDescent="0.25">
      <c r="O30" s="6"/>
      <c r="P30" s="6"/>
      <c r="Q30" s="6"/>
      <c r="R30" s="6"/>
      <c r="S30" s="6"/>
      <c r="T30" s="6"/>
      <c r="U30" s="6"/>
      <c r="V30" s="6"/>
    </row>
    <row r="31" spans="15:22" x14ac:dyDescent="0.25">
      <c r="O31" s="6"/>
      <c r="P31" s="6"/>
      <c r="Q31" s="6"/>
      <c r="R31" s="6"/>
      <c r="S31" s="6"/>
      <c r="T31" s="6"/>
      <c r="U31" s="6"/>
      <c r="V31" s="6"/>
    </row>
    <row r="32" spans="15:22" x14ac:dyDescent="0.25">
      <c r="O32" s="6"/>
      <c r="P32" s="6"/>
      <c r="Q32" s="6"/>
      <c r="R32" s="6"/>
      <c r="S32" s="6"/>
      <c r="T32" s="6"/>
      <c r="U32" s="6"/>
      <c r="V32" s="6"/>
    </row>
    <row r="33" spans="15:22" x14ac:dyDescent="0.25">
      <c r="O33" s="6"/>
      <c r="P33" s="6"/>
      <c r="Q33" s="6"/>
      <c r="R33" s="6"/>
      <c r="S33" s="6"/>
      <c r="T33" s="6"/>
      <c r="U33" s="6"/>
      <c r="V33" s="6"/>
    </row>
    <row r="34" spans="15:22" x14ac:dyDescent="0.25">
      <c r="O34" s="6"/>
      <c r="P34" s="6"/>
      <c r="Q34" s="6"/>
      <c r="R34" s="6"/>
      <c r="S34" s="6"/>
      <c r="T34" s="6"/>
      <c r="U34" s="6"/>
      <c r="V34" s="6"/>
    </row>
    <row r="35" spans="15:22" x14ac:dyDescent="0.25">
      <c r="O35" s="6"/>
      <c r="P35" s="6"/>
      <c r="Q35" s="6"/>
      <c r="R35" s="6"/>
      <c r="S35" s="6"/>
      <c r="T35" s="6"/>
      <c r="U35" s="6"/>
      <c r="V35" s="6"/>
    </row>
    <row r="36" spans="15:22" x14ac:dyDescent="0.25">
      <c r="O36" s="6"/>
      <c r="P36" s="6"/>
      <c r="Q36" s="6"/>
      <c r="R36" s="6"/>
      <c r="S36" s="6"/>
      <c r="T36" s="6"/>
      <c r="U36" s="6"/>
      <c r="V36" s="6"/>
    </row>
    <row r="37" spans="15:22" x14ac:dyDescent="0.25">
      <c r="O37" s="6"/>
      <c r="P37" s="6"/>
      <c r="Q37" s="6"/>
      <c r="R37" s="6"/>
      <c r="S37" s="6"/>
      <c r="T37" s="6"/>
      <c r="U37" s="6"/>
      <c r="V37" s="6"/>
    </row>
    <row r="38" spans="15:22" x14ac:dyDescent="0.25">
      <c r="O38" s="6"/>
      <c r="P38" s="6"/>
      <c r="Q38" s="6"/>
      <c r="R38" s="6"/>
      <c r="S38" s="6"/>
      <c r="T38" s="6"/>
      <c r="U38" s="6"/>
      <c r="V38" s="6"/>
    </row>
    <row r="39" spans="15:22" x14ac:dyDescent="0.25">
      <c r="O39" s="6"/>
      <c r="P39" s="6"/>
      <c r="Q39" s="6"/>
      <c r="R39" s="6"/>
      <c r="S39" s="6"/>
      <c r="T39" s="6"/>
      <c r="U39" s="6"/>
      <c r="V39" s="6"/>
    </row>
  </sheetData>
  <hyperlinks>
    <hyperlink ref="O10" r:id="rId1" display="https://www.columbia.edu/~mh2078/FoundationsFE/MeanVariance-CAPM.pdf" xr:uid="{1A9D8DDD-4EDB-4221-9C49-B2ABEF6F0136}"/>
    <hyperlink ref="O11" r:id="rId2" display="https://www.youtube.com/watch?v=XQS17YrZvEs" xr:uid="{4EF3098E-5E95-44A9-AB7F-54382F4A534B}"/>
    <hyperlink ref="O12" r:id="rId3" display="https://github.com/ranaroussi/yfinance" xr:uid="{DEC5AA9E-3196-434C-9913-2354DB3DD60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2ADF-B87C-4C3B-AA31-CF8C1A841A0A}">
  <dimension ref="A1:H975"/>
  <sheetViews>
    <sheetView showGridLines="0" workbookViewId="0">
      <selection activeCell="C3" sqref="C3"/>
    </sheetView>
  </sheetViews>
  <sheetFormatPr defaultRowHeight="13.5" x14ac:dyDescent="0.25"/>
  <cols>
    <col min="1" max="1" width="23.7109375" style="2" bestFit="1" customWidth="1"/>
    <col min="2" max="2" width="9.28515625" style="3" bestFit="1" customWidth="1"/>
    <col min="3" max="3" width="14.42578125" style="3" customWidth="1"/>
    <col min="4" max="4" width="13.85546875" style="3" customWidth="1"/>
    <col min="5" max="5" width="12.28515625" style="3" customWidth="1"/>
    <col min="6" max="6" width="12.140625" style="3" customWidth="1"/>
    <col min="7" max="7" width="15.85546875" style="3" customWidth="1"/>
    <col min="8" max="8" width="15.7109375" style="3" customWidth="1"/>
  </cols>
  <sheetData>
    <row r="1" spans="1:8" x14ac:dyDescent="0.25">
      <c r="A1" t="s">
        <v>18</v>
      </c>
      <c r="B1" t="s">
        <v>6</v>
      </c>
      <c r="C1" t="s">
        <v>19</v>
      </c>
      <c r="D1" t="s">
        <v>0</v>
      </c>
      <c r="E1" t="s">
        <v>5</v>
      </c>
      <c r="F1" t="s">
        <v>7</v>
      </c>
      <c r="G1" t="s">
        <v>8</v>
      </c>
      <c r="H1" t="s">
        <v>2915</v>
      </c>
    </row>
    <row r="2" spans="1:8" x14ac:dyDescent="0.25">
      <c r="A2" t="s">
        <v>20</v>
      </c>
      <c r="B2">
        <v>3257.85009765625</v>
      </c>
      <c r="C2">
        <v>8872.2197265625</v>
      </c>
      <c r="D2" s="79" t="s">
        <v>21</v>
      </c>
      <c r="E2" s="79" t="s">
        <v>2916</v>
      </c>
      <c r="F2" s="79" t="s">
        <v>22</v>
      </c>
      <c r="G2" s="79" t="s">
        <v>23</v>
      </c>
      <c r="H2" s="79" t="s">
        <v>2917</v>
      </c>
    </row>
    <row r="3" spans="1:8" x14ac:dyDescent="0.25">
      <c r="A3" t="s">
        <v>24</v>
      </c>
      <c r="B3">
        <v>3234.85009765625</v>
      </c>
      <c r="C3">
        <v>8793.900390625</v>
      </c>
      <c r="D3" s="79" t="s">
        <v>2918</v>
      </c>
      <c r="E3" s="79" t="s">
        <v>25</v>
      </c>
      <c r="F3" s="79" t="s">
        <v>2919</v>
      </c>
      <c r="G3" s="79" t="s">
        <v>26</v>
      </c>
      <c r="H3" s="79" t="s">
        <v>2920</v>
      </c>
    </row>
    <row r="4" spans="1:8" x14ac:dyDescent="0.25">
      <c r="A4" t="s">
        <v>27</v>
      </c>
      <c r="B4" s="79" t="s">
        <v>28</v>
      </c>
      <c r="C4">
        <v>8848.51953125</v>
      </c>
      <c r="D4" s="79" t="s">
        <v>2921</v>
      </c>
      <c r="E4" s="79" t="s">
        <v>2922</v>
      </c>
      <c r="F4" s="79" t="s">
        <v>2923</v>
      </c>
      <c r="G4" s="79" t="s">
        <v>29</v>
      </c>
      <c r="H4">
        <v>30.102666854858398</v>
      </c>
    </row>
    <row r="5" spans="1:8" x14ac:dyDescent="0.25">
      <c r="A5" t="s">
        <v>30</v>
      </c>
      <c r="B5" s="79" t="s">
        <v>31</v>
      </c>
      <c r="C5">
        <v>8846.4501953125</v>
      </c>
      <c r="D5" s="79" t="s">
        <v>2924</v>
      </c>
      <c r="E5" s="79" t="s">
        <v>2925</v>
      </c>
      <c r="F5" s="79" t="s">
        <v>2926</v>
      </c>
      <c r="G5" s="79" t="s">
        <v>32</v>
      </c>
      <c r="H5" s="79" t="s">
        <v>2927</v>
      </c>
    </row>
    <row r="6" spans="1:8" x14ac:dyDescent="0.25">
      <c r="A6" t="s">
        <v>33</v>
      </c>
      <c r="B6" s="79" t="s">
        <v>34</v>
      </c>
      <c r="C6">
        <v>8912.3701171875</v>
      </c>
      <c r="D6" s="79" t="s">
        <v>2928</v>
      </c>
      <c r="E6" s="79" t="s">
        <v>2929</v>
      </c>
      <c r="F6" s="79" t="s">
        <v>2930</v>
      </c>
      <c r="G6" s="79" t="s">
        <v>35</v>
      </c>
      <c r="H6" s="79" t="s">
        <v>2931</v>
      </c>
    </row>
    <row r="7" spans="1:8" x14ac:dyDescent="0.25">
      <c r="A7" t="s">
        <v>36</v>
      </c>
      <c r="B7" s="79" t="s">
        <v>37</v>
      </c>
      <c r="C7">
        <v>8989.6298828125</v>
      </c>
      <c r="D7" s="79" t="s">
        <v>38</v>
      </c>
      <c r="E7" s="79" t="s">
        <v>2932</v>
      </c>
      <c r="F7" s="79" t="s">
        <v>2933</v>
      </c>
      <c r="G7" s="79" t="s">
        <v>39</v>
      </c>
      <c r="H7" s="79" t="s">
        <v>2934</v>
      </c>
    </row>
    <row r="8" spans="1:8" x14ac:dyDescent="0.25">
      <c r="A8" t="s">
        <v>40</v>
      </c>
      <c r="B8">
        <v>3265.35009765625</v>
      </c>
      <c r="C8">
        <v>8966.6396484375</v>
      </c>
      <c r="D8">
        <v>75.214866638183594</v>
      </c>
      <c r="E8" s="79" t="s">
        <v>2935</v>
      </c>
      <c r="F8" s="79" t="s">
        <v>2936</v>
      </c>
      <c r="G8" s="79" t="s">
        <v>41</v>
      </c>
      <c r="H8" s="79" t="s">
        <v>2937</v>
      </c>
    </row>
    <row r="9" spans="1:8" x14ac:dyDescent="0.25">
      <c r="A9" t="s">
        <v>42</v>
      </c>
      <c r="B9">
        <v>3288.1298828125</v>
      </c>
      <c r="C9">
        <v>9070.650390625</v>
      </c>
      <c r="D9" s="79" t="s">
        <v>43</v>
      </c>
      <c r="E9" s="79" t="s">
        <v>2938</v>
      </c>
      <c r="F9">
        <v>74.801856994628906</v>
      </c>
      <c r="G9" s="79" t="s">
        <v>44</v>
      </c>
      <c r="H9" s="79" t="s">
        <v>2939</v>
      </c>
    </row>
    <row r="10" spans="1:8" x14ac:dyDescent="0.25">
      <c r="A10" t="s">
        <v>45</v>
      </c>
      <c r="B10">
        <v>3283.14990234375</v>
      </c>
      <c r="C10">
        <v>9033.419921875</v>
      </c>
      <c r="D10" s="79" t="s">
        <v>2940</v>
      </c>
      <c r="E10" s="79" t="s">
        <v>2941</v>
      </c>
      <c r="F10" s="79" t="s">
        <v>46</v>
      </c>
      <c r="G10" s="79" t="s">
        <v>47</v>
      </c>
      <c r="H10" s="79" t="s">
        <v>2942</v>
      </c>
    </row>
    <row r="11" spans="1:8" x14ac:dyDescent="0.25">
      <c r="A11" t="s">
        <v>48</v>
      </c>
      <c r="B11">
        <v>3289.2900390625</v>
      </c>
      <c r="C11">
        <v>9035.669921875</v>
      </c>
      <c r="D11" s="79" t="s">
        <v>2943</v>
      </c>
      <c r="E11" s="79" t="s">
        <v>2944</v>
      </c>
      <c r="F11" s="79" t="s">
        <v>2945</v>
      </c>
      <c r="G11" s="79" t="s">
        <v>49</v>
      </c>
      <c r="H11" s="79" t="s">
        <v>2946</v>
      </c>
    </row>
    <row r="12" spans="1:8" x14ac:dyDescent="0.25">
      <c r="A12" t="s">
        <v>50</v>
      </c>
      <c r="B12">
        <v>3316.81005859375</v>
      </c>
      <c r="C12">
        <v>9125</v>
      </c>
      <c r="D12" s="79" t="s">
        <v>2947</v>
      </c>
      <c r="E12" s="79" t="s">
        <v>51</v>
      </c>
      <c r="F12" s="79" t="s">
        <v>52</v>
      </c>
      <c r="G12" s="79" t="s">
        <v>53</v>
      </c>
      <c r="H12">
        <v>34.232666015625</v>
      </c>
    </row>
    <row r="13" spans="1:8" x14ac:dyDescent="0.25">
      <c r="A13" t="s">
        <v>54</v>
      </c>
      <c r="B13">
        <v>3329.6201171875</v>
      </c>
      <c r="C13">
        <v>9173.73046875</v>
      </c>
      <c r="D13" s="79" t="s">
        <v>55</v>
      </c>
      <c r="E13" s="79" t="s">
        <v>2948</v>
      </c>
      <c r="F13" s="79" t="s">
        <v>2949</v>
      </c>
      <c r="G13" s="79" t="s">
        <v>56</v>
      </c>
      <c r="H13" s="79" t="s">
        <v>2950</v>
      </c>
    </row>
    <row r="14" spans="1:8" x14ac:dyDescent="0.25">
      <c r="A14" t="s">
        <v>57</v>
      </c>
      <c r="B14">
        <v>3320.7900390625</v>
      </c>
      <c r="C14">
        <v>9166.6298828125</v>
      </c>
      <c r="D14" s="79" t="s">
        <v>58</v>
      </c>
      <c r="E14" s="79" t="s">
        <v>59</v>
      </c>
      <c r="F14">
        <v>75.065574645996094</v>
      </c>
      <c r="G14" s="79" t="s">
        <v>60</v>
      </c>
      <c r="H14" s="79" t="s">
        <v>2951</v>
      </c>
    </row>
    <row r="15" spans="1:8" x14ac:dyDescent="0.25">
      <c r="A15" t="s">
        <v>61</v>
      </c>
      <c r="B15">
        <v>3321.75</v>
      </c>
      <c r="C15">
        <v>9188.580078125</v>
      </c>
      <c r="D15" s="79" t="s">
        <v>62</v>
      </c>
      <c r="E15" s="79" t="s">
        <v>2952</v>
      </c>
      <c r="F15" s="79" t="s">
        <v>63</v>
      </c>
      <c r="G15" s="79" t="s">
        <v>64</v>
      </c>
      <c r="H15" s="79" t="s">
        <v>2953</v>
      </c>
    </row>
    <row r="16" spans="1:8" x14ac:dyDescent="0.25">
      <c r="A16" t="s">
        <v>65</v>
      </c>
      <c r="B16">
        <v>3325.5400390625</v>
      </c>
      <c r="C16">
        <v>9216.98046875</v>
      </c>
      <c r="D16" s="79" t="s">
        <v>2954</v>
      </c>
      <c r="E16" s="79" t="s">
        <v>66</v>
      </c>
      <c r="F16" s="79" t="s">
        <v>2955</v>
      </c>
      <c r="G16" s="79" t="s">
        <v>67</v>
      </c>
      <c r="H16" s="79" t="s">
        <v>2956</v>
      </c>
    </row>
    <row r="17" spans="1:8" x14ac:dyDescent="0.25">
      <c r="A17" t="s">
        <v>68</v>
      </c>
      <c r="B17" s="79" t="s">
        <v>69</v>
      </c>
      <c r="C17">
        <v>9141.4697265625</v>
      </c>
      <c r="D17" s="79" t="s">
        <v>2957</v>
      </c>
      <c r="E17">
        <v>158.17431640625</v>
      </c>
      <c r="F17" s="79" t="s">
        <v>2958</v>
      </c>
      <c r="G17" s="79" t="s">
        <v>70</v>
      </c>
      <c r="H17" s="79" t="s">
        <v>2959</v>
      </c>
    </row>
    <row r="18" spans="1:8" x14ac:dyDescent="0.25">
      <c r="A18" t="s">
        <v>71</v>
      </c>
      <c r="B18">
        <v>3243.6298828125</v>
      </c>
      <c r="C18">
        <v>8952.1796875</v>
      </c>
      <c r="D18" s="79" t="s">
        <v>72</v>
      </c>
      <c r="E18" s="79" t="s">
        <v>73</v>
      </c>
      <c r="F18">
        <v>73.110496520996094</v>
      </c>
      <c r="G18" s="79" t="s">
        <v>74</v>
      </c>
      <c r="H18" s="79" t="s">
        <v>2960</v>
      </c>
    </row>
    <row r="19" spans="1:8" x14ac:dyDescent="0.25">
      <c r="A19" t="s">
        <v>75</v>
      </c>
      <c r="B19" s="79" t="s">
        <v>76</v>
      </c>
      <c r="C19">
        <v>9090.9296875</v>
      </c>
      <c r="D19" s="79" t="s">
        <v>2961</v>
      </c>
      <c r="E19">
        <v>158.576904296875</v>
      </c>
      <c r="F19">
        <v>73.828857421875</v>
      </c>
      <c r="G19" s="79" t="s">
        <v>77</v>
      </c>
      <c r="H19" s="79" t="s">
        <v>2962</v>
      </c>
    </row>
    <row r="20" spans="1:8" x14ac:dyDescent="0.25">
      <c r="A20" t="s">
        <v>78</v>
      </c>
      <c r="B20">
        <v>3273.39990234375</v>
      </c>
      <c r="C20">
        <v>9101.6103515625</v>
      </c>
      <c r="D20" s="79" t="s">
        <v>2963</v>
      </c>
      <c r="E20" s="79" t="s">
        <v>79</v>
      </c>
      <c r="F20" s="79" t="s">
        <v>2964</v>
      </c>
      <c r="G20" s="79" t="s">
        <v>80</v>
      </c>
      <c r="H20">
        <v>38.732666015625</v>
      </c>
    </row>
    <row r="21" spans="1:8" x14ac:dyDescent="0.25">
      <c r="A21" t="s">
        <v>81</v>
      </c>
      <c r="B21" s="79" t="s">
        <v>82</v>
      </c>
      <c r="C21">
        <v>9136.08984375</v>
      </c>
      <c r="D21" s="79" t="s">
        <v>2965</v>
      </c>
      <c r="E21" s="79" t="s">
        <v>2966</v>
      </c>
      <c r="F21" s="79" t="s">
        <v>2964</v>
      </c>
      <c r="G21" s="79" t="s">
        <v>83</v>
      </c>
      <c r="H21" s="79" t="s">
        <v>2967</v>
      </c>
    </row>
    <row r="22" spans="1:8" x14ac:dyDescent="0.25">
      <c r="A22" t="s">
        <v>84</v>
      </c>
      <c r="B22">
        <v>3225.52001953125</v>
      </c>
      <c r="C22">
        <v>8991.509765625</v>
      </c>
      <c r="D22">
        <v>75.016136169433594</v>
      </c>
      <c r="E22" s="79" t="s">
        <v>2968</v>
      </c>
      <c r="F22" s="79" t="s">
        <v>2969</v>
      </c>
      <c r="G22" s="79" t="s">
        <v>85</v>
      </c>
      <c r="H22" s="79" t="s">
        <v>2970</v>
      </c>
    </row>
    <row r="23" spans="1:8" x14ac:dyDescent="0.25">
      <c r="A23" t="s">
        <v>86</v>
      </c>
      <c r="B23">
        <v>3248.919921875</v>
      </c>
      <c r="C23">
        <v>9126.23046875</v>
      </c>
      <c r="D23" s="79" t="s">
        <v>87</v>
      </c>
      <c r="E23" s="79" t="s">
        <v>2971</v>
      </c>
      <c r="F23" s="79" t="s">
        <v>2972</v>
      </c>
      <c r="G23" s="79" t="s">
        <v>88</v>
      </c>
      <c r="H23">
        <v>52</v>
      </c>
    </row>
    <row r="24" spans="1:8" x14ac:dyDescent="0.25">
      <c r="A24" t="s">
        <v>89</v>
      </c>
      <c r="B24" s="79" t="s">
        <v>90</v>
      </c>
      <c r="C24">
        <v>9334.0595703125</v>
      </c>
      <c r="D24" s="79" t="s">
        <v>91</v>
      </c>
      <c r="E24" s="79" t="s">
        <v>2973</v>
      </c>
      <c r="F24">
        <v>74.101661682128906</v>
      </c>
      <c r="G24" s="79" t="s">
        <v>92</v>
      </c>
      <c r="H24" s="79" t="s">
        <v>2974</v>
      </c>
    </row>
    <row r="25" spans="1:8" x14ac:dyDescent="0.25">
      <c r="A25" t="s">
        <v>93</v>
      </c>
      <c r="B25">
        <v>3334.68994140625</v>
      </c>
      <c r="C25">
        <v>9367.48046875</v>
      </c>
      <c r="D25">
        <v>77.9100341796875</v>
      </c>
      <c r="E25" s="79" t="s">
        <v>94</v>
      </c>
      <c r="F25" s="79" t="s">
        <v>46</v>
      </c>
      <c r="G25" s="79" t="s">
        <v>95</v>
      </c>
      <c r="H25" s="79" t="s">
        <v>2975</v>
      </c>
    </row>
    <row r="26" spans="1:8" x14ac:dyDescent="0.25">
      <c r="A26" t="s">
        <v>96</v>
      </c>
      <c r="B26" s="79" t="s">
        <v>97</v>
      </c>
      <c r="C26">
        <v>9445.919921875</v>
      </c>
      <c r="D26" s="79" t="s">
        <v>2976</v>
      </c>
      <c r="E26" s="79" t="s">
        <v>2977</v>
      </c>
      <c r="F26" s="79" t="s">
        <v>2978</v>
      </c>
      <c r="G26" s="79" t="s">
        <v>98</v>
      </c>
      <c r="H26" s="79" t="s">
        <v>2979</v>
      </c>
    </row>
    <row r="27" spans="1:8" x14ac:dyDescent="0.25">
      <c r="A27" t="s">
        <v>99</v>
      </c>
      <c r="B27">
        <v>3327.7099609375</v>
      </c>
      <c r="C27">
        <v>9401.099609375</v>
      </c>
      <c r="D27">
        <v>77.749977111816406</v>
      </c>
      <c r="E27" s="79" t="s">
        <v>2980</v>
      </c>
      <c r="F27" s="79" t="s">
        <v>2981</v>
      </c>
      <c r="G27" s="79" t="s">
        <v>100</v>
      </c>
      <c r="H27" s="79" t="s">
        <v>2982</v>
      </c>
    </row>
    <row r="28" spans="1:8" x14ac:dyDescent="0.25">
      <c r="A28" t="s">
        <v>101</v>
      </c>
      <c r="B28" s="79" t="s">
        <v>102</v>
      </c>
      <c r="C28">
        <v>9516.83984375</v>
      </c>
      <c r="D28">
        <v>78.119239807128906</v>
      </c>
      <c r="E28">
        <v>180.85009765625</v>
      </c>
      <c r="F28">
        <v>74.792747497558594</v>
      </c>
      <c r="G28" s="79" t="s">
        <v>103</v>
      </c>
      <c r="H28" s="79" t="s">
        <v>2983</v>
      </c>
    </row>
    <row r="29" spans="1:8" x14ac:dyDescent="0.25">
      <c r="A29" t="s">
        <v>104</v>
      </c>
      <c r="B29">
        <v>3357.75</v>
      </c>
      <c r="C29">
        <v>9517.8603515625</v>
      </c>
      <c r="D29" s="79" t="s">
        <v>2984</v>
      </c>
      <c r="E29" s="79" t="s">
        <v>105</v>
      </c>
      <c r="F29" s="79" t="s">
        <v>63</v>
      </c>
      <c r="G29" s="79" t="s">
        <v>77</v>
      </c>
      <c r="H29" s="79" t="s">
        <v>2985</v>
      </c>
    </row>
    <row r="30" spans="1:8" x14ac:dyDescent="0.25">
      <c r="A30" t="s">
        <v>106</v>
      </c>
      <c r="B30" s="79" t="s">
        <v>107</v>
      </c>
      <c r="C30">
        <v>9613.2001953125</v>
      </c>
      <c r="D30" s="79" t="s">
        <v>2986</v>
      </c>
      <c r="E30" s="79" t="s">
        <v>108</v>
      </c>
      <c r="F30" s="79" t="s">
        <v>2987</v>
      </c>
      <c r="G30" s="79" t="s">
        <v>109</v>
      </c>
      <c r="H30" s="79" t="s">
        <v>2988</v>
      </c>
    </row>
    <row r="31" spans="1:8" x14ac:dyDescent="0.25">
      <c r="A31" t="s">
        <v>110</v>
      </c>
      <c r="B31">
        <v>3373.93994140625</v>
      </c>
      <c r="C31">
        <v>9595.7001953125</v>
      </c>
      <c r="D31" s="79" t="s">
        <v>2989</v>
      </c>
      <c r="E31" s="79" t="s">
        <v>2990</v>
      </c>
      <c r="F31" s="79" t="s">
        <v>111</v>
      </c>
      <c r="G31" s="79" t="s">
        <v>112</v>
      </c>
      <c r="H31" s="79" t="s">
        <v>2991</v>
      </c>
    </row>
    <row r="32" spans="1:8" x14ac:dyDescent="0.25">
      <c r="A32" t="s">
        <v>113</v>
      </c>
      <c r="B32" s="79" t="s">
        <v>114</v>
      </c>
      <c r="C32">
        <v>9623.580078125</v>
      </c>
      <c r="D32" s="79" t="s">
        <v>2992</v>
      </c>
      <c r="E32" s="79" t="s">
        <v>115</v>
      </c>
      <c r="F32" s="79" t="s">
        <v>2993</v>
      </c>
      <c r="G32">
        <v>149</v>
      </c>
      <c r="H32" s="79" t="s">
        <v>2994</v>
      </c>
    </row>
    <row r="33" spans="1:8" x14ac:dyDescent="0.25">
      <c r="A33" t="s">
        <v>116</v>
      </c>
      <c r="B33">
        <v>3370.2900390625</v>
      </c>
      <c r="C33">
        <v>9629.7998046875</v>
      </c>
      <c r="D33" s="79" t="s">
        <v>2995</v>
      </c>
      <c r="E33" s="79" t="s">
        <v>2996</v>
      </c>
      <c r="F33" s="79" t="s">
        <v>2955</v>
      </c>
      <c r="G33" s="79" t="s">
        <v>117</v>
      </c>
      <c r="H33" s="79" t="s">
        <v>2997</v>
      </c>
    </row>
    <row r="34" spans="1:8" x14ac:dyDescent="0.25">
      <c r="A34" t="s">
        <v>118</v>
      </c>
      <c r="B34">
        <v>3386.14990234375</v>
      </c>
      <c r="C34">
        <v>9718.73046875</v>
      </c>
      <c r="D34" s="79" t="s">
        <v>119</v>
      </c>
      <c r="E34" s="79" t="s">
        <v>2998</v>
      </c>
      <c r="F34" s="79" t="s">
        <v>2999</v>
      </c>
      <c r="G34" s="79" t="s">
        <v>120</v>
      </c>
      <c r="H34" s="79" t="s">
        <v>3000</v>
      </c>
    </row>
    <row r="35" spans="1:8" x14ac:dyDescent="0.25">
      <c r="A35" t="s">
        <v>121</v>
      </c>
      <c r="B35">
        <v>3373.22998046875</v>
      </c>
      <c r="C35">
        <v>9627.830078125</v>
      </c>
      <c r="D35" s="79" t="s">
        <v>3001</v>
      </c>
      <c r="E35" s="79" t="s">
        <v>122</v>
      </c>
      <c r="F35">
        <v>75.065574645996094</v>
      </c>
      <c r="G35" s="79" t="s">
        <v>123</v>
      </c>
      <c r="H35" s="79" t="s">
        <v>3002</v>
      </c>
    </row>
    <row r="36" spans="1:8" x14ac:dyDescent="0.25">
      <c r="A36" t="s">
        <v>124</v>
      </c>
      <c r="B36">
        <v>3337.75</v>
      </c>
      <c r="C36">
        <v>9446.6904296875</v>
      </c>
      <c r="D36">
        <v>76.05419921875</v>
      </c>
      <c r="E36" s="79" t="s">
        <v>3003</v>
      </c>
      <c r="F36">
        <v>74.456298828125</v>
      </c>
      <c r="G36" s="79" t="s">
        <v>125</v>
      </c>
      <c r="H36" s="79" t="s">
        <v>3004</v>
      </c>
    </row>
    <row r="37" spans="1:8" x14ac:dyDescent="0.25">
      <c r="A37" t="s">
        <v>126</v>
      </c>
      <c r="B37" s="79" t="s">
        <v>127</v>
      </c>
      <c r="C37">
        <v>9079.6298828125</v>
      </c>
      <c r="D37" s="79" t="s">
        <v>128</v>
      </c>
      <c r="E37" s="79" t="s">
        <v>3005</v>
      </c>
      <c r="F37" s="79" t="s">
        <v>129</v>
      </c>
      <c r="G37" s="79" t="s">
        <v>130</v>
      </c>
      <c r="H37" s="79" t="s">
        <v>3006</v>
      </c>
    </row>
    <row r="38" spans="1:8" x14ac:dyDescent="0.25">
      <c r="A38" t="s">
        <v>131</v>
      </c>
      <c r="B38">
        <v>3128.2099609375</v>
      </c>
      <c r="C38">
        <v>8834.8701171875</v>
      </c>
      <c r="D38" s="79" t="s">
        <v>3007</v>
      </c>
      <c r="E38" s="79" t="s">
        <v>3008</v>
      </c>
      <c r="F38">
        <v>70.1915283203125</v>
      </c>
      <c r="G38" s="79" t="s">
        <v>132</v>
      </c>
      <c r="H38" s="79" t="s">
        <v>3009</v>
      </c>
    </row>
    <row r="39" spans="1:8" x14ac:dyDescent="0.25">
      <c r="A39" t="s">
        <v>133</v>
      </c>
      <c r="B39" s="79" t="s">
        <v>134</v>
      </c>
      <c r="C39">
        <v>8873.759765625</v>
      </c>
      <c r="D39" s="79" t="s">
        <v>3010</v>
      </c>
      <c r="E39" s="79" t="s">
        <v>3011</v>
      </c>
      <c r="F39" s="79" t="s">
        <v>3012</v>
      </c>
      <c r="G39" s="79" t="s">
        <v>135</v>
      </c>
      <c r="H39" s="79" t="s">
        <v>3013</v>
      </c>
    </row>
    <row r="40" spans="1:8" x14ac:dyDescent="0.25">
      <c r="A40" t="s">
        <v>136</v>
      </c>
      <c r="B40" s="79" t="s">
        <v>137</v>
      </c>
      <c r="C40">
        <v>8436.669921875</v>
      </c>
      <c r="D40">
        <v>66.450538635253906</v>
      </c>
      <c r="E40" s="79" t="s">
        <v>3014</v>
      </c>
      <c r="F40" s="79" t="s">
        <v>138</v>
      </c>
      <c r="G40">
        <v>154</v>
      </c>
      <c r="H40" s="79" t="s">
        <v>3015</v>
      </c>
    </row>
    <row r="41" spans="1:8" x14ac:dyDescent="0.25">
      <c r="A41" t="s">
        <v>139</v>
      </c>
      <c r="B41" s="79" t="s">
        <v>140</v>
      </c>
      <c r="C41">
        <v>8461.830078125</v>
      </c>
      <c r="D41" s="79" t="s">
        <v>3016</v>
      </c>
      <c r="E41" s="79" t="s">
        <v>3017</v>
      </c>
      <c r="F41" s="79" t="s">
        <v>3018</v>
      </c>
      <c r="G41" s="79" t="s">
        <v>112</v>
      </c>
      <c r="H41" s="79" t="s">
        <v>3019</v>
      </c>
    </row>
    <row r="42" spans="1:8" x14ac:dyDescent="0.25">
      <c r="A42" t="s">
        <v>141</v>
      </c>
      <c r="B42">
        <v>3090.22998046875</v>
      </c>
      <c r="C42">
        <v>8877.98046875</v>
      </c>
      <c r="D42" s="79" t="s">
        <v>142</v>
      </c>
      <c r="E42" s="79" t="s">
        <v>3020</v>
      </c>
      <c r="F42">
        <v>69.109397888183594</v>
      </c>
      <c r="G42" s="79" t="s">
        <v>143</v>
      </c>
      <c r="H42" s="79" t="s">
        <v>3021</v>
      </c>
    </row>
    <row r="43" spans="1:8" x14ac:dyDescent="0.25">
      <c r="A43" t="s">
        <v>144</v>
      </c>
      <c r="B43">
        <v>3003.3701171875</v>
      </c>
      <c r="C43">
        <v>8594.490234375</v>
      </c>
      <c r="D43" s="79" t="s">
        <v>3022</v>
      </c>
      <c r="E43" s="79" t="s">
        <v>3023</v>
      </c>
      <c r="F43" s="79" t="s">
        <v>145</v>
      </c>
      <c r="G43" s="79" t="s">
        <v>146</v>
      </c>
      <c r="H43" s="79" t="s">
        <v>3024</v>
      </c>
    </row>
    <row r="44" spans="1:8" x14ac:dyDescent="0.25">
      <c r="A44" t="s">
        <v>147</v>
      </c>
      <c r="B44">
        <v>3130.1201171875</v>
      </c>
      <c r="C44">
        <v>8949.2802734375</v>
      </c>
      <c r="D44" s="79" t="s">
        <v>148</v>
      </c>
      <c r="E44" s="79" t="s">
        <v>149</v>
      </c>
      <c r="F44" s="79" t="s">
        <v>3025</v>
      </c>
      <c r="G44" s="79" t="s">
        <v>150</v>
      </c>
      <c r="H44" s="79" t="s">
        <v>3026</v>
      </c>
    </row>
    <row r="45" spans="1:8" x14ac:dyDescent="0.25">
      <c r="A45" t="s">
        <v>151</v>
      </c>
      <c r="B45">
        <v>3023.93994140625</v>
      </c>
      <c r="C45">
        <v>8671.66015625</v>
      </c>
      <c r="D45" s="79" t="s">
        <v>3027</v>
      </c>
      <c r="E45" s="79" t="s">
        <v>3028</v>
      </c>
      <c r="F45" s="79" t="s">
        <v>3029</v>
      </c>
      <c r="G45" s="79" t="s">
        <v>152</v>
      </c>
      <c r="H45" s="79" t="s">
        <v>3030</v>
      </c>
    </row>
    <row r="46" spans="1:8" x14ac:dyDescent="0.25">
      <c r="A46" t="s">
        <v>153</v>
      </c>
      <c r="B46">
        <v>2972.3701171875</v>
      </c>
      <c r="C46">
        <v>8530.33984375</v>
      </c>
      <c r="D46">
        <v>70.218650817871094</v>
      </c>
      <c r="E46" s="79" t="s">
        <v>3031</v>
      </c>
      <c r="F46">
        <v>66.836082458496094</v>
      </c>
      <c r="G46" s="79" t="s">
        <v>154</v>
      </c>
      <c r="H46" s="79" t="s">
        <v>3032</v>
      </c>
    </row>
    <row r="47" spans="1:8" x14ac:dyDescent="0.25">
      <c r="A47" t="s">
        <v>155</v>
      </c>
      <c r="B47">
        <v>2746.56005859375</v>
      </c>
      <c r="C47">
        <v>7948.02978515625</v>
      </c>
      <c r="D47" s="79" t="s">
        <v>3033</v>
      </c>
      <c r="E47" s="79" t="s">
        <v>3034</v>
      </c>
      <c r="F47" s="79" t="s">
        <v>3035</v>
      </c>
      <c r="G47" s="79" t="s">
        <v>156</v>
      </c>
      <c r="H47" s="79" t="s">
        <v>3036</v>
      </c>
    </row>
    <row r="48" spans="1:8" x14ac:dyDescent="0.25">
      <c r="A48" t="s">
        <v>157</v>
      </c>
      <c r="B48">
        <v>2882.22998046875</v>
      </c>
      <c r="C48">
        <v>8372.26953125</v>
      </c>
      <c r="D48" s="79" t="s">
        <v>3037</v>
      </c>
      <c r="E48">
        <v>154.64697265625</v>
      </c>
      <c r="F48" s="79" t="s">
        <v>3038</v>
      </c>
      <c r="G48" s="79" t="s">
        <v>158</v>
      </c>
      <c r="H48" s="79" t="s">
        <v>3039</v>
      </c>
    </row>
    <row r="49" spans="1:8" x14ac:dyDescent="0.25">
      <c r="A49" t="s">
        <v>159</v>
      </c>
      <c r="B49">
        <v>2741.3798828125</v>
      </c>
      <c r="C49">
        <v>8006.1201171875</v>
      </c>
      <c r="D49">
        <v>66.914573669433594</v>
      </c>
      <c r="E49" s="79" t="s">
        <v>3040</v>
      </c>
      <c r="F49" s="79" t="s">
        <v>3041</v>
      </c>
      <c r="G49" s="79" t="s">
        <v>160</v>
      </c>
      <c r="H49" s="79" t="s">
        <v>3042</v>
      </c>
    </row>
    <row r="50" spans="1:8" x14ac:dyDescent="0.25">
      <c r="A50" t="s">
        <v>161</v>
      </c>
      <c r="B50" s="79" t="s">
        <v>162</v>
      </c>
      <c r="C50">
        <v>7263.64990234375</v>
      </c>
      <c r="D50" s="79" t="s">
        <v>3043</v>
      </c>
      <c r="E50" s="79" t="s">
        <v>3044</v>
      </c>
      <c r="F50" s="79" t="s">
        <v>163</v>
      </c>
      <c r="G50" s="79" t="s">
        <v>100</v>
      </c>
      <c r="H50" s="79" t="s">
        <v>3045</v>
      </c>
    </row>
    <row r="51" spans="1:8" x14ac:dyDescent="0.25">
      <c r="A51" t="s">
        <v>164</v>
      </c>
      <c r="B51">
        <v>2711.02001953125</v>
      </c>
      <c r="C51">
        <v>7995.259765625</v>
      </c>
      <c r="D51" s="79" t="s">
        <v>3046</v>
      </c>
      <c r="E51" s="79" t="s">
        <v>165</v>
      </c>
      <c r="F51" s="79" t="s">
        <v>3047</v>
      </c>
      <c r="G51" s="79" t="s">
        <v>166</v>
      </c>
      <c r="H51" s="79" t="s">
        <v>3048</v>
      </c>
    </row>
    <row r="52" spans="1:8" x14ac:dyDescent="0.25">
      <c r="A52" t="s">
        <v>167</v>
      </c>
      <c r="B52">
        <v>2386.1298828125</v>
      </c>
      <c r="C52">
        <v>7020.3798828125</v>
      </c>
      <c r="D52" s="79" t="s">
        <v>3049</v>
      </c>
      <c r="E52" s="79" t="s">
        <v>3050</v>
      </c>
      <c r="F52" s="79" t="s">
        <v>3051</v>
      </c>
      <c r="G52" s="79" t="s">
        <v>168</v>
      </c>
      <c r="H52" s="79" t="s">
        <v>3052</v>
      </c>
    </row>
    <row r="53" spans="1:8" x14ac:dyDescent="0.25">
      <c r="A53" t="s">
        <v>169</v>
      </c>
      <c r="B53">
        <v>2529.18994140625</v>
      </c>
      <c r="C53">
        <v>7473.9501953125</v>
      </c>
      <c r="D53">
        <v>61.431285858154297</v>
      </c>
      <c r="E53" s="79" t="s">
        <v>170</v>
      </c>
      <c r="F53" s="79" t="s">
        <v>171</v>
      </c>
      <c r="G53" s="79" t="s">
        <v>172</v>
      </c>
      <c r="H53" s="79" t="s">
        <v>3053</v>
      </c>
    </row>
    <row r="54" spans="1:8" x14ac:dyDescent="0.25">
      <c r="A54" t="s">
        <v>173</v>
      </c>
      <c r="B54">
        <v>2398.10009765625</v>
      </c>
      <c r="C54">
        <v>7175.18017578125</v>
      </c>
      <c r="D54" s="79" t="s">
        <v>174</v>
      </c>
      <c r="E54" s="79" t="s">
        <v>3054</v>
      </c>
      <c r="F54" s="79" t="s">
        <v>3055</v>
      </c>
      <c r="G54" s="79" t="s">
        <v>175</v>
      </c>
      <c r="H54" s="79" t="s">
        <v>3056</v>
      </c>
    </row>
    <row r="55" spans="1:8" x14ac:dyDescent="0.25">
      <c r="A55" t="s">
        <v>176</v>
      </c>
      <c r="B55" s="79" t="s">
        <v>177</v>
      </c>
      <c r="C55">
        <v>7288.52001953125</v>
      </c>
      <c r="D55" s="79" t="s">
        <v>3057</v>
      </c>
      <c r="E55" s="79" t="s">
        <v>178</v>
      </c>
      <c r="F55" s="79" t="s">
        <v>179</v>
      </c>
      <c r="G55" s="79" t="s">
        <v>180</v>
      </c>
      <c r="H55" s="79" t="s">
        <v>3058</v>
      </c>
    </row>
    <row r="56" spans="1:8" x14ac:dyDescent="0.25">
      <c r="A56" t="s">
        <v>181</v>
      </c>
      <c r="B56">
        <v>2304.919921875</v>
      </c>
      <c r="C56">
        <v>6994.2900390625</v>
      </c>
      <c r="D56" s="79" t="s">
        <v>3059</v>
      </c>
      <c r="E56" s="79" t="s">
        <v>3060</v>
      </c>
      <c r="F56" s="79" t="s">
        <v>3061</v>
      </c>
      <c r="G56" s="79" t="s">
        <v>182</v>
      </c>
      <c r="H56" s="79" t="s">
        <v>3062</v>
      </c>
    </row>
    <row r="57" spans="1:8" x14ac:dyDescent="0.25">
      <c r="A57" t="s">
        <v>183</v>
      </c>
      <c r="B57">
        <v>2237.39990234375</v>
      </c>
      <c r="C57">
        <v>7006.919921875</v>
      </c>
      <c r="D57">
        <v>54.509754180908203</v>
      </c>
      <c r="E57" s="79" t="s">
        <v>3063</v>
      </c>
      <c r="F57" s="79" t="s">
        <v>3064</v>
      </c>
      <c r="G57" s="79" t="s">
        <v>184</v>
      </c>
      <c r="H57" s="79" t="s">
        <v>3065</v>
      </c>
    </row>
    <row r="58" spans="1:8" x14ac:dyDescent="0.25">
      <c r="A58" t="s">
        <v>185</v>
      </c>
      <c r="B58">
        <v>2447.330078125</v>
      </c>
      <c r="C58">
        <v>7553.830078125</v>
      </c>
      <c r="D58" s="79" t="s">
        <v>186</v>
      </c>
      <c r="E58" s="79" t="s">
        <v>3066</v>
      </c>
      <c r="F58" s="79" t="s">
        <v>3067</v>
      </c>
      <c r="G58" s="79" t="s">
        <v>187</v>
      </c>
      <c r="H58" s="79" t="s">
        <v>3068</v>
      </c>
    </row>
    <row r="59" spans="1:8" x14ac:dyDescent="0.25">
      <c r="A59" t="s">
        <v>188</v>
      </c>
      <c r="B59">
        <v>2475.56005859375</v>
      </c>
      <c r="C59">
        <v>7469.6201171875</v>
      </c>
      <c r="D59" s="79" t="s">
        <v>3069</v>
      </c>
      <c r="E59" s="79" t="s">
        <v>3070</v>
      </c>
      <c r="F59" s="79" t="s">
        <v>3071</v>
      </c>
      <c r="G59" s="79" t="s">
        <v>189</v>
      </c>
      <c r="H59" s="79" t="s">
        <v>3072</v>
      </c>
    </row>
    <row r="60" spans="1:8" x14ac:dyDescent="0.25">
      <c r="A60" t="s">
        <v>190</v>
      </c>
      <c r="B60" s="79" t="s">
        <v>191</v>
      </c>
      <c r="C60">
        <v>7897.1298828125</v>
      </c>
      <c r="D60" s="79" t="s">
        <v>3073</v>
      </c>
      <c r="E60" s="79" t="s">
        <v>3074</v>
      </c>
      <c r="F60" s="79" t="s">
        <v>3075</v>
      </c>
      <c r="G60" s="79" t="s">
        <v>192</v>
      </c>
      <c r="H60" s="79" t="s">
        <v>3076</v>
      </c>
    </row>
    <row r="61" spans="1:8" x14ac:dyDescent="0.25">
      <c r="A61" t="s">
        <v>193</v>
      </c>
      <c r="B61" s="79" t="s">
        <v>194</v>
      </c>
      <c r="C61">
        <v>7588.3701171875</v>
      </c>
      <c r="D61" s="79" t="s">
        <v>3077</v>
      </c>
      <c r="E61" s="79" t="s">
        <v>195</v>
      </c>
      <c r="F61" s="79" t="s">
        <v>3078</v>
      </c>
      <c r="G61">
        <v>152.25</v>
      </c>
      <c r="H61" s="79" t="s">
        <v>3079</v>
      </c>
    </row>
    <row r="62" spans="1:8" x14ac:dyDescent="0.25">
      <c r="A62" t="s">
        <v>196</v>
      </c>
      <c r="B62">
        <v>2626.64990234375</v>
      </c>
      <c r="C62">
        <v>7889.009765625</v>
      </c>
      <c r="D62" s="79" t="s">
        <v>3080</v>
      </c>
      <c r="E62" s="79" t="s">
        <v>197</v>
      </c>
      <c r="F62" s="79" t="s">
        <v>3081</v>
      </c>
      <c r="G62" s="79" t="s">
        <v>198</v>
      </c>
      <c r="H62" s="79" t="s">
        <v>3082</v>
      </c>
    </row>
    <row r="63" spans="1:8" x14ac:dyDescent="0.25">
      <c r="A63" t="s">
        <v>199</v>
      </c>
      <c r="B63" s="79" t="s">
        <v>200</v>
      </c>
      <c r="C63">
        <v>7813.5</v>
      </c>
      <c r="D63">
        <v>61.7786865234375</v>
      </c>
      <c r="E63" s="79" t="s">
        <v>3083</v>
      </c>
      <c r="F63" s="79" t="s">
        <v>3084</v>
      </c>
      <c r="G63" s="79" t="s">
        <v>201</v>
      </c>
      <c r="H63" s="79" t="s">
        <v>3085</v>
      </c>
    </row>
    <row r="64" spans="1:8" x14ac:dyDescent="0.25">
      <c r="A64" t="s">
        <v>202</v>
      </c>
      <c r="B64">
        <v>2470.5</v>
      </c>
      <c r="C64">
        <v>7486.2900390625</v>
      </c>
      <c r="D64" s="79" t="s">
        <v>3086</v>
      </c>
      <c r="E64" s="79" t="s">
        <v>203</v>
      </c>
      <c r="F64" s="79" t="s">
        <v>204</v>
      </c>
      <c r="G64" s="79" t="s">
        <v>205</v>
      </c>
      <c r="H64" s="79" t="s">
        <v>3087</v>
      </c>
    </row>
    <row r="65" spans="1:8" x14ac:dyDescent="0.25">
      <c r="A65" t="s">
        <v>206</v>
      </c>
      <c r="B65">
        <v>2526.89990234375</v>
      </c>
      <c r="C65">
        <v>7635.66015625</v>
      </c>
      <c r="D65" s="79" t="s">
        <v>3088</v>
      </c>
      <c r="E65" s="79" t="s">
        <v>3089</v>
      </c>
      <c r="F65" s="79" t="s">
        <v>207</v>
      </c>
      <c r="G65" s="79" t="s">
        <v>208</v>
      </c>
      <c r="H65" s="79" t="s">
        <v>3090</v>
      </c>
    </row>
    <row r="66" spans="1:8" x14ac:dyDescent="0.25">
      <c r="A66" t="s">
        <v>209</v>
      </c>
      <c r="B66">
        <v>2488.64990234375</v>
      </c>
      <c r="C66">
        <v>7528.10986328125</v>
      </c>
      <c r="D66" s="79" t="s">
        <v>3091</v>
      </c>
      <c r="E66" s="79" t="s">
        <v>3092</v>
      </c>
      <c r="F66">
        <v>54.9495849609375</v>
      </c>
      <c r="G66" s="79" t="s">
        <v>210</v>
      </c>
      <c r="H66" s="79" t="s">
        <v>3093</v>
      </c>
    </row>
    <row r="67" spans="1:8" x14ac:dyDescent="0.25">
      <c r="A67" t="s">
        <v>211</v>
      </c>
      <c r="B67" s="79" t="s">
        <v>212</v>
      </c>
      <c r="C67">
        <v>8081.66015625</v>
      </c>
      <c r="D67" s="79" t="s">
        <v>3094</v>
      </c>
      <c r="E67" s="79" t="s">
        <v>3095</v>
      </c>
      <c r="F67" s="79" t="s">
        <v>3096</v>
      </c>
      <c r="G67" s="79" t="s">
        <v>213</v>
      </c>
      <c r="H67" s="79" t="s">
        <v>3097</v>
      </c>
    </row>
    <row r="68" spans="1:8" x14ac:dyDescent="0.25">
      <c r="A68" t="s">
        <v>214</v>
      </c>
      <c r="B68" s="79" t="s">
        <v>215</v>
      </c>
      <c r="C68">
        <v>8049.31005859375</v>
      </c>
      <c r="D68" s="79" t="s">
        <v>3098</v>
      </c>
      <c r="E68" s="79" t="s">
        <v>216</v>
      </c>
      <c r="F68" s="79" t="s">
        <v>3099</v>
      </c>
      <c r="G68" s="79" t="s">
        <v>217</v>
      </c>
      <c r="H68" s="79" t="s">
        <v>3100</v>
      </c>
    </row>
    <row r="69" spans="1:8" x14ac:dyDescent="0.25">
      <c r="A69" t="s">
        <v>218</v>
      </c>
      <c r="B69">
        <v>2749.97998046875</v>
      </c>
      <c r="C69">
        <v>8229.5400390625</v>
      </c>
      <c r="D69" s="79" t="s">
        <v>3101</v>
      </c>
      <c r="E69">
        <v>158.69287109375</v>
      </c>
      <c r="F69" s="79" t="s">
        <v>3102</v>
      </c>
      <c r="G69" s="79" t="s">
        <v>219</v>
      </c>
      <c r="H69" s="79" t="s">
        <v>3103</v>
      </c>
    </row>
    <row r="70" spans="1:8" x14ac:dyDescent="0.25">
      <c r="A70" t="s">
        <v>220</v>
      </c>
      <c r="B70" s="79" t="s">
        <v>221</v>
      </c>
      <c r="C70">
        <v>8238.5302734375</v>
      </c>
      <c r="D70" s="79" t="s">
        <v>3104</v>
      </c>
      <c r="E70" s="79" t="s">
        <v>3105</v>
      </c>
      <c r="F70" s="79" t="s">
        <v>3106</v>
      </c>
      <c r="G70" s="79" t="s">
        <v>222</v>
      </c>
      <c r="H70" s="79" t="s">
        <v>3107</v>
      </c>
    </row>
    <row r="71" spans="1:8" x14ac:dyDescent="0.25">
      <c r="A71" t="s">
        <v>223</v>
      </c>
      <c r="B71">
        <v>2761.6298828125</v>
      </c>
      <c r="C71">
        <v>8332.740234375</v>
      </c>
      <c r="D71" s="79" t="s">
        <v>3108</v>
      </c>
      <c r="E71" s="79" t="s">
        <v>224</v>
      </c>
      <c r="F71" s="79" t="s">
        <v>3109</v>
      </c>
      <c r="G71" s="79" t="s">
        <v>225</v>
      </c>
      <c r="H71" s="79" t="s">
        <v>3110</v>
      </c>
    </row>
    <row r="72" spans="1:8" x14ac:dyDescent="0.25">
      <c r="A72" t="s">
        <v>226</v>
      </c>
      <c r="B72">
        <v>2846.06005859375</v>
      </c>
      <c r="C72">
        <v>8692.16015625</v>
      </c>
      <c r="D72" s="79" t="s">
        <v>227</v>
      </c>
      <c r="E72" s="79" t="s">
        <v>3111</v>
      </c>
      <c r="F72" s="79" t="s">
        <v>3112</v>
      </c>
      <c r="G72" s="79" t="s">
        <v>228</v>
      </c>
      <c r="H72" s="79" t="s">
        <v>3113</v>
      </c>
    </row>
    <row r="73" spans="1:8" x14ac:dyDescent="0.25">
      <c r="A73" t="s">
        <v>229</v>
      </c>
      <c r="B73" s="79" t="s">
        <v>230</v>
      </c>
      <c r="C73">
        <v>8591.9599609375</v>
      </c>
      <c r="D73" s="79" t="s">
        <v>231</v>
      </c>
      <c r="E73" s="79" t="s">
        <v>3114</v>
      </c>
      <c r="F73" s="79" t="s">
        <v>3115</v>
      </c>
      <c r="G73" s="79" t="s">
        <v>232</v>
      </c>
      <c r="H73" s="79" t="s">
        <v>3116</v>
      </c>
    </row>
    <row r="74" spans="1:8" x14ac:dyDescent="0.25">
      <c r="A74" t="s">
        <v>233</v>
      </c>
      <c r="B74" s="79" t="s">
        <v>234</v>
      </c>
      <c r="C74">
        <v>8757.830078125</v>
      </c>
      <c r="D74" s="79" t="s">
        <v>3117</v>
      </c>
      <c r="E74" s="79" t="s">
        <v>3118</v>
      </c>
      <c r="F74" s="79" t="s">
        <v>3119</v>
      </c>
      <c r="G74" s="79" t="s">
        <v>235</v>
      </c>
      <c r="H74" s="79" t="s">
        <v>3120</v>
      </c>
    </row>
    <row r="75" spans="1:8" x14ac:dyDescent="0.25">
      <c r="A75" t="s">
        <v>236</v>
      </c>
      <c r="B75">
        <v>2874.56005859375</v>
      </c>
      <c r="C75">
        <v>8832.41015625</v>
      </c>
      <c r="D75" s="79" t="s">
        <v>3121</v>
      </c>
      <c r="E75" s="79" t="s">
        <v>3122</v>
      </c>
      <c r="F75" s="79" t="s">
        <v>3123</v>
      </c>
      <c r="G75" s="79" t="s">
        <v>237</v>
      </c>
      <c r="H75" s="79" t="s">
        <v>3124</v>
      </c>
    </row>
    <row r="76" spans="1:8" x14ac:dyDescent="0.25">
      <c r="A76" t="s">
        <v>238</v>
      </c>
      <c r="B76" s="79" t="s">
        <v>239</v>
      </c>
      <c r="C76">
        <v>8726.509765625</v>
      </c>
      <c r="D76" s="79" t="s">
        <v>240</v>
      </c>
      <c r="E76" s="79" t="s">
        <v>3125</v>
      </c>
      <c r="F76" s="79" t="s">
        <v>3126</v>
      </c>
      <c r="G76" s="79" t="s">
        <v>241</v>
      </c>
      <c r="H76" s="79" t="s">
        <v>3127</v>
      </c>
    </row>
    <row r="77" spans="1:8" x14ac:dyDescent="0.25">
      <c r="A77" t="s">
        <v>242</v>
      </c>
      <c r="B77">
        <v>2736.56005859375</v>
      </c>
      <c r="C77">
        <v>8403</v>
      </c>
      <c r="D77" s="79" t="s">
        <v>3128</v>
      </c>
      <c r="E77" s="79" t="s">
        <v>243</v>
      </c>
      <c r="F77" s="79" t="s">
        <v>3129</v>
      </c>
      <c r="G77" s="79" t="s">
        <v>244</v>
      </c>
      <c r="H77" s="79" t="s">
        <v>3130</v>
      </c>
    </row>
    <row r="78" spans="1:8" x14ac:dyDescent="0.25">
      <c r="A78" t="s">
        <v>245</v>
      </c>
      <c r="B78">
        <v>2799.31005859375</v>
      </c>
      <c r="C78">
        <v>8664.6396484375</v>
      </c>
      <c r="D78" s="79" t="s">
        <v>3131</v>
      </c>
      <c r="E78" s="79" t="s">
        <v>3132</v>
      </c>
      <c r="F78" s="79" t="s">
        <v>3133</v>
      </c>
      <c r="G78" s="79" t="s">
        <v>246</v>
      </c>
      <c r="H78" s="79" t="s">
        <v>3134</v>
      </c>
    </row>
    <row r="79" spans="1:8" x14ac:dyDescent="0.25">
      <c r="A79" t="s">
        <v>247</v>
      </c>
      <c r="B79" s="79" t="s">
        <v>248</v>
      </c>
      <c r="C79">
        <v>8641.5</v>
      </c>
      <c r="D79" s="79" t="s">
        <v>3135</v>
      </c>
      <c r="E79" s="79" t="s">
        <v>3136</v>
      </c>
      <c r="F79" s="79" t="s">
        <v>249</v>
      </c>
      <c r="G79" s="79" t="s">
        <v>250</v>
      </c>
      <c r="H79" s="79" t="s">
        <v>3137</v>
      </c>
    </row>
    <row r="80" spans="1:8" x14ac:dyDescent="0.25">
      <c r="A80" t="s">
        <v>251</v>
      </c>
      <c r="B80" s="79" t="s">
        <v>252</v>
      </c>
      <c r="C80">
        <v>8786.599609375</v>
      </c>
      <c r="D80" s="79" t="s">
        <v>3138</v>
      </c>
      <c r="E80" s="79" t="s">
        <v>3139</v>
      </c>
      <c r="F80" s="79" t="s">
        <v>3140</v>
      </c>
      <c r="G80" s="79" t="s">
        <v>253</v>
      </c>
      <c r="H80" s="79" t="s">
        <v>3141</v>
      </c>
    </row>
    <row r="81" spans="1:8" x14ac:dyDescent="0.25">
      <c r="A81" t="s">
        <v>254</v>
      </c>
      <c r="B81">
        <v>2878.47998046875</v>
      </c>
      <c r="C81">
        <v>8837.66015625</v>
      </c>
      <c r="D81" s="79" t="s">
        <v>3142</v>
      </c>
      <c r="E81" s="79" t="s">
        <v>3143</v>
      </c>
      <c r="F81" s="79" t="s">
        <v>3144</v>
      </c>
      <c r="G81" s="79" t="s">
        <v>255</v>
      </c>
      <c r="H81">
        <v>53.25</v>
      </c>
    </row>
    <row r="82" spans="1:8" x14ac:dyDescent="0.25">
      <c r="A82" t="s">
        <v>256</v>
      </c>
      <c r="B82" s="79" t="s">
        <v>257</v>
      </c>
      <c r="C82">
        <v>8677.599609375</v>
      </c>
      <c r="D82" s="79" t="s">
        <v>258</v>
      </c>
      <c r="E82" s="79" t="s">
        <v>3145</v>
      </c>
      <c r="F82" s="79" t="s">
        <v>3144</v>
      </c>
      <c r="G82" s="79" t="s">
        <v>259</v>
      </c>
      <c r="H82" s="79" t="s">
        <v>3146</v>
      </c>
    </row>
    <row r="83" spans="1:8" x14ac:dyDescent="0.25">
      <c r="A83" t="s">
        <v>260</v>
      </c>
      <c r="B83" s="79" t="s">
        <v>261</v>
      </c>
      <c r="C83">
        <v>8982.759765625</v>
      </c>
      <c r="D83" s="79" t="s">
        <v>3147</v>
      </c>
      <c r="E83" s="79" t="s">
        <v>262</v>
      </c>
      <c r="F83" s="79" t="s">
        <v>3148</v>
      </c>
      <c r="G83" s="79" t="s">
        <v>246</v>
      </c>
      <c r="H83" s="79" t="s">
        <v>3149</v>
      </c>
    </row>
    <row r="84" spans="1:8" x14ac:dyDescent="0.25">
      <c r="A84" t="s">
        <v>263</v>
      </c>
      <c r="B84" s="79" t="s">
        <v>264</v>
      </c>
      <c r="C84">
        <v>9000.509765625</v>
      </c>
      <c r="D84" s="79" t="s">
        <v>3150</v>
      </c>
      <c r="E84" s="79" t="s">
        <v>3151</v>
      </c>
      <c r="F84" s="79" t="s">
        <v>265</v>
      </c>
      <c r="G84" s="79" t="s">
        <v>266</v>
      </c>
      <c r="H84" s="79" t="s">
        <v>3152</v>
      </c>
    </row>
    <row r="85" spans="1:8" x14ac:dyDescent="0.25">
      <c r="A85" t="s">
        <v>267</v>
      </c>
      <c r="B85">
        <v>2830.7099609375</v>
      </c>
      <c r="C85">
        <v>8718.1796875</v>
      </c>
      <c r="D85" s="79" t="s">
        <v>3153</v>
      </c>
      <c r="E85" s="79" t="s">
        <v>268</v>
      </c>
      <c r="F85" s="79" t="s">
        <v>3154</v>
      </c>
      <c r="G85" s="79" t="s">
        <v>269</v>
      </c>
      <c r="H85" s="79" t="s">
        <v>3155</v>
      </c>
    </row>
    <row r="86" spans="1:8" x14ac:dyDescent="0.25">
      <c r="A86" t="s">
        <v>270</v>
      </c>
      <c r="B86" s="79" t="s">
        <v>271</v>
      </c>
      <c r="C86">
        <v>8834.1103515625</v>
      </c>
      <c r="D86">
        <v>71.222023010253906</v>
      </c>
      <c r="E86">
        <v>171.868408203125</v>
      </c>
      <c r="F86" s="79" t="s">
        <v>3156</v>
      </c>
      <c r="G86" s="79" t="s">
        <v>272</v>
      </c>
      <c r="H86" s="79" t="s">
        <v>3157</v>
      </c>
    </row>
    <row r="87" spans="1:8" x14ac:dyDescent="0.25">
      <c r="A87" t="s">
        <v>273</v>
      </c>
      <c r="B87">
        <v>2868.43994140625</v>
      </c>
      <c r="C87">
        <v>8930.6201171875</v>
      </c>
      <c r="D87" s="79" t="s">
        <v>3158</v>
      </c>
      <c r="E87" s="79" t="s">
        <v>3159</v>
      </c>
      <c r="F87" s="79" t="s">
        <v>3160</v>
      </c>
      <c r="G87" s="79" t="s">
        <v>274</v>
      </c>
      <c r="H87">
        <v>51.214000701904297</v>
      </c>
    </row>
    <row r="88" spans="1:8" x14ac:dyDescent="0.25">
      <c r="A88" t="s">
        <v>275</v>
      </c>
      <c r="B88">
        <v>2848.419921875</v>
      </c>
      <c r="C88">
        <v>8984.8603515625</v>
      </c>
      <c r="D88" s="79" t="s">
        <v>3161</v>
      </c>
      <c r="E88" s="79" t="s">
        <v>3162</v>
      </c>
      <c r="F88" s="79" t="s">
        <v>3163</v>
      </c>
      <c r="G88" s="79" t="s">
        <v>276</v>
      </c>
      <c r="H88" s="79" t="s">
        <v>3164</v>
      </c>
    </row>
    <row r="89" spans="1:8" x14ac:dyDescent="0.25">
      <c r="A89" t="s">
        <v>277</v>
      </c>
      <c r="B89">
        <v>2881.18994140625</v>
      </c>
      <c r="C89">
        <v>9101.8798828125</v>
      </c>
      <c r="D89" s="79" t="s">
        <v>3165</v>
      </c>
      <c r="E89" s="79" t="s">
        <v>3166</v>
      </c>
      <c r="F89" s="79" t="s">
        <v>3167</v>
      </c>
      <c r="G89" s="79" t="s">
        <v>278</v>
      </c>
      <c r="H89" s="79" t="s">
        <v>3168</v>
      </c>
    </row>
    <row r="90" spans="1:8" x14ac:dyDescent="0.25">
      <c r="A90" t="s">
        <v>279</v>
      </c>
      <c r="B90" s="79" t="s">
        <v>280</v>
      </c>
      <c r="C90">
        <v>9220.349609375</v>
      </c>
      <c r="D90" s="79" t="s">
        <v>281</v>
      </c>
      <c r="E90" s="79" t="s">
        <v>3169</v>
      </c>
      <c r="F90" s="79" t="s">
        <v>282</v>
      </c>
      <c r="G90" s="79" t="s">
        <v>283</v>
      </c>
      <c r="H90" s="79" t="s">
        <v>3170</v>
      </c>
    </row>
    <row r="91" spans="1:8" x14ac:dyDescent="0.25">
      <c r="A91" t="s">
        <v>284</v>
      </c>
      <c r="B91">
        <v>2930.18994140625</v>
      </c>
      <c r="C91">
        <v>9298.919921875</v>
      </c>
      <c r="D91" s="79" t="s">
        <v>3171</v>
      </c>
      <c r="E91" s="79" t="s">
        <v>285</v>
      </c>
      <c r="F91" s="79" t="s">
        <v>3172</v>
      </c>
      <c r="G91" s="79" t="s">
        <v>286</v>
      </c>
      <c r="H91" s="79" t="s">
        <v>3173</v>
      </c>
    </row>
    <row r="92" spans="1:8" x14ac:dyDescent="0.25">
      <c r="A92" t="s">
        <v>287</v>
      </c>
      <c r="B92">
        <v>2870.1201171875</v>
      </c>
      <c r="C92">
        <v>9112.4501953125</v>
      </c>
      <c r="D92" s="79" t="s">
        <v>3174</v>
      </c>
      <c r="E92" s="79" t="s">
        <v>3175</v>
      </c>
      <c r="F92" s="79" t="s">
        <v>3167</v>
      </c>
      <c r="G92" s="79" t="s">
        <v>288</v>
      </c>
      <c r="H92" s="79" t="s">
        <v>3176</v>
      </c>
    </row>
    <row r="93" spans="1:8" x14ac:dyDescent="0.25">
      <c r="A93" t="s">
        <v>289</v>
      </c>
      <c r="B93">
        <v>2820</v>
      </c>
      <c r="C93">
        <v>9000.080078125</v>
      </c>
      <c r="D93" s="79" t="s">
        <v>290</v>
      </c>
      <c r="E93">
        <v>172.742919921875</v>
      </c>
      <c r="F93" s="79" t="s">
        <v>3177</v>
      </c>
      <c r="G93" s="79" t="s">
        <v>291</v>
      </c>
      <c r="H93" s="79" t="s">
        <v>3178</v>
      </c>
    </row>
    <row r="94" spans="1:8" x14ac:dyDescent="0.25">
      <c r="A94" t="s">
        <v>292</v>
      </c>
      <c r="B94">
        <v>2852.5</v>
      </c>
      <c r="C94">
        <v>9094.419921875</v>
      </c>
      <c r="D94">
        <v>75.405029296875</v>
      </c>
      <c r="E94" s="79" t="s">
        <v>3179</v>
      </c>
      <c r="F94" s="79" t="s">
        <v>293</v>
      </c>
      <c r="G94" s="79" t="s">
        <v>294</v>
      </c>
      <c r="H94" s="79" t="s">
        <v>3180</v>
      </c>
    </row>
    <row r="95" spans="1:8" x14ac:dyDescent="0.25">
      <c r="A95" t="s">
        <v>295</v>
      </c>
      <c r="B95" s="79" t="s">
        <v>296</v>
      </c>
      <c r="C95">
        <v>9152.6396484375</v>
      </c>
      <c r="D95" s="79" t="s">
        <v>3181</v>
      </c>
      <c r="E95" s="79" t="s">
        <v>3182</v>
      </c>
      <c r="F95" s="79" t="s">
        <v>3160</v>
      </c>
      <c r="G95" s="79" t="s">
        <v>297</v>
      </c>
      <c r="H95" s="79" t="s">
        <v>3183</v>
      </c>
    </row>
    <row r="96" spans="1:8" x14ac:dyDescent="0.25">
      <c r="A96" t="s">
        <v>298</v>
      </c>
      <c r="B96" s="79" t="s">
        <v>299</v>
      </c>
      <c r="C96">
        <v>9331.9296875</v>
      </c>
      <c r="D96" s="79" t="s">
        <v>300</v>
      </c>
      <c r="E96" s="79" t="s">
        <v>301</v>
      </c>
      <c r="F96">
        <v>64.444091796875</v>
      </c>
      <c r="G96" s="79" t="s">
        <v>302</v>
      </c>
      <c r="H96" s="79" t="s">
        <v>3184</v>
      </c>
    </row>
    <row r="97" spans="1:8" x14ac:dyDescent="0.25">
      <c r="A97" t="s">
        <v>303</v>
      </c>
      <c r="B97">
        <v>2922.93994140625</v>
      </c>
      <c r="C97">
        <v>9298.5400390625</v>
      </c>
      <c r="D97" s="79" t="s">
        <v>3185</v>
      </c>
      <c r="E97">
        <v>176.4716796875</v>
      </c>
      <c r="F97" s="79" t="s">
        <v>3186</v>
      </c>
      <c r="G97" s="79" t="s">
        <v>304</v>
      </c>
      <c r="H97" s="79" t="s">
        <v>3187</v>
      </c>
    </row>
    <row r="98" spans="1:8" x14ac:dyDescent="0.25">
      <c r="A98" t="s">
        <v>305</v>
      </c>
      <c r="B98" s="79" t="s">
        <v>306</v>
      </c>
      <c r="C98">
        <v>9485.01953125</v>
      </c>
      <c r="D98" s="79" t="s">
        <v>3188</v>
      </c>
      <c r="E98" s="79" t="s">
        <v>307</v>
      </c>
      <c r="F98" s="79" t="s">
        <v>3189</v>
      </c>
      <c r="G98" s="79" t="s">
        <v>308</v>
      </c>
      <c r="H98" s="79" t="s">
        <v>3190</v>
      </c>
    </row>
    <row r="99" spans="1:8" x14ac:dyDescent="0.25">
      <c r="A99" t="s">
        <v>309</v>
      </c>
      <c r="B99" s="79" t="s">
        <v>310</v>
      </c>
      <c r="C99">
        <v>9377.990234375</v>
      </c>
      <c r="D99" s="79" t="s">
        <v>3191</v>
      </c>
      <c r="E99" s="79" t="s">
        <v>3192</v>
      </c>
      <c r="F99" s="79" t="s">
        <v>3193</v>
      </c>
      <c r="G99">
        <v>162.25</v>
      </c>
      <c r="H99" s="79" t="s">
        <v>3194</v>
      </c>
    </row>
    <row r="100" spans="1:8" x14ac:dyDescent="0.25">
      <c r="A100" t="s">
        <v>311</v>
      </c>
      <c r="B100" s="79" t="s">
        <v>312</v>
      </c>
      <c r="C100">
        <v>9413.990234375</v>
      </c>
      <c r="D100" s="79" t="s">
        <v>313</v>
      </c>
      <c r="E100" s="79" t="s">
        <v>314</v>
      </c>
      <c r="F100" s="79" t="s">
        <v>315</v>
      </c>
      <c r="G100" s="79" t="s">
        <v>316</v>
      </c>
      <c r="H100" s="79" t="s">
        <v>3195</v>
      </c>
    </row>
    <row r="101" spans="1:8" x14ac:dyDescent="0.25">
      <c r="A101" t="s">
        <v>317</v>
      </c>
      <c r="B101">
        <v>2991.77001953125</v>
      </c>
      <c r="C101">
        <v>9389.98046875</v>
      </c>
      <c r="D101" s="79" t="s">
        <v>3196</v>
      </c>
      <c r="E101" s="79" t="s">
        <v>3197</v>
      </c>
      <c r="F101" s="79" t="s">
        <v>3198</v>
      </c>
      <c r="G101" s="79" t="s">
        <v>318</v>
      </c>
      <c r="H101" s="79" t="s">
        <v>3199</v>
      </c>
    </row>
    <row r="102" spans="1:8" x14ac:dyDescent="0.25">
      <c r="A102" t="s">
        <v>319</v>
      </c>
      <c r="B102">
        <v>3036.1298828125</v>
      </c>
      <c r="C102">
        <v>9442.0498046875</v>
      </c>
      <c r="D102" s="79" t="s">
        <v>3200</v>
      </c>
      <c r="E102" s="79" t="s">
        <v>3201</v>
      </c>
      <c r="F102">
        <v>66.388671875</v>
      </c>
      <c r="G102" s="79" t="s">
        <v>320</v>
      </c>
      <c r="H102" s="79" t="s">
        <v>3202</v>
      </c>
    </row>
    <row r="103" spans="1:8" x14ac:dyDescent="0.25">
      <c r="A103" t="s">
        <v>321</v>
      </c>
      <c r="B103">
        <v>3029.72998046875</v>
      </c>
      <c r="C103">
        <v>9416.7099609375</v>
      </c>
      <c r="D103" s="79" t="s">
        <v>3203</v>
      </c>
      <c r="E103" s="79" t="s">
        <v>3204</v>
      </c>
      <c r="F103">
        <v>66.4251708984375</v>
      </c>
      <c r="G103" s="79" t="s">
        <v>322</v>
      </c>
      <c r="H103" s="79" t="s">
        <v>3205</v>
      </c>
    </row>
    <row r="104" spans="1:8" x14ac:dyDescent="0.25">
      <c r="A104" t="s">
        <v>323</v>
      </c>
      <c r="B104">
        <v>3044.31005859375</v>
      </c>
      <c r="C104">
        <v>9555.5302734375</v>
      </c>
      <c r="D104">
        <v>77.4512939453125</v>
      </c>
      <c r="E104" s="79" t="s">
        <v>3206</v>
      </c>
      <c r="F104" s="79" t="s">
        <v>3207</v>
      </c>
      <c r="G104" s="79" t="s">
        <v>324</v>
      </c>
      <c r="H104" s="79" t="s">
        <v>3208</v>
      </c>
    </row>
    <row r="105" spans="1:8" x14ac:dyDescent="0.25">
      <c r="A105" t="s">
        <v>325</v>
      </c>
      <c r="B105">
        <v>3055.72998046875</v>
      </c>
      <c r="C105">
        <v>9598.8896484375</v>
      </c>
      <c r="D105">
        <v>78.403785705566406</v>
      </c>
      <c r="E105" s="79" t="s">
        <v>326</v>
      </c>
      <c r="F105" s="79" t="s">
        <v>3209</v>
      </c>
      <c r="G105" s="79" t="s">
        <v>327</v>
      </c>
      <c r="H105" s="79" t="s">
        <v>3210</v>
      </c>
    </row>
    <row r="106" spans="1:8" x14ac:dyDescent="0.25">
      <c r="A106" t="s">
        <v>328</v>
      </c>
      <c r="B106" s="79" t="s">
        <v>329</v>
      </c>
      <c r="C106">
        <v>9657.3095703125</v>
      </c>
      <c r="D106" s="79" t="s">
        <v>330</v>
      </c>
      <c r="E106" s="79" t="s">
        <v>331</v>
      </c>
      <c r="F106" s="79" t="s">
        <v>3211</v>
      </c>
      <c r="G106" s="79" t="s">
        <v>332</v>
      </c>
      <c r="H106" s="79" t="s">
        <v>3212</v>
      </c>
    </row>
    <row r="107" spans="1:8" x14ac:dyDescent="0.25">
      <c r="A107" t="s">
        <v>333</v>
      </c>
      <c r="B107">
        <v>3122.8701171875</v>
      </c>
      <c r="C107">
        <v>9704.6904296875</v>
      </c>
      <c r="D107" s="79" t="s">
        <v>3213</v>
      </c>
      <c r="E107">
        <v>178.63037109375</v>
      </c>
      <c r="F107">
        <v>69.3922119140625</v>
      </c>
      <c r="G107" s="79" t="s">
        <v>334</v>
      </c>
      <c r="H107" s="79" t="s">
        <v>3214</v>
      </c>
    </row>
    <row r="108" spans="1:8" x14ac:dyDescent="0.25">
      <c r="A108" t="s">
        <v>335</v>
      </c>
      <c r="B108">
        <v>3112.35009765625</v>
      </c>
      <c r="C108">
        <v>9629.66015625</v>
      </c>
      <c r="D108" s="79" t="s">
        <v>3215</v>
      </c>
      <c r="E108" s="79" t="s">
        <v>3216</v>
      </c>
      <c r="F108" s="79" t="s">
        <v>3217</v>
      </c>
      <c r="G108" s="79" t="s">
        <v>336</v>
      </c>
      <c r="H108" s="79" t="s">
        <v>3218</v>
      </c>
    </row>
    <row r="109" spans="1:8" x14ac:dyDescent="0.25">
      <c r="A109" t="s">
        <v>337</v>
      </c>
      <c r="B109" s="79" t="s">
        <v>338</v>
      </c>
      <c r="C109">
        <v>9824.3896484375</v>
      </c>
      <c r="D109" s="79" t="s">
        <v>3219</v>
      </c>
      <c r="E109" s="79" t="s">
        <v>3220</v>
      </c>
      <c r="F109">
        <v>70.715965270996094</v>
      </c>
      <c r="G109" s="79" t="s">
        <v>339</v>
      </c>
      <c r="H109" s="79" t="s">
        <v>3221</v>
      </c>
    </row>
    <row r="110" spans="1:8" x14ac:dyDescent="0.25">
      <c r="A110" t="s">
        <v>340</v>
      </c>
      <c r="B110" s="79" t="s">
        <v>341</v>
      </c>
      <c r="C110">
        <v>9901.51953125</v>
      </c>
      <c r="D110" s="79" t="s">
        <v>342</v>
      </c>
      <c r="E110" s="79" t="s">
        <v>3222</v>
      </c>
      <c r="F110" s="79" t="s">
        <v>3223</v>
      </c>
      <c r="G110" s="79" t="s">
        <v>343</v>
      </c>
      <c r="H110" s="79" t="s">
        <v>3224</v>
      </c>
    </row>
    <row r="111" spans="1:8" x14ac:dyDescent="0.25">
      <c r="A111" t="s">
        <v>344</v>
      </c>
      <c r="B111" s="79" t="s">
        <v>345</v>
      </c>
      <c r="C111">
        <v>9967.169921875</v>
      </c>
      <c r="D111" s="79" t="s">
        <v>3225</v>
      </c>
      <c r="E111" s="79" t="s">
        <v>3226</v>
      </c>
      <c r="F111" s="79" t="s">
        <v>3227</v>
      </c>
      <c r="G111" s="79" t="s">
        <v>346</v>
      </c>
      <c r="H111" s="79" t="s">
        <v>3228</v>
      </c>
    </row>
    <row r="112" spans="1:8" x14ac:dyDescent="0.25">
      <c r="A112" t="s">
        <v>347</v>
      </c>
      <c r="B112" s="79" t="s">
        <v>348</v>
      </c>
      <c r="C112">
        <v>10094.259765625</v>
      </c>
      <c r="D112" s="79" t="s">
        <v>349</v>
      </c>
      <c r="E112" s="79" t="s">
        <v>3229</v>
      </c>
      <c r="F112" s="79" t="s">
        <v>3230</v>
      </c>
      <c r="G112" s="79" t="s">
        <v>350</v>
      </c>
      <c r="H112">
        <v>68.336669921875</v>
      </c>
    </row>
    <row r="113" spans="1:8" x14ac:dyDescent="0.25">
      <c r="A113" t="s">
        <v>351</v>
      </c>
      <c r="B113">
        <v>3002.10009765625</v>
      </c>
      <c r="C113">
        <v>9588.48046875</v>
      </c>
      <c r="D113">
        <v>81.826416015625</v>
      </c>
      <c r="E113">
        <v>179.50732421875</v>
      </c>
      <c r="F113" s="79" t="s">
        <v>3231</v>
      </c>
      <c r="G113" s="79" t="s">
        <v>352</v>
      </c>
      <c r="H113" s="79" t="s">
        <v>3232</v>
      </c>
    </row>
    <row r="114" spans="1:8" x14ac:dyDescent="0.25">
      <c r="A114" t="s">
        <v>353</v>
      </c>
      <c r="B114">
        <v>3041.31005859375</v>
      </c>
      <c r="C114">
        <v>9663.7802734375</v>
      </c>
      <c r="D114" s="79" t="s">
        <v>3233</v>
      </c>
      <c r="E114" s="79" t="s">
        <v>3234</v>
      </c>
      <c r="F114">
        <v>67.621116638183594</v>
      </c>
      <c r="G114" s="79" t="s">
        <v>354</v>
      </c>
      <c r="H114" s="79" t="s">
        <v>3235</v>
      </c>
    </row>
    <row r="115" spans="1:8" x14ac:dyDescent="0.25">
      <c r="A115" t="s">
        <v>355</v>
      </c>
      <c r="B115" s="79" t="s">
        <v>356</v>
      </c>
      <c r="C115">
        <v>9776.8896484375</v>
      </c>
      <c r="D115" s="79" t="s">
        <v>357</v>
      </c>
      <c r="E115" s="79" t="s">
        <v>3236</v>
      </c>
      <c r="F115" s="79" t="s">
        <v>3237</v>
      </c>
      <c r="G115" s="79" t="s">
        <v>358</v>
      </c>
      <c r="H115" s="79" t="s">
        <v>3238</v>
      </c>
    </row>
    <row r="116" spans="1:8" x14ac:dyDescent="0.25">
      <c r="A116" t="s">
        <v>359</v>
      </c>
      <c r="B116" s="79" t="s">
        <v>360</v>
      </c>
      <c r="C116">
        <v>9949.3701171875</v>
      </c>
      <c r="D116">
        <v>85.767921447753906</v>
      </c>
      <c r="E116" s="79" t="s">
        <v>3239</v>
      </c>
      <c r="F116" s="79" t="s">
        <v>3240</v>
      </c>
      <c r="G116">
        <v>162.25</v>
      </c>
      <c r="H116" s="79" t="s">
        <v>3241</v>
      </c>
    </row>
    <row r="117" spans="1:8" x14ac:dyDescent="0.25">
      <c r="A117" t="s">
        <v>361</v>
      </c>
      <c r="B117" s="79" t="s">
        <v>362</v>
      </c>
      <c r="C117">
        <v>9982.48046875</v>
      </c>
      <c r="D117">
        <v>85.648536682128906</v>
      </c>
      <c r="E117" s="79" t="s">
        <v>363</v>
      </c>
      <c r="F117">
        <v>69.0909423828125</v>
      </c>
      <c r="G117" s="79" t="s">
        <v>364</v>
      </c>
      <c r="H117" s="79" t="s">
        <v>3242</v>
      </c>
    </row>
    <row r="118" spans="1:8" x14ac:dyDescent="0.25">
      <c r="A118" t="s">
        <v>365</v>
      </c>
      <c r="B118" s="79" t="s">
        <v>366</v>
      </c>
      <c r="C118">
        <v>10012.0498046875</v>
      </c>
      <c r="D118" s="79" t="s">
        <v>3243</v>
      </c>
      <c r="E118" s="79" t="s">
        <v>367</v>
      </c>
      <c r="F118" s="79" t="s">
        <v>3244</v>
      </c>
      <c r="G118" s="79" t="s">
        <v>368</v>
      </c>
      <c r="H118">
        <v>66.9306640625</v>
      </c>
    </row>
    <row r="119" spans="1:8" x14ac:dyDescent="0.25">
      <c r="A119" t="s">
        <v>369</v>
      </c>
      <c r="B119" s="79" t="s">
        <v>370</v>
      </c>
      <c r="C119">
        <v>10008.6396484375</v>
      </c>
      <c r="D119" s="79" t="s">
        <v>3245</v>
      </c>
      <c r="E119" s="79" t="s">
        <v>3246</v>
      </c>
      <c r="F119" s="79" t="s">
        <v>371</v>
      </c>
      <c r="G119" s="79" t="s">
        <v>372</v>
      </c>
      <c r="H119" s="79" t="s">
        <v>3247</v>
      </c>
    </row>
    <row r="120" spans="1:8" x14ac:dyDescent="0.25">
      <c r="A120" t="s">
        <v>373</v>
      </c>
      <c r="B120" s="79" t="s">
        <v>374</v>
      </c>
      <c r="C120">
        <v>10130.330078125</v>
      </c>
      <c r="D120">
        <v>87.4219970703125</v>
      </c>
      <c r="E120" s="79" t="s">
        <v>3248</v>
      </c>
      <c r="F120" s="79" t="s">
        <v>3249</v>
      </c>
      <c r="G120" s="79" t="s">
        <v>375</v>
      </c>
      <c r="H120" s="79" t="s">
        <v>3250</v>
      </c>
    </row>
    <row r="121" spans="1:8" x14ac:dyDescent="0.25">
      <c r="A121" t="s">
        <v>376</v>
      </c>
      <c r="B121">
        <v>3131.2900390625</v>
      </c>
      <c r="C121">
        <v>10209.8203125</v>
      </c>
      <c r="D121" s="79" t="s">
        <v>3251</v>
      </c>
      <c r="E121" s="79" t="s">
        <v>3252</v>
      </c>
      <c r="F121" s="79" t="s">
        <v>3253</v>
      </c>
      <c r="G121" s="79" t="s">
        <v>377</v>
      </c>
      <c r="H121" s="79" t="s">
        <v>3254</v>
      </c>
    </row>
    <row r="122" spans="1:8" x14ac:dyDescent="0.25">
      <c r="A122" t="s">
        <v>378</v>
      </c>
      <c r="B122">
        <v>3050.330078125</v>
      </c>
      <c r="C122">
        <v>10002.7001953125</v>
      </c>
      <c r="D122" s="79" t="s">
        <v>379</v>
      </c>
      <c r="E122" s="79" t="s">
        <v>3255</v>
      </c>
      <c r="F122" s="79" t="s">
        <v>380</v>
      </c>
      <c r="G122" s="79" t="s">
        <v>381</v>
      </c>
      <c r="H122">
        <v>64.056663513183594</v>
      </c>
    </row>
    <row r="123" spans="1:8" x14ac:dyDescent="0.25">
      <c r="A123" t="s">
        <v>382</v>
      </c>
      <c r="B123" s="79" t="s">
        <v>383</v>
      </c>
      <c r="C123">
        <v>10101.830078125</v>
      </c>
      <c r="D123" s="79" t="s">
        <v>3256</v>
      </c>
      <c r="E123" s="79" t="s">
        <v>3257</v>
      </c>
      <c r="F123" s="79" t="s">
        <v>3258</v>
      </c>
      <c r="G123" s="79" t="s">
        <v>384</v>
      </c>
      <c r="H123" s="79" t="s">
        <v>3259</v>
      </c>
    </row>
    <row r="124" spans="1:8" x14ac:dyDescent="0.25">
      <c r="A124" t="s">
        <v>385</v>
      </c>
      <c r="B124" s="79" t="s">
        <v>386</v>
      </c>
      <c r="C124">
        <v>9849.3603515625</v>
      </c>
      <c r="D124" s="79" t="s">
        <v>3260</v>
      </c>
      <c r="E124" s="79" t="s">
        <v>3261</v>
      </c>
      <c r="F124" s="79" t="s">
        <v>3262</v>
      </c>
      <c r="G124" s="79" t="s">
        <v>387</v>
      </c>
      <c r="H124">
        <v>63.982666015625</v>
      </c>
    </row>
    <row r="125" spans="1:8" x14ac:dyDescent="0.25">
      <c r="A125" t="s">
        <v>388</v>
      </c>
      <c r="B125" s="79" t="s">
        <v>389</v>
      </c>
      <c r="C125">
        <v>9961.16015625</v>
      </c>
      <c r="D125" s="79" t="s">
        <v>390</v>
      </c>
      <c r="E125" s="79" t="s">
        <v>3263</v>
      </c>
      <c r="F125" s="79" t="s">
        <v>3264</v>
      </c>
      <c r="G125" s="79" t="s">
        <v>391</v>
      </c>
      <c r="H125" s="79" t="s">
        <v>3265</v>
      </c>
    </row>
    <row r="126" spans="1:8" x14ac:dyDescent="0.25">
      <c r="A126" t="s">
        <v>392</v>
      </c>
      <c r="B126">
        <v>3100.2900390625</v>
      </c>
      <c r="C126">
        <v>10156.849609375</v>
      </c>
      <c r="D126" s="79" t="s">
        <v>3266</v>
      </c>
      <c r="E126" s="79" t="s">
        <v>3267</v>
      </c>
      <c r="F126" s="79" t="s">
        <v>3268</v>
      </c>
      <c r="G126" s="79" t="s">
        <v>393</v>
      </c>
      <c r="H126" s="79" t="s">
        <v>3269</v>
      </c>
    </row>
    <row r="127" spans="1:8" x14ac:dyDescent="0.25">
      <c r="A127" t="s">
        <v>394</v>
      </c>
      <c r="B127" s="79" t="s">
        <v>395</v>
      </c>
      <c r="C127">
        <v>10279.25</v>
      </c>
      <c r="D127">
        <v>88.698463439941406</v>
      </c>
      <c r="E127" s="79" t="s">
        <v>3270</v>
      </c>
      <c r="F127" s="79" t="s">
        <v>3271</v>
      </c>
      <c r="G127" s="79" t="s">
        <v>396</v>
      </c>
      <c r="H127" s="79" t="s">
        <v>3272</v>
      </c>
    </row>
    <row r="128" spans="1:8" x14ac:dyDescent="0.25">
      <c r="A128" t="s">
        <v>397</v>
      </c>
      <c r="B128" s="79" t="s">
        <v>398</v>
      </c>
      <c r="C128">
        <v>10341.8896484375</v>
      </c>
      <c r="D128">
        <v>88.698463439941406</v>
      </c>
      <c r="E128" s="79" t="s">
        <v>3273</v>
      </c>
      <c r="F128" s="79" t="s">
        <v>399</v>
      </c>
      <c r="G128" s="79" t="s">
        <v>400</v>
      </c>
      <c r="H128" s="79" t="s">
        <v>3274</v>
      </c>
    </row>
    <row r="129" spans="1:8" x14ac:dyDescent="0.25">
      <c r="A129" t="s">
        <v>401</v>
      </c>
      <c r="B129" s="79" t="s">
        <v>402</v>
      </c>
      <c r="C129">
        <v>10604.0595703125</v>
      </c>
      <c r="D129" s="79" t="s">
        <v>403</v>
      </c>
      <c r="E129" s="79" t="s">
        <v>3275</v>
      </c>
      <c r="F129" s="79" t="s">
        <v>404</v>
      </c>
      <c r="G129" s="79" t="s">
        <v>405</v>
      </c>
      <c r="H129" s="79" t="s">
        <v>3276</v>
      </c>
    </row>
    <row r="130" spans="1:8" x14ac:dyDescent="0.25">
      <c r="A130" t="s">
        <v>406</v>
      </c>
      <c r="B130" s="79" t="s">
        <v>407</v>
      </c>
      <c r="C130">
        <v>10524.009765625</v>
      </c>
      <c r="D130" s="79" t="s">
        <v>408</v>
      </c>
      <c r="E130" s="79" t="s">
        <v>3277</v>
      </c>
      <c r="F130" s="79" t="s">
        <v>3278</v>
      </c>
      <c r="G130" s="79" t="s">
        <v>409</v>
      </c>
      <c r="H130" s="79" t="s">
        <v>3279</v>
      </c>
    </row>
    <row r="131" spans="1:8" x14ac:dyDescent="0.25">
      <c r="A131" t="s">
        <v>410</v>
      </c>
      <c r="B131">
        <v>3169.93994140625</v>
      </c>
      <c r="C131">
        <v>10666.7001953125</v>
      </c>
      <c r="D131" s="79" t="s">
        <v>3280</v>
      </c>
      <c r="E131" s="79" t="s">
        <v>3281</v>
      </c>
      <c r="F131">
        <v>70.844871520996094</v>
      </c>
      <c r="G131" s="79" t="s">
        <v>411</v>
      </c>
      <c r="H131" s="79" t="s">
        <v>3282</v>
      </c>
    </row>
    <row r="132" spans="1:8" x14ac:dyDescent="0.25">
      <c r="A132" t="s">
        <v>412</v>
      </c>
      <c r="B132" s="79" t="s">
        <v>413</v>
      </c>
      <c r="C132">
        <v>10754.58984375</v>
      </c>
      <c r="D132">
        <v>93.302589416503906</v>
      </c>
      <c r="E132" s="79" t="s">
        <v>3283</v>
      </c>
      <c r="F132" s="79" t="s">
        <v>3284</v>
      </c>
      <c r="G132" s="79" t="s">
        <v>414</v>
      </c>
      <c r="H132">
        <v>92.952003479003906</v>
      </c>
    </row>
    <row r="133" spans="1:8" x14ac:dyDescent="0.25">
      <c r="A133" t="s">
        <v>415</v>
      </c>
      <c r="B133">
        <v>3185.0400390625</v>
      </c>
      <c r="C133">
        <v>10836.330078125</v>
      </c>
      <c r="D133" s="79" t="s">
        <v>3285</v>
      </c>
      <c r="E133" s="79" t="s">
        <v>416</v>
      </c>
      <c r="F133">
        <v>70.964111328125</v>
      </c>
      <c r="G133" s="79" t="s">
        <v>417</v>
      </c>
      <c r="H133" s="79" t="s">
        <v>3286</v>
      </c>
    </row>
    <row r="134" spans="1:8" x14ac:dyDescent="0.25">
      <c r="A134" t="s">
        <v>418</v>
      </c>
      <c r="B134" s="79" t="s">
        <v>419</v>
      </c>
      <c r="C134">
        <v>10602.2099609375</v>
      </c>
      <c r="D134" s="79" t="s">
        <v>3287</v>
      </c>
      <c r="E134" s="79" t="s">
        <v>3288</v>
      </c>
      <c r="F134" s="79" t="s">
        <v>3284</v>
      </c>
      <c r="G134" s="79" t="s">
        <v>420</v>
      </c>
      <c r="H134" s="79" t="s">
        <v>3289</v>
      </c>
    </row>
    <row r="135" spans="1:8" x14ac:dyDescent="0.25">
      <c r="A135" t="s">
        <v>421</v>
      </c>
      <c r="B135">
        <v>3197.52001953125</v>
      </c>
      <c r="C135">
        <v>10689.51953125</v>
      </c>
      <c r="D135" s="79" t="s">
        <v>422</v>
      </c>
      <c r="E135" s="79" t="s">
        <v>423</v>
      </c>
      <c r="F135" s="79" t="s">
        <v>424</v>
      </c>
      <c r="G135" s="79" t="s">
        <v>425</v>
      </c>
      <c r="H135" s="79" t="s">
        <v>3290</v>
      </c>
    </row>
    <row r="136" spans="1:8" x14ac:dyDescent="0.25">
      <c r="A136" t="s">
        <v>426</v>
      </c>
      <c r="B136">
        <v>3226.56005859375</v>
      </c>
      <c r="C136">
        <v>10701.6796875</v>
      </c>
      <c r="D136" s="79" t="s">
        <v>3291</v>
      </c>
      <c r="E136" s="79" t="s">
        <v>3292</v>
      </c>
      <c r="F136">
        <v>71.973167419433594</v>
      </c>
      <c r="G136" s="79" t="s">
        <v>427</v>
      </c>
      <c r="H136" s="79" t="s">
        <v>3293</v>
      </c>
    </row>
    <row r="137" spans="1:8" x14ac:dyDescent="0.25">
      <c r="A137" t="s">
        <v>428</v>
      </c>
      <c r="B137" s="79" t="s">
        <v>429</v>
      </c>
      <c r="C137">
        <v>10626.4599609375</v>
      </c>
      <c r="D137" s="79" t="s">
        <v>3294</v>
      </c>
      <c r="E137" s="79" t="s">
        <v>3295</v>
      </c>
      <c r="F137" s="79" t="s">
        <v>3296</v>
      </c>
      <c r="G137" s="79" t="s">
        <v>430</v>
      </c>
      <c r="H137" s="79" t="s">
        <v>3297</v>
      </c>
    </row>
    <row r="138" spans="1:8" x14ac:dyDescent="0.25">
      <c r="A138" t="s">
        <v>431</v>
      </c>
      <c r="B138">
        <v>3224.72998046875</v>
      </c>
      <c r="C138">
        <v>10645.2197265625</v>
      </c>
      <c r="D138" s="79" t="s">
        <v>3298</v>
      </c>
      <c r="E138" s="79" t="s">
        <v>3299</v>
      </c>
      <c r="F138">
        <v>71.826416015625</v>
      </c>
      <c r="G138" s="79" t="s">
        <v>432</v>
      </c>
      <c r="H138" s="79" t="s">
        <v>3300</v>
      </c>
    </row>
    <row r="139" spans="1:8" x14ac:dyDescent="0.25">
      <c r="A139" t="s">
        <v>433</v>
      </c>
      <c r="B139" s="79" t="s">
        <v>434</v>
      </c>
      <c r="C139">
        <v>10952.080078125</v>
      </c>
      <c r="D139">
        <v>95.840919494628906</v>
      </c>
      <c r="E139" s="79" t="s">
        <v>3301</v>
      </c>
      <c r="F139" s="79" t="s">
        <v>3302</v>
      </c>
      <c r="G139" s="79" t="s">
        <v>435</v>
      </c>
      <c r="H139" s="79" t="s">
        <v>3303</v>
      </c>
    </row>
    <row r="140" spans="1:8" x14ac:dyDescent="0.25">
      <c r="A140" t="s">
        <v>436</v>
      </c>
      <c r="B140" s="79" t="s">
        <v>437</v>
      </c>
      <c r="C140">
        <v>10833.0703125</v>
      </c>
      <c r="D140" s="79" t="s">
        <v>3304</v>
      </c>
      <c r="E140" s="79" t="s">
        <v>3305</v>
      </c>
      <c r="F140" s="79" t="s">
        <v>3306</v>
      </c>
      <c r="G140">
        <v>173</v>
      </c>
      <c r="H140" s="79" t="s">
        <v>3307</v>
      </c>
    </row>
    <row r="141" spans="1:8" x14ac:dyDescent="0.25">
      <c r="A141" t="s">
        <v>438</v>
      </c>
      <c r="B141">
        <v>3276.02001953125</v>
      </c>
      <c r="C141">
        <v>10870.75</v>
      </c>
      <c r="D141" s="79" t="s">
        <v>3308</v>
      </c>
      <c r="E141" s="79" t="s">
        <v>439</v>
      </c>
      <c r="F141" s="79" t="s">
        <v>3309</v>
      </c>
      <c r="G141" s="79" t="s">
        <v>440</v>
      </c>
      <c r="H141" s="79" t="s">
        <v>3310</v>
      </c>
    </row>
    <row r="142" spans="1:8" x14ac:dyDescent="0.25">
      <c r="A142" t="s">
        <v>441</v>
      </c>
      <c r="B142" s="79" t="s">
        <v>442</v>
      </c>
      <c r="C142">
        <v>10580.58984375</v>
      </c>
      <c r="D142" s="79" t="s">
        <v>443</v>
      </c>
      <c r="E142" s="79" t="s">
        <v>3311</v>
      </c>
      <c r="F142" s="79" t="s">
        <v>3312</v>
      </c>
      <c r="G142" s="79" t="s">
        <v>444</v>
      </c>
      <c r="H142" s="79" t="s">
        <v>3313</v>
      </c>
    </row>
    <row r="143" spans="1:8" x14ac:dyDescent="0.25">
      <c r="A143" t="s">
        <v>445</v>
      </c>
      <c r="B143">
        <v>3215.6298828125</v>
      </c>
      <c r="C143">
        <v>10483.1298828125</v>
      </c>
      <c r="D143" s="79" t="s">
        <v>3314</v>
      </c>
      <c r="E143" s="79" t="s">
        <v>3315</v>
      </c>
      <c r="F143">
        <v>71.817237854003906</v>
      </c>
      <c r="G143" s="79" t="s">
        <v>446</v>
      </c>
      <c r="H143" s="79" t="s">
        <v>3316</v>
      </c>
    </row>
    <row r="144" spans="1:8" x14ac:dyDescent="0.25">
      <c r="A144" t="s">
        <v>447</v>
      </c>
      <c r="B144" s="79" t="s">
        <v>448</v>
      </c>
      <c r="C144">
        <v>10674.3798828125</v>
      </c>
      <c r="D144" s="79" t="s">
        <v>449</v>
      </c>
      <c r="E144" s="79" t="s">
        <v>3317</v>
      </c>
      <c r="F144">
        <v>72.587791442871094</v>
      </c>
      <c r="G144" s="79" t="s">
        <v>450</v>
      </c>
      <c r="H144" s="79" t="s">
        <v>3318</v>
      </c>
    </row>
    <row r="145" spans="1:8" x14ac:dyDescent="0.25">
      <c r="A145" t="s">
        <v>451</v>
      </c>
      <c r="B145">
        <v>3218.43994140625</v>
      </c>
      <c r="C145">
        <v>10532.5</v>
      </c>
      <c r="D145" s="79" t="s">
        <v>3319</v>
      </c>
      <c r="E145">
        <v>194.685546875</v>
      </c>
      <c r="F145" s="79" t="s">
        <v>3320</v>
      </c>
      <c r="G145">
        <v>183.75</v>
      </c>
      <c r="H145" s="79" t="s">
        <v>3321</v>
      </c>
    </row>
    <row r="146" spans="1:8" x14ac:dyDescent="0.25">
      <c r="A146" t="s">
        <v>452</v>
      </c>
      <c r="B146">
        <v>3258.43994140625</v>
      </c>
      <c r="C146">
        <v>10662.98046875</v>
      </c>
      <c r="D146" s="79" t="s">
        <v>453</v>
      </c>
      <c r="E146" s="79" t="s">
        <v>3322</v>
      </c>
      <c r="F146" s="79" t="s">
        <v>454</v>
      </c>
      <c r="G146" s="79" t="s">
        <v>455</v>
      </c>
      <c r="H146" s="79" t="s">
        <v>3323</v>
      </c>
    </row>
    <row r="147" spans="1:8" x14ac:dyDescent="0.25">
      <c r="A147" t="s">
        <v>456</v>
      </c>
      <c r="B147" s="79" t="s">
        <v>457</v>
      </c>
      <c r="C147">
        <v>10715.509765625</v>
      </c>
      <c r="D147">
        <v>93.7288818359375</v>
      </c>
      <c r="E147" s="79" t="s">
        <v>3324</v>
      </c>
      <c r="F147" s="79" t="s">
        <v>458</v>
      </c>
      <c r="G147" s="79" t="s">
        <v>459</v>
      </c>
      <c r="H147" s="79" t="s">
        <v>3325</v>
      </c>
    </row>
    <row r="148" spans="1:8" x14ac:dyDescent="0.25">
      <c r="A148" t="s">
        <v>460</v>
      </c>
      <c r="B148">
        <v>3271.1201171875</v>
      </c>
      <c r="C148">
        <v>10905.8798828125</v>
      </c>
      <c r="D148" s="79" t="s">
        <v>461</v>
      </c>
      <c r="E148" s="79" t="s">
        <v>462</v>
      </c>
      <c r="F148">
        <v>72.248390197753906</v>
      </c>
      <c r="G148" s="79" t="s">
        <v>463</v>
      </c>
      <c r="H148" s="79" t="s">
        <v>3326</v>
      </c>
    </row>
    <row r="149" spans="1:8" x14ac:dyDescent="0.25">
      <c r="A149" t="s">
        <v>464</v>
      </c>
      <c r="B149" s="79" t="s">
        <v>465</v>
      </c>
      <c r="C149">
        <v>11055.080078125</v>
      </c>
      <c r="D149" s="79" t="s">
        <v>3327</v>
      </c>
      <c r="E149" s="79" t="s">
        <v>3328</v>
      </c>
      <c r="F149">
        <v>73.092308044433594</v>
      </c>
      <c r="G149" s="79" t="s">
        <v>466</v>
      </c>
      <c r="H149">
        <v>99</v>
      </c>
    </row>
    <row r="150" spans="1:8" x14ac:dyDescent="0.25">
      <c r="A150" t="s">
        <v>467</v>
      </c>
      <c r="B150" s="79" t="s">
        <v>468</v>
      </c>
      <c r="C150">
        <v>11096.5400390625</v>
      </c>
      <c r="D150" s="79" t="s">
        <v>3329</v>
      </c>
      <c r="E150" s="79" t="s">
        <v>3330</v>
      </c>
      <c r="F150" s="79" t="s">
        <v>3331</v>
      </c>
      <c r="G150" s="79" t="s">
        <v>469</v>
      </c>
      <c r="H150" s="79" t="s">
        <v>3332</v>
      </c>
    </row>
    <row r="151" spans="1:8" x14ac:dyDescent="0.25">
      <c r="A151" t="s">
        <v>470</v>
      </c>
      <c r="B151">
        <v>3327.77001953125</v>
      </c>
      <c r="C151">
        <v>11125.4404296875</v>
      </c>
      <c r="D151" s="79" t="s">
        <v>3333</v>
      </c>
      <c r="E151" s="79" t="s">
        <v>3334</v>
      </c>
      <c r="F151" s="79" t="s">
        <v>3335</v>
      </c>
      <c r="G151" s="79" t="s">
        <v>471</v>
      </c>
      <c r="H151" s="79" t="s">
        <v>3336</v>
      </c>
    </row>
    <row r="152" spans="1:8" x14ac:dyDescent="0.25">
      <c r="A152" t="s">
        <v>472</v>
      </c>
      <c r="B152" s="79" t="s">
        <v>473</v>
      </c>
      <c r="C152">
        <v>11267.080078125</v>
      </c>
      <c r="D152" s="79" t="s">
        <v>3337</v>
      </c>
      <c r="E152" s="79" t="s">
        <v>3338</v>
      </c>
      <c r="F152" s="79" t="s">
        <v>3339</v>
      </c>
      <c r="G152" s="79" t="s">
        <v>474</v>
      </c>
      <c r="H152" s="79" t="s">
        <v>3340</v>
      </c>
    </row>
    <row r="153" spans="1:8" x14ac:dyDescent="0.25">
      <c r="A153" t="s">
        <v>475</v>
      </c>
      <c r="B153" s="79" t="s">
        <v>476</v>
      </c>
      <c r="C153">
        <v>11139.3896484375</v>
      </c>
      <c r="D153" s="79" t="s">
        <v>477</v>
      </c>
      <c r="E153" s="79" t="s">
        <v>3341</v>
      </c>
      <c r="F153" s="79" t="s">
        <v>3342</v>
      </c>
      <c r="G153" s="79" t="s">
        <v>478</v>
      </c>
      <c r="H153" s="79" t="s">
        <v>3343</v>
      </c>
    </row>
    <row r="154" spans="1:8" x14ac:dyDescent="0.25">
      <c r="A154" t="s">
        <v>479</v>
      </c>
      <c r="B154" s="79" t="s">
        <v>480</v>
      </c>
      <c r="C154">
        <v>11085.169921875</v>
      </c>
      <c r="D154" s="79" t="s">
        <v>3344</v>
      </c>
      <c r="E154" s="79" t="s">
        <v>3277</v>
      </c>
      <c r="F154" s="79" t="s">
        <v>3345</v>
      </c>
      <c r="G154" s="79" t="s">
        <v>481</v>
      </c>
      <c r="H154" s="79" t="s">
        <v>3346</v>
      </c>
    </row>
    <row r="155" spans="1:8" x14ac:dyDescent="0.25">
      <c r="A155" t="s">
        <v>482</v>
      </c>
      <c r="B155">
        <v>3333.68994140625</v>
      </c>
      <c r="C155">
        <v>10876.080078125</v>
      </c>
      <c r="D155" s="79" t="s">
        <v>3347</v>
      </c>
      <c r="E155" s="79" t="s">
        <v>3348</v>
      </c>
      <c r="F155" s="79" t="s">
        <v>3349</v>
      </c>
      <c r="G155" s="79" t="s">
        <v>483</v>
      </c>
      <c r="H155">
        <v>91.625999450683594</v>
      </c>
    </row>
    <row r="156" spans="1:8" x14ac:dyDescent="0.25">
      <c r="A156" t="s">
        <v>484</v>
      </c>
      <c r="B156">
        <v>3380.35009765625</v>
      </c>
      <c r="C156">
        <v>11157.7197265625</v>
      </c>
      <c r="D156" s="79" t="s">
        <v>3350</v>
      </c>
      <c r="E156" s="79" t="s">
        <v>3351</v>
      </c>
      <c r="F156" s="79" t="s">
        <v>485</v>
      </c>
      <c r="G156" s="79" t="s">
        <v>486</v>
      </c>
      <c r="H156" s="79" t="s">
        <v>3352</v>
      </c>
    </row>
    <row r="157" spans="1:8" x14ac:dyDescent="0.25">
      <c r="A157" t="s">
        <v>487</v>
      </c>
      <c r="B157" s="79" t="s">
        <v>488</v>
      </c>
      <c r="C157">
        <v>11178.3701171875</v>
      </c>
      <c r="D157" s="79" t="s">
        <v>3353</v>
      </c>
      <c r="E157" s="79" t="s">
        <v>3354</v>
      </c>
      <c r="F157" s="79" t="s">
        <v>3355</v>
      </c>
      <c r="G157" s="79" t="s">
        <v>489</v>
      </c>
      <c r="H157" s="79" t="s">
        <v>3356</v>
      </c>
    </row>
    <row r="158" spans="1:8" x14ac:dyDescent="0.25">
      <c r="A158" t="s">
        <v>490</v>
      </c>
      <c r="B158">
        <v>3372.85009765625</v>
      </c>
      <c r="C158">
        <v>11164.4501953125</v>
      </c>
      <c r="D158" s="79" t="s">
        <v>491</v>
      </c>
      <c r="E158" s="79" t="s">
        <v>492</v>
      </c>
      <c r="F158" s="79" t="s">
        <v>493</v>
      </c>
      <c r="G158" s="79" t="s">
        <v>494</v>
      </c>
      <c r="H158" s="79" t="s">
        <v>3357</v>
      </c>
    </row>
    <row r="159" spans="1:8" x14ac:dyDescent="0.25">
      <c r="A159" t="s">
        <v>495</v>
      </c>
      <c r="B159" s="79" t="s">
        <v>496</v>
      </c>
      <c r="C159">
        <v>11288.5703125</v>
      </c>
      <c r="D159" s="79" t="s">
        <v>3358</v>
      </c>
      <c r="E159" s="79" t="s">
        <v>3359</v>
      </c>
      <c r="F159" s="79" t="s">
        <v>497</v>
      </c>
      <c r="G159">
        <v>186.5</v>
      </c>
      <c r="H159" s="79" t="s">
        <v>3360</v>
      </c>
    </row>
    <row r="160" spans="1:8" x14ac:dyDescent="0.25">
      <c r="A160" t="s">
        <v>498</v>
      </c>
      <c r="B160" s="79" t="s">
        <v>499</v>
      </c>
      <c r="C160">
        <v>11399.0302734375</v>
      </c>
      <c r="D160" s="79" t="s">
        <v>3361</v>
      </c>
      <c r="E160" s="79" t="s">
        <v>500</v>
      </c>
      <c r="F160" s="79" t="s">
        <v>501</v>
      </c>
      <c r="G160" s="79" t="s">
        <v>502</v>
      </c>
      <c r="H160" s="79" t="s">
        <v>3362</v>
      </c>
    </row>
    <row r="161" spans="1:8" x14ac:dyDescent="0.25">
      <c r="A161" t="s">
        <v>503</v>
      </c>
      <c r="B161">
        <v>3374.85009765625</v>
      </c>
      <c r="C161">
        <v>11318.6396484375</v>
      </c>
      <c r="D161" s="79" t="s">
        <v>3363</v>
      </c>
      <c r="E161" s="79" t="s">
        <v>504</v>
      </c>
      <c r="F161" s="79" t="s">
        <v>3364</v>
      </c>
      <c r="G161" s="79" t="s">
        <v>505</v>
      </c>
      <c r="H161" s="79" t="s">
        <v>3365</v>
      </c>
    </row>
    <row r="162" spans="1:8" x14ac:dyDescent="0.25">
      <c r="A162" t="s">
        <v>506</v>
      </c>
      <c r="B162" s="79" t="s">
        <v>507</v>
      </c>
      <c r="C162">
        <v>11477.0498046875</v>
      </c>
      <c r="D162" s="79" t="s">
        <v>3366</v>
      </c>
      <c r="E162" s="79" t="s">
        <v>508</v>
      </c>
      <c r="F162" s="79" t="s">
        <v>509</v>
      </c>
      <c r="G162">
        <v>183.5</v>
      </c>
      <c r="H162" s="79" t="s">
        <v>3367</v>
      </c>
    </row>
    <row r="163" spans="1:8" x14ac:dyDescent="0.25">
      <c r="A163" t="s">
        <v>510</v>
      </c>
      <c r="B163" s="79" t="s">
        <v>511</v>
      </c>
      <c r="C163">
        <v>11555.16015625</v>
      </c>
      <c r="D163" s="79" t="s">
        <v>3368</v>
      </c>
      <c r="E163" s="79" t="s">
        <v>3369</v>
      </c>
      <c r="F163" s="79" t="s">
        <v>512</v>
      </c>
      <c r="G163" s="79" t="s">
        <v>513</v>
      </c>
      <c r="H163" s="79" t="s">
        <v>3370</v>
      </c>
    </row>
    <row r="164" spans="1:8" x14ac:dyDescent="0.25">
      <c r="A164" t="s">
        <v>514</v>
      </c>
      <c r="B164" s="79" t="s">
        <v>515</v>
      </c>
      <c r="C164">
        <v>11626.169921875</v>
      </c>
      <c r="D164" s="79" t="s">
        <v>3371</v>
      </c>
      <c r="E164" s="79" t="s">
        <v>3372</v>
      </c>
      <c r="F164" s="79" t="s">
        <v>3373</v>
      </c>
      <c r="G164">
        <v>181</v>
      </c>
      <c r="H164" s="79" t="s">
        <v>3374</v>
      </c>
    </row>
    <row r="165" spans="1:8" x14ac:dyDescent="0.25">
      <c r="A165" t="s">
        <v>516</v>
      </c>
      <c r="B165">
        <v>3443.6201171875</v>
      </c>
      <c r="C165">
        <v>11721.8095703125</v>
      </c>
      <c r="D165" s="79" t="s">
        <v>3375</v>
      </c>
      <c r="E165" s="79" t="s">
        <v>3376</v>
      </c>
      <c r="F165" s="79" t="s">
        <v>3377</v>
      </c>
      <c r="G165" s="79" t="s">
        <v>517</v>
      </c>
      <c r="H165" s="79" t="s">
        <v>3378</v>
      </c>
    </row>
    <row r="166" spans="1:8" x14ac:dyDescent="0.25">
      <c r="A166" t="s">
        <v>518</v>
      </c>
      <c r="B166">
        <v>3478.72998046875</v>
      </c>
      <c r="C166">
        <v>11971.9404296875</v>
      </c>
      <c r="D166">
        <v>123.507568359375</v>
      </c>
      <c r="E166" s="79" t="s">
        <v>519</v>
      </c>
      <c r="F166">
        <v>76.642356872558594</v>
      </c>
      <c r="G166" s="79" t="s">
        <v>520</v>
      </c>
      <c r="H166" s="79" t="s">
        <v>3379</v>
      </c>
    </row>
    <row r="167" spans="1:8" x14ac:dyDescent="0.25">
      <c r="A167" t="s">
        <v>521</v>
      </c>
      <c r="B167" s="79" t="s">
        <v>522</v>
      </c>
      <c r="C167">
        <v>11926.16015625</v>
      </c>
      <c r="D167" s="79" t="s">
        <v>523</v>
      </c>
      <c r="E167" s="79" t="s">
        <v>3380</v>
      </c>
      <c r="F167" s="79" t="s">
        <v>3381</v>
      </c>
      <c r="G167" s="79" t="s">
        <v>524</v>
      </c>
      <c r="H167">
        <v>149.25</v>
      </c>
    </row>
    <row r="168" spans="1:8" x14ac:dyDescent="0.25">
      <c r="A168" t="s">
        <v>525</v>
      </c>
      <c r="B168" s="79" t="s">
        <v>526</v>
      </c>
      <c r="C168">
        <v>11995.849609375</v>
      </c>
      <c r="D168" s="79" t="s">
        <v>3382</v>
      </c>
      <c r="E168" s="79" t="s">
        <v>3383</v>
      </c>
      <c r="F168" s="79" t="s">
        <v>527</v>
      </c>
      <c r="G168" s="79" t="s">
        <v>528</v>
      </c>
      <c r="H168" s="79" t="s">
        <v>3384</v>
      </c>
    </row>
    <row r="169" spans="1:8" x14ac:dyDescent="0.25">
      <c r="A169" t="s">
        <v>529</v>
      </c>
      <c r="B169">
        <v>3500.31005859375</v>
      </c>
      <c r="C169">
        <v>12110.7001953125</v>
      </c>
      <c r="D169">
        <v>125.965087890625</v>
      </c>
      <c r="E169" s="79" t="s">
        <v>3385</v>
      </c>
      <c r="F169" s="79" t="s">
        <v>3386</v>
      </c>
      <c r="G169" s="79" t="s">
        <v>530</v>
      </c>
      <c r="H169" s="79" t="s">
        <v>3387</v>
      </c>
    </row>
    <row r="170" spans="1:8" x14ac:dyDescent="0.25">
      <c r="A170" t="s">
        <v>531</v>
      </c>
      <c r="B170">
        <v>3526.64990234375</v>
      </c>
      <c r="C170">
        <v>12292.8603515625</v>
      </c>
      <c r="D170" s="79" t="s">
        <v>532</v>
      </c>
      <c r="E170" s="79" t="s">
        <v>3388</v>
      </c>
      <c r="F170" s="79" t="s">
        <v>3389</v>
      </c>
      <c r="G170" s="79" t="s">
        <v>533</v>
      </c>
      <c r="H170" s="79" t="s">
        <v>3390</v>
      </c>
    </row>
    <row r="171" spans="1:8" x14ac:dyDescent="0.25">
      <c r="A171" t="s">
        <v>534</v>
      </c>
      <c r="B171" s="79" t="s">
        <v>535</v>
      </c>
      <c r="C171">
        <v>12420.5400390625</v>
      </c>
      <c r="D171" s="79" t="s">
        <v>3391</v>
      </c>
      <c r="E171" s="79" t="s">
        <v>536</v>
      </c>
      <c r="F171" s="79" t="s">
        <v>3392</v>
      </c>
      <c r="G171" s="79" t="s">
        <v>537</v>
      </c>
      <c r="H171" s="79" t="s">
        <v>3393</v>
      </c>
    </row>
    <row r="172" spans="1:8" x14ac:dyDescent="0.25">
      <c r="A172" t="s">
        <v>538</v>
      </c>
      <c r="B172">
        <v>3455.06005859375</v>
      </c>
      <c r="C172">
        <v>11771.3701171875</v>
      </c>
      <c r="D172" s="79" t="s">
        <v>3394</v>
      </c>
      <c r="E172">
        <v>209.9169921875</v>
      </c>
      <c r="F172" s="79" t="s">
        <v>3395</v>
      </c>
      <c r="G172" s="79" t="s">
        <v>539</v>
      </c>
      <c r="H172" s="79" t="s">
        <v>3396</v>
      </c>
    </row>
    <row r="173" spans="1:8" x14ac:dyDescent="0.25">
      <c r="A173" t="s">
        <v>540</v>
      </c>
      <c r="B173">
        <v>3426.9599609375</v>
      </c>
      <c r="C173">
        <v>11622.1298828125</v>
      </c>
      <c r="D173" s="79" t="s">
        <v>3397</v>
      </c>
      <c r="E173" s="79" t="s">
        <v>3398</v>
      </c>
      <c r="F173" s="79" t="s">
        <v>3399</v>
      </c>
      <c r="G173" s="79" t="s">
        <v>541</v>
      </c>
      <c r="H173" s="79" t="s">
        <v>3400</v>
      </c>
    </row>
    <row r="174" spans="1:8" x14ac:dyDescent="0.25">
      <c r="A174" t="s">
        <v>542</v>
      </c>
      <c r="B174" s="79" t="s">
        <v>543</v>
      </c>
      <c r="C174">
        <v>11068.259765625</v>
      </c>
      <c r="D174">
        <v>110.131591796875</v>
      </c>
      <c r="E174" s="79" t="s">
        <v>3401</v>
      </c>
      <c r="F174" s="79" t="s">
        <v>3402</v>
      </c>
      <c r="G174" s="79" t="s">
        <v>544</v>
      </c>
      <c r="H174" s="79" t="s">
        <v>3403</v>
      </c>
    </row>
    <row r="175" spans="1:8" x14ac:dyDescent="0.25">
      <c r="A175" t="s">
        <v>545</v>
      </c>
      <c r="B175">
        <v>3398.9599609375</v>
      </c>
      <c r="C175">
        <v>11395.849609375</v>
      </c>
      <c r="D175" s="79" t="s">
        <v>546</v>
      </c>
      <c r="E175" s="79" t="s">
        <v>3404</v>
      </c>
      <c r="F175">
        <v>75.018699645996094</v>
      </c>
      <c r="G175" s="79" t="s">
        <v>547</v>
      </c>
      <c r="H175" s="79" t="s">
        <v>3405</v>
      </c>
    </row>
    <row r="176" spans="1:8" x14ac:dyDescent="0.25">
      <c r="A176" t="s">
        <v>548</v>
      </c>
      <c r="B176">
        <v>3339.18994140625</v>
      </c>
      <c r="C176">
        <v>11154.1201171875</v>
      </c>
      <c r="D176" s="79" t="s">
        <v>3406</v>
      </c>
      <c r="E176" s="79" t="s">
        <v>3407</v>
      </c>
      <c r="F176" s="79" t="s">
        <v>3408</v>
      </c>
      <c r="G176" s="79" t="s">
        <v>549</v>
      </c>
      <c r="H176" s="79" t="s">
        <v>3409</v>
      </c>
    </row>
    <row r="177" spans="1:8" x14ac:dyDescent="0.25">
      <c r="A177" t="s">
        <v>550</v>
      </c>
      <c r="B177" s="79" t="s">
        <v>551</v>
      </c>
      <c r="C177">
        <v>11087.400390625</v>
      </c>
      <c r="D177" s="79" t="s">
        <v>3410</v>
      </c>
      <c r="E177" s="79" t="s">
        <v>3411</v>
      </c>
      <c r="F177" s="79" t="s">
        <v>3412</v>
      </c>
      <c r="G177" s="79" t="s">
        <v>552</v>
      </c>
      <c r="H177" s="79" t="s">
        <v>3413</v>
      </c>
    </row>
    <row r="178" spans="1:8" x14ac:dyDescent="0.25">
      <c r="A178" t="s">
        <v>553</v>
      </c>
      <c r="B178">
        <v>3383.5400390625</v>
      </c>
      <c r="C178">
        <v>11277.759765625</v>
      </c>
      <c r="D178" s="79" t="s">
        <v>554</v>
      </c>
      <c r="E178" s="79" t="s">
        <v>555</v>
      </c>
      <c r="F178" s="79" t="s">
        <v>3414</v>
      </c>
      <c r="G178" s="79" t="s">
        <v>556</v>
      </c>
      <c r="H178" s="79" t="s">
        <v>3415</v>
      </c>
    </row>
    <row r="179" spans="1:8" x14ac:dyDescent="0.25">
      <c r="A179" t="s">
        <v>557</v>
      </c>
      <c r="B179" s="79" t="s">
        <v>558</v>
      </c>
      <c r="C179">
        <v>11438.8701171875</v>
      </c>
      <c r="D179" s="79" t="s">
        <v>3416</v>
      </c>
      <c r="E179" s="79" t="s">
        <v>3417</v>
      </c>
      <c r="F179">
        <v>75.63330078125</v>
      </c>
      <c r="G179" s="79" t="s">
        <v>559</v>
      </c>
      <c r="H179" s="79" t="s">
        <v>3418</v>
      </c>
    </row>
    <row r="180" spans="1:8" x14ac:dyDescent="0.25">
      <c r="A180" t="s">
        <v>560</v>
      </c>
      <c r="B180" s="79" t="s">
        <v>561</v>
      </c>
      <c r="C180">
        <v>11247.599609375</v>
      </c>
      <c r="D180" s="79" t="s">
        <v>3419</v>
      </c>
      <c r="E180" s="79" t="s">
        <v>562</v>
      </c>
      <c r="F180" s="79" t="s">
        <v>3420</v>
      </c>
      <c r="G180" s="79" t="s">
        <v>563</v>
      </c>
      <c r="H180" s="79" t="s">
        <v>3421</v>
      </c>
    </row>
    <row r="181" spans="1:8" x14ac:dyDescent="0.25">
      <c r="A181" t="s">
        <v>564</v>
      </c>
      <c r="B181" s="79" t="s">
        <v>565</v>
      </c>
      <c r="C181">
        <v>11080.9501953125</v>
      </c>
      <c r="D181" s="79" t="s">
        <v>3422</v>
      </c>
      <c r="E181" s="79" t="s">
        <v>3423</v>
      </c>
      <c r="F181" s="79" t="s">
        <v>485</v>
      </c>
      <c r="G181" s="79" t="s">
        <v>566</v>
      </c>
      <c r="H181" s="79" t="s">
        <v>3424</v>
      </c>
    </row>
    <row r="182" spans="1:8" x14ac:dyDescent="0.25">
      <c r="A182" t="s">
        <v>567</v>
      </c>
      <c r="B182" s="79" t="s">
        <v>568</v>
      </c>
      <c r="C182">
        <v>10936.98046875</v>
      </c>
      <c r="D182" s="79" t="s">
        <v>569</v>
      </c>
      <c r="E182" s="79" t="s">
        <v>570</v>
      </c>
      <c r="F182" s="79" t="s">
        <v>3425</v>
      </c>
      <c r="G182" s="79" t="s">
        <v>571</v>
      </c>
      <c r="H182" s="79" t="s">
        <v>3426</v>
      </c>
    </row>
    <row r="183" spans="1:8" x14ac:dyDescent="0.25">
      <c r="A183" t="s">
        <v>572</v>
      </c>
      <c r="B183">
        <v>3281.06005859375</v>
      </c>
      <c r="C183">
        <v>10980.2197265625</v>
      </c>
      <c r="D183" s="79" t="s">
        <v>3427</v>
      </c>
      <c r="E183">
        <v>195.658447265625</v>
      </c>
      <c r="F183" s="79" t="s">
        <v>3428</v>
      </c>
      <c r="G183" s="79" t="s">
        <v>573</v>
      </c>
      <c r="H183" s="79" t="s">
        <v>3429</v>
      </c>
    </row>
    <row r="184" spans="1:8" x14ac:dyDescent="0.25">
      <c r="A184" t="s">
        <v>574</v>
      </c>
      <c r="B184" s="79" t="s">
        <v>575</v>
      </c>
      <c r="C184">
        <v>11186.3701171875</v>
      </c>
      <c r="D184" s="79" t="s">
        <v>3430</v>
      </c>
      <c r="E184" s="79" t="s">
        <v>3431</v>
      </c>
      <c r="F184" s="79" t="s">
        <v>3432</v>
      </c>
      <c r="G184" s="79" t="s">
        <v>576</v>
      </c>
      <c r="H184" s="79" t="s">
        <v>3433</v>
      </c>
    </row>
    <row r="185" spans="1:8" x14ac:dyDescent="0.25">
      <c r="A185" t="s">
        <v>577</v>
      </c>
      <c r="B185">
        <v>3236.919921875</v>
      </c>
      <c r="C185">
        <v>10833.330078125</v>
      </c>
      <c r="D185" s="79" t="s">
        <v>3434</v>
      </c>
      <c r="E185" s="79" t="s">
        <v>3435</v>
      </c>
      <c r="F185" s="79" t="s">
        <v>3436</v>
      </c>
      <c r="G185" s="79" t="s">
        <v>578</v>
      </c>
      <c r="H185" s="79" t="s">
        <v>3437</v>
      </c>
    </row>
    <row r="186" spans="1:8" x14ac:dyDescent="0.25">
      <c r="A186" t="s">
        <v>579</v>
      </c>
      <c r="B186" s="79" t="s">
        <v>580</v>
      </c>
      <c r="C186">
        <v>10896.4697265625</v>
      </c>
      <c r="D186" s="79" t="s">
        <v>3438</v>
      </c>
      <c r="E186">
        <v>196.286376953125</v>
      </c>
      <c r="F186">
        <v>72.313941955566406</v>
      </c>
      <c r="G186" s="79" t="s">
        <v>581</v>
      </c>
      <c r="H186" s="79" t="s">
        <v>3439</v>
      </c>
    </row>
    <row r="187" spans="1:8" x14ac:dyDescent="0.25">
      <c r="A187" t="s">
        <v>582</v>
      </c>
      <c r="B187">
        <v>3298.4599609375</v>
      </c>
      <c r="C187">
        <v>11151.1298828125</v>
      </c>
      <c r="D187" s="79" t="s">
        <v>583</v>
      </c>
      <c r="E187" s="79" t="s">
        <v>3440</v>
      </c>
      <c r="F187">
        <v>73.106788635253906</v>
      </c>
      <c r="G187" s="79" t="s">
        <v>584</v>
      </c>
      <c r="H187" s="79" t="s">
        <v>3441</v>
      </c>
    </row>
    <row r="188" spans="1:8" x14ac:dyDescent="0.25">
      <c r="A188" t="s">
        <v>585</v>
      </c>
      <c r="B188">
        <v>3351.60009765625</v>
      </c>
      <c r="C188">
        <v>11364.4501953125</v>
      </c>
      <c r="D188" s="79" t="s">
        <v>3442</v>
      </c>
      <c r="E188" s="79" t="s">
        <v>3443</v>
      </c>
      <c r="F188" s="79" t="s">
        <v>3444</v>
      </c>
      <c r="G188" s="79" t="s">
        <v>586</v>
      </c>
      <c r="H188" s="79" t="s">
        <v>3445</v>
      </c>
    </row>
    <row r="189" spans="1:8" x14ac:dyDescent="0.25">
      <c r="A189" t="s">
        <v>587</v>
      </c>
      <c r="B189" s="79" t="s">
        <v>588</v>
      </c>
      <c r="C189">
        <v>11322.9501953125</v>
      </c>
      <c r="D189" s="79" t="s">
        <v>3446</v>
      </c>
      <c r="E189" s="79" t="s">
        <v>589</v>
      </c>
      <c r="F189" s="79" t="s">
        <v>3447</v>
      </c>
      <c r="G189" s="79" t="s">
        <v>590</v>
      </c>
      <c r="H189" s="79" t="s">
        <v>3448</v>
      </c>
    </row>
    <row r="190" spans="1:8" x14ac:dyDescent="0.25">
      <c r="A190" t="s">
        <v>591</v>
      </c>
      <c r="B190">
        <v>3363</v>
      </c>
      <c r="C190">
        <v>11418.0595703125</v>
      </c>
      <c r="D190" s="79" t="s">
        <v>3449</v>
      </c>
      <c r="E190" s="79" t="s">
        <v>592</v>
      </c>
      <c r="F190" s="79" t="s">
        <v>3450</v>
      </c>
      <c r="G190" s="79" t="s">
        <v>593</v>
      </c>
      <c r="H190" s="79" t="s">
        <v>3451</v>
      </c>
    </row>
    <row r="191" spans="1:8" x14ac:dyDescent="0.25">
      <c r="A191" t="s">
        <v>594</v>
      </c>
      <c r="B191" s="79" t="s">
        <v>595</v>
      </c>
      <c r="C191">
        <v>11583.2001953125</v>
      </c>
      <c r="D191" s="79" t="s">
        <v>3452</v>
      </c>
      <c r="E191" s="79" t="s">
        <v>3453</v>
      </c>
      <c r="F191" s="79" t="s">
        <v>596</v>
      </c>
      <c r="G191" s="79" t="s">
        <v>446</v>
      </c>
      <c r="H191" s="79" t="s">
        <v>3454</v>
      </c>
    </row>
    <row r="192" spans="1:8" x14ac:dyDescent="0.25">
      <c r="A192" t="s">
        <v>597</v>
      </c>
      <c r="B192">
        <v>3348.419921875</v>
      </c>
      <c r="C192">
        <v>11255.6904296875</v>
      </c>
      <c r="D192" s="79" t="s">
        <v>3455</v>
      </c>
      <c r="E192" s="79" t="s">
        <v>3456</v>
      </c>
      <c r="F192" s="79" t="s">
        <v>3457</v>
      </c>
      <c r="G192" s="79" t="s">
        <v>598</v>
      </c>
      <c r="H192" s="79" t="s">
        <v>3458</v>
      </c>
    </row>
    <row r="193" spans="1:8" x14ac:dyDescent="0.25">
      <c r="A193" t="s">
        <v>599</v>
      </c>
      <c r="B193">
        <v>3408.60009765625</v>
      </c>
      <c r="C193">
        <v>11509.0595703125</v>
      </c>
      <c r="D193" s="79" t="s">
        <v>3459</v>
      </c>
      <c r="E193" s="79" t="s">
        <v>600</v>
      </c>
      <c r="F193" s="79" t="s">
        <v>3460</v>
      </c>
      <c r="G193" s="79" t="s">
        <v>601</v>
      </c>
      <c r="H193" s="79" t="s">
        <v>3461</v>
      </c>
    </row>
    <row r="194" spans="1:8" x14ac:dyDescent="0.25">
      <c r="A194" t="s">
        <v>602</v>
      </c>
      <c r="B194" s="79" t="s">
        <v>603</v>
      </c>
      <c r="C194">
        <v>11291.26953125</v>
      </c>
      <c r="D194" s="79" t="s">
        <v>604</v>
      </c>
      <c r="E194" s="79" t="s">
        <v>3462</v>
      </c>
      <c r="F194" s="79" t="s">
        <v>3463</v>
      </c>
      <c r="G194" s="79" t="s">
        <v>605</v>
      </c>
      <c r="H194" s="79" t="s">
        <v>3464</v>
      </c>
    </row>
    <row r="195" spans="1:8" x14ac:dyDescent="0.25">
      <c r="A195" t="s">
        <v>606</v>
      </c>
      <c r="B195">
        <v>3419.43994140625</v>
      </c>
      <c r="C195">
        <v>11503.1904296875</v>
      </c>
      <c r="D195" s="79" t="s">
        <v>607</v>
      </c>
      <c r="E195" s="79" t="s">
        <v>3465</v>
      </c>
      <c r="F195" s="79" t="s">
        <v>3466</v>
      </c>
      <c r="G195" s="79" t="s">
        <v>608</v>
      </c>
      <c r="H195" s="79" t="s">
        <v>3467</v>
      </c>
    </row>
    <row r="196" spans="1:8" x14ac:dyDescent="0.25">
      <c r="A196" t="s">
        <v>609</v>
      </c>
      <c r="B196">
        <v>3446.830078125</v>
      </c>
      <c r="C196">
        <v>11550.9404296875</v>
      </c>
      <c r="D196" s="79" t="s">
        <v>610</v>
      </c>
      <c r="E196" s="79" t="s">
        <v>3468</v>
      </c>
      <c r="F196" s="79" t="s">
        <v>3469</v>
      </c>
      <c r="G196" s="79" t="s">
        <v>611</v>
      </c>
      <c r="H196" s="79" t="s">
        <v>3470</v>
      </c>
    </row>
    <row r="197" spans="1:8" x14ac:dyDescent="0.25">
      <c r="A197" t="s">
        <v>612</v>
      </c>
      <c r="B197" s="79" t="s">
        <v>613</v>
      </c>
      <c r="C197">
        <v>11725.849609375</v>
      </c>
      <c r="D197" s="79" t="s">
        <v>3471</v>
      </c>
      <c r="E197" s="79" t="s">
        <v>3472</v>
      </c>
      <c r="F197" s="79" t="s">
        <v>3473</v>
      </c>
      <c r="G197" s="79" t="s">
        <v>614</v>
      </c>
      <c r="H197" s="79" t="s">
        <v>3474</v>
      </c>
    </row>
    <row r="198" spans="1:8" x14ac:dyDescent="0.25">
      <c r="A198" t="s">
        <v>615</v>
      </c>
      <c r="B198" s="79" t="s">
        <v>616</v>
      </c>
      <c r="C198">
        <v>12088.1103515625</v>
      </c>
      <c r="D198" s="79" t="s">
        <v>3475</v>
      </c>
      <c r="E198" s="79" t="s">
        <v>3476</v>
      </c>
      <c r="F198" s="79" t="s">
        <v>3477</v>
      </c>
      <c r="G198" s="79" t="s">
        <v>617</v>
      </c>
      <c r="H198" s="79" t="s">
        <v>3478</v>
      </c>
    </row>
    <row r="199" spans="1:8" x14ac:dyDescent="0.25">
      <c r="A199" t="s">
        <v>618</v>
      </c>
      <c r="B199" s="79" t="s">
        <v>619</v>
      </c>
      <c r="C199">
        <v>12083.169921875</v>
      </c>
      <c r="D199" s="79" t="s">
        <v>620</v>
      </c>
      <c r="E199" s="79" t="s">
        <v>621</v>
      </c>
      <c r="F199" s="79" t="s">
        <v>3479</v>
      </c>
      <c r="G199" s="79" t="s">
        <v>622</v>
      </c>
      <c r="H199" s="79" t="s">
        <v>3480</v>
      </c>
    </row>
    <row r="200" spans="1:8" x14ac:dyDescent="0.25">
      <c r="A200" t="s">
        <v>623</v>
      </c>
      <c r="B200">
        <v>3488.669921875</v>
      </c>
      <c r="C200">
        <v>11985.3603515625</v>
      </c>
      <c r="D200" s="79" t="s">
        <v>3481</v>
      </c>
      <c r="E200" s="79" t="s">
        <v>3482</v>
      </c>
      <c r="F200" s="79" t="s">
        <v>3473</v>
      </c>
      <c r="G200" s="79" t="s">
        <v>624</v>
      </c>
      <c r="H200" s="79" t="s">
        <v>3483</v>
      </c>
    </row>
    <row r="201" spans="1:8" x14ac:dyDescent="0.25">
      <c r="A201" t="s">
        <v>625</v>
      </c>
      <c r="B201" s="79" t="s">
        <v>626</v>
      </c>
      <c r="C201">
        <v>11898.5703125</v>
      </c>
      <c r="D201" s="79" t="s">
        <v>3484</v>
      </c>
      <c r="E201" s="79" t="s">
        <v>3485</v>
      </c>
      <c r="F201">
        <v>76.812843322753906</v>
      </c>
      <c r="G201" s="79" t="s">
        <v>627</v>
      </c>
      <c r="H201" s="79" t="s">
        <v>3486</v>
      </c>
    </row>
    <row r="202" spans="1:8" x14ac:dyDescent="0.25">
      <c r="A202" t="s">
        <v>628</v>
      </c>
      <c r="B202">
        <v>3483.81005859375</v>
      </c>
      <c r="C202">
        <v>11852.169921875</v>
      </c>
      <c r="D202" s="79" t="s">
        <v>629</v>
      </c>
      <c r="E202" s="79" t="s">
        <v>3485</v>
      </c>
      <c r="F202" s="79" t="s">
        <v>3487</v>
      </c>
      <c r="G202" s="79" t="s">
        <v>630</v>
      </c>
      <c r="H202" s="79" t="s">
        <v>3488</v>
      </c>
    </row>
    <row r="203" spans="1:8" x14ac:dyDescent="0.25">
      <c r="A203" t="s">
        <v>631</v>
      </c>
      <c r="B203">
        <v>3426.919921875</v>
      </c>
      <c r="C203">
        <v>11634.349609375</v>
      </c>
      <c r="D203" s="79" t="s">
        <v>3489</v>
      </c>
      <c r="E203" s="79" t="s">
        <v>632</v>
      </c>
      <c r="F203" s="79" t="s">
        <v>3490</v>
      </c>
      <c r="G203" s="79" t="s">
        <v>633</v>
      </c>
      <c r="H203" s="79" t="s">
        <v>3491</v>
      </c>
    </row>
    <row r="204" spans="1:8" x14ac:dyDescent="0.25">
      <c r="A204" t="s">
        <v>634</v>
      </c>
      <c r="B204">
        <v>3443.1201171875</v>
      </c>
      <c r="C204">
        <v>11677.83984375</v>
      </c>
      <c r="D204" s="79" t="s">
        <v>3492</v>
      </c>
      <c r="E204" s="79" t="s">
        <v>3493</v>
      </c>
      <c r="F204">
        <v>76.48095703125</v>
      </c>
      <c r="G204">
        <v>179.25</v>
      </c>
      <c r="H204" s="79" t="s">
        <v>3494</v>
      </c>
    </row>
    <row r="205" spans="1:8" x14ac:dyDescent="0.25">
      <c r="A205" t="s">
        <v>635</v>
      </c>
      <c r="B205">
        <v>3435.56005859375</v>
      </c>
      <c r="C205">
        <v>11665.3701171875</v>
      </c>
      <c r="D205" s="79" t="s">
        <v>3495</v>
      </c>
      <c r="E205" s="79" t="s">
        <v>3496</v>
      </c>
      <c r="F205" s="79" t="s">
        <v>3497</v>
      </c>
      <c r="G205" s="79" t="s">
        <v>636</v>
      </c>
      <c r="H205" s="79" t="s">
        <v>3498</v>
      </c>
    </row>
    <row r="206" spans="1:8" x14ac:dyDescent="0.25">
      <c r="A206" t="s">
        <v>637</v>
      </c>
      <c r="B206" s="79" t="s">
        <v>638</v>
      </c>
      <c r="C206">
        <v>11662.91015625</v>
      </c>
      <c r="D206" s="79" t="s">
        <v>3499</v>
      </c>
      <c r="E206" s="79" t="s">
        <v>3500</v>
      </c>
      <c r="F206" s="79" t="s">
        <v>639</v>
      </c>
      <c r="G206" s="79" t="s">
        <v>640</v>
      </c>
      <c r="H206" s="79" t="s">
        <v>3501</v>
      </c>
    </row>
    <row r="207" spans="1:8" x14ac:dyDescent="0.25">
      <c r="A207" t="s">
        <v>641</v>
      </c>
      <c r="B207" s="79" t="s">
        <v>642</v>
      </c>
      <c r="C207">
        <v>11692.5703125</v>
      </c>
      <c r="D207" s="79" t="s">
        <v>643</v>
      </c>
      <c r="E207" s="79" t="s">
        <v>3502</v>
      </c>
      <c r="F207" s="79" t="s">
        <v>3503</v>
      </c>
      <c r="G207" s="79" t="s">
        <v>644</v>
      </c>
      <c r="H207" s="79" t="s">
        <v>3504</v>
      </c>
    </row>
    <row r="208" spans="1:8" x14ac:dyDescent="0.25">
      <c r="A208" t="s">
        <v>645</v>
      </c>
      <c r="B208" s="79" t="s">
        <v>646</v>
      </c>
      <c r="C208">
        <v>11504.51953125</v>
      </c>
      <c r="D208" s="79" t="s">
        <v>3505</v>
      </c>
      <c r="E208" s="79" t="s">
        <v>3506</v>
      </c>
      <c r="F208" s="79" t="s">
        <v>3507</v>
      </c>
      <c r="G208" s="79" t="s">
        <v>647</v>
      </c>
      <c r="H208" s="79" t="s">
        <v>3508</v>
      </c>
    </row>
    <row r="209" spans="1:8" x14ac:dyDescent="0.25">
      <c r="A209" t="s">
        <v>648</v>
      </c>
      <c r="B209" s="79" t="s">
        <v>649</v>
      </c>
      <c r="C209">
        <v>11598.9501953125</v>
      </c>
      <c r="D209" s="79" t="s">
        <v>3509</v>
      </c>
      <c r="E209" s="79" t="s">
        <v>3510</v>
      </c>
      <c r="F209" s="79" t="s">
        <v>3511</v>
      </c>
      <c r="G209" s="79" t="s">
        <v>650</v>
      </c>
      <c r="H209" s="79" t="s">
        <v>3512</v>
      </c>
    </row>
    <row r="210" spans="1:8" x14ac:dyDescent="0.25">
      <c r="A210" t="s">
        <v>651</v>
      </c>
      <c r="B210" s="79" t="s">
        <v>652</v>
      </c>
      <c r="C210">
        <v>11142.759765625</v>
      </c>
      <c r="D210" s="79" t="s">
        <v>3513</v>
      </c>
      <c r="E210" s="79" t="s">
        <v>3514</v>
      </c>
      <c r="F210" s="79" t="s">
        <v>3515</v>
      </c>
      <c r="G210" s="79" t="s">
        <v>653</v>
      </c>
      <c r="H210" s="79" t="s">
        <v>3516</v>
      </c>
    </row>
    <row r="211" spans="1:8" x14ac:dyDescent="0.25">
      <c r="A211" t="s">
        <v>654</v>
      </c>
      <c r="B211" s="79" t="s">
        <v>655</v>
      </c>
      <c r="C211">
        <v>11350.740234375</v>
      </c>
      <c r="D211" s="79" t="s">
        <v>656</v>
      </c>
      <c r="E211">
        <v>197.764404296875</v>
      </c>
      <c r="F211">
        <v>73.54931640625</v>
      </c>
      <c r="G211" s="79" t="s">
        <v>657</v>
      </c>
      <c r="H211" s="79" t="s">
        <v>3517</v>
      </c>
    </row>
    <row r="212" spans="1:8" x14ac:dyDescent="0.25">
      <c r="A212" t="s">
        <v>658</v>
      </c>
      <c r="B212">
        <v>3269.9599609375</v>
      </c>
      <c r="C212">
        <v>11052.9501953125</v>
      </c>
      <c r="D212" s="79" t="s">
        <v>659</v>
      </c>
      <c r="E212">
        <v>195.5908203125</v>
      </c>
      <c r="F212">
        <v>72.821022033691406</v>
      </c>
      <c r="G212" s="79" t="s">
        <v>660</v>
      </c>
      <c r="H212" s="79" t="s">
        <v>3518</v>
      </c>
    </row>
    <row r="213" spans="1:8" x14ac:dyDescent="0.25">
      <c r="A213" t="s">
        <v>661</v>
      </c>
      <c r="B213" s="79" t="s">
        <v>662</v>
      </c>
      <c r="C213">
        <v>11084.759765625</v>
      </c>
      <c r="D213" s="79" t="s">
        <v>663</v>
      </c>
      <c r="E213" s="79" t="s">
        <v>3519</v>
      </c>
      <c r="F213" s="79" t="s">
        <v>664</v>
      </c>
      <c r="G213" s="79" t="s">
        <v>665</v>
      </c>
      <c r="H213" s="79" t="s">
        <v>3520</v>
      </c>
    </row>
    <row r="214" spans="1:8" x14ac:dyDescent="0.25">
      <c r="A214" t="s">
        <v>666</v>
      </c>
      <c r="B214" s="79" t="s">
        <v>667</v>
      </c>
      <c r="C214">
        <v>11279.91015625</v>
      </c>
      <c r="D214" s="79" t="s">
        <v>3521</v>
      </c>
      <c r="E214" s="79" t="s">
        <v>3522</v>
      </c>
      <c r="F214">
        <v>75.116554260253906</v>
      </c>
      <c r="G214" s="79" t="s">
        <v>627</v>
      </c>
      <c r="H214" s="79" t="s">
        <v>3523</v>
      </c>
    </row>
    <row r="215" spans="1:8" x14ac:dyDescent="0.25">
      <c r="A215" t="s">
        <v>668</v>
      </c>
      <c r="B215">
        <v>3443.43994140625</v>
      </c>
      <c r="C215">
        <v>11777.01953125</v>
      </c>
      <c r="D215" s="79" t="s">
        <v>3524</v>
      </c>
      <c r="E215" s="79" t="s">
        <v>669</v>
      </c>
      <c r="F215" s="79" t="s">
        <v>670</v>
      </c>
      <c r="G215" s="79" t="s">
        <v>671</v>
      </c>
      <c r="H215">
        <v>140.32666015625</v>
      </c>
    </row>
    <row r="216" spans="1:8" x14ac:dyDescent="0.25">
      <c r="A216" t="s">
        <v>672</v>
      </c>
      <c r="B216" s="79" t="s">
        <v>673</v>
      </c>
      <c r="C216">
        <v>12078.0703125</v>
      </c>
      <c r="D216" s="79" t="s">
        <v>674</v>
      </c>
      <c r="E216" s="79" t="s">
        <v>3525</v>
      </c>
      <c r="F216" s="79" t="s">
        <v>675</v>
      </c>
      <c r="G216" s="79" t="s">
        <v>676</v>
      </c>
      <c r="H216" s="79" t="s">
        <v>39</v>
      </c>
    </row>
    <row r="217" spans="1:8" x14ac:dyDescent="0.25">
      <c r="A217" t="s">
        <v>677</v>
      </c>
      <c r="B217">
        <v>3509.43994140625</v>
      </c>
      <c r="C217">
        <v>12091.349609375</v>
      </c>
      <c r="D217" s="79" t="s">
        <v>678</v>
      </c>
      <c r="E217" s="79" t="s">
        <v>679</v>
      </c>
      <c r="F217" s="79" t="s">
        <v>3526</v>
      </c>
      <c r="G217" s="79" t="s">
        <v>680</v>
      </c>
      <c r="H217" s="79" t="s">
        <v>3527</v>
      </c>
    </row>
    <row r="218" spans="1:8" x14ac:dyDescent="0.25">
      <c r="A218" t="s">
        <v>681</v>
      </c>
      <c r="B218">
        <v>3550.5</v>
      </c>
      <c r="C218">
        <v>11830.3896484375</v>
      </c>
      <c r="D218" s="79" t="s">
        <v>682</v>
      </c>
      <c r="E218" s="79" t="s">
        <v>683</v>
      </c>
      <c r="F218" s="79" t="s">
        <v>3528</v>
      </c>
      <c r="G218" s="79" t="s">
        <v>684</v>
      </c>
      <c r="H218" s="79" t="s">
        <v>3529</v>
      </c>
    </row>
    <row r="219" spans="1:8" x14ac:dyDescent="0.25">
      <c r="A219" t="s">
        <v>685</v>
      </c>
      <c r="B219" s="79" t="s">
        <v>686</v>
      </c>
      <c r="C219">
        <v>11624.2900390625</v>
      </c>
      <c r="D219" s="79" t="s">
        <v>3530</v>
      </c>
      <c r="E219" s="79" t="s">
        <v>3531</v>
      </c>
      <c r="F219" s="79" t="s">
        <v>687</v>
      </c>
      <c r="G219" s="79" t="s">
        <v>688</v>
      </c>
      <c r="H219" s="79" t="s">
        <v>3532</v>
      </c>
    </row>
    <row r="220" spans="1:8" x14ac:dyDescent="0.25">
      <c r="A220" t="s">
        <v>689</v>
      </c>
      <c r="B220" s="79" t="s">
        <v>690</v>
      </c>
      <c r="C220">
        <v>11892.9296875</v>
      </c>
      <c r="D220" s="79" t="s">
        <v>3533</v>
      </c>
      <c r="E220" s="79" t="s">
        <v>3534</v>
      </c>
      <c r="F220" s="79" t="s">
        <v>3535</v>
      </c>
      <c r="G220" s="79" t="s">
        <v>691</v>
      </c>
      <c r="H220" s="79" t="s">
        <v>3536</v>
      </c>
    </row>
    <row r="221" spans="1:8" x14ac:dyDescent="0.25">
      <c r="A221" t="s">
        <v>692</v>
      </c>
      <c r="B221" s="79" t="s">
        <v>693</v>
      </c>
      <c r="C221">
        <v>11827.1396484375</v>
      </c>
      <c r="D221" s="79" t="s">
        <v>3537</v>
      </c>
      <c r="E221" s="79" t="s">
        <v>3538</v>
      </c>
      <c r="F221" s="79" t="s">
        <v>3539</v>
      </c>
      <c r="G221" s="79" t="s">
        <v>694</v>
      </c>
      <c r="H221" s="79" t="s">
        <v>3540</v>
      </c>
    </row>
    <row r="222" spans="1:8" x14ac:dyDescent="0.25">
      <c r="A222" t="s">
        <v>695</v>
      </c>
      <c r="B222">
        <v>3585.14990234375</v>
      </c>
      <c r="C222">
        <v>11937.83984375</v>
      </c>
      <c r="D222" s="79" t="s">
        <v>696</v>
      </c>
      <c r="E222" s="79" t="s">
        <v>3541</v>
      </c>
      <c r="F222" s="79" t="s">
        <v>3542</v>
      </c>
      <c r="G222" s="79" t="s">
        <v>697</v>
      </c>
      <c r="H222" s="79" t="s">
        <v>3543</v>
      </c>
    </row>
    <row r="223" spans="1:8" x14ac:dyDescent="0.25">
      <c r="A223" t="s">
        <v>698</v>
      </c>
      <c r="B223" s="79" t="s">
        <v>699</v>
      </c>
      <c r="C223">
        <v>12013.3798828125</v>
      </c>
      <c r="D223" s="79" t="s">
        <v>700</v>
      </c>
      <c r="E223" s="79" t="s">
        <v>3544</v>
      </c>
      <c r="F223" s="79" t="s">
        <v>701</v>
      </c>
      <c r="G223" s="79" t="s">
        <v>702</v>
      </c>
      <c r="H223" s="79" t="s">
        <v>3545</v>
      </c>
    </row>
    <row r="224" spans="1:8" x14ac:dyDescent="0.25">
      <c r="A224" t="s">
        <v>703</v>
      </c>
      <c r="B224" s="79" t="s">
        <v>704</v>
      </c>
      <c r="C224">
        <v>11977.490234375</v>
      </c>
      <c r="D224" s="79" t="s">
        <v>705</v>
      </c>
      <c r="E224" s="79" t="s">
        <v>706</v>
      </c>
      <c r="F224" s="79" t="s">
        <v>3546</v>
      </c>
      <c r="G224">
        <v>176.5</v>
      </c>
      <c r="H224" s="79" t="s">
        <v>3547</v>
      </c>
    </row>
    <row r="225" spans="1:8" x14ac:dyDescent="0.25">
      <c r="A225" t="s">
        <v>707</v>
      </c>
      <c r="B225">
        <v>3567.7900390625</v>
      </c>
      <c r="C225">
        <v>11894.7099609375</v>
      </c>
      <c r="D225" s="79" t="s">
        <v>708</v>
      </c>
      <c r="E225" s="79" t="s">
        <v>3548</v>
      </c>
      <c r="F225" s="79" t="s">
        <v>709</v>
      </c>
      <c r="G225" s="79" t="s">
        <v>710</v>
      </c>
      <c r="H225" s="79" t="s">
        <v>3549</v>
      </c>
    </row>
    <row r="226" spans="1:8" x14ac:dyDescent="0.25">
      <c r="A226" t="s">
        <v>711</v>
      </c>
      <c r="B226">
        <v>3581.8701171875</v>
      </c>
      <c r="C226">
        <v>11985.4296875</v>
      </c>
      <c r="D226" s="79" t="s">
        <v>3550</v>
      </c>
      <c r="E226" s="79" t="s">
        <v>712</v>
      </c>
      <c r="F226" s="79" t="s">
        <v>713</v>
      </c>
      <c r="G226" s="79" t="s">
        <v>714</v>
      </c>
      <c r="H226">
        <v>166.42333984375</v>
      </c>
    </row>
    <row r="227" spans="1:8" x14ac:dyDescent="0.25">
      <c r="A227" t="s">
        <v>715</v>
      </c>
      <c r="B227">
        <v>3557.5400390625</v>
      </c>
      <c r="C227">
        <v>11906.4404296875</v>
      </c>
      <c r="D227" s="79" t="s">
        <v>716</v>
      </c>
      <c r="E227" s="79" t="s">
        <v>3551</v>
      </c>
      <c r="F227" s="79" t="s">
        <v>3552</v>
      </c>
      <c r="G227" s="79" t="s">
        <v>717</v>
      </c>
      <c r="H227" s="79" t="s">
        <v>3553</v>
      </c>
    </row>
    <row r="228" spans="1:8" x14ac:dyDescent="0.25">
      <c r="A228" t="s">
        <v>718</v>
      </c>
      <c r="B228" s="79" t="s">
        <v>719</v>
      </c>
      <c r="C228">
        <v>11905.9404296875</v>
      </c>
      <c r="D228" s="79" t="s">
        <v>3554</v>
      </c>
      <c r="E228" s="79" t="s">
        <v>3555</v>
      </c>
      <c r="F228" s="79" t="s">
        <v>720</v>
      </c>
      <c r="G228" s="79" t="s">
        <v>721</v>
      </c>
      <c r="H228" s="79" t="s">
        <v>3556</v>
      </c>
    </row>
    <row r="229" spans="1:8" x14ac:dyDescent="0.25">
      <c r="A229" t="s">
        <v>722</v>
      </c>
      <c r="B229" s="79" t="s">
        <v>723</v>
      </c>
      <c r="C229">
        <v>12079.8095703125</v>
      </c>
      <c r="D229" s="79" t="s">
        <v>3557</v>
      </c>
      <c r="E229" s="79" t="s">
        <v>724</v>
      </c>
      <c r="F229">
        <v>82.482521057128906</v>
      </c>
      <c r="G229" s="79" t="s">
        <v>725</v>
      </c>
      <c r="H229" s="79" t="s">
        <v>3558</v>
      </c>
    </row>
    <row r="230" spans="1:8" x14ac:dyDescent="0.25">
      <c r="A230" t="s">
        <v>726</v>
      </c>
      <c r="B230">
        <v>3629.64990234375</v>
      </c>
      <c r="C230">
        <v>12152.2197265625</v>
      </c>
      <c r="D230" s="79" t="s">
        <v>3559</v>
      </c>
      <c r="E230" s="79" t="s">
        <v>3560</v>
      </c>
      <c r="F230" s="79" t="s">
        <v>727</v>
      </c>
      <c r="G230" s="79" t="s">
        <v>728</v>
      </c>
      <c r="H230" s="79" t="s">
        <v>3561</v>
      </c>
    </row>
    <row r="231" spans="1:8" x14ac:dyDescent="0.25">
      <c r="A231" t="s">
        <v>729</v>
      </c>
      <c r="B231">
        <v>3638.35009765625</v>
      </c>
      <c r="C231">
        <v>12258.2099609375</v>
      </c>
      <c r="D231" s="79" t="s">
        <v>730</v>
      </c>
      <c r="E231" s="79" t="s">
        <v>731</v>
      </c>
      <c r="F231" s="79" t="s">
        <v>3562</v>
      </c>
      <c r="G231" s="79" t="s">
        <v>732</v>
      </c>
      <c r="H231" s="79" t="s">
        <v>3563</v>
      </c>
    </row>
    <row r="232" spans="1:8" x14ac:dyDescent="0.25">
      <c r="A232" t="s">
        <v>733</v>
      </c>
      <c r="B232">
        <v>3621.6298828125</v>
      </c>
      <c r="C232">
        <v>12268.3203125</v>
      </c>
      <c r="D232" s="79" t="s">
        <v>3564</v>
      </c>
      <c r="E232" s="79" t="s">
        <v>3565</v>
      </c>
      <c r="F232" s="79" t="s">
        <v>3566</v>
      </c>
      <c r="G232" s="79" t="s">
        <v>734</v>
      </c>
      <c r="H232" s="79" t="s">
        <v>3567</v>
      </c>
    </row>
    <row r="233" spans="1:8" x14ac:dyDescent="0.25">
      <c r="A233" t="s">
        <v>735</v>
      </c>
      <c r="B233" s="79" t="s">
        <v>736</v>
      </c>
      <c r="C233">
        <v>12455.330078125</v>
      </c>
      <c r="D233" s="79" t="s">
        <v>737</v>
      </c>
      <c r="E233" s="79" t="s">
        <v>3568</v>
      </c>
      <c r="F233" s="79" t="s">
        <v>738</v>
      </c>
      <c r="G233" s="79" t="s">
        <v>739</v>
      </c>
      <c r="H233" s="79" t="s">
        <v>3569</v>
      </c>
    </row>
    <row r="234" spans="1:8" x14ac:dyDescent="0.25">
      <c r="A234" t="s">
        <v>740</v>
      </c>
      <c r="B234" s="79" t="s">
        <v>741</v>
      </c>
      <c r="C234">
        <v>12456.41015625</v>
      </c>
      <c r="D234" s="79" t="s">
        <v>3570</v>
      </c>
      <c r="E234" s="79" t="s">
        <v>3571</v>
      </c>
      <c r="F234">
        <v>83.1002197265625</v>
      </c>
      <c r="G234" s="79" t="s">
        <v>742</v>
      </c>
      <c r="H234" s="79" t="s">
        <v>3572</v>
      </c>
    </row>
    <row r="235" spans="1:8" x14ac:dyDescent="0.25">
      <c r="A235" t="s">
        <v>743</v>
      </c>
      <c r="B235" s="79" t="s">
        <v>744</v>
      </c>
      <c r="C235">
        <v>12467.1298828125</v>
      </c>
      <c r="D235" s="79" t="s">
        <v>3573</v>
      </c>
      <c r="E235" s="79" t="s">
        <v>3574</v>
      </c>
      <c r="F235" s="79" t="s">
        <v>3575</v>
      </c>
      <c r="G235" s="79" t="s">
        <v>745</v>
      </c>
      <c r="H235" s="79" t="s">
        <v>3576</v>
      </c>
    </row>
    <row r="236" spans="1:8" x14ac:dyDescent="0.25">
      <c r="A236" t="s">
        <v>746</v>
      </c>
      <c r="B236">
        <v>3699.1201171875</v>
      </c>
      <c r="C236">
        <v>12528.48046875</v>
      </c>
      <c r="D236" s="79" t="s">
        <v>3577</v>
      </c>
      <c r="E236" s="79" t="s">
        <v>3578</v>
      </c>
      <c r="F236" s="79" t="s">
        <v>747</v>
      </c>
      <c r="G236" s="79" t="s">
        <v>748</v>
      </c>
      <c r="H236" s="79" t="s">
        <v>3579</v>
      </c>
    </row>
    <row r="237" spans="1:8" x14ac:dyDescent="0.25">
      <c r="A237" t="s">
        <v>749</v>
      </c>
      <c r="B237">
        <v>3691.9599609375</v>
      </c>
      <c r="C237">
        <v>12596.4697265625</v>
      </c>
      <c r="D237" s="79" t="s">
        <v>750</v>
      </c>
      <c r="E237" s="79" t="s">
        <v>751</v>
      </c>
      <c r="F237">
        <v>83.911476135253906</v>
      </c>
      <c r="G237" s="79" t="s">
        <v>752</v>
      </c>
      <c r="H237" s="79" t="s">
        <v>3580</v>
      </c>
    </row>
    <row r="238" spans="1:8" x14ac:dyDescent="0.25">
      <c r="A238" t="s">
        <v>753</v>
      </c>
      <c r="B238">
        <v>3702.25</v>
      </c>
      <c r="C238">
        <v>12635.7197265625</v>
      </c>
      <c r="D238" s="79" t="s">
        <v>3581</v>
      </c>
      <c r="E238" s="79" t="s">
        <v>3582</v>
      </c>
      <c r="F238" s="79" t="s">
        <v>747</v>
      </c>
      <c r="G238">
        <v>175.5</v>
      </c>
      <c r="H238" s="79" t="s">
        <v>3583</v>
      </c>
    </row>
    <row r="239" spans="1:8" x14ac:dyDescent="0.25">
      <c r="A239" t="s">
        <v>754</v>
      </c>
      <c r="B239" s="79" t="s">
        <v>755</v>
      </c>
      <c r="C239">
        <v>12364.6396484375</v>
      </c>
      <c r="D239" s="79" t="s">
        <v>3584</v>
      </c>
      <c r="E239" s="79" t="s">
        <v>3585</v>
      </c>
      <c r="F239" s="79" t="s">
        <v>3586</v>
      </c>
      <c r="G239">
        <v>172.5</v>
      </c>
      <c r="H239" s="79" t="s">
        <v>3587</v>
      </c>
    </row>
    <row r="240" spans="1:8" x14ac:dyDescent="0.25">
      <c r="A240" t="s">
        <v>756</v>
      </c>
      <c r="B240">
        <v>3668.10009765625</v>
      </c>
      <c r="C240">
        <v>12401.740234375</v>
      </c>
      <c r="D240" s="79" t="s">
        <v>3588</v>
      </c>
      <c r="E240" s="79" t="s">
        <v>757</v>
      </c>
      <c r="F240" s="79" t="s">
        <v>3589</v>
      </c>
      <c r="G240" s="79" t="s">
        <v>758</v>
      </c>
      <c r="H240" s="79" t="s">
        <v>3590</v>
      </c>
    </row>
    <row r="241" spans="1:8" x14ac:dyDescent="0.25">
      <c r="A241" t="s">
        <v>759</v>
      </c>
      <c r="B241">
        <v>3663.4599609375</v>
      </c>
      <c r="C241">
        <v>12375.41015625</v>
      </c>
      <c r="D241" s="79" t="s">
        <v>3591</v>
      </c>
      <c r="E241" s="79" t="s">
        <v>3592</v>
      </c>
      <c r="F241" s="79" t="s">
        <v>760</v>
      </c>
      <c r="G241" s="79" t="s">
        <v>761</v>
      </c>
      <c r="H241" s="79" t="s">
        <v>3593</v>
      </c>
    </row>
    <row r="242" spans="1:8" x14ac:dyDescent="0.25">
      <c r="A242" t="s">
        <v>762</v>
      </c>
      <c r="B242" s="79" t="s">
        <v>763</v>
      </c>
      <c r="C242">
        <v>12462.2099609375</v>
      </c>
      <c r="D242" s="79" t="s">
        <v>3584</v>
      </c>
      <c r="E242" s="79" t="s">
        <v>3594</v>
      </c>
      <c r="F242" s="79" t="s">
        <v>3595</v>
      </c>
      <c r="G242" s="79" t="s">
        <v>764</v>
      </c>
      <c r="H242" s="79" t="s">
        <v>3596</v>
      </c>
    </row>
    <row r="243" spans="1:8" x14ac:dyDescent="0.25">
      <c r="A243" t="s">
        <v>765</v>
      </c>
      <c r="B243">
        <v>3694.6201171875</v>
      </c>
      <c r="C243">
        <v>12595.919921875</v>
      </c>
      <c r="D243" s="79" t="s">
        <v>3597</v>
      </c>
      <c r="E243" s="79" t="s">
        <v>3598</v>
      </c>
      <c r="F243" s="79" t="s">
        <v>3599</v>
      </c>
      <c r="G243" s="79" t="s">
        <v>766</v>
      </c>
      <c r="H243" s="79" t="s">
        <v>3600</v>
      </c>
    </row>
    <row r="244" spans="1:8" x14ac:dyDescent="0.25">
      <c r="A244" t="s">
        <v>767</v>
      </c>
      <c r="B244">
        <v>3701.169921875</v>
      </c>
      <c r="C244">
        <v>12668.16015625</v>
      </c>
      <c r="D244" s="79" t="s">
        <v>768</v>
      </c>
      <c r="E244" s="79" t="s">
        <v>3601</v>
      </c>
      <c r="F244" s="79" t="s">
        <v>769</v>
      </c>
      <c r="G244" s="79" t="s">
        <v>691</v>
      </c>
      <c r="H244" s="79" t="s">
        <v>3602</v>
      </c>
    </row>
    <row r="245" spans="1:8" x14ac:dyDescent="0.25">
      <c r="A245" t="s">
        <v>770</v>
      </c>
      <c r="B245">
        <v>3722.47998046875</v>
      </c>
      <c r="C245">
        <v>12752.0595703125</v>
      </c>
      <c r="D245" s="79" t="s">
        <v>3603</v>
      </c>
      <c r="E245" s="79" t="s">
        <v>771</v>
      </c>
      <c r="F245">
        <v>85.321998596191406</v>
      </c>
      <c r="G245" s="79" t="s">
        <v>772</v>
      </c>
      <c r="H245" s="79" t="s">
        <v>3604</v>
      </c>
    </row>
    <row r="246" spans="1:8" x14ac:dyDescent="0.25">
      <c r="A246" t="s">
        <v>773</v>
      </c>
      <c r="B246" s="79" t="s">
        <v>774</v>
      </c>
      <c r="C246">
        <v>12738.1796875</v>
      </c>
      <c r="D246" s="79" t="s">
        <v>3605</v>
      </c>
      <c r="E246" s="79" t="s">
        <v>775</v>
      </c>
      <c r="F246" s="79" t="s">
        <v>776</v>
      </c>
      <c r="G246" s="79" t="s">
        <v>777</v>
      </c>
      <c r="H246" s="79" t="s">
        <v>3606</v>
      </c>
    </row>
    <row r="247" spans="1:8" x14ac:dyDescent="0.25">
      <c r="A247" t="s">
        <v>778</v>
      </c>
      <c r="B247">
        <v>3694.919921875</v>
      </c>
      <c r="C247">
        <v>12690.259765625</v>
      </c>
      <c r="D247" s="79" t="s">
        <v>3607</v>
      </c>
      <c r="E247" s="79" t="s">
        <v>3608</v>
      </c>
      <c r="F247" s="79" t="s">
        <v>3609</v>
      </c>
      <c r="G247" s="79" t="s">
        <v>779</v>
      </c>
      <c r="H247" s="79" t="s">
        <v>3610</v>
      </c>
    </row>
    <row r="248" spans="1:8" x14ac:dyDescent="0.25">
      <c r="A248" t="s">
        <v>780</v>
      </c>
      <c r="B248" s="79" t="s">
        <v>781</v>
      </c>
      <c r="C248">
        <v>12717.5595703125</v>
      </c>
      <c r="D248" s="79" t="s">
        <v>3611</v>
      </c>
      <c r="E248" s="79" t="s">
        <v>3612</v>
      </c>
      <c r="F248" s="79" t="s">
        <v>3613</v>
      </c>
      <c r="G248" s="79" t="s">
        <v>782</v>
      </c>
      <c r="H248" s="79" t="s">
        <v>3614</v>
      </c>
    </row>
    <row r="249" spans="1:8" x14ac:dyDescent="0.25">
      <c r="A249" t="s">
        <v>783</v>
      </c>
      <c r="B249" s="79" t="s">
        <v>784</v>
      </c>
      <c r="C249">
        <v>12653.1396484375</v>
      </c>
      <c r="D249" s="79" t="s">
        <v>785</v>
      </c>
      <c r="E249">
        <v>214.069580078125</v>
      </c>
      <c r="F249" s="79" t="s">
        <v>3615</v>
      </c>
      <c r="G249" s="79" t="s">
        <v>786</v>
      </c>
      <c r="H249">
        <v>215.32666015625</v>
      </c>
    </row>
    <row r="250" spans="1:8" x14ac:dyDescent="0.25">
      <c r="A250" t="s">
        <v>787</v>
      </c>
      <c r="B250">
        <v>3703.06005859375</v>
      </c>
      <c r="C250">
        <v>12711.009765625</v>
      </c>
      <c r="D250" s="79" t="s">
        <v>3616</v>
      </c>
      <c r="E250" s="79" t="s">
        <v>3617</v>
      </c>
      <c r="F250">
        <v>84.9451904296875</v>
      </c>
      <c r="G250" s="79" t="s">
        <v>788</v>
      </c>
      <c r="H250" s="79" t="s">
        <v>3618</v>
      </c>
    </row>
    <row r="251" spans="1:8" x14ac:dyDescent="0.25">
      <c r="A251" t="s">
        <v>789</v>
      </c>
      <c r="B251" s="79" t="s">
        <v>790</v>
      </c>
      <c r="C251">
        <v>12838.8603515625</v>
      </c>
      <c r="D251" s="79" t="s">
        <v>3619</v>
      </c>
      <c r="E251" s="79" t="s">
        <v>3620</v>
      </c>
      <c r="F251" s="79" t="s">
        <v>3621</v>
      </c>
      <c r="G251" s="79" t="s">
        <v>791</v>
      </c>
      <c r="H251" s="79" t="s">
        <v>3622</v>
      </c>
    </row>
    <row r="252" spans="1:8" x14ac:dyDescent="0.25">
      <c r="A252" t="s">
        <v>792</v>
      </c>
      <c r="B252">
        <v>3727.0400390625</v>
      </c>
      <c r="C252">
        <v>12843.490234375</v>
      </c>
      <c r="D252">
        <v>131.88330078125</v>
      </c>
      <c r="E252" s="79" t="s">
        <v>3623</v>
      </c>
      <c r="F252" s="79" t="s">
        <v>793</v>
      </c>
      <c r="G252" s="79" t="s">
        <v>788</v>
      </c>
      <c r="H252" s="79" t="s">
        <v>3624</v>
      </c>
    </row>
    <row r="253" spans="1:8" x14ac:dyDescent="0.25">
      <c r="A253" t="s">
        <v>794</v>
      </c>
      <c r="B253">
        <v>3732.0400390625</v>
      </c>
      <c r="C253">
        <v>12845.3603515625</v>
      </c>
      <c r="D253" s="79" t="s">
        <v>795</v>
      </c>
      <c r="E253" s="79" t="s">
        <v>3625</v>
      </c>
      <c r="F253" s="79" t="s">
        <v>3626</v>
      </c>
      <c r="G253" s="79" t="s">
        <v>796</v>
      </c>
      <c r="H253" s="79" t="s">
        <v>3627</v>
      </c>
    </row>
    <row r="254" spans="1:8" x14ac:dyDescent="0.25">
      <c r="A254" t="s">
        <v>797</v>
      </c>
      <c r="B254" s="79" t="s">
        <v>798</v>
      </c>
      <c r="C254">
        <v>12888.2802734375</v>
      </c>
      <c r="D254" s="79" t="s">
        <v>3628</v>
      </c>
      <c r="E254" s="79" t="s">
        <v>3629</v>
      </c>
      <c r="F254">
        <v>85.863380432128906</v>
      </c>
      <c r="G254" s="79" t="s">
        <v>799</v>
      </c>
      <c r="H254" s="79" t="s">
        <v>3630</v>
      </c>
    </row>
    <row r="255" spans="1:8" x14ac:dyDescent="0.25">
      <c r="A255" t="s">
        <v>800</v>
      </c>
      <c r="B255">
        <v>3700.64990234375</v>
      </c>
      <c r="C255">
        <v>12694.66015625</v>
      </c>
      <c r="D255" s="79" t="s">
        <v>3631</v>
      </c>
      <c r="E255" s="79" t="s">
        <v>3632</v>
      </c>
      <c r="F255" s="79" t="s">
        <v>3633</v>
      </c>
      <c r="G255" s="79" t="s">
        <v>801</v>
      </c>
      <c r="H255" s="79" t="s">
        <v>3634</v>
      </c>
    </row>
    <row r="256" spans="1:8" x14ac:dyDescent="0.25">
      <c r="A256" t="s">
        <v>802</v>
      </c>
      <c r="B256" s="79" t="s">
        <v>803</v>
      </c>
      <c r="C256">
        <v>12802.3798828125</v>
      </c>
      <c r="D256" s="79" t="s">
        <v>3635</v>
      </c>
      <c r="E256" s="79" t="s">
        <v>3636</v>
      </c>
      <c r="F256" s="79" t="s">
        <v>804</v>
      </c>
      <c r="G256" s="79" t="s">
        <v>805</v>
      </c>
      <c r="H256" s="79" t="s">
        <v>3637</v>
      </c>
    </row>
    <row r="257" spans="1:8" x14ac:dyDescent="0.25">
      <c r="A257" t="s">
        <v>806</v>
      </c>
      <c r="B257" s="79" t="s">
        <v>807</v>
      </c>
      <c r="C257">
        <v>12623.349609375</v>
      </c>
      <c r="D257" s="79" t="s">
        <v>3638</v>
      </c>
      <c r="E257" s="79" t="s">
        <v>3639</v>
      </c>
      <c r="F257">
        <v>86.920677185058594</v>
      </c>
      <c r="G257" s="79" t="s">
        <v>808</v>
      </c>
      <c r="H257" s="79" t="s">
        <v>3640</v>
      </c>
    </row>
    <row r="258" spans="1:8" x14ac:dyDescent="0.25">
      <c r="A258" t="s">
        <v>809</v>
      </c>
      <c r="B258">
        <v>3803.7900390625</v>
      </c>
      <c r="C258">
        <v>12939.5703125</v>
      </c>
      <c r="D258" s="79" t="s">
        <v>810</v>
      </c>
      <c r="E258" s="79" t="s">
        <v>3641</v>
      </c>
      <c r="F258" s="79" t="s">
        <v>3642</v>
      </c>
      <c r="G258" s="79" t="s">
        <v>811</v>
      </c>
      <c r="H258" s="79" t="s">
        <v>3643</v>
      </c>
    </row>
    <row r="259" spans="1:8" x14ac:dyDescent="0.25">
      <c r="A259" t="s">
        <v>812</v>
      </c>
      <c r="B259" s="79" t="s">
        <v>813</v>
      </c>
      <c r="C259">
        <v>13105.2001953125</v>
      </c>
      <c r="D259" s="79" t="s">
        <v>3644</v>
      </c>
      <c r="E259" s="79" t="s">
        <v>3645</v>
      </c>
      <c r="F259">
        <v>88.599365234375</v>
      </c>
      <c r="G259" s="79" t="s">
        <v>814</v>
      </c>
      <c r="H259" s="79" t="s">
        <v>3646</v>
      </c>
    </row>
    <row r="260" spans="1:8" x14ac:dyDescent="0.25">
      <c r="A260" t="s">
        <v>815</v>
      </c>
      <c r="B260" s="79" t="s">
        <v>816</v>
      </c>
      <c r="C260">
        <v>12902.490234375</v>
      </c>
      <c r="D260" s="79" t="s">
        <v>817</v>
      </c>
      <c r="E260" s="79" t="s">
        <v>818</v>
      </c>
      <c r="F260" s="79" t="s">
        <v>3642</v>
      </c>
      <c r="G260">
        <v>173</v>
      </c>
      <c r="H260" s="79" t="s">
        <v>3647</v>
      </c>
    </row>
    <row r="261" spans="1:8" x14ac:dyDescent="0.25">
      <c r="A261" t="s">
        <v>819</v>
      </c>
      <c r="B261">
        <v>3801.18994140625</v>
      </c>
      <c r="C261">
        <v>12892.08984375</v>
      </c>
      <c r="D261" s="79" t="s">
        <v>3648</v>
      </c>
      <c r="E261" s="79" t="s">
        <v>820</v>
      </c>
      <c r="F261" s="79" t="s">
        <v>3649</v>
      </c>
      <c r="G261" s="79" t="s">
        <v>821</v>
      </c>
      <c r="H261" s="79" t="s">
        <v>3650</v>
      </c>
    </row>
    <row r="262" spans="1:8" x14ac:dyDescent="0.25">
      <c r="A262" t="s">
        <v>822</v>
      </c>
      <c r="B262" s="79" t="s">
        <v>823</v>
      </c>
      <c r="C262">
        <v>12973.6298828125</v>
      </c>
      <c r="D262" s="79" t="s">
        <v>3651</v>
      </c>
      <c r="E262" s="79" t="s">
        <v>3652</v>
      </c>
      <c r="F262">
        <v>88.209815979003906</v>
      </c>
      <c r="G262" s="79" t="s">
        <v>824</v>
      </c>
      <c r="H262" s="79" t="s">
        <v>3653</v>
      </c>
    </row>
    <row r="263" spans="1:8" x14ac:dyDescent="0.25">
      <c r="A263" t="s">
        <v>825</v>
      </c>
      <c r="B263">
        <v>3795.5400390625</v>
      </c>
      <c r="C263">
        <v>12898.6904296875</v>
      </c>
      <c r="D263" s="79" t="s">
        <v>3654</v>
      </c>
      <c r="E263" s="79" t="s">
        <v>826</v>
      </c>
      <c r="F263" s="79" t="s">
        <v>3655</v>
      </c>
      <c r="G263" s="79" t="s">
        <v>827</v>
      </c>
      <c r="H263" s="79" t="s">
        <v>3656</v>
      </c>
    </row>
    <row r="264" spans="1:8" x14ac:dyDescent="0.25">
      <c r="A264" t="s">
        <v>828</v>
      </c>
      <c r="B264">
        <v>3768.25</v>
      </c>
      <c r="C264">
        <v>12803.9296875</v>
      </c>
      <c r="D264" s="79" t="s">
        <v>829</v>
      </c>
      <c r="E264" s="79" t="s">
        <v>3657</v>
      </c>
      <c r="F264">
        <v>87.440040588378906</v>
      </c>
      <c r="G264" s="79" t="s">
        <v>830</v>
      </c>
      <c r="H264" s="79" t="s">
        <v>3658</v>
      </c>
    </row>
    <row r="265" spans="1:8" x14ac:dyDescent="0.25">
      <c r="A265" t="s">
        <v>831</v>
      </c>
      <c r="B265" s="79" t="s">
        <v>832</v>
      </c>
      <c r="C265">
        <v>12996.5400390625</v>
      </c>
      <c r="D265" s="79" t="s">
        <v>3659</v>
      </c>
      <c r="E265" s="79" t="s">
        <v>3660</v>
      </c>
      <c r="F265" s="79" t="s">
        <v>3661</v>
      </c>
      <c r="G265" s="79" t="s">
        <v>833</v>
      </c>
      <c r="H265" s="79" t="s">
        <v>3662</v>
      </c>
    </row>
    <row r="266" spans="1:8" x14ac:dyDescent="0.25">
      <c r="A266" t="s">
        <v>834</v>
      </c>
      <c r="B266">
        <v>3851.85009765625</v>
      </c>
      <c r="C266">
        <v>13296.4501953125</v>
      </c>
      <c r="D266" s="79" t="s">
        <v>3663</v>
      </c>
      <c r="E266" s="79" t="s">
        <v>3664</v>
      </c>
      <c r="F266" s="79" t="s">
        <v>3665</v>
      </c>
      <c r="G266" s="79" t="s">
        <v>835</v>
      </c>
      <c r="H266" s="79" t="s">
        <v>3666</v>
      </c>
    </row>
    <row r="267" spans="1:8" x14ac:dyDescent="0.25">
      <c r="A267" t="s">
        <v>836</v>
      </c>
      <c r="B267" s="79" t="s">
        <v>837</v>
      </c>
      <c r="C267">
        <v>13404.990234375</v>
      </c>
      <c r="D267" s="79" t="s">
        <v>838</v>
      </c>
      <c r="E267" s="79" t="s">
        <v>3667</v>
      </c>
      <c r="F267" s="79" t="s">
        <v>3668</v>
      </c>
      <c r="G267" s="79" t="s">
        <v>839</v>
      </c>
      <c r="H267">
        <v>281.663330078125</v>
      </c>
    </row>
    <row r="268" spans="1:8" x14ac:dyDescent="0.25">
      <c r="A268" t="s">
        <v>840</v>
      </c>
      <c r="B268" s="79" t="s">
        <v>841</v>
      </c>
      <c r="C268">
        <v>13366.400390625</v>
      </c>
      <c r="D268" s="79" t="s">
        <v>842</v>
      </c>
      <c r="E268" s="79" t="s">
        <v>3669</v>
      </c>
      <c r="F268" s="79" t="s">
        <v>3670</v>
      </c>
      <c r="G268" s="79" t="s">
        <v>843</v>
      </c>
      <c r="H268" s="79" t="s">
        <v>3671</v>
      </c>
    </row>
    <row r="269" spans="1:8" x14ac:dyDescent="0.25">
      <c r="A269" t="s">
        <v>844</v>
      </c>
      <c r="B269" s="79" t="s">
        <v>845</v>
      </c>
      <c r="C269">
        <v>13483.2900390625</v>
      </c>
      <c r="D269" s="79" t="s">
        <v>846</v>
      </c>
      <c r="E269" s="79" t="s">
        <v>3672</v>
      </c>
      <c r="F269" s="79" t="s">
        <v>3673</v>
      </c>
      <c r="G269" s="79" t="s">
        <v>847</v>
      </c>
      <c r="H269" s="79" t="s">
        <v>3674</v>
      </c>
    </row>
    <row r="270" spans="1:8" x14ac:dyDescent="0.25">
      <c r="A270" t="s">
        <v>848</v>
      </c>
      <c r="B270">
        <v>3849.6201171875</v>
      </c>
      <c r="C270">
        <v>13490.1904296875</v>
      </c>
      <c r="D270" s="79" t="s">
        <v>849</v>
      </c>
      <c r="E270" s="79" t="s">
        <v>850</v>
      </c>
      <c r="F270" s="79" t="s">
        <v>3675</v>
      </c>
      <c r="G270" s="79" t="s">
        <v>851</v>
      </c>
      <c r="H270" s="79" t="s">
        <v>3676</v>
      </c>
    </row>
    <row r="271" spans="1:8" x14ac:dyDescent="0.25">
      <c r="A271" t="s">
        <v>852</v>
      </c>
      <c r="B271">
        <v>3750.77001953125</v>
      </c>
      <c r="C271">
        <v>13112.650390625</v>
      </c>
      <c r="D271" s="79" t="s">
        <v>853</v>
      </c>
      <c r="E271" s="79" t="s">
        <v>3677</v>
      </c>
      <c r="F271" s="79" t="s">
        <v>3678</v>
      </c>
      <c r="G271" s="79" t="s">
        <v>854</v>
      </c>
      <c r="H271" s="79" t="s">
        <v>3679</v>
      </c>
    </row>
    <row r="272" spans="1:8" x14ac:dyDescent="0.25">
      <c r="A272" t="s">
        <v>855</v>
      </c>
      <c r="B272">
        <v>3787.3798828125</v>
      </c>
      <c r="C272">
        <v>13201.5302734375</v>
      </c>
      <c r="D272" s="79" t="s">
        <v>856</v>
      </c>
      <c r="E272" s="79" t="s">
        <v>857</v>
      </c>
      <c r="F272">
        <v>87.3843994140625</v>
      </c>
      <c r="G272" s="79" t="s">
        <v>858</v>
      </c>
      <c r="H272" s="79" t="s">
        <v>3680</v>
      </c>
    </row>
    <row r="273" spans="1:8" x14ac:dyDescent="0.25">
      <c r="A273" t="s">
        <v>859</v>
      </c>
      <c r="B273" s="79" t="s">
        <v>860</v>
      </c>
      <c r="C273">
        <v>12925.3798828125</v>
      </c>
      <c r="D273" s="79" t="s">
        <v>3681</v>
      </c>
      <c r="E273" s="79" t="s">
        <v>3682</v>
      </c>
      <c r="F273" s="79" t="s">
        <v>3683</v>
      </c>
      <c r="G273" s="79" t="s">
        <v>861</v>
      </c>
      <c r="H273">
        <v>264.510009765625</v>
      </c>
    </row>
    <row r="274" spans="1:8" x14ac:dyDescent="0.25">
      <c r="A274" t="s">
        <v>862</v>
      </c>
      <c r="B274" s="79" t="s">
        <v>863</v>
      </c>
      <c r="C274">
        <v>13248.900390625</v>
      </c>
      <c r="D274" s="79" t="s">
        <v>3684</v>
      </c>
      <c r="E274" s="79" t="s">
        <v>3685</v>
      </c>
      <c r="F274" s="79" t="s">
        <v>3686</v>
      </c>
      <c r="G274" s="79" t="s">
        <v>864</v>
      </c>
      <c r="H274" s="79" t="s">
        <v>3687</v>
      </c>
    </row>
    <row r="275" spans="1:8" x14ac:dyDescent="0.25">
      <c r="A275" t="s">
        <v>865</v>
      </c>
      <c r="B275">
        <v>3826.31005859375</v>
      </c>
      <c r="C275">
        <v>13456.1201171875</v>
      </c>
      <c r="D275" s="79" t="s">
        <v>3688</v>
      </c>
      <c r="E275" s="79" t="s">
        <v>3689</v>
      </c>
      <c r="F275" s="79" t="s">
        <v>3690</v>
      </c>
      <c r="G275" s="79" t="s">
        <v>866</v>
      </c>
      <c r="H275" s="79" t="s">
        <v>3691</v>
      </c>
    </row>
    <row r="276" spans="1:8" x14ac:dyDescent="0.25">
      <c r="A276" t="s">
        <v>867</v>
      </c>
      <c r="B276">
        <v>3830.169921875</v>
      </c>
      <c r="C276">
        <v>13402.3701171875</v>
      </c>
      <c r="D276" s="79" t="s">
        <v>3692</v>
      </c>
      <c r="E276" s="79" t="s">
        <v>868</v>
      </c>
      <c r="F276" s="79" t="s">
        <v>3693</v>
      </c>
      <c r="G276" s="79" t="s">
        <v>869</v>
      </c>
      <c r="H276" s="79" t="s">
        <v>3694</v>
      </c>
    </row>
    <row r="277" spans="1:8" x14ac:dyDescent="0.25">
      <c r="A277" t="s">
        <v>870</v>
      </c>
      <c r="B277" s="79" t="s">
        <v>871</v>
      </c>
      <c r="C277">
        <v>13560.8896484375</v>
      </c>
      <c r="D277" s="79" t="s">
        <v>3695</v>
      </c>
      <c r="E277" s="79" t="s">
        <v>3696</v>
      </c>
      <c r="F277" s="79" t="s">
        <v>872</v>
      </c>
      <c r="G277" s="79" t="s">
        <v>873</v>
      </c>
      <c r="H277" s="79" t="s">
        <v>3697</v>
      </c>
    </row>
    <row r="278" spans="1:8" x14ac:dyDescent="0.25">
      <c r="A278" t="s">
        <v>874</v>
      </c>
      <c r="B278">
        <v>3886.830078125</v>
      </c>
      <c r="C278">
        <v>13603.9599609375</v>
      </c>
      <c r="D278" s="79" t="s">
        <v>3698</v>
      </c>
      <c r="E278" s="79" t="s">
        <v>3699</v>
      </c>
      <c r="F278">
        <v>89.638084411621094</v>
      </c>
      <c r="G278" s="79" t="s">
        <v>875</v>
      </c>
      <c r="H278">
        <v>284.07666015625</v>
      </c>
    </row>
    <row r="279" spans="1:8" x14ac:dyDescent="0.25">
      <c r="A279" t="s">
        <v>876</v>
      </c>
      <c r="B279" s="79" t="s">
        <v>877</v>
      </c>
      <c r="C279">
        <v>13695.01953125</v>
      </c>
      <c r="D279" s="79" t="s">
        <v>3700</v>
      </c>
      <c r="E279" s="79" t="s">
        <v>3701</v>
      </c>
      <c r="F279" s="79" t="s">
        <v>3702</v>
      </c>
      <c r="G279" s="79" t="s">
        <v>878</v>
      </c>
      <c r="H279" s="79" t="s">
        <v>3703</v>
      </c>
    </row>
    <row r="280" spans="1:8" x14ac:dyDescent="0.25">
      <c r="A280" t="s">
        <v>879</v>
      </c>
      <c r="B280">
        <v>3911.22998046875</v>
      </c>
      <c r="C280">
        <v>13687.080078125</v>
      </c>
      <c r="D280">
        <v>133.19677734375</v>
      </c>
      <c r="E280" s="79" t="s">
        <v>3704</v>
      </c>
      <c r="F280">
        <v>90.5377197265625</v>
      </c>
      <c r="G280" s="79" t="s">
        <v>880</v>
      </c>
      <c r="H280">
        <v>283.1533203125</v>
      </c>
    </row>
    <row r="281" spans="1:8" x14ac:dyDescent="0.25">
      <c r="A281" t="s">
        <v>881</v>
      </c>
      <c r="B281">
        <v>3909.8798828125</v>
      </c>
      <c r="C281">
        <v>13655.26953125</v>
      </c>
      <c r="D281" s="79" t="s">
        <v>3705</v>
      </c>
      <c r="E281" s="79" t="s">
        <v>3706</v>
      </c>
      <c r="F281" s="79" t="s">
        <v>882</v>
      </c>
      <c r="G281" s="79" t="s">
        <v>883</v>
      </c>
      <c r="H281" s="79" t="s">
        <v>3707</v>
      </c>
    </row>
    <row r="282" spans="1:8" x14ac:dyDescent="0.25">
      <c r="A282" t="s">
        <v>884</v>
      </c>
      <c r="B282">
        <v>3916.3798828125</v>
      </c>
      <c r="C282">
        <v>13734.349609375</v>
      </c>
      <c r="D282" s="79" t="s">
        <v>3708</v>
      </c>
      <c r="E282" s="79" t="s">
        <v>3709</v>
      </c>
      <c r="F282" s="79" t="s">
        <v>885</v>
      </c>
      <c r="G282" s="79" t="s">
        <v>886</v>
      </c>
      <c r="H282" s="79" t="s">
        <v>3710</v>
      </c>
    </row>
    <row r="283" spans="1:8" x14ac:dyDescent="0.25">
      <c r="A283" t="s">
        <v>887</v>
      </c>
      <c r="B283">
        <v>3934.830078125</v>
      </c>
      <c r="C283">
        <v>13807.7001953125</v>
      </c>
      <c r="D283" s="79" t="s">
        <v>3711</v>
      </c>
      <c r="E283" s="79" t="s">
        <v>3712</v>
      </c>
      <c r="F283" s="79" t="s">
        <v>3713</v>
      </c>
      <c r="G283" s="79" t="s">
        <v>888</v>
      </c>
      <c r="H283" s="79" t="s">
        <v>3714</v>
      </c>
    </row>
    <row r="284" spans="1:8" x14ac:dyDescent="0.25">
      <c r="A284" t="s">
        <v>889</v>
      </c>
      <c r="B284" s="79" t="s">
        <v>890</v>
      </c>
      <c r="C284">
        <v>13773.76953125</v>
      </c>
      <c r="D284" s="79" t="s">
        <v>891</v>
      </c>
      <c r="E284" s="79" t="s">
        <v>892</v>
      </c>
      <c r="F284" s="79" t="s">
        <v>893</v>
      </c>
      <c r="G284" s="79" t="s">
        <v>894</v>
      </c>
      <c r="H284" s="79" t="s">
        <v>3715</v>
      </c>
    </row>
    <row r="285" spans="1:8" x14ac:dyDescent="0.25">
      <c r="A285" t="s">
        <v>895</v>
      </c>
      <c r="B285">
        <v>3931.330078125</v>
      </c>
      <c r="C285">
        <v>13699.7099609375</v>
      </c>
      <c r="D285" s="79" t="s">
        <v>3716</v>
      </c>
      <c r="E285" s="79" t="s">
        <v>3717</v>
      </c>
      <c r="F285" s="79" t="s">
        <v>896</v>
      </c>
      <c r="G285" s="79" t="s">
        <v>897</v>
      </c>
      <c r="H285" s="79" t="s">
        <v>3718</v>
      </c>
    </row>
    <row r="286" spans="1:8" x14ac:dyDescent="0.25">
      <c r="A286" t="s">
        <v>898</v>
      </c>
      <c r="B286" s="79" t="s">
        <v>899</v>
      </c>
      <c r="C286">
        <v>13637.509765625</v>
      </c>
      <c r="D286" s="79" t="s">
        <v>3719</v>
      </c>
      <c r="E286" s="79" t="s">
        <v>900</v>
      </c>
      <c r="F286" s="79" t="s">
        <v>3720</v>
      </c>
      <c r="G286" s="79" t="s">
        <v>901</v>
      </c>
      <c r="H286" s="79" t="s">
        <v>3721</v>
      </c>
    </row>
    <row r="287" spans="1:8" x14ac:dyDescent="0.25">
      <c r="A287" t="s">
        <v>902</v>
      </c>
      <c r="B287">
        <v>3906.7099609375</v>
      </c>
      <c r="C287">
        <v>13580.7802734375</v>
      </c>
      <c r="D287" s="79" t="s">
        <v>3722</v>
      </c>
      <c r="E287" s="79" t="s">
        <v>3723</v>
      </c>
      <c r="F287" s="79" t="s">
        <v>885</v>
      </c>
      <c r="G287" s="79" t="s">
        <v>903</v>
      </c>
      <c r="H287" s="79" t="s">
        <v>3724</v>
      </c>
    </row>
    <row r="288" spans="1:8" x14ac:dyDescent="0.25">
      <c r="A288" t="s">
        <v>904</v>
      </c>
      <c r="B288">
        <v>3876.5</v>
      </c>
      <c r="C288">
        <v>13223.740234375</v>
      </c>
      <c r="D288" s="79" t="s">
        <v>3725</v>
      </c>
      <c r="E288" s="79" t="s">
        <v>3726</v>
      </c>
      <c r="F288" s="79" t="s">
        <v>905</v>
      </c>
      <c r="G288" s="79" t="s">
        <v>728</v>
      </c>
      <c r="H288" s="79" t="s">
        <v>3727</v>
      </c>
    </row>
    <row r="289" spans="1:8" x14ac:dyDescent="0.25">
      <c r="A289" t="s">
        <v>906</v>
      </c>
      <c r="B289">
        <v>3881.3701171875</v>
      </c>
      <c r="C289">
        <v>13194.7099609375</v>
      </c>
      <c r="D289" s="79" t="s">
        <v>3728</v>
      </c>
      <c r="E289" s="79" t="s">
        <v>3729</v>
      </c>
      <c r="F289" s="79" t="s">
        <v>3730</v>
      </c>
      <c r="G289" s="79" t="s">
        <v>907</v>
      </c>
      <c r="H289" s="79" t="s">
        <v>3731</v>
      </c>
    </row>
    <row r="290" spans="1:8" x14ac:dyDescent="0.25">
      <c r="A290" t="s">
        <v>908</v>
      </c>
      <c r="B290" s="79" t="s">
        <v>909</v>
      </c>
      <c r="C290">
        <v>13302.1904296875</v>
      </c>
      <c r="D290" s="79" t="s">
        <v>3732</v>
      </c>
      <c r="E290" s="79" t="s">
        <v>910</v>
      </c>
      <c r="F290" s="79" t="s">
        <v>3720</v>
      </c>
      <c r="G290">
        <v>169</v>
      </c>
      <c r="H290" s="79" t="s">
        <v>3733</v>
      </c>
    </row>
    <row r="291" spans="1:8" x14ac:dyDescent="0.25">
      <c r="A291" t="s">
        <v>911</v>
      </c>
      <c r="B291" s="79" t="s">
        <v>912</v>
      </c>
      <c r="C291">
        <v>12828.3095703125</v>
      </c>
      <c r="D291" s="79" t="s">
        <v>3734</v>
      </c>
      <c r="E291" s="79" t="s">
        <v>3735</v>
      </c>
      <c r="F291" s="79" t="s">
        <v>3736</v>
      </c>
      <c r="G291" s="79" t="s">
        <v>913</v>
      </c>
      <c r="H291" s="79" t="s">
        <v>3737</v>
      </c>
    </row>
    <row r="292" spans="1:8" x14ac:dyDescent="0.25">
      <c r="A292" t="s">
        <v>914</v>
      </c>
      <c r="B292">
        <v>3811.14990234375</v>
      </c>
      <c r="C292">
        <v>12909.4404296875</v>
      </c>
      <c r="D292" s="79" t="s">
        <v>3738</v>
      </c>
      <c r="E292" s="79" t="s">
        <v>3739</v>
      </c>
      <c r="F292" s="79" t="s">
        <v>3740</v>
      </c>
      <c r="G292" s="79" t="s">
        <v>915</v>
      </c>
      <c r="H292" s="79" t="s">
        <v>3741</v>
      </c>
    </row>
    <row r="293" spans="1:8" x14ac:dyDescent="0.25">
      <c r="A293" t="s">
        <v>916</v>
      </c>
      <c r="B293" s="79" t="s">
        <v>917</v>
      </c>
      <c r="C293">
        <v>13282.9501953125</v>
      </c>
      <c r="D293" s="79" t="s">
        <v>3742</v>
      </c>
      <c r="E293" s="79" t="s">
        <v>3743</v>
      </c>
      <c r="F293" s="79" t="s">
        <v>3744</v>
      </c>
      <c r="G293" s="79" t="s">
        <v>918</v>
      </c>
      <c r="H293" s="79" t="s">
        <v>3745</v>
      </c>
    </row>
    <row r="294" spans="1:8" x14ac:dyDescent="0.25">
      <c r="A294" t="s">
        <v>919</v>
      </c>
      <c r="B294">
        <v>3870.2900390625</v>
      </c>
      <c r="C294">
        <v>13059.9501953125</v>
      </c>
      <c r="D294" s="79" t="s">
        <v>920</v>
      </c>
      <c r="E294" s="79" t="s">
        <v>3746</v>
      </c>
      <c r="F294" s="79" t="s">
        <v>921</v>
      </c>
      <c r="G294" s="79" t="s">
        <v>922</v>
      </c>
      <c r="H294" s="79" t="s">
        <v>3747</v>
      </c>
    </row>
    <row r="295" spans="1:8" x14ac:dyDescent="0.25">
      <c r="A295" t="s">
        <v>923</v>
      </c>
      <c r="B295" s="79" t="s">
        <v>924</v>
      </c>
      <c r="C295">
        <v>12683.330078125</v>
      </c>
      <c r="D295" s="79" t="s">
        <v>3748</v>
      </c>
      <c r="E295" s="79" t="s">
        <v>925</v>
      </c>
      <c r="F295" s="79" t="s">
        <v>3749</v>
      </c>
      <c r="G295" s="79" t="s">
        <v>926</v>
      </c>
      <c r="H295" s="79" t="s">
        <v>3750</v>
      </c>
    </row>
    <row r="296" spans="1:8" x14ac:dyDescent="0.25">
      <c r="A296" t="s">
        <v>927</v>
      </c>
      <c r="B296" s="79" t="s">
        <v>928</v>
      </c>
      <c r="C296">
        <v>12464</v>
      </c>
      <c r="D296" s="79" t="s">
        <v>3751</v>
      </c>
      <c r="E296" s="79" t="s">
        <v>3752</v>
      </c>
      <c r="F296" s="79" t="s">
        <v>3753</v>
      </c>
      <c r="G296" s="79" t="s">
        <v>929</v>
      </c>
      <c r="H296" s="79" t="s">
        <v>3754</v>
      </c>
    </row>
    <row r="297" spans="1:8" x14ac:dyDescent="0.25">
      <c r="A297" t="s">
        <v>930</v>
      </c>
      <c r="B297">
        <v>3841.93994140625</v>
      </c>
      <c r="C297">
        <v>12668.509765625</v>
      </c>
      <c r="D297" s="79" t="s">
        <v>3755</v>
      </c>
      <c r="E297">
        <v>224.83349609375</v>
      </c>
      <c r="F297" s="79" t="s">
        <v>3756</v>
      </c>
      <c r="G297" s="79" t="s">
        <v>931</v>
      </c>
      <c r="H297" s="79" t="s">
        <v>3757</v>
      </c>
    </row>
    <row r="298" spans="1:8" x14ac:dyDescent="0.25">
      <c r="A298" t="s">
        <v>932</v>
      </c>
      <c r="B298">
        <v>3821.35009765625</v>
      </c>
      <c r="C298">
        <v>12299.080078125</v>
      </c>
      <c r="D298" s="79" t="s">
        <v>3758</v>
      </c>
      <c r="E298" s="79" t="s">
        <v>3759</v>
      </c>
      <c r="F298">
        <v>87.79248046875</v>
      </c>
      <c r="G298" s="79" t="s">
        <v>152</v>
      </c>
      <c r="H298" s="79" t="s">
        <v>3760</v>
      </c>
    </row>
    <row r="299" spans="1:8" x14ac:dyDescent="0.25">
      <c r="A299" t="s">
        <v>933</v>
      </c>
      <c r="B299">
        <v>3875.43994140625</v>
      </c>
      <c r="C299">
        <v>12794.490234375</v>
      </c>
      <c r="D299" s="79" t="s">
        <v>3761</v>
      </c>
      <c r="E299" s="79" t="s">
        <v>3762</v>
      </c>
      <c r="F299" s="79" t="s">
        <v>934</v>
      </c>
      <c r="G299" s="79" t="s">
        <v>259</v>
      </c>
      <c r="H299" s="79" t="s">
        <v>3763</v>
      </c>
    </row>
    <row r="300" spans="1:8" x14ac:dyDescent="0.25">
      <c r="A300" t="s">
        <v>935</v>
      </c>
      <c r="B300">
        <v>3898.81005859375</v>
      </c>
      <c r="C300">
        <v>12752.0703125</v>
      </c>
      <c r="D300" s="79" t="s">
        <v>3764</v>
      </c>
      <c r="E300" s="79" t="s">
        <v>3765</v>
      </c>
      <c r="F300" s="79" t="s">
        <v>3766</v>
      </c>
      <c r="G300" s="79" t="s">
        <v>936</v>
      </c>
      <c r="H300" s="79" t="s">
        <v>3767</v>
      </c>
    </row>
    <row r="301" spans="1:8" x14ac:dyDescent="0.25">
      <c r="A301" t="s">
        <v>937</v>
      </c>
      <c r="B301" s="79" t="s">
        <v>938</v>
      </c>
      <c r="C301">
        <v>13052.900390625</v>
      </c>
      <c r="D301" s="79" t="s">
        <v>3768</v>
      </c>
      <c r="E301" s="79" t="s">
        <v>939</v>
      </c>
      <c r="F301" s="79" t="s">
        <v>3769</v>
      </c>
      <c r="G301" s="79" t="s">
        <v>940</v>
      </c>
      <c r="H301" s="79" t="s">
        <v>3770</v>
      </c>
    </row>
    <row r="302" spans="1:8" x14ac:dyDescent="0.25">
      <c r="A302" t="s">
        <v>941</v>
      </c>
      <c r="B302" s="79" t="s">
        <v>942</v>
      </c>
      <c r="C302">
        <v>12937.2900390625</v>
      </c>
      <c r="D302" s="79" t="s">
        <v>3771</v>
      </c>
      <c r="E302" s="79" t="s">
        <v>3772</v>
      </c>
      <c r="F302" s="79" t="s">
        <v>3773</v>
      </c>
      <c r="G302" s="79" t="s">
        <v>943</v>
      </c>
      <c r="H302" s="79" t="s">
        <v>3774</v>
      </c>
    </row>
    <row r="303" spans="1:8" x14ac:dyDescent="0.25">
      <c r="A303" t="s">
        <v>944</v>
      </c>
      <c r="B303">
        <v>3968.93994140625</v>
      </c>
      <c r="C303">
        <v>13082.5400390625</v>
      </c>
      <c r="D303" s="79" t="s">
        <v>3775</v>
      </c>
      <c r="E303">
        <v>227.94970703125</v>
      </c>
      <c r="F303" s="79" t="s">
        <v>3776</v>
      </c>
      <c r="G303" s="79" t="s">
        <v>945</v>
      </c>
      <c r="H303" s="79" t="s">
        <v>3777</v>
      </c>
    </row>
    <row r="304" spans="1:8" x14ac:dyDescent="0.25">
      <c r="A304" t="s">
        <v>946</v>
      </c>
      <c r="B304">
        <v>3962.7099609375</v>
      </c>
      <c r="C304">
        <v>13152.2802734375</v>
      </c>
      <c r="D304" s="79" t="s">
        <v>3778</v>
      </c>
      <c r="E304" s="79" t="s">
        <v>3779</v>
      </c>
      <c r="F304">
        <v>91.038551330566406</v>
      </c>
      <c r="G304" s="79" t="s">
        <v>947</v>
      </c>
      <c r="H304" s="79" t="s">
        <v>3780</v>
      </c>
    </row>
    <row r="305" spans="1:8" x14ac:dyDescent="0.25">
      <c r="A305" t="s">
        <v>948</v>
      </c>
      <c r="B305">
        <v>3974.1201171875</v>
      </c>
      <c r="C305">
        <v>13202.3798828125</v>
      </c>
      <c r="D305" s="79" t="s">
        <v>3781</v>
      </c>
      <c r="E305" s="79" t="s">
        <v>3782</v>
      </c>
      <c r="F305" s="79" t="s">
        <v>3713</v>
      </c>
      <c r="G305" s="79" t="s">
        <v>949</v>
      </c>
      <c r="H305" s="79" t="s">
        <v>3783</v>
      </c>
    </row>
    <row r="306" spans="1:8" x14ac:dyDescent="0.25">
      <c r="A306" t="s">
        <v>950</v>
      </c>
      <c r="B306">
        <v>3915.4599609375</v>
      </c>
      <c r="C306">
        <v>12789.1396484375</v>
      </c>
      <c r="D306" s="79" t="s">
        <v>3784</v>
      </c>
      <c r="E306" s="79" t="s">
        <v>3785</v>
      </c>
      <c r="F306" s="79" t="s">
        <v>3786</v>
      </c>
      <c r="G306" s="79" t="s">
        <v>364</v>
      </c>
      <c r="H306" s="79" t="s">
        <v>3787</v>
      </c>
    </row>
    <row r="307" spans="1:8" x14ac:dyDescent="0.25">
      <c r="A307" t="s">
        <v>951</v>
      </c>
      <c r="B307">
        <v>3913.10009765625</v>
      </c>
      <c r="C307">
        <v>12866.990234375</v>
      </c>
      <c r="D307" s="79" t="s">
        <v>3788</v>
      </c>
      <c r="E307" s="79" t="s">
        <v>952</v>
      </c>
      <c r="F307" s="79" t="s">
        <v>3730</v>
      </c>
      <c r="G307" s="79" t="s">
        <v>953</v>
      </c>
      <c r="H307" s="79" t="s">
        <v>3789</v>
      </c>
    </row>
    <row r="308" spans="1:8" x14ac:dyDescent="0.25">
      <c r="A308" t="s">
        <v>954</v>
      </c>
      <c r="B308" s="79" t="s">
        <v>955</v>
      </c>
      <c r="C308">
        <v>13086.509765625</v>
      </c>
      <c r="D308" s="79" t="s">
        <v>3790</v>
      </c>
      <c r="E308" s="79" t="s">
        <v>3791</v>
      </c>
      <c r="F308" s="79" t="s">
        <v>956</v>
      </c>
      <c r="G308">
        <v>163</v>
      </c>
      <c r="H308" s="79" t="s">
        <v>3792</v>
      </c>
    </row>
    <row r="309" spans="1:8" x14ac:dyDescent="0.25">
      <c r="A309" t="s">
        <v>957</v>
      </c>
      <c r="B309">
        <v>3910.52001953125</v>
      </c>
      <c r="C309">
        <v>13017.7900390625</v>
      </c>
      <c r="D309" s="79" t="s">
        <v>3793</v>
      </c>
      <c r="E309" s="79" t="s">
        <v>3794</v>
      </c>
      <c r="F309">
        <v>89.462791442871094</v>
      </c>
      <c r="G309" s="79" t="s">
        <v>915</v>
      </c>
      <c r="H309" s="79" t="s">
        <v>3795</v>
      </c>
    </row>
    <row r="310" spans="1:8" x14ac:dyDescent="0.25">
      <c r="A310" t="s">
        <v>958</v>
      </c>
      <c r="B310" s="79" t="s">
        <v>959</v>
      </c>
      <c r="C310">
        <v>12798.8798828125</v>
      </c>
      <c r="D310" s="79" t="s">
        <v>3796</v>
      </c>
      <c r="E310" s="79" t="s">
        <v>3797</v>
      </c>
      <c r="F310" s="79" t="s">
        <v>960</v>
      </c>
      <c r="G310" s="79" t="s">
        <v>961</v>
      </c>
      <c r="H310" s="79" t="s">
        <v>3798</v>
      </c>
    </row>
    <row r="311" spans="1:8" x14ac:dyDescent="0.25">
      <c r="A311" t="s">
        <v>962</v>
      </c>
      <c r="B311">
        <v>3909.52001953125</v>
      </c>
      <c r="C311">
        <v>12780.509765625</v>
      </c>
      <c r="D311" s="79" t="s">
        <v>3799</v>
      </c>
      <c r="E311" s="79" t="s">
        <v>3800</v>
      </c>
      <c r="F311">
        <v>89.258201599121094</v>
      </c>
      <c r="G311" s="79" t="s">
        <v>963</v>
      </c>
      <c r="H311" s="79" t="s">
        <v>3801</v>
      </c>
    </row>
    <row r="312" spans="1:8" x14ac:dyDescent="0.25">
      <c r="A312" t="s">
        <v>964</v>
      </c>
      <c r="B312">
        <v>3974.5400390625</v>
      </c>
      <c r="C312">
        <v>12979.1201171875</v>
      </c>
      <c r="D312" s="79" t="s">
        <v>3802</v>
      </c>
      <c r="E312" s="79" t="s">
        <v>3803</v>
      </c>
      <c r="F312" s="79" t="s">
        <v>3804</v>
      </c>
      <c r="G312" s="79" t="s">
        <v>368</v>
      </c>
      <c r="H312" s="79" t="s">
        <v>3805</v>
      </c>
    </row>
    <row r="313" spans="1:8" x14ac:dyDescent="0.25">
      <c r="A313" t="s">
        <v>965</v>
      </c>
      <c r="B313" s="79" t="s">
        <v>966</v>
      </c>
      <c r="C313">
        <v>12965.740234375</v>
      </c>
      <c r="D313" s="79" t="s">
        <v>3806</v>
      </c>
      <c r="E313" s="79" t="s">
        <v>3807</v>
      </c>
      <c r="F313" s="79" t="s">
        <v>3808</v>
      </c>
      <c r="G313" s="79" t="s">
        <v>967</v>
      </c>
      <c r="H313" s="79" t="s">
        <v>3809</v>
      </c>
    </row>
    <row r="314" spans="1:8" x14ac:dyDescent="0.25">
      <c r="A314" t="s">
        <v>968</v>
      </c>
      <c r="B314" s="79" t="s">
        <v>969</v>
      </c>
      <c r="C314">
        <v>12896.5302734375</v>
      </c>
      <c r="D314" s="79" t="s">
        <v>3810</v>
      </c>
      <c r="E314" s="79" t="s">
        <v>970</v>
      </c>
      <c r="F314">
        <v>90.290382385253906</v>
      </c>
      <c r="G314" s="79" t="s">
        <v>971</v>
      </c>
      <c r="H314" s="79" t="s">
        <v>3811</v>
      </c>
    </row>
    <row r="315" spans="1:8" x14ac:dyDescent="0.25">
      <c r="A315" t="s">
        <v>972</v>
      </c>
      <c r="B315" s="79" t="s">
        <v>973</v>
      </c>
      <c r="C315">
        <v>13091.4404296875</v>
      </c>
      <c r="D315" s="79" t="s">
        <v>3812</v>
      </c>
      <c r="E315" s="79" t="s">
        <v>3813</v>
      </c>
      <c r="F315" s="79" t="s">
        <v>974</v>
      </c>
      <c r="G315" s="79" t="s">
        <v>975</v>
      </c>
      <c r="H315" s="79" t="s">
        <v>3814</v>
      </c>
    </row>
    <row r="316" spans="1:8" x14ac:dyDescent="0.25">
      <c r="A316" t="s">
        <v>976</v>
      </c>
      <c r="B316">
        <v>4019.8701171875</v>
      </c>
      <c r="C316">
        <v>13329.51953125</v>
      </c>
      <c r="D316" s="79" t="s">
        <v>3815</v>
      </c>
      <c r="E316" s="79" t="s">
        <v>3816</v>
      </c>
      <c r="F316" s="79" t="s">
        <v>977</v>
      </c>
      <c r="G316" s="79" t="s">
        <v>978</v>
      </c>
      <c r="H316" s="79" t="s">
        <v>3817</v>
      </c>
    </row>
    <row r="317" spans="1:8" x14ac:dyDescent="0.25">
      <c r="A317" t="s">
        <v>979</v>
      </c>
      <c r="B317" s="79" t="s">
        <v>980</v>
      </c>
      <c r="C317">
        <v>13598.16015625</v>
      </c>
      <c r="D317" s="79" t="s">
        <v>3818</v>
      </c>
      <c r="E317" s="79" t="s">
        <v>3819</v>
      </c>
      <c r="F317" s="79" t="s">
        <v>3820</v>
      </c>
      <c r="G317" s="79" t="s">
        <v>981</v>
      </c>
      <c r="H317" s="79" t="s">
        <v>3821</v>
      </c>
    </row>
    <row r="318" spans="1:8" x14ac:dyDescent="0.25">
      <c r="A318" t="s">
        <v>982</v>
      </c>
      <c r="B318">
        <v>4073.93994140625</v>
      </c>
      <c r="C318">
        <v>13578.4599609375</v>
      </c>
      <c r="D318" s="79" t="s">
        <v>3822</v>
      </c>
      <c r="E318" s="79" t="s">
        <v>3823</v>
      </c>
      <c r="F318" s="79" t="s">
        <v>983</v>
      </c>
      <c r="G318" s="79" t="s">
        <v>984</v>
      </c>
      <c r="H318" s="79" t="s">
        <v>3824</v>
      </c>
    </row>
    <row r="319" spans="1:8" x14ac:dyDescent="0.25">
      <c r="A319" t="s">
        <v>985</v>
      </c>
      <c r="B319" s="79" t="s">
        <v>986</v>
      </c>
      <c r="C319">
        <v>13616.7001953125</v>
      </c>
      <c r="D319" s="79" t="s">
        <v>3825</v>
      </c>
      <c r="E319" s="79" t="s">
        <v>987</v>
      </c>
      <c r="F319" s="79" t="s">
        <v>3826</v>
      </c>
      <c r="G319" s="79" t="s">
        <v>988</v>
      </c>
      <c r="H319" s="79" t="s">
        <v>3827</v>
      </c>
    </row>
    <row r="320" spans="1:8" x14ac:dyDescent="0.25">
      <c r="A320" t="s">
        <v>989</v>
      </c>
      <c r="B320">
        <v>4097.169921875</v>
      </c>
      <c r="C320">
        <v>13758.509765625</v>
      </c>
      <c r="D320" s="79" t="s">
        <v>3828</v>
      </c>
      <c r="E320" s="79" t="s">
        <v>990</v>
      </c>
      <c r="F320">
        <v>92.9591064453125</v>
      </c>
      <c r="G320" s="79" t="s">
        <v>991</v>
      </c>
      <c r="H320" s="79" t="s">
        <v>3829</v>
      </c>
    </row>
    <row r="321" spans="1:8" x14ac:dyDescent="0.25">
      <c r="A321" t="s">
        <v>992</v>
      </c>
      <c r="B321">
        <v>4128.7998046875</v>
      </c>
      <c r="C321">
        <v>13845.0595703125</v>
      </c>
      <c r="D321" s="79" t="s">
        <v>3830</v>
      </c>
      <c r="E321" s="79" t="s">
        <v>3831</v>
      </c>
      <c r="F321" s="79" t="s">
        <v>3832</v>
      </c>
      <c r="G321" s="79" t="s">
        <v>993</v>
      </c>
      <c r="H321">
        <v>225.67333984375</v>
      </c>
    </row>
    <row r="322" spans="1:8" x14ac:dyDescent="0.25">
      <c r="A322" t="s">
        <v>994</v>
      </c>
      <c r="B322">
        <v>4127.990234375</v>
      </c>
      <c r="C322">
        <v>13819.349609375</v>
      </c>
      <c r="D322" s="79" t="s">
        <v>3833</v>
      </c>
      <c r="E322" s="79" t="s">
        <v>3834</v>
      </c>
      <c r="F322" s="79" t="s">
        <v>995</v>
      </c>
      <c r="G322" s="79" t="s">
        <v>996</v>
      </c>
      <c r="H322" s="79" t="s">
        <v>3835</v>
      </c>
    </row>
    <row r="323" spans="1:8" x14ac:dyDescent="0.25">
      <c r="A323" t="s">
        <v>997</v>
      </c>
      <c r="B323">
        <v>4141.58984375</v>
      </c>
      <c r="C323">
        <v>13986.490234375</v>
      </c>
      <c r="D323" s="79" t="s">
        <v>3836</v>
      </c>
      <c r="E323" s="79" t="s">
        <v>3837</v>
      </c>
      <c r="F323" s="79" t="s">
        <v>3838</v>
      </c>
      <c r="G323" s="79" t="s">
        <v>998</v>
      </c>
      <c r="H323" s="79" t="s">
        <v>3839</v>
      </c>
    </row>
    <row r="324" spans="1:8" x14ac:dyDescent="0.25">
      <c r="A324" t="s">
        <v>999</v>
      </c>
      <c r="B324">
        <v>4124.66015625</v>
      </c>
      <c r="C324">
        <v>13803.91015625</v>
      </c>
      <c r="D324" s="79" t="s">
        <v>3840</v>
      </c>
      <c r="E324" s="79" t="s">
        <v>3841</v>
      </c>
      <c r="F324" s="79" t="s">
        <v>3842</v>
      </c>
      <c r="G324" s="79" t="s">
        <v>1000</v>
      </c>
      <c r="H324">
        <v>244.07666015625</v>
      </c>
    </row>
    <row r="325" spans="1:8" x14ac:dyDescent="0.25">
      <c r="A325" t="s">
        <v>1001</v>
      </c>
      <c r="B325">
        <v>4170.419921875</v>
      </c>
      <c r="C325">
        <v>14026.1904296875</v>
      </c>
      <c r="D325" s="79" t="s">
        <v>1002</v>
      </c>
      <c r="E325" s="79" t="s">
        <v>3843</v>
      </c>
      <c r="F325" s="79" t="s">
        <v>1003</v>
      </c>
      <c r="G325" s="79" t="s">
        <v>1004</v>
      </c>
      <c r="H325" s="79" t="s">
        <v>3844</v>
      </c>
    </row>
    <row r="326" spans="1:8" x14ac:dyDescent="0.25">
      <c r="A326" t="s">
        <v>1005</v>
      </c>
      <c r="B326">
        <v>4185.47021484375</v>
      </c>
      <c r="C326">
        <v>14041.91015625</v>
      </c>
      <c r="D326" s="79" t="s">
        <v>3845</v>
      </c>
      <c r="E326" s="79" t="s">
        <v>3846</v>
      </c>
      <c r="F326" s="79" t="s">
        <v>1006</v>
      </c>
      <c r="G326" s="79" t="s">
        <v>1007</v>
      </c>
      <c r="H326" s="79" t="s">
        <v>3847</v>
      </c>
    </row>
    <row r="327" spans="1:8" x14ac:dyDescent="0.25">
      <c r="A327" t="s">
        <v>1008</v>
      </c>
      <c r="B327">
        <v>4163.259765625</v>
      </c>
      <c r="C327">
        <v>13907.669921875</v>
      </c>
      <c r="D327" s="79" t="s">
        <v>3848</v>
      </c>
      <c r="E327" s="79" t="s">
        <v>3849</v>
      </c>
      <c r="F327" s="79" t="s">
        <v>3850</v>
      </c>
      <c r="G327" s="79" t="s">
        <v>1009</v>
      </c>
      <c r="H327" s="79" t="s">
        <v>3851</v>
      </c>
    </row>
    <row r="328" spans="1:8" x14ac:dyDescent="0.25">
      <c r="A328" t="s">
        <v>1010</v>
      </c>
      <c r="B328">
        <v>4134.93994140625</v>
      </c>
      <c r="C328">
        <v>13809.2998046875</v>
      </c>
      <c r="D328" s="79" t="s">
        <v>3852</v>
      </c>
      <c r="E328" s="79" t="s">
        <v>3853</v>
      </c>
      <c r="F328" s="79" t="s">
        <v>3854</v>
      </c>
      <c r="G328" s="79" t="s">
        <v>377</v>
      </c>
      <c r="H328">
        <v>239.663330078125</v>
      </c>
    </row>
    <row r="329" spans="1:8" x14ac:dyDescent="0.25">
      <c r="A329" t="s">
        <v>1011</v>
      </c>
      <c r="B329">
        <v>4173.419921875</v>
      </c>
      <c r="C329">
        <v>13935.150390625</v>
      </c>
      <c r="D329" s="79" t="s">
        <v>3855</v>
      </c>
      <c r="E329" s="79" t="s">
        <v>3856</v>
      </c>
      <c r="F329" s="79" t="s">
        <v>3857</v>
      </c>
      <c r="G329" s="79" t="s">
        <v>1012</v>
      </c>
      <c r="H329" s="79" t="s">
        <v>3858</v>
      </c>
    </row>
    <row r="330" spans="1:8" x14ac:dyDescent="0.25">
      <c r="A330" t="s">
        <v>1013</v>
      </c>
      <c r="B330">
        <v>4134.97998046875</v>
      </c>
      <c r="C330">
        <v>13762.3603515625</v>
      </c>
      <c r="D330">
        <v>129.2109375</v>
      </c>
      <c r="E330" s="79" t="s">
        <v>3859</v>
      </c>
      <c r="F330">
        <v>93.554222106933594</v>
      </c>
      <c r="G330" s="79" t="s">
        <v>1014</v>
      </c>
      <c r="H330" s="79" t="s">
        <v>3860</v>
      </c>
    </row>
    <row r="331" spans="1:8" x14ac:dyDescent="0.25">
      <c r="A331" t="s">
        <v>1015</v>
      </c>
      <c r="B331">
        <v>4180.169921875</v>
      </c>
      <c r="C331">
        <v>13941.4404296875</v>
      </c>
      <c r="D331" s="79" t="s">
        <v>1016</v>
      </c>
      <c r="E331" s="79" t="s">
        <v>3861</v>
      </c>
      <c r="F331" s="79" t="s">
        <v>1017</v>
      </c>
      <c r="G331" s="79" t="s">
        <v>1018</v>
      </c>
      <c r="H331" s="79" t="s">
        <v>3862</v>
      </c>
    </row>
    <row r="332" spans="1:8" x14ac:dyDescent="0.25">
      <c r="A332" t="s">
        <v>1019</v>
      </c>
      <c r="B332">
        <v>4187.6201171875</v>
      </c>
      <c r="C332">
        <v>14026.16015625</v>
      </c>
      <c r="D332" s="79" t="s">
        <v>3863</v>
      </c>
      <c r="E332" s="79" t="s">
        <v>3864</v>
      </c>
      <c r="F332" s="79" t="s">
        <v>3865</v>
      </c>
      <c r="G332" s="79" t="s">
        <v>1020</v>
      </c>
      <c r="H332" s="79" t="s">
        <v>3866</v>
      </c>
    </row>
    <row r="333" spans="1:8" x14ac:dyDescent="0.25">
      <c r="A333" t="s">
        <v>1021</v>
      </c>
      <c r="B333">
        <v>4186.72021484375</v>
      </c>
      <c r="C333">
        <v>13960.2802734375</v>
      </c>
      <c r="D333" s="79" t="s">
        <v>3867</v>
      </c>
      <c r="E333" s="79" t="s">
        <v>3868</v>
      </c>
      <c r="F333" s="79" t="s">
        <v>1022</v>
      </c>
      <c r="G333" s="79" t="s">
        <v>1023</v>
      </c>
      <c r="H333">
        <v>234.913330078125</v>
      </c>
    </row>
    <row r="334" spans="1:8" x14ac:dyDescent="0.25">
      <c r="A334" t="s">
        <v>1024</v>
      </c>
      <c r="B334">
        <v>4183.18017578125</v>
      </c>
      <c r="C334">
        <v>13901.6201171875</v>
      </c>
      <c r="D334" s="79" t="s">
        <v>3869</v>
      </c>
      <c r="E334" s="79" t="s">
        <v>3870</v>
      </c>
      <c r="F334" s="79" t="s">
        <v>3871</v>
      </c>
      <c r="G334" s="79" t="s">
        <v>1025</v>
      </c>
      <c r="H334" s="79" t="s">
        <v>3872</v>
      </c>
    </row>
    <row r="335" spans="1:8" x14ac:dyDescent="0.25">
      <c r="A335" t="s">
        <v>1026</v>
      </c>
      <c r="B335">
        <v>4211.47021484375</v>
      </c>
      <c r="C335">
        <v>13970.2001953125</v>
      </c>
      <c r="D335" s="79" t="s">
        <v>3873</v>
      </c>
      <c r="E335" s="79" t="s">
        <v>3874</v>
      </c>
      <c r="F335" s="79" t="s">
        <v>3875</v>
      </c>
      <c r="G335" s="79" t="s">
        <v>1027</v>
      </c>
      <c r="H335" s="79" t="s">
        <v>3876</v>
      </c>
    </row>
    <row r="336" spans="1:8" x14ac:dyDescent="0.25">
      <c r="A336" t="s">
        <v>1028</v>
      </c>
      <c r="B336">
        <v>4181.169921875</v>
      </c>
      <c r="C336">
        <v>13860.759765625</v>
      </c>
      <c r="D336" s="79" t="s">
        <v>3877</v>
      </c>
      <c r="E336" s="79" t="s">
        <v>3878</v>
      </c>
      <c r="F336" s="79" t="s">
        <v>3879</v>
      </c>
      <c r="G336" s="79" t="s">
        <v>1029</v>
      </c>
      <c r="H336" s="79" t="s">
        <v>3880</v>
      </c>
    </row>
    <row r="337" spans="1:8" x14ac:dyDescent="0.25">
      <c r="A337" t="s">
        <v>1030</v>
      </c>
      <c r="B337">
        <v>4192.66015625</v>
      </c>
      <c r="C337">
        <v>13799.7197265625</v>
      </c>
      <c r="D337" s="79" t="s">
        <v>3881</v>
      </c>
      <c r="E337" s="79" t="s">
        <v>1031</v>
      </c>
      <c r="F337" s="79" t="s">
        <v>1017</v>
      </c>
      <c r="G337" s="79" t="s">
        <v>1032</v>
      </c>
      <c r="H337" s="79" t="s">
        <v>3882</v>
      </c>
    </row>
    <row r="338" spans="1:8" x14ac:dyDescent="0.25">
      <c r="A338" t="s">
        <v>1033</v>
      </c>
      <c r="B338">
        <v>4164.66015625</v>
      </c>
      <c r="C338">
        <v>13544.669921875</v>
      </c>
      <c r="D338" s="79" t="s">
        <v>1034</v>
      </c>
      <c r="E338" s="79" t="s">
        <v>3883</v>
      </c>
      <c r="F338" s="79" t="s">
        <v>1035</v>
      </c>
      <c r="G338" s="79" t="s">
        <v>1036</v>
      </c>
      <c r="H338" s="79" t="s">
        <v>3884</v>
      </c>
    </row>
    <row r="339" spans="1:8" x14ac:dyDescent="0.25">
      <c r="A339" t="s">
        <v>1037</v>
      </c>
      <c r="B339">
        <v>4167.58984375</v>
      </c>
      <c r="C339">
        <v>13503.3701171875</v>
      </c>
      <c r="D339" s="79" t="s">
        <v>1038</v>
      </c>
      <c r="E339" s="79" t="s">
        <v>3885</v>
      </c>
      <c r="F339" s="79" t="s">
        <v>3886</v>
      </c>
      <c r="G339" s="79" t="s">
        <v>1039</v>
      </c>
      <c r="H339" s="79" t="s">
        <v>3887</v>
      </c>
    </row>
    <row r="340" spans="1:8" x14ac:dyDescent="0.25">
      <c r="A340" t="s">
        <v>1040</v>
      </c>
      <c r="B340">
        <v>4201.6201171875</v>
      </c>
      <c r="C340">
        <v>13613.73046875</v>
      </c>
      <c r="D340" s="79" t="s">
        <v>3888</v>
      </c>
      <c r="E340">
        <v>242.433837890625</v>
      </c>
      <c r="F340">
        <v>94.763038635253906</v>
      </c>
      <c r="G340" s="79" t="s">
        <v>1041</v>
      </c>
      <c r="H340" s="79" t="s">
        <v>3889</v>
      </c>
    </row>
    <row r="341" spans="1:8" x14ac:dyDescent="0.25">
      <c r="A341" t="s">
        <v>1042</v>
      </c>
      <c r="B341">
        <v>4232.60009765625</v>
      </c>
      <c r="C341">
        <v>13719.6298828125</v>
      </c>
      <c r="D341" s="79" t="s">
        <v>3890</v>
      </c>
      <c r="E341" s="79" t="s">
        <v>3891</v>
      </c>
      <c r="F341" s="79" t="s">
        <v>3892</v>
      </c>
      <c r="G341" s="79" t="s">
        <v>1043</v>
      </c>
      <c r="H341" s="79" t="s">
        <v>3893</v>
      </c>
    </row>
    <row r="342" spans="1:8" x14ac:dyDescent="0.25">
      <c r="A342" t="s">
        <v>1044</v>
      </c>
      <c r="B342">
        <v>4188.43017578125</v>
      </c>
      <c r="C342">
        <v>13359.080078125</v>
      </c>
      <c r="D342" s="79" t="s">
        <v>3894</v>
      </c>
      <c r="E342" s="79" t="s">
        <v>3895</v>
      </c>
      <c r="F342" s="79" t="s">
        <v>1006</v>
      </c>
      <c r="G342" s="79" t="s">
        <v>866</v>
      </c>
      <c r="H342" s="79" t="s">
        <v>3896</v>
      </c>
    </row>
    <row r="343" spans="1:8" x14ac:dyDescent="0.25">
      <c r="A343" t="s">
        <v>1045</v>
      </c>
      <c r="B343">
        <v>4152.10009765625</v>
      </c>
      <c r="C343">
        <v>13351.26953125</v>
      </c>
      <c r="D343" s="79" t="s">
        <v>3897</v>
      </c>
      <c r="E343" s="79" t="s">
        <v>3898</v>
      </c>
      <c r="F343" s="79" t="s">
        <v>1046</v>
      </c>
      <c r="G343" s="79" t="s">
        <v>1047</v>
      </c>
      <c r="H343" s="79" t="s">
        <v>3899</v>
      </c>
    </row>
    <row r="344" spans="1:8" x14ac:dyDescent="0.25">
      <c r="A344" t="s">
        <v>1048</v>
      </c>
      <c r="B344">
        <v>4063.0400390625</v>
      </c>
      <c r="C344">
        <v>13001.6298828125</v>
      </c>
      <c r="D344" s="79" t="s">
        <v>1049</v>
      </c>
      <c r="E344" s="79" t="s">
        <v>3900</v>
      </c>
      <c r="F344">
        <v>91.833961486816406</v>
      </c>
      <c r="G344" s="79" t="s">
        <v>1050</v>
      </c>
      <c r="H344" s="79" t="s">
        <v>3901</v>
      </c>
    </row>
    <row r="345" spans="1:8" x14ac:dyDescent="0.25">
      <c r="A345" t="s">
        <v>1051</v>
      </c>
      <c r="B345">
        <v>4112.5</v>
      </c>
      <c r="C345">
        <v>13109.150390625</v>
      </c>
      <c r="D345" s="79" t="s">
        <v>3902</v>
      </c>
      <c r="E345" s="79" t="s">
        <v>1052</v>
      </c>
      <c r="F345" s="79" t="s">
        <v>3903</v>
      </c>
      <c r="G345" s="79" t="s">
        <v>830</v>
      </c>
      <c r="H345" s="79" t="s">
        <v>3904</v>
      </c>
    </row>
    <row r="346" spans="1:8" x14ac:dyDescent="0.25">
      <c r="A346" t="s">
        <v>1053</v>
      </c>
      <c r="B346">
        <v>4173.85009765625</v>
      </c>
      <c r="C346">
        <v>13393.1201171875</v>
      </c>
      <c r="D346" s="79" t="s">
        <v>3905</v>
      </c>
      <c r="E346" s="79" t="s">
        <v>3906</v>
      </c>
      <c r="F346" s="79" t="s">
        <v>1054</v>
      </c>
      <c r="G346" s="79" t="s">
        <v>1055</v>
      </c>
      <c r="H346" s="79" t="s">
        <v>3907</v>
      </c>
    </row>
    <row r="347" spans="1:8" x14ac:dyDescent="0.25">
      <c r="A347" t="s">
        <v>1056</v>
      </c>
      <c r="B347">
        <v>4163.2900390625</v>
      </c>
      <c r="C347">
        <v>13312.91015625</v>
      </c>
      <c r="D347" s="79" t="s">
        <v>3908</v>
      </c>
      <c r="E347" s="79" t="s">
        <v>2028</v>
      </c>
      <c r="F347" s="79" t="s">
        <v>3909</v>
      </c>
      <c r="G347" s="79" t="s">
        <v>1057</v>
      </c>
      <c r="H347" s="79" t="s">
        <v>3910</v>
      </c>
    </row>
    <row r="348" spans="1:8" x14ac:dyDescent="0.25">
      <c r="A348" t="s">
        <v>1058</v>
      </c>
      <c r="B348">
        <v>4127.830078125</v>
      </c>
      <c r="C348">
        <v>13217.6796875</v>
      </c>
      <c r="D348" s="79" t="s">
        <v>3911</v>
      </c>
      <c r="E348" s="79" t="s">
        <v>3912</v>
      </c>
      <c r="F348" s="79" t="s">
        <v>3913</v>
      </c>
      <c r="G348" s="79" t="s">
        <v>1059</v>
      </c>
      <c r="H348" s="79" t="s">
        <v>3914</v>
      </c>
    </row>
    <row r="349" spans="1:8" x14ac:dyDescent="0.25">
      <c r="A349" t="s">
        <v>1060</v>
      </c>
      <c r="B349">
        <v>4115.68017578125</v>
      </c>
      <c r="C349">
        <v>13237.91015625</v>
      </c>
      <c r="D349" s="79" t="s">
        <v>3915</v>
      </c>
      <c r="E349" s="79" t="s">
        <v>3916</v>
      </c>
      <c r="F349" s="79" t="s">
        <v>3917</v>
      </c>
      <c r="G349" s="79" t="s">
        <v>714</v>
      </c>
      <c r="H349" s="79" t="s">
        <v>3918</v>
      </c>
    </row>
    <row r="350" spans="1:8" x14ac:dyDescent="0.25">
      <c r="A350" t="s">
        <v>1061</v>
      </c>
      <c r="B350">
        <v>4159.1201171875</v>
      </c>
      <c r="C350">
        <v>13494.08984375</v>
      </c>
      <c r="D350" s="79" t="s">
        <v>3919</v>
      </c>
      <c r="E350" s="79" t="s">
        <v>3920</v>
      </c>
      <c r="F350" s="79" t="s">
        <v>3921</v>
      </c>
      <c r="G350" s="79" t="s">
        <v>694</v>
      </c>
      <c r="H350" s="79" t="s">
        <v>3922</v>
      </c>
    </row>
    <row r="351" spans="1:8" x14ac:dyDescent="0.25">
      <c r="A351" t="s">
        <v>1062</v>
      </c>
      <c r="B351">
        <v>4155.85986328125</v>
      </c>
      <c r="C351">
        <v>13411.740234375</v>
      </c>
      <c r="D351" s="79" t="s">
        <v>3923</v>
      </c>
      <c r="E351" s="79" t="s">
        <v>1063</v>
      </c>
      <c r="F351" s="79" t="s">
        <v>3924</v>
      </c>
      <c r="G351" s="79" t="s">
        <v>1064</v>
      </c>
      <c r="H351" s="79" t="s">
        <v>3925</v>
      </c>
    </row>
    <row r="352" spans="1:8" x14ac:dyDescent="0.25">
      <c r="A352" t="s">
        <v>1065</v>
      </c>
      <c r="B352">
        <v>4197.0498046875</v>
      </c>
      <c r="C352">
        <v>13641.75</v>
      </c>
      <c r="D352" s="79" t="s">
        <v>3926</v>
      </c>
      <c r="E352" s="79" t="s">
        <v>1066</v>
      </c>
      <c r="F352" s="79" t="s">
        <v>1067</v>
      </c>
      <c r="G352" s="79" t="s">
        <v>788</v>
      </c>
      <c r="H352" s="79" t="s">
        <v>3927</v>
      </c>
    </row>
    <row r="353" spans="1:8" x14ac:dyDescent="0.25">
      <c r="A353" t="s">
        <v>1068</v>
      </c>
      <c r="B353">
        <v>4188.1298828125</v>
      </c>
      <c r="C353">
        <v>13657.73046875</v>
      </c>
      <c r="D353" s="79" t="s">
        <v>1069</v>
      </c>
      <c r="E353">
        <v>244.929931640625</v>
      </c>
      <c r="F353" s="79" t="s">
        <v>1070</v>
      </c>
      <c r="G353" s="79" t="s">
        <v>1071</v>
      </c>
      <c r="H353" s="79" t="s">
        <v>3928</v>
      </c>
    </row>
    <row r="354" spans="1:8" x14ac:dyDescent="0.25">
      <c r="A354" t="s">
        <v>1072</v>
      </c>
      <c r="B354">
        <v>4195.990234375</v>
      </c>
      <c r="C354">
        <v>13702.740234375</v>
      </c>
      <c r="D354" s="79" t="s">
        <v>3894</v>
      </c>
      <c r="E354" s="79" t="s">
        <v>1073</v>
      </c>
      <c r="F354" s="79" t="s">
        <v>1074</v>
      </c>
      <c r="G354" s="79" t="s">
        <v>1075</v>
      </c>
      <c r="H354" s="79" t="s">
        <v>3929</v>
      </c>
    </row>
    <row r="355" spans="1:8" x14ac:dyDescent="0.25">
      <c r="A355" t="s">
        <v>1076</v>
      </c>
      <c r="B355">
        <v>4200.8798828125</v>
      </c>
      <c r="C355">
        <v>13657.849609375</v>
      </c>
      <c r="D355" s="79" t="s">
        <v>1077</v>
      </c>
      <c r="E355" s="79" t="s">
        <v>3930</v>
      </c>
      <c r="F355">
        <v>95.423240661621094</v>
      </c>
      <c r="G355" s="79" t="s">
        <v>1078</v>
      </c>
      <c r="H355" s="79" t="s">
        <v>3931</v>
      </c>
    </row>
    <row r="356" spans="1:8" x14ac:dyDescent="0.25">
      <c r="A356" t="s">
        <v>1079</v>
      </c>
      <c r="B356">
        <v>4204.10986328125</v>
      </c>
      <c r="C356">
        <v>13686.509765625</v>
      </c>
      <c r="D356" s="79" t="s">
        <v>1080</v>
      </c>
      <c r="E356" s="79" t="s">
        <v>3932</v>
      </c>
      <c r="F356" s="79" t="s">
        <v>3933</v>
      </c>
      <c r="G356" s="79" t="s">
        <v>1081</v>
      </c>
      <c r="H356" s="79" t="s">
        <v>3934</v>
      </c>
    </row>
    <row r="357" spans="1:8" x14ac:dyDescent="0.25">
      <c r="A357" t="s">
        <v>1082</v>
      </c>
      <c r="B357">
        <v>4202.0400390625</v>
      </c>
      <c r="C357">
        <v>13654.58984375</v>
      </c>
      <c r="D357" s="79" t="s">
        <v>3935</v>
      </c>
      <c r="E357" s="79" t="s">
        <v>3936</v>
      </c>
      <c r="F357" s="79" t="s">
        <v>3937</v>
      </c>
      <c r="G357" s="79" t="s">
        <v>1083</v>
      </c>
      <c r="H357" s="79" t="s">
        <v>3938</v>
      </c>
    </row>
    <row r="358" spans="1:8" x14ac:dyDescent="0.25">
      <c r="A358" t="s">
        <v>1084</v>
      </c>
      <c r="B358">
        <v>4208.1201171875</v>
      </c>
      <c r="C358">
        <v>13675.7900390625</v>
      </c>
      <c r="D358" s="79" t="s">
        <v>1085</v>
      </c>
      <c r="E358">
        <v>240.629150390625</v>
      </c>
      <c r="F358" s="79" t="s">
        <v>3939</v>
      </c>
      <c r="G358" s="79" t="s">
        <v>1086</v>
      </c>
      <c r="H358" s="79" t="s">
        <v>3940</v>
      </c>
    </row>
    <row r="359" spans="1:8" x14ac:dyDescent="0.25">
      <c r="A359" t="s">
        <v>1087</v>
      </c>
      <c r="B359">
        <v>4192.85009765625</v>
      </c>
      <c r="C359">
        <v>13529.6796875</v>
      </c>
      <c r="D359" s="79" t="s">
        <v>3941</v>
      </c>
      <c r="E359" s="79" t="s">
        <v>3942</v>
      </c>
      <c r="F359" s="79" t="s">
        <v>3943</v>
      </c>
      <c r="G359" s="79" t="s">
        <v>1088</v>
      </c>
      <c r="H359" s="79" t="s">
        <v>3944</v>
      </c>
    </row>
    <row r="360" spans="1:8" x14ac:dyDescent="0.25">
      <c r="A360" t="s">
        <v>1089</v>
      </c>
      <c r="B360">
        <v>4229.89013671875</v>
      </c>
      <c r="C360">
        <v>13770.76953125</v>
      </c>
      <c r="D360" s="79" t="s">
        <v>3945</v>
      </c>
      <c r="E360" s="79" t="s">
        <v>3946</v>
      </c>
      <c r="F360">
        <v>96.5762939453125</v>
      </c>
      <c r="G360" s="79" t="s">
        <v>697</v>
      </c>
      <c r="H360" s="79" t="s">
        <v>3947</v>
      </c>
    </row>
    <row r="361" spans="1:8" x14ac:dyDescent="0.25">
      <c r="A361" t="s">
        <v>1090</v>
      </c>
      <c r="B361">
        <v>4226.52001953125</v>
      </c>
      <c r="C361">
        <v>13802.8896484375</v>
      </c>
      <c r="D361" s="79" t="s">
        <v>3948</v>
      </c>
      <c r="E361" s="79" t="s">
        <v>1091</v>
      </c>
      <c r="F361" s="79" t="s">
        <v>3949</v>
      </c>
      <c r="G361" s="79" t="s">
        <v>1092</v>
      </c>
      <c r="H361" s="79" t="s">
        <v>3950</v>
      </c>
    </row>
    <row r="362" spans="1:8" x14ac:dyDescent="0.25">
      <c r="A362" t="s">
        <v>1093</v>
      </c>
      <c r="B362">
        <v>4227.259765625</v>
      </c>
      <c r="C362">
        <v>13810.8603515625</v>
      </c>
      <c r="D362" s="79" t="s">
        <v>3951</v>
      </c>
      <c r="E362" s="79" t="s">
        <v>3952</v>
      </c>
      <c r="F362" s="79" t="s">
        <v>3953</v>
      </c>
      <c r="G362" s="79" t="s">
        <v>1094</v>
      </c>
      <c r="H362" s="79" t="s">
        <v>3954</v>
      </c>
    </row>
    <row r="363" spans="1:8" x14ac:dyDescent="0.25">
      <c r="A363" t="s">
        <v>1095</v>
      </c>
      <c r="B363">
        <v>4219.5498046875</v>
      </c>
      <c r="C363">
        <v>13814.9404296875</v>
      </c>
      <c r="D363" s="79" t="s">
        <v>3955</v>
      </c>
      <c r="E363" s="79" t="s">
        <v>3956</v>
      </c>
      <c r="F363" s="79" t="s">
        <v>3957</v>
      </c>
      <c r="G363" s="79" t="s">
        <v>1096</v>
      </c>
      <c r="H363" s="79" t="s">
        <v>3958</v>
      </c>
    </row>
    <row r="364" spans="1:8" x14ac:dyDescent="0.25">
      <c r="A364" t="s">
        <v>1097</v>
      </c>
      <c r="B364">
        <v>4239.18017578125</v>
      </c>
      <c r="C364">
        <v>13960.349609375</v>
      </c>
      <c r="D364" s="79" t="s">
        <v>1098</v>
      </c>
      <c r="E364" s="79" t="s">
        <v>3959</v>
      </c>
      <c r="F364">
        <v>96.836647033691406</v>
      </c>
      <c r="G364" s="79" t="s">
        <v>1099</v>
      </c>
      <c r="H364" s="79" t="s">
        <v>3960</v>
      </c>
    </row>
    <row r="365" spans="1:8" x14ac:dyDescent="0.25">
      <c r="A365" t="s">
        <v>1100</v>
      </c>
      <c r="B365">
        <v>4247.43994140625</v>
      </c>
      <c r="C365">
        <v>13998.2998046875</v>
      </c>
      <c r="D365" s="79" t="s">
        <v>3961</v>
      </c>
      <c r="E365" s="79" t="s">
        <v>3962</v>
      </c>
      <c r="F365" s="79" t="s">
        <v>3963</v>
      </c>
      <c r="G365" s="79" t="s">
        <v>1101</v>
      </c>
      <c r="H365" s="79" t="s">
        <v>3964</v>
      </c>
    </row>
    <row r="366" spans="1:8" x14ac:dyDescent="0.25">
      <c r="A366" t="s">
        <v>1102</v>
      </c>
      <c r="B366">
        <v>4255.14990234375</v>
      </c>
      <c r="C366">
        <v>14128.2001953125</v>
      </c>
      <c r="D366" s="79" t="s">
        <v>3965</v>
      </c>
      <c r="E366" s="79" t="s">
        <v>3966</v>
      </c>
      <c r="F366" s="79" t="s">
        <v>3967</v>
      </c>
      <c r="G366" s="79" t="s">
        <v>1103</v>
      </c>
      <c r="H366" s="79" t="s">
        <v>3968</v>
      </c>
    </row>
    <row r="367" spans="1:8" x14ac:dyDescent="0.25">
      <c r="A367" t="s">
        <v>1104</v>
      </c>
      <c r="B367">
        <v>4246.58984375</v>
      </c>
      <c r="C367">
        <v>14030.41015625</v>
      </c>
      <c r="D367" s="79" t="s">
        <v>3969</v>
      </c>
      <c r="E367" s="79" t="s">
        <v>1105</v>
      </c>
      <c r="F367" s="79" t="s">
        <v>3970</v>
      </c>
      <c r="G367" s="79" t="s">
        <v>847</v>
      </c>
      <c r="H367" s="79" t="s">
        <v>3971</v>
      </c>
    </row>
    <row r="368" spans="1:8" x14ac:dyDescent="0.25">
      <c r="A368" t="s">
        <v>1106</v>
      </c>
      <c r="B368">
        <v>4223.7001953125</v>
      </c>
      <c r="C368">
        <v>13983.009765625</v>
      </c>
      <c r="D368" s="79" t="s">
        <v>3972</v>
      </c>
      <c r="E368" s="79" t="s">
        <v>3973</v>
      </c>
      <c r="F368" s="79" t="s">
        <v>3974</v>
      </c>
      <c r="G368" s="79" t="s">
        <v>1107</v>
      </c>
      <c r="H368" s="79" t="s">
        <v>3975</v>
      </c>
    </row>
    <row r="369" spans="1:8" x14ac:dyDescent="0.25">
      <c r="A369" t="s">
        <v>1108</v>
      </c>
      <c r="B369">
        <v>4221.85986328125</v>
      </c>
      <c r="C369">
        <v>14163.8095703125</v>
      </c>
      <c r="D369" s="79" t="s">
        <v>3976</v>
      </c>
      <c r="E369" s="79" t="s">
        <v>3977</v>
      </c>
      <c r="F369">
        <v>96.10205078125</v>
      </c>
      <c r="G369" s="79" t="s">
        <v>1109</v>
      </c>
      <c r="H369" s="79" t="s">
        <v>3978</v>
      </c>
    </row>
    <row r="370" spans="1:8" x14ac:dyDescent="0.25">
      <c r="A370" t="s">
        <v>1110</v>
      </c>
      <c r="B370">
        <v>4166.4501953125</v>
      </c>
      <c r="C370">
        <v>14049.580078125</v>
      </c>
      <c r="D370" s="79" t="s">
        <v>3979</v>
      </c>
      <c r="E370" s="79" t="s">
        <v>3980</v>
      </c>
      <c r="F370" s="79" t="s">
        <v>3981</v>
      </c>
      <c r="G370" s="79" t="s">
        <v>1111</v>
      </c>
      <c r="H370" s="79" t="s">
        <v>3982</v>
      </c>
    </row>
    <row r="371" spans="1:8" x14ac:dyDescent="0.25">
      <c r="A371" t="s">
        <v>1112</v>
      </c>
      <c r="B371">
        <v>4224.7900390625</v>
      </c>
      <c r="C371">
        <v>14137.23046875</v>
      </c>
      <c r="D371" s="79" t="s">
        <v>3983</v>
      </c>
      <c r="E371">
        <v>255.545654296875</v>
      </c>
      <c r="F371" s="79" t="s">
        <v>3984</v>
      </c>
      <c r="G371" s="79" t="s">
        <v>1113</v>
      </c>
      <c r="H371" s="79" t="s">
        <v>3985</v>
      </c>
    </row>
    <row r="372" spans="1:8" x14ac:dyDescent="0.25">
      <c r="A372" t="s">
        <v>1114</v>
      </c>
      <c r="B372">
        <v>4246.43994140625</v>
      </c>
      <c r="C372">
        <v>14270.419921875</v>
      </c>
      <c r="D372" s="79" t="s">
        <v>3986</v>
      </c>
      <c r="E372" s="79" t="s">
        <v>1115</v>
      </c>
      <c r="F372" s="79" t="s">
        <v>3987</v>
      </c>
      <c r="G372">
        <v>166.25</v>
      </c>
      <c r="H372" s="79" t="s">
        <v>3988</v>
      </c>
    </row>
    <row r="373" spans="1:8" x14ac:dyDescent="0.25">
      <c r="A373" t="s">
        <v>1116</v>
      </c>
      <c r="B373">
        <v>4241.83984375</v>
      </c>
      <c r="C373">
        <v>14274.240234375</v>
      </c>
      <c r="D373">
        <v>131.156982421875</v>
      </c>
      <c r="E373" s="79" t="s">
        <v>1117</v>
      </c>
      <c r="F373">
        <v>96.085792541503906</v>
      </c>
      <c r="G373" s="79" t="s">
        <v>1118</v>
      </c>
      <c r="H373" s="79" t="s">
        <v>3989</v>
      </c>
    </row>
    <row r="374" spans="1:8" x14ac:dyDescent="0.25">
      <c r="A374" t="s">
        <v>1119</v>
      </c>
      <c r="B374">
        <v>4266.490234375</v>
      </c>
      <c r="C374">
        <v>14365.9599609375</v>
      </c>
      <c r="D374" s="79" t="s">
        <v>3990</v>
      </c>
      <c r="E374" s="79" t="s">
        <v>3991</v>
      </c>
      <c r="F374" s="79" t="s">
        <v>1120</v>
      </c>
      <c r="G374" s="79" t="s">
        <v>1121</v>
      </c>
      <c r="H374" s="79" t="s">
        <v>3992</v>
      </c>
    </row>
    <row r="375" spans="1:8" x14ac:dyDescent="0.25">
      <c r="A375" t="s">
        <v>1122</v>
      </c>
      <c r="B375">
        <v>4280.7001953125</v>
      </c>
      <c r="C375">
        <v>14345.1796875</v>
      </c>
      <c r="D375" s="79" t="s">
        <v>3993</v>
      </c>
      <c r="E375" s="79" t="s">
        <v>3994</v>
      </c>
      <c r="F375">
        <v>97.169822692871094</v>
      </c>
      <c r="G375" s="79" t="s">
        <v>1123</v>
      </c>
      <c r="H375" s="79" t="s">
        <v>3995</v>
      </c>
    </row>
    <row r="376" spans="1:8" x14ac:dyDescent="0.25">
      <c r="A376" t="s">
        <v>1124</v>
      </c>
      <c r="B376">
        <v>4290.60986328125</v>
      </c>
      <c r="C376">
        <v>14524.98046875</v>
      </c>
      <c r="D376" s="79" t="s">
        <v>3996</v>
      </c>
      <c r="E376" s="79" t="s">
        <v>1125</v>
      </c>
      <c r="F376">
        <v>97.0670166015625</v>
      </c>
      <c r="G376" s="79" t="s">
        <v>1036</v>
      </c>
      <c r="H376" s="79" t="s">
        <v>3997</v>
      </c>
    </row>
    <row r="377" spans="1:8" x14ac:dyDescent="0.25">
      <c r="A377" t="s">
        <v>1126</v>
      </c>
      <c r="B377">
        <v>4291.7998046875</v>
      </c>
      <c r="C377">
        <v>14572.75</v>
      </c>
      <c r="D377" s="79" t="s">
        <v>1127</v>
      </c>
      <c r="E377" s="79" t="s">
        <v>3998</v>
      </c>
      <c r="F377" s="79" t="s">
        <v>3999</v>
      </c>
      <c r="G377" s="79" t="s">
        <v>1128</v>
      </c>
      <c r="H377" s="79" t="s">
        <v>4000</v>
      </c>
    </row>
    <row r="378" spans="1:8" x14ac:dyDescent="0.25">
      <c r="A378" t="s">
        <v>1129</v>
      </c>
      <c r="B378">
        <v>4297.5</v>
      </c>
      <c r="C378">
        <v>14554.7998046875</v>
      </c>
      <c r="D378" s="79" t="s">
        <v>4001</v>
      </c>
      <c r="E378">
        <v>263.592529296875</v>
      </c>
      <c r="F378" s="79" t="s">
        <v>4002</v>
      </c>
      <c r="G378" s="79" t="s">
        <v>1130</v>
      </c>
      <c r="H378" s="79" t="s">
        <v>4003</v>
      </c>
    </row>
    <row r="379" spans="1:8" x14ac:dyDescent="0.25">
      <c r="A379" t="s">
        <v>1131</v>
      </c>
      <c r="B379">
        <v>4319.93994140625</v>
      </c>
      <c r="C379">
        <v>14560.0498046875</v>
      </c>
      <c r="D379" s="79" t="s">
        <v>4004</v>
      </c>
      <c r="E379">
        <v>264.273681640625</v>
      </c>
      <c r="F379" s="79" t="s">
        <v>4005</v>
      </c>
      <c r="G379" s="79" t="s">
        <v>1132</v>
      </c>
      <c r="H379" s="79" t="s">
        <v>4006</v>
      </c>
    </row>
    <row r="380" spans="1:8" x14ac:dyDescent="0.25">
      <c r="A380" t="s">
        <v>1133</v>
      </c>
      <c r="B380">
        <v>4352.33984375</v>
      </c>
      <c r="C380">
        <v>14727.6298828125</v>
      </c>
      <c r="D380" s="79" t="s">
        <v>1134</v>
      </c>
      <c r="E380" s="79" t="s">
        <v>1135</v>
      </c>
      <c r="F380" s="79" t="s">
        <v>4007</v>
      </c>
      <c r="G380" s="79" t="s">
        <v>1136</v>
      </c>
      <c r="H380" s="79" t="s">
        <v>4008</v>
      </c>
    </row>
    <row r="381" spans="1:8" x14ac:dyDescent="0.25">
      <c r="A381" t="s">
        <v>1137</v>
      </c>
      <c r="B381">
        <v>4343.5400390625</v>
      </c>
      <c r="C381">
        <v>14786.3603515625</v>
      </c>
      <c r="D381" s="79" t="s">
        <v>4009</v>
      </c>
      <c r="E381">
        <v>270.170166015625</v>
      </c>
      <c r="F381" s="79" t="s">
        <v>1138</v>
      </c>
      <c r="G381" s="79" t="s">
        <v>1139</v>
      </c>
      <c r="H381" s="79" t="s">
        <v>4010</v>
      </c>
    </row>
    <row r="382" spans="1:8" x14ac:dyDescent="0.25">
      <c r="A382" t="s">
        <v>1140</v>
      </c>
      <c r="B382">
        <v>4358.1298828125</v>
      </c>
      <c r="C382">
        <v>14810.5400390625</v>
      </c>
      <c r="D382" s="79" t="s">
        <v>4011</v>
      </c>
      <c r="E382" s="79" t="s">
        <v>1141</v>
      </c>
      <c r="F382" s="79" t="s">
        <v>4012</v>
      </c>
      <c r="G382" s="79" t="s">
        <v>1142</v>
      </c>
      <c r="H382" s="79" t="s">
        <v>4013</v>
      </c>
    </row>
    <row r="383" spans="1:8" x14ac:dyDescent="0.25">
      <c r="A383" t="s">
        <v>1143</v>
      </c>
      <c r="B383">
        <v>4320.81982421875</v>
      </c>
      <c r="C383">
        <v>14722.1396484375</v>
      </c>
      <c r="D383" s="79" t="s">
        <v>1144</v>
      </c>
      <c r="E383" s="79" t="s">
        <v>4014</v>
      </c>
      <c r="F383" s="79" t="s">
        <v>3987</v>
      </c>
      <c r="G383" s="79" t="s">
        <v>1145</v>
      </c>
      <c r="H383" s="79" t="s">
        <v>4015</v>
      </c>
    </row>
    <row r="384" spans="1:8" x14ac:dyDescent="0.25">
      <c r="A384" t="s">
        <v>1146</v>
      </c>
      <c r="B384">
        <v>4369.5498046875</v>
      </c>
      <c r="C384">
        <v>14826.08984375</v>
      </c>
      <c r="D384" s="79" t="s">
        <v>4016</v>
      </c>
      <c r="E384">
        <v>270.442626953125</v>
      </c>
      <c r="F384" s="79" t="s">
        <v>4017</v>
      </c>
      <c r="G384" s="79" t="s">
        <v>1147</v>
      </c>
      <c r="H384" s="79" t="s">
        <v>4018</v>
      </c>
    </row>
    <row r="385" spans="1:8" x14ac:dyDescent="0.25">
      <c r="A385" t="s">
        <v>1148</v>
      </c>
      <c r="B385">
        <v>4384.6298828125</v>
      </c>
      <c r="C385">
        <v>14877.8896484375</v>
      </c>
      <c r="D385" s="79" t="s">
        <v>1149</v>
      </c>
      <c r="E385">
        <v>269.83935546875</v>
      </c>
      <c r="F385" s="79" t="s">
        <v>4019</v>
      </c>
      <c r="G385">
        <v>169</v>
      </c>
      <c r="H385" s="79" t="s">
        <v>4020</v>
      </c>
    </row>
    <row r="386" spans="1:8" x14ac:dyDescent="0.25">
      <c r="A386" t="s">
        <v>1150</v>
      </c>
      <c r="B386">
        <v>4369.2099609375</v>
      </c>
      <c r="C386">
        <v>14874.5400390625</v>
      </c>
      <c r="D386">
        <v>142.869873046875</v>
      </c>
      <c r="E386">
        <v>273.400634765625</v>
      </c>
      <c r="F386" s="79" t="s">
        <v>4021</v>
      </c>
      <c r="G386" s="79" t="s">
        <v>1151</v>
      </c>
      <c r="H386" s="79" t="s">
        <v>4022</v>
      </c>
    </row>
    <row r="387" spans="1:8" x14ac:dyDescent="0.25">
      <c r="A387" t="s">
        <v>1152</v>
      </c>
      <c r="B387">
        <v>4374.2998046875</v>
      </c>
      <c r="C387">
        <v>14900.4404296875</v>
      </c>
      <c r="D387" s="79" t="s">
        <v>4023</v>
      </c>
      <c r="E387" s="79" t="s">
        <v>4024</v>
      </c>
      <c r="F387" s="79" t="s">
        <v>4025</v>
      </c>
      <c r="G387" s="79" t="s">
        <v>1153</v>
      </c>
      <c r="H387" s="79" t="s">
        <v>4026</v>
      </c>
    </row>
    <row r="388" spans="1:8" x14ac:dyDescent="0.25">
      <c r="A388" t="s">
        <v>1154</v>
      </c>
      <c r="B388">
        <v>4360.02978515625</v>
      </c>
      <c r="C388">
        <v>14794.6904296875</v>
      </c>
      <c r="D388" s="79" t="s">
        <v>4027</v>
      </c>
      <c r="E388" s="79" t="s">
        <v>4028</v>
      </c>
      <c r="F388" s="79" t="s">
        <v>4029</v>
      </c>
      <c r="G388" s="79" t="s">
        <v>1155</v>
      </c>
      <c r="H388" s="79" t="s">
        <v>4030</v>
      </c>
    </row>
    <row r="389" spans="1:8" x14ac:dyDescent="0.25">
      <c r="A389" t="s">
        <v>1156</v>
      </c>
      <c r="B389">
        <v>4327.16015625</v>
      </c>
      <c r="C389">
        <v>14681.3798828125</v>
      </c>
      <c r="D389" s="79" t="s">
        <v>4031</v>
      </c>
      <c r="E389" s="79" t="s">
        <v>1157</v>
      </c>
      <c r="F389">
        <v>96.328758239746094</v>
      </c>
      <c r="G389" s="79" t="s">
        <v>1158</v>
      </c>
      <c r="H389" s="79" t="s">
        <v>4032</v>
      </c>
    </row>
    <row r="390" spans="1:8" x14ac:dyDescent="0.25">
      <c r="A390" t="s">
        <v>1159</v>
      </c>
      <c r="B390">
        <v>4258.490234375</v>
      </c>
      <c r="C390">
        <v>14549.08984375</v>
      </c>
      <c r="D390" s="79" t="s">
        <v>4033</v>
      </c>
      <c r="E390" s="79" t="s">
        <v>1160</v>
      </c>
      <c r="F390" s="79" t="s">
        <v>4034</v>
      </c>
      <c r="G390" s="79" t="s">
        <v>1161</v>
      </c>
      <c r="H390" s="79" t="s">
        <v>4035</v>
      </c>
    </row>
    <row r="391" spans="1:8" x14ac:dyDescent="0.25">
      <c r="A391" t="s">
        <v>1162</v>
      </c>
      <c r="B391">
        <v>4323.06005859375</v>
      </c>
      <c r="C391">
        <v>14728.2099609375</v>
      </c>
      <c r="D391" s="79" t="s">
        <v>4036</v>
      </c>
      <c r="E391" s="79" t="s">
        <v>4037</v>
      </c>
      <c r="F391" s="79" t="s">
        <v>4038</v>
      </c>
      <c r="G391" s="79" t="s">
        <v>1163</v>
      </c>
      <c r="H391" s="79" t="s">
        <v>4039</v>
      </c>
    </row>
    <row r="392" spans="1:8" x14ac:dyDescent="0.25">
      <c r="A392" t="s">
        <v>1164</v>
      </c>
      <c r="B392">
        <v>4358.68994140625</v>
      </c>
      <c r="C392">
        <v>14842.6298828125</v>
      </c>
      <c r="D392" s="79" t="s">
        <v>4040</v>
      </c>
      <c r="E392">
        <v>273.809326171875</v>
      </c>
      <c r="F392" s="79" t="s">
        <v>4041</v>
      </c>
      <c r="G392" s="79" t="s">
        <v>1142</v>
      </c>
      <c r="H392" s="79" t="s">
        <v>4042</v>
      </c>
    </row>
    <row r="393" spans="1:8" x14ac:dyDescent="0.25">
      <c r="A393" t="s">
        <v>1165</v>
      </c>
      <c r="B393">
        <v>4367.47998046875</v>
      </c>
      <c r="C393">
        <v>14940.169921875</v>
      </c>
      <c r="D393">
        <v>144.0078125</v>
      </c>
      <c r="E393" s="79" t="s">
        <v>4043</v>
      </c>
      <c r="F393" s="79" t="s">
        <v>1138</v>
      </c>
      <c r="G393" s="79" t="s">
        <v>1166</v>
      </c>
      <c r="H393" s="79" t="s">
        <v>4044</v>
      </c>
    </row>
    <row r="394" spans="1:8" x14ac:dyDescent="0.25">
      <c r="A394" t="s">
        <v>1167</v>
      </c>
      <c r="B394">
        <v>4411.7900390625</v>
      </c>
      <c r="C394">
        <v>15111.7900390625</v>
      </c>
      <c r="D394" s="79" t="s">
        <v>4045</v>
      </c>
      <c r="E394" s="79" t="s">
        <v>1168</v>
      </c>
      <c r="F394" s="79" t="s">
        <v>4046</v>
      </c>
      <c r="G394" s="79" t="s">
        <v>1169</v>
      </c>
      <c r="H394" s="79" t="s">
        <v>4047</v>
      </c>
    </row>
    <row r="395" spans="1:8" x14ac:dyDescent="0.25">
      <c r="A395" t="s">
        <v>1170</v>
      </c>
      <c r="B395">
        <v>4422.2998046875</v>
      </c>
      <c r="C395">
        <v>15125.9501953125</v>
      </c>
      <c r="D395" s="79" t="s">
        <v>1171</v>
      </c>
      <c r="E395" s="79" t="s">
        <v>1172</v>
      </c>
      <c r="F395" s="79" t="s">
        <v>4048</v>
      </c>
      <c r="G395" s="79" t="s">
        <v>1173</v>
      </c>
      <c r="H395" s="79" t="s">
        <v>4049</v>
      </c>
    </row>
    <row r="396" spans="1:8" x14ac:dyDescent="0.25">
      <c r="A396" t="s">
        <v>1174</v>
      </c>
      <c r="B396">
        <v>4401.4599609375</v>
      </c>
      <c r="C396">
        <v>14956.9697265625</v>
      </c>
      <c r="D396" s="79" t="s">
        <v>4050</v>
      </c>
      <c r="E396" s="79" t="s">
        <v>4051</v>
      </c>
      <c r="F396" s="79" t="s">
        <v>4052</v>
      </c>
      <c r="G396" s="79" t="s">
        <v>1175</v>
      </c>
      <c r="H396" s="79" t="s">
        <v>4053</v>
      </c>
    </row>
    <row r="397" spans="1:8" x14ac:dyDescent="0.25">
      <c r="A397" t="s">
        <v>1176</v>
      </c>
      <c r="B397">
        <v>4400.64013671875</v>
      </c>
      <c r="C397">
        <v>15018.099609375</v>
      </c>
      <c r="D397" s="79" t="s">
        <v>1177</v>
      </c>
      <c r="E397">
        <v>278.499267578125</v>
      </c>
      <c r="F397" s="79" t="s">
        <v>4025</v>
      </c>
      <c r="G397" s="79" t="s">
        <v>1178</v>
      </c>
      <c r="H397" s="79" t="s">
        <v>4054</v>
      </c>
    </row>
    <row r="398" spans="1:8" x14ac:dyDescent="0.25">
      <c r="A398" t="s">
        <v>1179</v>
      </c>
      <c r="B398">
        <v>4419.14990234375</v>
      </c>
      <c r="C398">
        <v>15048.3603515625</v>
      </c>
      <c r="D398">
        <v>142.869873046875</v>
      </c>
      <c r="E398" s="79" t="s">
        <v>4055</v>
      </c>
      <c r="F398" s="79" t="s">
        <v>1180</v>
      </c>
      <c r="G398" s="79" t="s">
        <v>1181</v>
      </c>
      <c r="H398" s="79" t="s">
        <v>4056</v>
      </c>
    </row>
    <row r="399" spans="1:8" x14ac:dyDescent="0.25">
      <c r="A399" t="s">
        <v>1182</v>
      </c>
      <c r="B399">
        <v>4395.259765625</v>
      </c>
      <c r="C399">
        <v>14959.900390625</v>
      </c>
      <c r="D399" s="79" t="s">
        <v>4057</v>
      </c>
      <c r="E399" s="79" t="s">
        <v>4058</v>
      </c>
      <c r="F399" s="79" t="s">
        <v>4021</v>
      </c>
      <c r="G399" s="79" t="s">
        <v>1183</v>
      </c>
      <c r="H399" s="79" t="s">
        <v>4059</v>
      </c>
    </row>
    <row r="400" spans="1:8" x14ac:dyDescent="0.25">
      <c r="A400" t="s">
        <v>1184</v>
      </c>
      <c r="B400">
        <v>4387.16015625</v>
      </c>
      <c r="C400">
        <v>14963.6201171875</v>
      </c>
      <c r="D400" s="79" t="s">
        <v>4060</v>
      </c>
      <c r="E400" s="79" t="s">
        <v>4061</v>
      </c>
      <c r="F400" s="79" t="s">
        <v>4025</v>
      </c>
      <c r="G400" s="79" t="s">
        <v>1161</v>
      </c>
      <c r="H400" s="79" t="s">
        <v>4062</v>
      </c>
    </row>
    <row r="401" spans="1:8" x14ac:dyDescent="0.25">
      <c r="A401" t="s">
        <v>1185</v>
      </c>
      <c r="B401">
        <v>4423.14990234375</v>
      </c>
      <c r="C401">
        <v>15061.419921875</v>
      </c>
      <c r="D401" s="79" t="s">
        <v>4063</v>
      </c>
      <c r="E401" s="79" t="s">
        <v>1186</v>
      </c>
      <c r="F401" s="79" t="s">
        <v>4064</v>
      </c>
      <c r="G401" s="79" t="s">
        <v>1187</v>
      </c>
      <c r="H401" s="79" t="s">
        <v>4065</v>
      </c>
    </row>
    <row r="402" spans="1:8" x14ac:dyDescent="0.25">
      <c r="A402" t="s">
        <v>1188</v>
      </c>
      <c r="B402">
        <v>4402.66015625</v>
      </c>
      <c r="C402">
        <v>15083.3896484375</v>
      </c>
      <c r="D402" s="79" t="s">
        <v>4066</v>
      </c>
      <c r="E402" s="79" t="s">
        <v>4067</v>
      </c>
      <c r="F402" s="79" t="s">
        <v>4068</v>
      </c>
      <c r="G402" s="79" t="s">
        <v>1189</v>
      </c>
      <c r="H402" s="79" t="s">
        <v>4069</v>
      </c>
    </row>
    <row r="403" spans="1:8" x14ac:dyDescent="0.25">
      <c r="A403" t="s">
        <v>1190</v>
      </c>
      <c r="B403">
        <v>4429.10009765625</v>
      </c>
      <c r="C403">
        <v>15181.6396484375</v>
      </c>
      <c r="D403" s="79" t="s">
        <v>4070</v>
      </c>
      <c r="E403" s="79" t="s">
        <v>1191</v>
      </c>
      <c r="F403">
        <v>98.384666442871094</v>
      </c>
      <c r="G403" s="79" t="s">
        <v>1192</v>
      </c>
      <c r="H403" s="79" t="s">
        <v>3851</v>
      </c>
    </row>
    <row r="404" spans="1:8" x14ac:dyDescent="0.25">
      <c r="A404" t="s">
        <v>1193</v>
      </c>
      <c r="B404">
        <v>4436.52001953125</v>
      </c>
      <c r="C404">
        <v>15109.3603515625</v>
      </c>
      <c r="D404" s="79" t="s">
        <v>4071</v>
      </c>
      <c r="E404" s="79" t="s">
        <v>4072</v>
      </c>
      <c r="F404" s="79" t="s">
        <v>4073</v>
      </c>
      <c r="G404" s="79" t="s">
        <v>1194</v>
      </c>
      <c r="H404" s="79" t="s">
        <v>4074</v>
      </c>
    </row>
    <row r="405" spans="1:8" x14ac:dyDescent="0.25">
      <c r="A405" t="s">
        <v>1195</v>
      </c>
      <c r="B405">
        <v>4432.35009765625</v>
      </c>
      <c r="C405">
        <v>15133.1103515625</v>
      </c>
      <c r="D405" s="79" t="s">
        <v>4075</v>
      </c>
      <c r="E405" s="79" t="s">
        <v>4076</v>
      </c>
      <c r="F405" s="79" t="s">
        <v>1196</v>
      </c>
      <c r="G405" s="79" t="s">
        <v>322</v>
      </c>
      <c r="H405" s="79" t="s">
        <v>4077</v>
      </c>
    </row>
    <row r="406" spans="1:8" x14ac:dyDescent="0.25">
      <c r="A406" t="s">
        <v>1197</v>
      </c>
      <c r="B406">
        <v>4436.75</v>
      </c>
      <c r="C406">
        <v>15053.580078125</v>
      </c>
      <c r="D406" s="79" t="s">
        <v>1198</v>
      </c>
      <c r="E406" s="79" t="s">
        <v>4078</v>
      </c>
      <c r="F406" s="79" t="s">
        <v>4079</v>
      </c>
      <c r="G406" s="79" t="s">
        <v>1199</v>
      </c>
      <c r="H406">
        <v>236.663330078125</v>
      </c>
    </row>
    <row r="407" spans="1:8" x14ac:dyDescent="0.25">
      <c r="A407" t="s">
        <v>1200</v>
      </c>
      <c r="B407">
        <v>4442.41015625</v>
      </c>
      <c r="C407">
        <v>15027.759765625</v>
      </c>
      <c r="D407">
        <v>143.300048828125</v>
      </c>
      <c r="E407" s="79" t="s">
        <v>1201</v>
      </c>
      <c r="F407" s="79" t="s">
        <v>4080</v>
      </c>
      <c r="G407">
        <v>164</v>
      </c>
      <c r="H407" s="79" t="s">
        <v>4081</v>
      </c>
    </row>
    <row r="408" spans="1:8" x14ac:dyDescent="0.25">
      <c r="A408" t="s">
        <v>1202</v>
      </c>
      <c r="B408">
        <v>4460.830078125</v>
      </c>
      <c r="C408">
        <v>15088.98046875</v>
      </c>
      <c r="D408" s="79" t="s">
        <v>4082</v>
      </c>
      <c r="E408" s="79" t="s">
        <v>4083</v>
      </c>
      <c r="F408" s="79" t="s">
        <v>4080</v>
      </c>
      <c r="G408" s="79" t="s">
        <v>1203</v>
      </c>
      <c r="H408">
        <v>240.75</v>
      </c>
    </row>
    <row r="409" spans="1:8" x14ac:dyDescent="0.25">
      <c r="A409" t="s">
        <v>1204</v>
      </c>
      <c r="B409">
        <v>4468</v>
      </c>
      <c r="C409">
        <v>15136.6796875</v>
      </c>
      <c r="D409" s="79" t="s">
        <v>4084</v>
      </c>
      <c r="E409">
        <v>284.950439453125</v>
      </c>
      <c r="F409" s="79" t="s">
        <v>4085</v>
      </c>
      <c r="G409" s="79" t="s">
        <v>1205</v>
      </c>
      <c r="H409" s="79" t="s">
        <v>4086</v>
      </c>
    </row>
    <row r="410" spans="1:8" x14ac:dyDescent="0.25">
      <c r="A410" t="s">
        <v>1206</v>
      </c>
      <c r="B410">
        <v>4479.7099609375</v>
      </c>
      <c r="C410">
        <v>15140.76953125</v>
      </c>
      <c r="D410" s="79" t="s">
        <v>4087</v>
      </c>
      <c r="E410" s="79" t="s">
        <v>4088</v>
      </c>
      <c r="F410" s="79" t="s">
        <v>4080</v>
      </c>
      <c r="G410" s="79" t="s">
        <v>1207</v>
      </c>
      <c r="H410" s="79" t="s">
        <v>4089</v>
      </c>
    </row>
    <row r="411" spans="1:8" x14ac:dyDescent="0.25">
      <c r="A411" t="s">
        <v>1208</v>
      </c>
      <c r="B411">
        <v>4448.080078125</v>
      </c>
      <c r="C411">
        <v>15002.830078125</v>
      </c>
      <c r="D411" s="79" t="s">
        <v>4090</v>
      </c>
      <c r="E411" s="79" t="s">
        <v>1209</v>
      </c>
      <c r="F411" s="79" t="s">
        <v>4091</v>
      </c>
      <c r="G411" s="79" t="s">
        <v>1210</v>
      </c>
      <c r="H411" s="79" t="s">
        <v>4092</v>
      </c>
    </row>
    <row r="412" spans="1:8" x14ac:dyDescent="0.25">
      <c r="A412" t="s">
        <v>1211</v>
      </c>
      <c r="B412">
        <v>4400.27001953125</v>
      </c>
      <c r="C412">
        <v>14857.919921875</v>
      </c>
      <c r="D412" s="79" t="s">
        <v>4093</v>
      </c>
      <c r="E412" s="79" t="s">
        <v>4094</v>
      </c>
      <c r="F412" s="79" t="s">
        <v>1212</v>
      </c>
      <c r="G412" s="79" t="s">
        <v>1213</v>
      </c>
      <c r="H412">
        <v>229.663330078125</v>
      </c>
    </row>
    <row r="413" spans="1:8" x14ac:dyDescent="0.25">
      <c r="A413" t="s">
        <v>1214</v>
      </c>
      <c r="B413">
        <v>4405.7998046875</v>
      </c>
      <c r="C413">
        <v>14933.9404296875</v>
      </c>
      <c r="D413" s="79" t="s">
        <v>1215</v>
      </c>
      <c r="E413" s="79" t="s">
        <v>4095</v>
      </c>
      <c r="F413" s="79" t="s">
        <v>1216</v>
      </c>
      <c r="G413" s="79" t="s">
        <v>1217</v>
      </c>
      <c r="H413" s="79" t="s">
        <v>4096</v>
      </c>
    </row>
    <row r="414" spans="1:8" x14ac:dyDescent="0.25">
      <c r="A414" t="s">
        <v>1218</v>
      </c>
      <c r="B414">
        <v>4441.669921875</v>
      </c>
      <c r="C414">
        <v>15092.5703125</v>
      </c>
      <c r="D414" s="79" t="s">
        <v>4097</v>
      </c>
      <c r="E414" s="79" t="s">
        <v>4098</v>
      </c>
      <c r="F414" s="79" t="s">
        <v>1219</v>
      </c>
      <c r="G414" s="79" t="s">
        <v>1220</v>
      </c>
      <c r="H414" s="79" t="s">
        <v>4099</v>
      </c>
    </row>
    <row r="415" spans="1:8" x14ac:dyDescent="0.25">
      <c r="A415" t="s">
        <v>1221</v>
      </c>
      <c r="B415">
        <v>4479.52978515625</v>
      </c>
      <c r="C415">
        <v>15312.8203125</v>
      </c>
      <c r="D415" s="79" t="s">
        <v>4100</v>
      </c>
      <c r="E415" s="79" t="s">
        <v>1222</v>
      </c>
      <c r="F415" s="79" t="s">
        <v>4101</v>
      </c>
      <c r="G415" s="79" t="s">
        <v>430</v>
      </c>
      <c r="H415" s="79" t="s">
        <v>4102</v>
      </c>
    </row>
    <row r="416" spans="1:8" x14ac:dyDescent="0.25">
      <c r="A416" t="s">
        <v>1223</v>
      </c>
      <c r="B416">
        <v>4486.22998046875</v>
      </c>
      <c r="C416">
        <v>15357.6796875</v>
      </c>
      <c r="D416" s="79" t="s">
        <v>4103</v>
      </c>
      <c r="E416" s="79" t="s">
        <v>4104</v>
      </c>
      <c r="F416" s="79" t="s">
        <v>4105</v>
      </c>
      <c r="G416" s="79" t="s">
        <v>1145</v>
      </c>
      <c r="H416">
        <v>236.163330078125</v>
      </c>
    </row>
    <row r="417" spans="1:8" x14ac:dyDescent="0.25">
      <c r="A417" t="s">
        <v>1224</v>
      </c>
      <c r="B417">
        <v>4496.18994140625</v>
      </c>
      <c r="C417">
        <v>15368.919921875</v>
      </c>
      <c r="D417" s="79" t="s">
        <v>4106</v>
      </c>
      <c r="E417" s="79" t="s">
        <v>4107</v>
      </c>
      <c r="F417" s="79" t="s">
        <v>4108</v>
      </c>
      <c r="G417" s="79" t="s">
        <v>1225</v>
      </c>
      <c r="H417" s="79" t="s">
        <v>4109</v>
      </c>
    </row>
    <row r="418" spans="1:8" x14ac:dyDescent="0.25">
      <c r="A418" t="s">
        <v>1226</v>
      </c>
      <c r="B418">
        <v>4470</v>
      </c>
      <c r="C418">
        <v>15278.51953125</v>
      </c>
      <c r="D418" s="79" t="s">
        <v>4110</v>
      </c>
      <c r="E418" s="79" t="s">
        <v>1227</v>
      </c>
      <c r="F418" s="79" t="s">
        <v>4073</v>
      </c>
      <c r="G418" s="79" t="s">
        <v>1228</v>
      </c>
      <c r="H418" s="79" t="s">
        <v>4111</v>
      </c>
    </row>
    <row r="419" spans="1:8" x14ac:dyDescent="0.25">
      <c r="A419" t="s">
        <v>1229</v>
      </c>
      <c r="B419">
        <v>4509.3701171875</v>
      </c>
      <c r="C419">
        <v>15432.9501953125</v>
      </c>
      <c r="D419" s="79" t="s">
        <v>4112</v>
      </c>
      <c r="E419" s="79" t="s">
        <v>4113</v>
      </c>
      <c r="F419" s="79" t="s">
        <v>4114</v>
      </c>
      <c r="G419" s="79" t="s">
        <v>425</v>
      </c>
      <c r="H419" s="79" t="s">
        <v>4115</v>
      </c>
    </row>
    <row r="420" spans="1:8" x14ac:dyDescent="0.25">
      <c r="A420" t="s">
        <v>1230</v>
      </c>
      <c r="B420">
        <v>4528.7900390625</v>
      </c>
      <c r="C420">
        <v>15605.08984375</v>
      </c>
      <c r="D420" s="79" t="s">
        <v>4116</v>
      </c>
      <c r="E420" s="79" t="s">
        <v>4117</v>
      </c>
      <c r="F420">
        <v>99.580833435058594</v>
      </c>
      <c r="G420" s="79" t="s">
        <v>1231</v>
      </c>
      <c r="H420" s="79" t="s">
        <v>4118</v>
      </c>
    </row>
    <row r="421" spans="1:8" x14ac:dyDescent="0.25">
      <c r="A421" t="s">
        <v>1232</v>
      </c>
      <c r="B421">
        <v>4522.68017578125</v>
      </c>
      <c r="C421">
        <v>15582.509765625</v>
      </c>
      <c r="D421">
        <v>149.165283203125</v>
      </c>
      <c r="E421" s="79" t="s">
        <v>4119</v>
      </c>
      <c r="F421" s="79" t="s">
        <v>1233</v>
      </c>
      <c r="G421" s="79" t="s">
        <v>1234</v>
      </c>
      <c r="H421" s="79" t="s">
        <v>4120</v>
      </c>
    </row>
    <row r="422" spans="1:8" x14ac:dyDescent="0.25">
      <c r="A422" t="s">
        <v>1235</v>
      </c>
      <c r="B422">
        <v>4524.08984375</v>
      </c>
      <c r="C422">
        <v>15611.5703125</v>
      </c>
      <c r="D422" s="79" t="s">
        <v>1236</v>
      </c>
      <c r="E422" s="79" t="s">
        <v>4121</v>
      </c>
      <c r="F422" s="79" t="s">
        <v>1237</v>
      </c>
      <c r="G422" s="79" t="s">
        <v>1238</v>
      </c>
      <c r="H422" s="79" t="s">
        <v>4122</v>
      </c>
    </row>
    <row r="423" spans="1:8" x14ac:dyDescent="0.25">
      <c r="A423" t="s">
        <v>1239</v>
      </c>
      <c r="B423">
        <v>4536.9501953125</v>
      </c>
      <c r="C423">
        <v>15604.25</v>
      </c>
      <c r="D423">
        <v>150.953369140625</v>
      </c>
      <c r="E423" s="79" t="s">
        <v>4123</v>
      </c>
      <c r="F423" s="79" t="s">
        <v>4124</v>
      </c>
      <c r="G423">
        <v>169.25</v>
      </c>
      <c r="H423" s="79" t="s">
        <v>4125</v>
      </c>
    </row>
    <row r="424" spans="1:8" x14ac:dyDescent="0.25">
      <c r="A424" t="s">
        <v>1240</v>
      </c>
      <c r="B424">
        <v>4535.43017578125</v>
      </c>
      <c r="C424">
        <v>15652.8603515625</v>
      </c>
      <c r="D424" s="79" t="s">
        <v>1241</v>
      </c>
      <c r="E424" s="79" t="s">
        <v>1242</v>
      </c>
      <c r="F424" s="79" t="s">
        <v>4126</v>
      </c>
      <c r="G424" s="79" t="s">
        <v>1243</v>
      </c>
      <c r="H424" s="79" t="s">
        <v>4127</v>
      </c>
    </row>
    <row r="425" spans="1:8" x14ac:dyDescent="0.25">
      <c r="A425" t="s">
        <v>1244</v>
      </c>
      <c r="B425">
        <v>4520.02978515625</v>
      </c>
      <c r="C425">
        <v>15675.759765625</v>
      </c>
      <c r="D425" s="79" t="s">
        <v>4128</v>
      </c>
      <c r="E425" s="79" t="s">
        <v>4129</v>
      </c>
      <c r="F425" s="79" t="s">
        <v>4130</v>
      </c>
      <c r="G425" s="79" t="s">
        <v>1245</v>
      </c>
      <c r="H425" s="79" t="s">
        <v>4131</v>
      </c>
    </row>
    <row r="426" spans="1:8" x14ac:dyDescent="0.25">
      <c r="A426" t="s">
        <v>1246</v>
      </c>
      <c r="B426">
        <v>4514.06982421875</v>
      </c>
      <c r="C426">
        <v>15620.849609375</v>
      </c>
      <c r="D426" s="79" t="s">
        <v>4132</v>
      </c>
      <c r="E426" s="79" t="s">
        <v>1247</v>
      </c>
      <c r="F426" s="79" t="s">
        <v>4133</v>
      </c>
      <c r="G426" s="79" t="s">
        <v>1136</v>
      </c>
      <c r="H426" s="79" t="s">
        <v>4134</v>
      </c>
    </row>
    <row r="427" spans="1:8" x14ac:dyDescent="0.25">
      <c r="A427" t="s">
        <v>1248</v>
      </c>
      <c r="B427">
        <v>4493.27978515625</v>
      </c>
      <c r="C427">
        <v>15561.0498046875</v>
      </c>
      <c r="D427" s="79" t="s">
        <v>4135</v>
      </c>
      <c r="E427" s="79" t="s">
        <v>4136</v>
      </c>
      <c r="F427" s="79" t="s">
        <v>4137</v>
      </c>
      <c r="G427" s="79" t="s">
        <v>1249</v>
      </c>
      <c r="H427" s="79" t="s">
        <v>4138</v>
      </c>
    </row>
    <row r="428" spans="1:8" x14ac:dyDescent="0.25">
      <c r="A428" t="s">
        <v>1250</v>
      </c>
      <c r="B428">
        <v>4458.580078125</v>
      </c>
      <c r="C428">
        <v>15440.75</v>
      </c>
      <c r="D428" s="79" t="s">
        <v>4139</v>
      </c>
      <c r="E428" s="79" t="s">
        <v>4140</v>
      </c>
      <c r="F428" s="79" t="s">
        <v>4141</v>
      </c>
      <c r="G428" s="79" t="s">
        <v>1251</v>
      </c>
      <c r="H428">
        <v>245.42333984375</v>
      </c>
    </row>
    <row r="429" spans="1:8" x14ac:dyDescent="0.25">
      <c r="A429" t="s">
        <v>1252</v>
      </c>
      <c r="B429">
        <v>4468.72998046875</v>
      </c>
      <c r="C429">
        <v>15434.5</v>
      </c>
      <c r="D429" s="79" t="s">
        <v>1253</v>
      </c>
      <c r="E429">
        <v>289.531982421875</v>
      </c>
      <c r="F429" s="79" t="s">
        <v>4142</v>
      </c>
      <c r="G429" s="79" t="s">
        <v>1254</v>
      </c>
      <c r="H429" s="79" t="s">
        <v>4143</v>
      </c>
    </row>
    <row r="430" spans="1:8" x14ac:dyDescent="0.25">
      <c r="A430" t="s">
        <v>1255</v>
      </c>
      <c r="B430">
        <v>4443.0498046875</v>
      </c>
      <c r="C430">
        <v>15382.900390625</v>
      </c>
      <c r="D430" s="79" t="s">
        <v>4144</v>
      </c>
      <c r="E430" s="79" t="s">
        <v>1256</v>
      </c>
      <c r="F430" s="79" t="s">
        <v>4145</v>
      </c>
      <c r="G430" s="79" t="s">
        <v>1257</v>
      </c>
      <c r="H430">
        <v>248.163330078125</v>
      </c>
    </row>
    <row r="431" spans="1:8" x14ac:dyDescent="0.25">
      <c r="A431" t="s">
        <v>1258</v>
      </c>
      <c r="B431">
        <v>4480.7001953125</v>
      </c>
      <c r="C431">
        <v>15503.5302734375</v>
      </c>
      <c r="D431" s="79" t="s">
        <v>1259</v>
      </c>
      <c r="E431" s="79" t="s">
        <v>4146</v>
      </c>
      <c r="F431" s="79" t="s">
        <v>1260</v>
      </c>
      <c r="G431" s="79" t="s">
        <v>1261</v>
      </c>
      <c r="H431" s="79" t="s">
        <v>4147</v>
      </c>
    </row>
    <row r="432" spans="1:8" x14ac:dyDescent="0.25">
      <c r="A432" t="s">
        <v>1262</v>
      </c>
      <c r="B432">
        <v>4473.75</v>
      </c>
      <c r="C432">
        <v>15515.91015625</v>
      </c>
      <c r="D432" s="79" t="s">
        <v>4148</v>
      </c>
      <c r="E432" s="79" t="s">
        <v>4149</v>
      </c>
      <c r="F432" s="79" t="s">
        <v>1263</v>
      </c>
      <c r="G432" s="79" t="s">
        <v>372</v>
      </c>
      <c r="H432" s="79" t="s">
        <v>4150</v>
      </c>
    </row>
    <row r="433" spans="1:8" x14ac:dyDescent="0.25">
      <c r="A433" t="s">
        <v>1264</v>
      </c>
      <c r="B433">
        <v>4432.990234375</v>
      </c>
      <c r="C433">
        <v>15333.4697265625</v>
      </c>
      <c r="D433" s="79" t="s">
        <v>4151</v>
      </c>
      <c r="E433" s="79" t="s">
        <v>4152</v>
      </c>
      <c r="F433" s="79" t="s">
        <v>4064</v>
      </c>
      <c r="G433" s="79" t="s">
        <v>1265</v>
      </c>
      <c r="H433">
        <v>253.163330078125</v>
      </c>
    </row>
    <row r="434" spans="1:8" x14ac:dyDescent="0.25">
      <c r="A434" t="s">
        <v>1266</v>
      </c>
      <c r="B434">
        <v>4357.72998046875</v>
      </c>
      <c r="C434">
        <v>15012.1904296875</v>
      </c>
      <c r="D434" s="79" t="s">
        <v>4153</v>
      </c>
      <c r="E434" s="79" t="s">
        <v>1267</v>
      </c>
      <c r="F434">
        <v>96.445167541503906</v>
      </c>
      <c r="G434" s="79" t="s">
        <v>1268</v>
      </c>
      <c r="H434" s="79" t="s">
        <v>4154</v>
      </c>
    </row>
    <row r="435" spans="1:8" x14ac:dyDescent="0.25">
      <c r="A435" t="s">
        <v>1269</v>
      </c>
      <c r="B435">
        <v>4354.18994140625</v>
      </c>
      <c r="C435">
        <v>15027.76953125</v>
      </c>
      <c r="D435" s="79" t="s">
        <v>4155</v>
      </c>
      <c r="E435" s="79" t="s">
        <v>4156</v>
      </c>
      <c r="F435">
        <v>96.745384216308594</v>
      </c>
      <c r="G435" s="79" t="s">
        <v>1121</v>
      </c>
      <c r="H435" s="79" t="s">
        <v>4157</v>
      </c>
    </row>
    <row r="436" spans="1:8" x14ac:dyDescent="0.25">
      <c r="A436" t="s">
        <v>1270</v>
      </c>
      <c r="B436">
        <v>4395.64013671875</v>
      </c>
      <c r="C436">
        <v>15176.509765625</v>
      </c>
      <c r="D436" s="79" t="s">
        <v>4158</v>
      </c>
      <c r="E436" s="79" t="s">
        <v>4159</v>
      </c>
      <c r="F436">
        <v>97.6741943359375</v>
      </c>
      <c r="G436" s="79" t="s">
        <v>1271</v>
      </c>
      <c r="H436" s="79" t="s">
        <v>4160</v>
      </c>
    </row>
    <row r="437" spans="1:8" x14ac:dyDescent="0.25">
      <c r="A437" t="s">
        <v>1272</v>
      </c>
      <c r="B437">
        <v>4448.97998046875</v>
      </c>
      <c r="C437">
        <v>15316.580078125</v>
      </c>
      <c r="D437" s="79" t="s">
        <v>4161</v>
      </c>
      <c r="E437" s="79" t="s">
        <v>4162</v>
      </c>
      <c r="F437" s="79" t="s">
        <v>4163</v>
      </c>
      <c r="G437" s="79" t="s">
        <v>949</v>
      </c>
      <c r="H437" s="79" t="s">
        <v>4164</v>
      </c>
    </row>
    <row r="438" spans="1:8" x14ac:dyDescent="0.25">
      <c r="A438" t="s">
        <v>1273</v>
      </c>
      <c r="B438">
        <v>4455.47998046875</v>
      </c>
      <c r="C438">
        <v>15329.6796875</v>
      </c>
      <c r="D438" s="79" t="s">
        <v>4165</v>
      </c>
      <c r="E438" s="79" t="s">
        <v>1274</v>
      </c>
      <c r="F438" s="79" t="s">
        <v>1275</v>
      </c>
      <c r="G438" s="79" t="s">
        <v>1276</v>
      </c>
      <c r="H438" s="79" t="s">
        <v>4166</v>
      </c>
    </row>
    <row r="439" spans="1:8" x14ac:dyDescent="0.25">
      <c r="A439" t="s">
        <v>1277</v>
      </c>
      <c r="B439">
        <v>4443.10986328125</v>
      </c>
      <c r="C439">
        <v>15204.8203125</v>
      </c>
      <c r="D439" s="79" t="s">
        <v>1278</v>
      </c>
      <c r="E439" s="79" t="s">
        <v>1279</v>
      </c>
      <c r="F439" s="79" t="s">
        <v>4167</v>
      </c>
      <c r="G439" s="79" t="s">
        <v>1280</v>
      </c>
      <c r="H439" s="79" t="s">
        <v>4168</v>
      </c>
    </row>
    <row r="440" spans="1:8" x14ac:dyDescent="0.25">
      <c r="A440" t="s">
        <v>1281</v>
      </c>
      <c r="B440">
        <v>4352.6298828125</v>
      </c>
      <c r="C440">
        <v>14770.2998046875</v>
      </c>
      <c r="D440" s="79" t="s">
        <v>1282</v>
      </c>
      <c r="E440" s="79" t="s">
        <v>1283</v>
      </c>
      <c r="F440" s="79" t="s">
        <v>4169</v>
      </c>
      <c r="G440" s="79" t="s">
        <v>1284</v>
      </c>
      <c r="H440" s="79" t="s">
        <v>4170</v>
      </c>
    </row>
    <row r="441" spans="1:8" x14ac:dyDescent="0.25">
      <c r="A441" t="s">
        <v>1285</v>
      </c>
      <c r="B441">
        <v>4359.4599609375</v>
      </c>
      <c r="C441">
        <v>14752.8896484375</v>
      </c>
      <c r="D441" s="79" t="s">
        <v>4171</v>
      </c>
      <c r="E441" s="79" t="s">
        <v>4172</v>
      </c>
      <c r="F441" s="79" t="s">
        <v>4173</v>
      </c>
      <c r="G441" s="79" t="s">
        <v>1286</v>
      </c>
      <c r="H441" s="79" t="s">
        <v>4174</v>
      </c>
    </row>
    <row r="442" spans="1:8" x14ac:dyDescent="0.25">
      <c r="A442" t="s">
        <v>1287</v>
      </c>
      <c r="B442">
        <v>4307.5400390625</v>
      </c>
      <c r="C442">
        <v>14689.6201171875</v>
      </c>
      <c r="D442">
        <v>139.0166015625</v>
      </c>
      <c r="E442" s="79" t="s">
        <v>4175</v>
      </c>
      <c r="F442" s="79" t="s">
        <v>4176</v>
      </c>
      <c r="G442" s="79" t="s">
        <v>1288</v>
      </c>
      <c r="H442" s="79" t="s">
        <v>4177</v>
      </c>
    </row>
    <row r="443" spans="1:8" x14ac:dyDescent="0.25">
      <c r="A443" t="s">
        <v>1289</v>
      </c>
      <c r="B443">
        <v>4357.0400390625</v>
      </c>
      <c r="C443">
        <v>14791.8701171875</v>
      </c>
      <c r="D443" s="79" t="s">
        <v>4178</v>
      </c>
      <c r="E443" s="79" t="s">
        <v>4179</v>
      </c>
      <c r="F443" s="79" t="s">
        <v>4169</v>
      </c>
      <c r="G443" s="79" t="s">
        <v>1290</v>
      </c>
      <c r="H443" s="79" t="s">
        <v>4180</v>
      </c>
    </row>
    <row r="444" spans="1:8" x14ac:dyDescent="0.25">
      <c r="A444" t="s">
        <v>1291</v>
      </c>
      <c r="B444">
        <v>4300.4599609375</v>
      </c>
      <c r="C444">
        <v>14472.1201171875</v>
      </c>
      <c r="D444" s="79" t="s">
        <v>1292</v>
      </c>
      <c r="E444" s="79" t="s">
        <v>4181</v>
      </c>
      <c r="F444" s="79" t="s">
        <v>4182</v>
      </c>
      <c r="G444" s="79" t="s">
        <v>1293</v>
      </c>
      <c r="H444">
        <v>260.510009765625</v>
      </c>
    </row>
    <row r="445" spans="1:8" x14ac:dyDescent="0.25">
      <c r="A445" t="s">
        <v>1294</v>
      </c>
      <c r="B445">
        <v>4345.72021484375</v>
      </c>
      <c r="C445">
        <v>14674.150390625</v>
      </c>
      <c r="D445" s="79" t="s">
        <v>4183</v>
      </c>
      <c r="E445" s="79" t="s">
        <v>4184</v>
      </c>
      <c r="F445" s="79" t="s">
        <v>4185</v>
      </c>
      <c r="G445" s="79" t="s">
        <v>1290</v>
      </c>
      <c r="H445" s="79" t="s">
        <v>4186</v>
      </c>
    </row>
    <row r="446" spans="1:8" x14ac:dyDescent="0.25">
      <c r="A446" t="s">
        <v>1295</v>
      </c>
      <c r="B446">
        <v>4363.5498046875</v>
      </c>
      <c r="C446">
        <v>14766.75</v>
      </c>
      <c r="D446" s="79" t="s">
        <v>4187</v>
      </c>
      <c r="E446" s="79" t="s">
        <v>1296</v>
      </c>
      <c r="F446" s="79" t="s">
        <v>4185</v>
      </c>
      <c r="G446" s="79" t="s">
        <v>1297</v>
      </c>
      <c r="H446" s="79" t="s">
        <v>4188</v>
      </c>
    </row>
    <row r="447" spans="1:8" x14ac:dyDescent="0.25">
      <c r="A447" t="s">
        <v>1298</v>
      </c>
      <c r="B447">
        <v>4399.759765625</v>
      </c>
      <c r="C447">
        <v>14897.1298828125</v>
      </c>
      <c r="D447">
        <v>140.775146484375</v>
      </c>
      <c r="E447" s="79" t="s">
        <v>4189</v>
      </c>
      <c r="F447" s="79" t="s">
        <v>4190</v>
      </c>
      <c r="G447" s="79" t="s">
        <v>1299</v>
      </c>
      <c r="H447" s="79" t="s">
        <v>4191</v>
      </c>
    </row>
    <row r="448" spans="1:8" x14ac:dyDescent="0.25">
      <c r="A448" t="s">
        <v>1300</v>
      </c>
      <c r="B448">
        <v>4391.33984375</v>
      </c>
      <c r="C448">
        <v>14820.75</v>
      </c>
      <c r="D448" s="79" t="s">
        <v>4192</v>
      </c>
      <c r="E448" s="79" t="s">
        <v>4189</v>
      </c>
      <c r="F448">
        <v>96.773536682128906</v>
      </c>
      <c r="G448" s="79" t="s">
        <v>1301</v>
      </c>
      <c r="H448" s="79" t="s">
        <v>4193</v>
      </c>
    </row>
    <row r="449" spans="1:8" x14ac:dyDescent="0.25">
      <c r="A449" t="s">
        <v>1302</v>
      </c>
      <c r="B449">
        <v>4361.18994140625</v>
      </c>
      <c r="C449">
        <v>14713.73046875</v>
      </c>
      <c r="D449" s="79" t="s">
        <v>4194</v>
      </c>
      <c r="E449" s="79" t="s">
        <v>4195</v>
      </c>
      <c r="F449" s="79" t="s">
        <v>1303</v>
      </c>
      <c r="G449" s="79" t="s">
        <v>1304</v>
      </c>
      <c r="H449" s="79" t="s">
        <v>4196</v>
      </c>
    </row>
    <row r="450" spans="1:8" x14ac:dyDescent="0.25">
      <c r="A450" t="s">
        <v>1305</v>
      </c>
      <c r="B450">
        <v>4350.64990234375</v>
      </c>
      <c r="C450">
        <v>14662.1103515625</v>
      </c>
      <c r="D450" s="79" t="s">
        <v>4197</v>
      </c>
      <c r="E450" s="79" t="s">
        <v>4198</v>
      </c>
      <c r="F450" s="79" t="s">
        <v>4173</v>
      </c>
      <c r="G450" s="79" t="s">
        <v>1306</v>
      </c>
      <c r="H450" s="79" t="s">
        <v>4199</v>
      </c>
    </row>
    <row r="451" spans="1:8" x14ac:dyDescent="0.25">
      <c r="A451" t="s">
        <v>1307</v>
      </c>
      <c r="B451">
        <v>4363.7998046875</v>
      </c>
      <c r="C451">
        <v>14774.599609375</v>
      </c>
      <c r="D451" s="79" t="s">
        <v>1308</v>
      </c>
      <c r="E451" s="79" t="s">
        <v>4200</v>
      </c>
      <c r="F451" s="79" t="s">
        <v>1309</v>
      </c>
      <c r="G451" s="79" t="s">
        <v>1310</v>
      </c>
      <c r="H451" s="79" t="s">
        <v>4201</v>
      </c>
    </row>
    <row r="452" spans="1:8" x14ac:dyDescent="0.25">
      <c r="A452" t="s">
        <v>1311</v>
      </c>
      <c r="B452">
        <v>4438.259765625</v>
      </c>
      <c r="C452">
        <v>15052.419921875</v>
      </c>
      <c r="D452" s="79" t="s">
        <v>4202</v>
      </c>
      <c r="E452" s="79" t="s">
        <v>4203</v>
      </c>
      <c r="F452" s="79" t="s">
        <v>4204</v>
      </c>
      <c r="G452">
        <v>168</v>
      </c>
      <c r="H452" s="79" t="s">
        <v>4205</v>
      </c>
    </row>
    <row r="453" spans="1:8" x14ac:dyDescent="0.25">
      <c r="A453" t="s">
        <v>1312</v>
      </c>
      <c r="B453">
        <v>4471.3701171875</v>
      </c>
      <c r="C453">
        <v>15146.919921875</v>
      </c>
      <c r="D453" s="79" t="s">
        <v>4206</v>
      </c>
      <c r="E453" s="79" t="s">
        <v>4207</v>
      </c>
      <c r="F453">
        <v>98.91259765625</v>
      </c>
      <c r="G453" s="79" t="s">
        <v>1313</v>
      </c>
      <c r="H453">
        <v>281.010009765625</v>
      </c>
    </row>
    <row r="454" spans="1:8" x14ac:dyDescent="0.25">
      <c r="A454" t="s">
        <v>1314</v>
      </c>
      <c r="B454">
        <v>4486.4599609375</v>
      </c>
      <c r="C454">
        <v>15300.8896484375</v>
      </c>
      <c r="D454" s="79" t="s">
        <v>4208</v>
      </c>
      <c r="E454" s="79" t="s">
        <v>1315</v>
      </c>
      <c r="F454" s="79" t="s">
        <v>4209</v>
      </c>
      <c r="G454" s="79" t="s">
        <v>1316</v>
      </c>
      <c r="H454" s="79" t="s">
        <v>4210</v>
      </c>
    </row>
    <row r="455" spans="1:8" x14ac:dyDescent="0.25">
      <c r="A455" t="s">
        <v>1317</v>
      </c>
      <c r="B455">
        <v>4519.6298828125</v>
      </c>
      <c r="C455">
        <v>15410.7197265625</v>
      </c>
      <c r="D455">
        <v>146.149169921875</v>
      </c>
      <c r="E455" s="79" t="s">
        <v>4211</v>
      </c>
      <c r="F455" s="79" t="s">
        <v>4212</v>
      </c>
      <c r="G455" s="79" t="s">
        <v>1318</v>
      </c>
      <c r="H455" s="79" t="s">
        <v>4213</v>
      </c>
    </row>
    <row r="456" spans="1:8" x14ac:dyDescent="0.25">
      <c r="A456" t="s">
        <v>1319</v>
      </c>
      <c r="B456">
        <v>4536.18994140625</v>
      </c>
      <c r="C456">
        <v>15388.7099609375</v>
      </c>
      <c r="D456" s="79" t="s">
        <v>1320</v>
      </c>
      <c r="E456" s="79" t="s">
        <v>4214</v>
      </c>
      <c r="F456" s="79" t="s">
        <v>4215</v>
      </c>
      <c r="G456" s="79" t="s">
        <v>1321</v>
      </c>
      <c r="H456" s="79" t="s">
        <v>4216</v>
      </c>
    </row>
    <row r="457" spans="1:8" x14ac:dyDescent="0.25">
      <c r="A457" t="s">
        <v>1322</v>
      </c>
      <c r="B457">
        <v>4549.77978515625</v>
      </c>
      <c r="C457">
        <v>15489.58984375</v>
      </c>
      <c r="D457" s="79" t="s">
        <v>4217</v>
      </c>
      <c r="E457" s="79" t="s">
        <v>4218</v>
      </c>
      <c r="F457" s="79" t="s">
        <v>4219</v>
      </c>
      <c r="G457">
        <v>166.75</v>
      </c>
      <c r="H457">
        <v>298</v>
      </c>
    </row>
    <row r="458" spans="1:8" x14ac:dyDescent="0.25">
      <c r="A458" t="s">
        <v>1323</v>
      </c>
      <c r="B458">
        <v>4544.89990234375</v>
      </c>
      <c r="C458">
        <v>15355.0703125</v>
      </c>
      <c r="D458" s="79" t="s">
        <v>4220</v>
      </c>
      <c r="E458" s="79" t="s">
        <v>1324</v>
      </c>
      <c r="F458" s="79" t="s">
        <v>4221</v>
      </c>
      <c r="G458" s="79" t="s">
        <v>1325</v>
      </c>
      <c r="H458" s="79" t="s">
        <v>4222</v>
      </c>
    </row>
    <row r="459" spans="1:8" x14ac:dyDescent="0.25">
      <c r="A459" t="s">
        <v>1326</v>
      </c>
      <c r="B459">
        <v>4566.47998046875</v>
      </c>
      <c r="C459">
        <v>15514.1904296875</v>
      </c>
      <c r="D459" s="79" t="s">
        <v>1327</v>
      </c>
      <c r="E459" s="79" t="s">
        <v>1328</v>
      </c>
      <c r="F459" s="79" t="s">
        <v>4223</v>
      </c>
      <c r="G459" s="79" t="s">
        <v>1329</v>
      </c>
      <c r="H459" s="79" t="s">
        <v>4224</v>
      </c>
    </row>
    <row r="460" spans="1:8" x14ac:dyDescent="0.25">
      <c r="A460" t="s">
        <v>1330</v>
      </c>
      <c r="B460">
        <v>4574.7900390625</v>
      </c>
      <c r="C460">
        <v>15559.490234375</v>
      </c>
      <c r="D460" s="79" t="s">
        <v>4225</v>
      </c>
      <c r="E460" s="79" t="s">
        <v>1331</v>
      </c>
      <c r="F460" s="79" t="s">
        <v>4226</v>
      </c>
      <c r="G460" s="79" t="s">
        <v>1332</v>
      </c>
      <c r="H460" s="79" t="s">
        <v>4227</v>
      </c>
    </row>
    <row r="461" spans="1:8" x14ac:dyDescent="0.25">
      <c r="A461" t="s">
        <v>1333</v>
      </c>
      <c r="B461">
        <v>4551.68017578125</v>
      </c>
      <c r="C461">
        <v>15598.3896484375</v>
      </c>
      <c r="D461" s="79" t="s">
        <v>4228</v>
      </c>
      <c r="E461" s="79" t="s">
        <v>4229</v>
      </c>
      <c r="F461" s="79" t="s">
        <v>4230</v>
      </c>
      <c r="G461" s="79" t="s">
        <v>1139</v>
      </c>
      <c r="H461" s="79" t="s">
        <v>4231</v>
      </c>
    </row>
    <row r="462" spans="1:8" x14ac:dyDescent="0.25">
      <c r="A462" t="s">
        <v>1334</v>
      </c>
      <c r="B462">
        <v>4596.419921875</v>
      </c>
      <c r="C462">
        <v>15778.16015625</v>
      </c>
      <c r="D462" s="79" t="s">
        <v>4232</v>
      </c>
      <c r="E462" s="79" t="s">
        <v>4233</v>
      </c>
      <c r="F462" s="79" t="s">
        <v>1335</v>
      </c>
      <c r="G462" s="79" t="s">
        <v>1336</v>
      </c>
      <c r="H462" s="79" t="s">
        <v>4234</v>
      </c>
    </row>
    <row r="463" spans="1:8" x14ac:dyDescent="0.25">
      <c r="A463" t="s">
        <v>1337</v>
      </c>
      <c r="B463">
        <v>4605.3798828125</v>
      </c>
      <c r="C463">
        <v>15850.4697265625</v>
      </c>
      <c r="D463" s="79" t="s">
        <v>4235</v>
      </c>
      <c r="E463" s="79" t="s">
        <v>4236</v>
      </c>
      <c r="F463" s="79" t="s">
        <v>1338</v>
      </c>
      <c r="G463" s="79" t="s">
        <v>1339</v>
      </c>
      <c r="H463" s="79" t="s">
        <v>4237</v>
      </c>
    </row>
    <row r="464" spans="1:8" x14ac:dyDescent="0.25">
      <c r="A464" t="s">
        <v>1340</v>
      </c>
      <c r="B464">
        <v>4613.669921875</v>
      </c>
      <c r="C464">
        <v>15905.2802734375</v>
      </c>
      <c r="D464" s="79" t="s">
        <v>4238</v>
      </c>
      <c r="E464">
        <v>321.098876953125</v>
      </c>
      <c r="F464" s="79" t="s">
        <v>4239</v>
      </c>
      <c r="G464" s="79" t="s">
        <v>1341</v>
      </c>
      <c r="H464" s="79" t="s">
        <v>4240</v>
      </c>
    </row>
    <row r="465" spans="1:8" x14ac:dyDescent="0.25">
      <c r="A465" t="s">
        <v>1342</v>
      </c>
      <c r="B465">
        <v>4630.64990234375</v>
      </c>
      <c r="C465">
        <v>15972.490234375</v>
      </c>
      <c r="D465" s="79" t="s">
        <v>4241</v>
      </c>
      <c r="E465" s="79" t="s">
        <v>4242</v>
      </c>
      <c r="F465" s="79" t="s">
        <v>1343</v>
      </c>
      <c r="G465" s="79" t="s">
        <v>1344</v>
      </c>
      <c r="H465" s="79" t="s">
        <v>4243</v>
      </c>
    </row>
    <row r="466" spans="1:8" x14ac:dyDescent="0.25">
      <c r="A466" t="s">
        <v>1345</v>
      </c>
      <c r="B466">
        <v>4660.56982421875</v>
      </c>
      <c r="C466">
        <v>16144.5</v>
      </c>
      <c r="D466" s="79" t="s">
        <v>1346</v>
      </c>
      <c r="E466" s="79" t="s">
        <v>4244</v>
      </c>
      <c r="F466" s="79" t="s">
        <v>4245</v>
      </c>
      <c r="G466" s="79" t="s">
        <v>1347</v>
      </c>
      <c r="H466" s="79" t="s">
        <v>4246</v>
      </c>
    </row>
    <row r="467" spans="1:8" x14ac:dyDescent="0.25">
      <c r="A467" t="s">
        <v>1348</v>
      </c>
      <c r="B467">
        <v>4680.06005859375</v>
      </c>
      <c r="C467">
        <v>16346.240234375</v>
      </c>
      <c r="D467" s="79" t="s">
        <v>1349</v>
      </c>
      <c r="E467" s="79" t="s">
        <v>4247</v>
      </c>
      <c r="F467" s="79" t="s">
        <v>4248</v>
      </c>
      <c r="G467" s="79" t="s">
        <v>1350</v>
      </c>
      <c r="H467" s="79" t="s">
        <v>4249</v>
      </c>
    </row>
    <row r="468" spans="1:8" x14ac:dyDescent="0.25">
      <c r="A468" t="s">
        <v>1351</v>
      </c>
      <c r="B468">
        <v>4697.52978515625</v>
      </c>
      <c r="C468">
        <v>16359.3798828125</v>
      </c>
      <c r="D468" s="79" t="s">
        <v>4250</v>
      </c>
      <c r="E468" s="79" t="s">
        <v>4251</v>
      </c>
      <c r="F468" s="79" t="s">
        <v>4252</v>
      </c>
      <c r="G468" s="79" t="s">
        <v>1352</v>
      </c>
      <c r="H468" s="79" t="s">
        <v>4253</v>
      </c>
    </row>
    <row r="469" spans="1:8" x14ac:dyDescent="0.25">
      <c r="A469" t="s">
        <v>1353</v>
      </c>
      <c r="B469">
        <v>4701.7001953125</v>
      </c>
      <c r="C469">
        <v>16336.0302734375</v>
      </c>
      <c r="D469">
        <v>148.015380859375</v>
      </c>
      <c r="E469" s="79" t="s">
        <v>4254</v>
      </c>
      <c r="F469" s="79" t="s">
        <v>1354</v>
      </c>
      <c r="G469" s="79" t="s">
        <v>1355</v>
      </c>
      <c r="H469" s="79" t="s">
        <v>4255</v>
      </c>
    </row>
    <row r="470" spans="1:8" x14ac:dyDescent="0.25">
      <c r="A470" t="s">
        <v>1356</v>
      </c>
      <c r="B470">
        <v>4685.25</v>
      </c>
      <c r="C470">
        <v>16219.9404296875</v>
      </c>
      <c r="D470" s="79" t="s">
        <v>4256</v>
      </c>
      <c r="E470" s="79" t="s">
        <v>4257</v>
      </c>
      <c r="F470" s="79" t="s">
        <v>4258</v>
      </c>
      <c r="G470" s="79" t="s">
        <v>1357</v>
      </c>
      <c r="H470" s="79" t="s">
        <v>4259</v>
      </c>
    </row>
    <row r="471" spans="1:8" x14ac:dyDescent="0.25">
      <c r="A471" t="s">
        <v>1358</v>
      </c>
      <c r="B471">
        <v>4646.7099609375</v>
      </c>
      <c r="C471">
        <v>15985.5703125</v>
      </c>
      <c r="D471" s="79" t="s">
        <v>4260</v>
      </c>
      <c r="E471" s="79" t="s">
        <v>1359</v>
      </c>
      <c r="F471" s="79" t="s">
        <v>1360</v>
      </c>
      <c r="G471" s="79" t="s">
        <v>1361</v>
      </c>
      <c r="H471" s="79" t="s">
        <v>4261</v>
      </c>
    </row>
    <row r="472" spans="1:8" x14ac:dyDescent="0.25">
      <c r="A472" t="s">
        <v>1362</v>
      </c>
      <c r="B472">
        <v>4649.27001953125</v>
      </c>
      <c r="C472">
        <v>16032.4697265625</v>
      </c>
      <c r="D472" s="79" t="s">
        <v>4262</v>
      </c>
      <c r="E472" s="79" t="s">
        <v>4263</v>
      </c>
      <c r="F472" s="79" t="s">
        <v>4264</v>
      </c>
      <c r="G472" s="79" t="s">
        <v>821</v>
      </c>
      <c r="H472" s="79" t="s">
        <v>4265</v>
      </c>
    </row>
    <row r="473" spans="1:8" x14ac:dyDescent="0.25">
      <c r="A473" t="s">
        <v>1363</v>
      </c>
      <c r="B473">
        <v>4682.85009765625</v>
      </c>
      <c r="C473">
        <v>16199.8896484375</v>
      </c>
      <c r="D473" s="79" t="s">
        <v>1364</v>
      </c>
      <c r="E473" s="79" t="s">
        <v>4266</v>
      </c>
      <c r="F473" s="79" t="s">
        <v>4267</v>
      </c>
      <c r="G473" s="79" t="s">
        <v>1365</v>
      </c>
      <c r="H473" s="79" t="s">
        <v>4268</v>
      </c>
    </row>
    <row r="474" spans="1:8" x14ac:dyDescent="0.25">
      <c r="A474" t="s">
        <v>1366</v>
      </c>
      <c r="B474">
        <v>4682.7998046875</v>
      </c>
      <c r="C474">
        <v>16189.1201171875</v>
      </c>
      <c r="D474" s="79" t="s">
        <v>1367</v>
      </c>
      <c r="E474">
        <v>327.630615234375</v>
      </c>
      <c r="F474" s="79" t="s">
        <v>4269</v>
      </c>
      <c r="G474" s="79" t="s">
        <v>1368</v>
      </c>
      <c r="H474" s="79" t="s">
        <v>4270</v>
      </c>
    </row>
    <row r="475" spans="1:8" x14ac:dyDescent="0.25">
      <c r="A475" t="s">
        <v>1369</v>
      </c>
      <c r="B475">
        <v>4700.89990234375</v>
      </c>
      <c r="C475">
        <v>16309.76953125</v>
      </c>
      <c r="D475" s="79" t="s">
        <v>4271</v>
      </c>
      <c r="E475" s="79" t="s">
        <v>4272</v>
      </c>
      <c r="F475" s="79" t="s">
        <v>4273</v>
      </c>
      <c r="G475" s="79" t="s">
        <v>1370</v>
      </c>
      <c r="H475">
        <v>351.57666015625</v>
      </c>
    </row>
    <row r="476" spans="1:8" x14ac:dyDescent="0.25">
      <c r="A476" t="s">
        <v>1371</v>
      </c>
      <c r="B476">
        <v>4688.669921875</v>
      </c>
      <c r="C476">
        <v>16308.0703125</v>
      </c>
      <c r="D476" s="79" t="s">
        <v>4274</v>
      </c>
      <c r="E476" s="79" t="s">
        <v>1372</v>
      </c>
      <c r="F476" s="79" t="s">
        <v>4275</v>
      </c>
      <c r="G476">
        <v>174.5</v>
      </c>
      <c r="H476" s="79" t="s">
        <v>4276</v>
      </c>
    </row>
    <row r="477" spans="1:8" x14ac:dyDescent="0.25">
      <c r="A477" t="s">
        <v>1373</v>
      </c>
      <c r="B477">
        <v>4704.5400390625</v>
      </c>
      <c r="C477">
        <v>16482.970703125</v>
      </c>
      <c r="D477" s="79" t="s">
        <v>4277</v>
      </c>
      <c r="E477" s="79" t="s">
        <v>4278</v>
      </c>
      <c r="F477" s="79" t="s">
        <v>1374</v>
      </c>
      <c r="G477" s="79" t="s">
        <v>766</v>
      </c>
      <c r="H477" s="79" t="s">
        <v>4279</v>
      </c>
    </row>
    <row r="478" spans="1:8" x14ac:dyDescent="0.25">
      <c r="A478" t="s">
        <v>1375</v>
      </c>
      <c r="B478">
        <v>4697.9599609375</v>
      </c>
      <c r="C478">
        <v>16573.33984375</v>
      </c>
      <c r="D478" s="79" t="s">
        <v>4280</v>
      </c>
      <c r="E478" s="79" t="s">
        <v>4281</v>
      </c>
      <c r="F478" s="79" t="s">
        <v>4264</v>
      </c>
      <c r="G478" s="79" t="s">
        <v>861</v>
      </c>
      <c r="H478" s="79" t="s">
        <v>4282</v>
      </c>
    </row>
    <row r="479" spans="1:8" x14ac:dyDescent="0.25">
      <c r="A479" t="s">
        <v>1376</v>
      </c>
      <c r="B479">
        <v>4682.93994140625</v>
      </c>
      <c r="C479">
        <v>16380.98046875</v>
      </c>
      <c r="D479" s="79" t="s">
        <v>4283</v>
      </c>
      <c r="E479" s="79" t="s">
        <v>4284</v>
      </c>
      <c r="F479" s="79" t="s">
        <v>1377</v>
      </c>
      <c r="G479" s="79" t="s">
        <v>1378</v>
      </c>
      <c r="H479" s="79" t="s">
        <v>4285</v>
      </c>
    </row>
    <row r="480" spans="1:8" x14ac:dyDescent="0.25">
      <c r="A480" t="s">
        <v>1379</v>
      </c>
      <c r="B480">
        <v>4690.7001953125</v>
      </c>
      <c r="C480">
        <v>16306.7197265625</v>
      </c>
      <c r="D480" s="79" t="s">
        <v>1380</v>
      </c>
      <c r="E480" s="79" t="s">
        <v>4286</v>
      </c>
      <c r="F480">
        <v>100.9296875</v>
      </c>
      <c r="G480" s="79" t="s">
        <v>1381</v>
      </c>
      <c r="H480" s="79" t="s">
        <v>4287</v>
      </c>
    </row>
    <row r="481" spans="1:8" x14ac:dyDescent="0.25">
      <c r="A481" t="s">
        <v>1382</v>
      </c>
      <c r="B481">
        <v>4701.4599609375</v>
      </c>
      <c r="C481">
        <v>16367.8095703125</v>
      </c>
      <c r="D481" s="79" t="s">
        <v>1383</v>
      </c>
      <c r="E481">
        <v>330.027099609375</v>
      </c>
      <c r="F481" s="79" t="s">
        <v>4288</v>
      </c>
      <c r="G481" s="79" t="s">
        <v>1384</v>
      </c>
      <c r="H481">
        <v>372</v>
      </c>
    </row>
    <row r="482" spans="1:8" x14ac:dyDescent="0.25">
      <c r="A482" t="s">
        <v>1385</v>
      </c>
      <c r="B482">
        <v>4594.6201171875</v>
      </c>
      <c r="C482">
        <v>16025.580078125</v>
      </c>
      <c r="D482" s="79" t="s">
        <v>1386</v>
      </c>
      <c r="E482" s="79" t="s">
        <v>4289</v>
      </c>
      <c r="F482" s="79" t="s">
        <v>4290</v>
      </c>
      <c r="G482" s="79" t="s">
        <v>1387</v>
      </c>
      <c r="H482" s="79" t="s">
        <v>4291</v>
      </c>
    </row>
    <row r="483" spans="1:8" x14ac:dyDescent="0.25">
      <c r="A483" t="s">
        <v>1388</v>
      </c>
      <c r="B483">
        <v>4655.27001953125</v>
      </c>
      <c r="C483">
        <v>16399.240234375</v>
      </c>
      <c r="D483" s="79" t="s">
        <v>1389</v>
      </c>
      <c r="E483" s="79" t="s">
        <v>1390</v>
      </c>
      <c r="F483" s="79" t="s">
        <v>1391</v>
      </c>
      <c r="G483" s="79" t="s">
        <v>396</v>
      </c>
      <c r="H483" s="79" t="s">
        <v>4292</v>
      </c>
    </row>
    <row r="484" spans="1:8" x14ac:dyDescent="0.25">
      <c r="A484" t="s">
        <v>1392</v>
      </c>
      <c r="B484">
        <v>4567</v>
      </c>
      <c r="C484">
        <v>16135.919921875</v>
      </c>
      <c r="D484" s="79" t="s">
        <v>4293</v>
      </c>
      <c r="E484" s="79" t="s">
        <v>1393</v>
      </c>
      <c r="F484" s="79" t="s">
        <v>1394</v>
      </c>
      <c r="G484">
        <v>165.5</v>
      </c>
      <c r="H484">
        <v>381.586669921875</v>
      </c>
    </row>
    <row r="485" spans="1:8" x14ac:dyDescent="0.25">
      <c r="A485" t="s">
        <v>1395</v>
      </c>
      <c r="B485">
        <v>4513.0400390625</v>
      </c>
      <c r="C485">
        <v>15877.7197265625</v>
      </c>
      <c r="D485" s="79" t="s">
        <v>4294</v>
      </c>
      <c r="E485" s="79" t="s">
        <v>4295</v>
      </c>
      <c r="F485" s="79" t="s">
        <v>4296</v>
      </c>
      <c r="G485" s="79" t="s">
        <v>1396</v>
      </c>
      <c r="H485">
        <v>365</v>
      </c>
    </row>
    <row r="486" spans="1:8" x14ac:dyDescent="0.25">
      <c r="A486" t="s">
        <v>1397</v>
      </c>
      <c r="B486">
        <v>4577.10009765625</v>
      </c>
      <c r="C486">
        <v>15990.759765625</v>
      </c>
      <c r="D486" s="79" t="s">
        <v>1398</v>
      </c>
      <c r="E486" s="79" t="s">
        <v>4297</v>
      </c>
      <c r="F486" s="79" t="s">
        <v>1399</v>
      </c>
      <c r="G486" s="79" t="s">
        <v>1400</v>
      </c>
      <c r="H486" s="79" t="s">
        <v>4298</v>
      </c>
    </row>
    <row r="487" spans="1:8" x14ac:dyDescent="0.25">
      <c r="A487" t="s">
        <v>1401</v>
      </c>
      <c r="B487">
        <v>4538.43017578125</v>
      </c>
      <c r="C487">
        <v>15712.0400390625</v>
      </c>
      <c r="D487" s="79" t="s">
        <v>1402</v>
      </c>
      <c r="E487" s="79" t="s">
        <v>4299</v>
      </c>
      <c r="F487" s="79" t="s">
        <v>4300</v>
      </c>
      <c r="G487" s="79" t="s">
        <v>391</v>
      </c>
      <c r="H487" s="79" t="s">
        <v>4301</v>
      </c>
    </row>
    <row r="488" spans="1:8" x14ac:dyDescent="0.25">
      <c r="A488" t="s">
        <v>1403</v>
      </c>
      <c r="B488">
        <v>4591.669921875</v>
      </c>
      <c r="C488">
        <v>15846.16015625</v>
      </c>
      <c r="D488" s="79" t="s">
        <v>4302</v>
      </c>
      <c r="E488" s="79" t="s">
        <v>4303</v>
      </c>
      <c r="F488" s="79" t="s">
        <v>4290</v>
      </c>
      <c r="G488" s="79" t="s">
        <v>1027</v>
      </c>
      <c r="H488">
        <v>336.336669921875</v>
      </c>
    </row>
    <row r="489" spans="1:8" x14ac:dyDescent="0.25">
      <c r="A489" t="s">
        <v>1404</v>
      </c>
      <c r="B489">
        <v>4686.75</v>
      </c>
      <c r="C489">
        <v>16325.66015625</v>
      </c>
      <c r="D489" s="79" t="s">
        <v>4304</v>
      </c>
      <c r="E489" s="79" t="s">
        <v>4305</v>
      </c>
      <c r="F489" s="79" t="s">
        <v>4306</v>
      </c>
      <c r="G489" s="79" t="s">
        <v>1405</v>
      </c>
      <c r="H489" s="79" t="s">
        <v>4307</v>
      </c>
    </row>
    <row r="490" spans="1:8" x14ac:dyDescent="0.25">
      <c r="A490" t="s">
        <v>1406</v>
      </c>
      <c r="B490">
        <v>4701.2099609375</v>
      </c>
      <c r="C490">
        <v>16394.33984375</v>
      </c>
      <c r="D490">
        <v>172.25830078125</v>
      </c>
      <c r="E490" s="79" t="s">
        <v>4308</v>
      </c>
      <c r="F490" s="79" t="s">
        <v>4309</v>
      </c>
      <c r="G490" s="79" t="s">
        <v>1321</v>
      </c>
      <c r="H490" s="79" t="s">
        <v>4310</v>
      </c>
    </row>
    <row r="491" spans="1:8" x14ac:dyDescent="0.25">
      <c r="A491" t="s">
        <v>1407</v>
      </c>
      <c r="B491">
        <v>4667.4501953125</v>
      </c>
      <c r="C491">
        <v>16149.5703125</v>
      </c>
      <c r="D491" s="79" t="s">
        <v>1408</v>
      </c>
      <c r="E491" s="79" t="s">
        <v>1409</v>
      </c>
      <c r="F491">
        <v>99.9539794921875</v>
      </c>
      <c r="G491" s="79" t="s">
        <v>1410</v>
      </c>
      <c r="H491" s="79" t="s">
        <v>4311</v>
      </c>
    </row>
    <row r="492" spans="1:8" x14ac:dyDescent="0.25">
      <c r="A492" t="s">
        <v>1411</v>
      </c>
      <c r="B492">
        <v>4712.02001953125</v>
      </c>
      <c r="C492">
        <v>16331.98046875</v>
      </c>
      <c r="D492" s="79" t="s">
        <v>4312</v>
      </c>
      <c r="E492" s="79" t="s">
        <v>4313</v>
      </c>
      <c r="F492" s="79" t="s">
        <v>4314</v>
      </c>
      <c r="G492" s="79" t="s">
        <v>1036</v>
      </c>
      <c r="H492">
        <v>339.010009765625</v>
      </c>
    </row>
    <row r="493" spans="1:8" x14ac:dyDescent="0.25">
      <c r="A493" t="s">
        <v>1412</v>
      </c>
      <c r="B493">
        <v>4668.97021484375</v>
      </c>
      <c r="C493">
        <v>16082.5498046875</v>
      </c>
      <c r="D493" s="79" t="s">
        <v>4315</v>
      </c>
      <c r="E493" s="79" t="s">
        <v>4316</v>
      </c>
      <c r="F493" s="79" t="s">
        <v>1413</v>
      </c>
      <c r="G493">
        <v>167</v>
      </c>
      <c r="H493" s="79" t="s">
        <v>4317</v>
      </c>
    </row>
    <row r="494" spans="1:8" x14ac:dyDescent="0.25">
      <c r="A494" t="s">
        <v>1414</v>
      </c>
      <c r="B494">
        <v>4634.08984375</v>
      </c>
      <c r="C494">
        <v>15914.900390625</v>
      </c>
      <c r="D494" s="79" t="s">
        <v>1415</v>
      </c>
      <c r="E494" s="79" t="s">
        <v>4318</v>
      </c>
      <c r="F494">
        <v>98.828147888183594</v>
      </c>
      <c r="G494" s="79" t="s">
        <v>1416</v>
      </c>
      <c r="H494" s="79" t="s">
        <v>4319</v>
      </c>
    </row>
    <row r="495" spans="1:8" x14ac:dyDescent="0.25">
      <c r="A495" t="s">
        <v>1417</v>
      </c>
      <c r="B495">
        <v>4709.85009765625</v>
      </c>
      <c r="C495">
        <v>16289.58984375</v>
      </c>
      <c r="D495" s="79" t="s">
        <v>4320</v>
      </c>
      <c r="E495" s="79" t="s">
        <v>4321</v>
      </c>
      <c r="F495" s="79" t="s">
        <v>1418</v>
      </c>
      <c r="G495" s="79" t="s">
        <v>1419</v>
      </c>
      <c r="H495" s="79" t="s">
        <v>4322</v>
      </c>
    </row>
    <row r="496" spans="1:8" x14ac:dyDescent="0.25">
      <c r="A496" t="s">
        <v>1420</v>
      </c>
      <c r="B496">
        <v>4668.669921875</v>
      </c>
      <c r="C496">
        <v>15863.9404296875</v>
      </c>
      <c r="D496" s="79" t="s">
        <v>4323</v>
      </c>
      <c r="E496" s="79" t="s">
        <v>1421</v>
      </c>
      <c r="F496" s="79" t="s">
        <v>1422</v>
      </c>
      <c r="G496" s="79" t="s">
        <v>1173</v>
      </c>
      <c r="H496" s="79" t="s">
        <v>4324</v>
      </c>
    </row>
    <row r="497" spans="1:8" x14ac:dyDescent="0.25">
      <c r="A497" t="s">
        <v>1423</v>
      </c>
      <c r="B497">
        <v>4620.64013671875</v>
      </c>
      <c r="C497">
        <v>15801.4599609375</v>
      </c>
      <c r="D497" s="79" t="s">
        <v>4325</v>
      </c>
      <c r="E497" s="79" t="s">
        <v>1424</v>
      </c>
      <c r="F497">
        <v>98.603004455566406</v>
      </c>
      <c r="G497" s="79" t="s">
        <v>1425</v>
      </c>
      <c r="H497" s="79" t="s">
        <v>4326</v>
      </c>
    </row>
    <row r="498" spans="1:8" x14ac:dyDescent="0.25">
      <c r="A498" t="s">
        <v>1426</v>
      </c>
      <c r="B498">
        <v>4568.02001953125</v>
      </c>
      <c r="C498">
        <v>15627.6396484375</v>
      </c>
      <c r="D498" s="79" t="s">
        <v>4327</v>
      </c>
      <c r="E498">
        <v>312.447021484375</v>
      </c>
      <c r="F498" s="79" t="s">
        <v>4328</v>
      </c>
      <c r="G498" s="79" t="s">
        <v>1427</v>
      </c>
      <c r="H498" s="79" t="s">
        <v>4329</v>
      </c>
    </row>
    <row r="499" spans="1:8" x14ac:dyDescent="0.25">
      <c r="A499" t="s">
        <v>1428</v>
      </c>
      <c r="B499">
        <v>4649.22998046875</v>
      </c>
      <c r="C499">
        <v>15986.2802734375</v>
      </c>
      <c r="D499" s="79" t="s">
        <v>1429</v>
      </c>
      <c r="E499" s="79" t="s">
        <v>1430</v>
      </c>
      <c r="F499" s="79" t="s">
        <v>4330</v>
      </c>
      <c r="G499" s="79" t="s">
        <v>1431</v>
      </c>
      <c r="H499" s="79" t="s">
        <v>4331</v>
      </c>
    </row>
    <row r="500" spans="1:8" x14ac:dyDescent="0.25">
      <c r="A500" t="s">
        <v>1432</v>
      </c>
      <c r="B500">
        <v>4696.56005859375</v>
      </c>
      <c r="C500">
        <v>16180.1396484375</v>
      </c>
      <c r="D500" s="79" t="s">
        <v>4332</v>
      </c>
      <c r="E500" s="79" t="s">
        <v>4333</v>
      </c>
      <c r="F500" s="79" t="s">
        <v>4334</v>
      </c>
      <c r="G500" s="79" t="s">
        <v>1433</v>
      </c>
      <c r="H500" s="79" t="s">
        <v>4335</v>
      </c>
    </row>
    <row r="501" spans="1:8" x14ac:dyDescent="0.25">
      <c r="A501" t="s">
        <v>1434</v>
      </c>
      <c r="B501">
        <v>4725.7900390625</v>
      </c>
      <c r="C501">
        <v>16308.2099609375</v>
      </c>
      <c r="D501">
        <v>173.43896484375</v>
      </c>
      <c r="E501" s="79" t="s">
        <v>1435</v>
      </c>
      <c r="F501" s="79" t="s">
        <v>1436</v>
      </c>
      <c r="G501" s="79" t="s">
        <v>1437</v>
      </c>
      <c r="H501" s="79" t="s">
        <v>4336</v>
      </c>
    </row>
    <row r="502" spans="1:8" x14ac:dyDescent="0.25">
      <c r="A502" t="s">
        <v>1438</v>
      </c>
      <c r="B502">
        <v>4791.18994140625</v>
      </c>
      <c r="C502">
        <v>16567.5</v>
      </c>
      <c r="D502" s="79" t="s">
        <v>4337</v>
      </c>
      <c r="E502">
        <v>334.461181640625</v>
      </c>
      <c r="F502" s="79" t="s">
        <v>4338</v>
      </c>
      <c r="G502" s="79" t="s">
        <v>1439</v>
      </c>
      <c r="H502" s="79" t="s">
        <v>4339</v>
      </c>
    </row>
    <row r="503" spans="1:8" x14ac:dyDescent="0.25">
      <c r="A503" t="s">
        <v>1440</v>
      </c>
      <c r="B503">
        <v>4786.35009765625</v>
      </c>
      <c r="C503">
        <v>16488.66015625</v>
      </c>
      <c r="D503" s="79" t="s">
        <v>1441</v>
      </c>
      <c r="E503" s="79" t="s">
        <v>4340</v>
      </c>
      <c r="F503" s="79" t="s">
        <v>1442</v>
      </c>
      <c r="G503" s="79" t="s">
        <v>1443</v>
      </c>
      <c r="H503" s="79" t="s">
        <v>4341</v>
      </c>
    </row>
    <row r="504" spans="1:8" x14ac:dyDescent="0.25">
      <c r="A504" t="s">
        <v>1444</v>
      </c>
      <c r="B504">
        <v>4793.06005859375</v>
      </c>
      <c r="C504">
        <v>16491.009765625</v>
      </c>
      <c r="D504" s="79" t="s">
        <v>4342</v>
      </c>
      <c r="E504" s="79" t="s">
        <v>4343</v>
      </c>
      <c r="F504" s="79" t="s">
        <v>1445</v>
      </c>
      <c r="G504" s="79" t="s">
        <v>1433</v>
      </c>
      <c r="H504" s="79" t="s">
        <v>4344</v>
      </c>
    </row>
    <row r="505" spans="1:8" x14ac:dyDescent="0.25">
      <c r="A505" t="s">
        <v>1446</v>
      </c>
      <c r="B505">
        <v>4778.72998046875</v>
      </c>
      <c r="C505">
        <v>16429.099609375</v>
      </c>
      <c r="D505" s="79" t="s">
        <v>4345</v>
      </c>
      <c r="E505" s="79" t="s">
        <v>4346</v>
      </c>
      <c r="F505">
        <v>101.821533203125</v>
      </c>
      <c r="G505" s="79" t="s">
        <v>1447</v>
      </c>
      <c r="H505" s="79" t="s">
        <v>4347</v>
      </c>
    </row>
    <row r="506" spans="1:8" x14ac:dyDescent="0.25">
      <c r="A506" t="s">
        <v>1448</v>
      </c>
      <c r="B506">
        <v>4766.18017578125</v>
      </c>
      <c r="C506">
        <v>16320.080078125</v>
      </c>
      <c r="D506" s="79" t="s">
        <v>4348</v>
      </c>
      <c r="E506" s="79" t="s">
        <v>4349</v>
      </c>
      <c r="F506" s="79" t="s">
        <v>4350</v>
      </c>
      <c r="G506" s="79" t="s">
        <v>1449</v>
      </c>
      <c r="H506">
        <v>352.260009765625</v>
      </c>
    </row>
    <row r="507" spans="1:8" x14ac:dyDescent="0.25">
      <c r="A507" t="s">
        <v>1450</v>
      </c>
      <c r="B507">
        <v>4796.56005859375</v>
      </c>
      <c r="C507">
        <v>16501.76953125</v>
      </c>
      <c r="D507" s="79" t="s">
        <v>1451</v>
      </c>
      <c r="E507" s="79" t="s">
        <v>4351</v>
      </c>
      <c r="F507" s="79" t="s">
        <v>4352</v>
      </c>
      <c r="G507" s="79" t="s">
        <v>1452</v>
      </c>
      <c r="H507" s="79" t="s">
        <v>4353</v>
      </c>
    </row>
    <row r="508" spans="1:8" x14ac:dyDescent="0.25">
      <c r="A508" t="s">
        <v>1453</v>
      </c>
      <c r="B508">
        <v>4793.5400390625</v>
      </c>
      <c r="C508">
        <v>16279.73046875</v>
      </c>
      <c r="D508" s="79" t="s">
        <v>4354</v>
      </c>
      <c r="E508" s="79" t="s">
        <v>4355</v>
      </c>
      <c r="F508" s="79" t="s">
        <v>4356</v>
      </c>
      <c r="G508" s="79" t="s">
        <v>1454</v>
      </c>
      <c r="H508" s="79" t="s">
        <v>4357</v>
      </c>
    </row>
    <row r="509" spans="1:8" x14ac:dyDescent="0.25">
      <c r="A509" t="s">
        <v>1455</v>
      </c>
      <c r="B509">
        <v>4700.580078125</v>
      </c>
      <c r="C509">
        <v>15771.7802734375</v>
      </c>
      <c r="D509" s="79" t="s">
        <v>1456</v>
      </c>
      <c r="E509" s="79" t="s">
        <v>1457</v>
      </c>
      <c r="F509" s="79" t="s">
        <v>1458</v>
      </c>
      <c r="G509" s="79" t="s">
        <v>1459</v>
      </c>
      <c r="H509" s="79" t="s">
        <v>4358</v>
      </c>
    </row>
    <row r="510" spans="1:8" x14ac:dyDescent="0.25">
      <c r="A510" t="s">
        <v>1460</v>
      </c>
      <c r="B510">
        <v>4696.0498046875</v>
      </c>
      <c r="C510">
        <v>15765.3603515625</v>
      </c>
      <c r="D510" s="79" t="s">
        <v>4359</v>
      </c>
      <c r="E510" s="79" t="s">
        <v>4360</v>
      </c>
      <c r="F510" s="79" t="s">
        <v>4361</v>
      </c>
      <c r="G510" s="79" t="s">
        <v>1461</v>
      </c>
      <c r="H510" s="79" t="s">
        <v>4362</v>
      </c>
    </row>
    <row r="511" spans="1:8" x14ac:dyDescent="0.25">
      <c r="A511" t="s">
        <v>1462</v>
      </c>
      <c r="B511">
        <v>4677.02978515625</v>
      </c>
      <c r="C511">
        <v>15592.1904296875</v>
      </c>
      <c r="D511" s="79" t="s">
        <v>4363</v>
      </c>
      <c r="E511" s="79" t="s">
        <v>1463</v>
      </c>
      <c r="F511" s="79" t="s">
        <v>4364</v>
      </c>
      <c r="G511">
        <v>167.75</v>
      </c>
      <c r="H511" s="79" t="s">
        <v>4365</v>
      </c>
    </row>
    <row r="512" spans="1:8" x14ac:dyDescent="0.25">
      <c r="A512" t="s">
        <v>1464</v>
      </c>
      <c r="B512">
        <v>4670.2900390625</v>
      </c>
      <c r="C512">
        <v>15614.4296875</v>
      </c>
      <c r="D512" s="79" t="s">
        <v>1465</v>
      </c>
      <c r="E512" s="79" t="s">
        <v>1466</v>
      </c>
      <c r="F512" s="79" t="s">
        <v>4366</v>
      </c>
      <c r="G512" s="79" t="s">
        <v>1467</v>
      </c>
      <c r="H512" s="79" t="s">
        <v>4367</v>
      </c>
    </row>
    <row r="513" spans="1:8" x14ac:dyDescent="0.25">
      <c r="A513" t="s">
        <v>1468</v>
      </c>
      <c r="B513">
        <v>4713.06982421875</v>
      </c>
      <c r="C513">
        <v>15844.1201171875</v>
      </c>
      <c r="D513">
        <v>172.25830078125</v>
      </c>
      <c r="E513" s="79" t="s">
        <v>4368</v>
      </c>
      <c r="F513" s="79" t="s">
        <v>4369</v>
      </c>
      <c r="G513" s="79" t="s">
        <v>1469</v>
      </c>
      <c r="H513" s="79" t="s">
        <v>4370</v>
      </c>
    </row>
    <row r="514" spans="1:8" x14ac:dyDescent="0.25">
      <c r="A514" t="s">
        <v>1470</v>
      </c>
      <c r="B514">
        <v>4726.35009765625</v>
      </c>
      <c r="C514">
        <v>15905.099609375</v>
      </c>
      <c r="D514" s="79" t="s">
        <v>1471</v>
      </c>
      <c r="E514" s="79" t="s">
        <v>4371</v>
      </c>
      <c r="F514" s="79" t="s">
        <v>4372</v>
      </c>
      <c r="G514" s="79" t="s">
        <v>1472</v>
      </c>
      <c r="H514">
        <v>368.739990234375</v>
      </c>
    </row>
    <row r="515" spans="1:8" x14ac:dyDescent="0.25">
      <c r="A515" t="s">
        <v>1473</v>
      </c>
      <c r="B515">
        <v>4659.02978515625</v>
      </c>
      <c r="C515">
        <v>15495.6201171875</v>
      </c>
      <c r="D515" s="79" t="s">
        <v>1465</v>
      </c>
      <c r="E515" s="79" t="s">
        <v>1474</v>
      </c>
      <c r="F515">
        <v>100.318603515625</v>
      </c>
      <c r="G515" s="79" t="s">
        <v>1475</v>
      </c>
      <c r="H515" s="79" t="s">
        <v>4373</v>
      </c>
    </row>
    <row r="516" spans="1:8" x14ac:dyDescent="0.25">
      <c r="A516" t="s">
        <v>1476</v>
      </c>
      <c r="B516">
        <v>4662.85009765625</v>
      </c>
      <c r="C516">
        <v>15611.58984375</v>
      </c>
      <c r="D516" s="79" t="s">
        <v>4374</v>
      </c>
      <c r="E516" s="79" t="s">
        <v>4375</v>
      </c>
      <c r="F516" s="79" t="s">
        <v>1477</v>
      </c>
      <c r="G516" s="79" t="s">
        <v>1478</v>
      </c>
      <c r="H516" s="79" t="s">
        <v>4376</v>
      </c>
    </row>
    <row r="517" spans="1:8" x14ac:dyDescent="0.25">
      <c r="A517" t="s">
        <v>1479</v>
      </c>
      <c r="B517">
        <v>4577.10986328125</v>
      </c>
      <c r="C517">
        <v>15210.759765625</v>
      </c>
      <c r="D517" s="79" t="s">
        <v>4377</v>
      </c>
      <c r="E517" s="79" t="s">
        <v>4378</v>
      </c>
      <c r="F517" s="79" t="s">
        <v>4379</v>
      </c>
      <c r="G517" s="79" t="s">
        <v>1163</v>
      </c>
      <c r="H517" s="79" t="s">
        <v>4380</v>
      </c>
    </row>
    <row r="518" spans="1:8" x14ac:dyDescent="0.25">
      <c r="A518" t="s">
        <v>1480</v>
      </c>
      <c r="B518">
        <v>4532.759765625</v>
      </c>
      <c r="C518">
        <v>15047.83984375</v>
      </c>
      <c r="D518" s="79" t="s">
        <v>4381</v>
      </c>
      <c r="E518" s="79" t="s">
        <v>1481</v>
      </c>
      <c r="F518" s="79" t="s">
        <v>4382</v>
      </c>
      <c r="G518" s="79" t="s">
        <v>880</v>
      </c>
      <c r="H518" s="79" t="s">
        <v>4383</v>
      </c>
    </row>
    <row r="519" spans="1:8" x14ac:dyDescent="0.25">
      <c r="A519" t="s">
        <v>1482</v>
      </c>
      <c r="B519">
        <v>4482.72998046875</v>
      </c>
      <c r="C519">
        <v>14846.4599609375</v>
      </c>
      <c r="D519">
        <v>161.858642578125</v>
      </c>
      <c r="E519" s="79" t="s">
        <v>4384</v>
      </c>
      <c r="F519" s="79" t="s">
        <v>4385</v>
      </c>
      <c r="G519" s="79" t="s">
        <v>1483</v>
      </c>
      <c r="H519" s="79" t="s">
        <v>4386</v>
      </c>
    </row>
    <row r="520" spans="1:8" x14ac:dyDescent="0.25">
      <c r="A520" t="s">
        <v>1484</v>
      </c>
      <c r="B520">
        <v>4397.93994140625</v>
      </c>
      <c r="C520">
        <v>14438.400390625</v>
      </c>
      <c r="D520">
        <v>159.79248046875</v>
      </c>
      <c r="E520" s="79" t="s">
        <v>1485</v>
      </c>
      <c r="F520">
        <v>95.573486328125</v>
      </c>
      <c r="G520" s="79" t="s">
        <v>1486</v>
      </c>
      <c r="H520" s="79" t="s">
        <v>4387</v>
      </c>
    </row>
    <row r="521" spans="1:8" x14ac:dyDescent="0.25">
      <c r="A521" t="s">
        <v>1487</v>
      </c>
      <c r="B521">
        <v>4410.1298828125</v>
      </c>
      <c r="C521">
        <v>14509.580078125</v>
      </c>
      <c r="D521" s="79" t="s">
        <v>4388</v>
      </c>
      <c r="E521" s="79" t="s">
        <v>4389</v>
      </c>
      <c r="F521" s="79" t="s">
        <v>1488</v>
      </c>
      <c r="G521" s="79" t="s">
        <v>1489</v>
      </c>
      <c r="H521">
        <v>310</v>
      </c>
    </row>
    <row r="522" spans="1:8" x14ac:dyDescent="0.25">
      <c r="A522" t="s">
        <v>1490</v>
      </c>
      <c r="B522">
        <v>4356.4501953125</v>
      </c>
      <c r="C522">
        <v>14149.1201171875</v>
      </c>
      <c r="D522" s="79" t="s">
        <v>4390</v>
      </c>
      <c r="E522" s="79" t="s">
        <v>4391</v>
      </c>
      <c r="F522">
        <v>94.50537109375</v>
      </c>
      <c r="G522" s="79" t="s">
        <v>833</v>
      </c>
      <c r="H522" s="79" t="s">
        <v>4392</v>
      </c>
    </row>
    <row r="523" spans="1:8" x14ac:dyDescent="0.25">
      <c r="A523" t="s">
        <v>1491</v>
      </c>
      <c r="B523">
        <v>4349.93017578125</v>
      </c>
      <c r="C523">
        <v>14172.759765625</v>
      </c>
      <c r="D523" s="79" t="s">
        <v>4393</v>
      </c>
      <c r="E523" s="79" t="s">
        <v>1492</v>
      </c>
      <c r="F523" s="79" t="s">
        <v>4394</v>
      </c>
      <c r="G523" s="79" t="s">
        <v>1493</v>
      </c>
      <c r="H523" s="79" t="s">
        <v>4395</v>
      </c>
    </row>
    <row r="524" spans="1:8" x14ac:dyDescent="0.25">
      <c r="A524" t="s">
        <v>1494</v>
      </c>
      <c r="B524">
        <v>4326.509765625</v>
      </c>
      <c r="C524">
        <v>14003.1103515625</v>
      </c>
      <c r="D524" s="79" t="s">
        <v>4396</v>
      </c>
      <c r="E524" s="79" t="s">
        <v>4397</v>
      </c>
      <c r="F524">
        <v>93.371070861816406</v>
      </c>
      <c r="G524" s="79" t="s">
        <v>1495</v>
      </c>
      <c r="H524" s="79" t="s">
        <v>4398</v>
      </c>
    </row>
    <row r="525" spans="1:8" x14ac:dyDescent="0.25">
      <c r="A525" t="s">
        <v>1496</v>
      </c>
      <c r="B525">
        <v>4431.85009765625</v>
      </c>
      <c r="C525">
        <v>14454.6103515625</v>
      </c>
      <c r="D525" s="79" t="s">
        <v>4399</v>
      </c>
      <c r="E525">
        <v>301.06884765625</v>
      </c>
      <c r="F525" s="79" t="s">
        <v>4400</v>
      </c>
      <c r="G525" s="79" t="s">
        <v>1213</v>
      </c>
      <c r="H525" s="79" t="s">
        <v>4401</v>
      </c>
    </row>
    <row r="526" spans="1:8" x14ac:dyDescent="0.25">
      <c r="A526" t="s">
        <v>1497</v>
      </c>
      <c r="B526">
        <v>4515.5498046875</v>
      </c>
      <c r="C526">
        <v>14930.0498046875</v>
      </c>
      <c r="D526" s="79" t="s">
        <v>4402</v>
      </c>
      <c r="E526" s="79" t="s">
        <v>4403</v>
      </c>
      <c r="F526" s="79" t="s">
        <v>4404</v>
      </c>
      <c r="G526" s="79" t="s">
        <v>1498</v>
      </c>
      <c r="H526">
        <v>312.239990234375</v>
      </c>
    </row>
    <row r="527" spans="1:8" x14ac:dyDescent="0.25">
      <c r="A527" t="s">
        <v>1499</v>
      </c>
      <c r="B527">
        <v>4546.5400390625</v>
      </c>
      <c r="C527">
        <v>15019.6796875</v>
      </c>
      <c r="D527" s="79" t="s">
        <v>4405</v>
      </c>
      <c r="E527">
        <v>301.55712890625</v>
      </c>
      <c r="F527" s="79" t="s">
        <v>4406</v>
      </c>
      <c r="G527" s="79" t="s">
        <v>1500</v>
      </c>
      <c r="H527" s="79" t="s">
        <v>4407</v>
      </c>
    </row>
    <row r="528" spans="1:8" x14ac:dyDescent="0.25">
      <c r="A528" t="s">
        <v>1501</v>
      </c>
      <c r="B528">
        <v>4589.3798828125</v>
      </c>
      <c r="C528">
        <v>15139.740234375</v>
      </c>
      <c r="D528" s="79" t="s">
        <v>4408</v>
      </c>
      <c r="E528" s="79" t="s">
        <v>1502</v>
      </c>
      <c r="F528" s="79" t="s">
        <v>1503</v>
      </c>
      <c r="G528" s="79" t="s">
        <v>1504</v>
      </c>
      <c r="H528" s="79" t="s">
        <v>4409</v>
      </c>
    </row>
    <row r="529" spans="1:8" x14ac:dyDescent="0.25">
      <c r="A529" t="s">
        <v>1505</v>
      </c>
      <c r="B529">
        <v>4477.43994140625</v>
      </c>
      <c r="C529">
        <v>14501.1103515625</v>
      </c>
      <c r="D529" s="79" t="s">
        <v>4410</v>
      </c>
      <c r="E529" s="79" t="s">
        <v>4411</v>
      </c>
      <c r="F529" s="79" t="s">
        <v>4412</v>
      </c>
      <c r="G529" s="79" t="s">
        <v>1506</v>
      </c>
      <c r="H529" s="79" t="s">
        <v>4413</v>
      </c>
    </row>
    <row r="530" spans="1:8" x14ac:dyDescent="0.25">
      <c r="A530" t="s">
        <v>1507</v>
      </c>
      <c r="B530">
        <v>4500.52978515625</v>
      </c>
      <c r="C530">
        <v>14694.349609375</v>
      </c>
      <c r="D530" s="79" t="s">
        <v>4414</v>
      </c>
      <c r="E530" s="79" t="s">
        <v>4415</v>
      </c>
      <c r="F530" s="79" t="s">
        <v>4416</v>
      </c>
      <c r="G530" s="79" t="s">
        <v>1192</v>
      </c>
      <c r="H530" s="79" t="s">
        <v>4417</v>
      </c>
    </row>
    <row r="531" spans="1:8" x14ac:dyDescent="0.25">
      <c r="A531" t="s">
        <v>1508</v>
      </c>
      <c r="B531">
        <v>4483.8701171875</v>
      </c>
      <c r="C531">
        <v>14571.25</v>
      </c>
      <c r="D531" s="79" t="s">
        <v>4418</v>
      </c>
      <c r="E531" s="79" t="s">
        <v>1509</v>
      </c>
      <c r="F531" s="79" t="s">
        <v>4419</v>
      </c>
      <c r="G531" s="79" t="s">
        <v>1510</v>
      </c>
      <c r="H531" s="79" t="s">
        <v>4420</v>
      </c>
    </row>
    <row r="532" spans="1:8" x14ac:dyDescent="0.25">
      <c r="A532" t="s">
        <v>1511</v>
      </c>
      <c r="B532">
        <v>4521.5400390625</v>
      </c>
      <c r="C532">
        <v>14747.0302734375</v>
      </c>
      <c r="D532" s="79" t="s">
        <v>4421</v>
      </c>
      <c r="E532" s="79" t="s">
        <v>4422</v>
      </c>
      <c r="F532" s="79" t="s">
        <v>4423</v>
      </c>
      <c r="G532" s="79" t="s">
        <v>1512</v>
      </c>
      <c r="H532" s="79" t="s">
        <v>4424</v>
      </c>
    </row>
    <row r="533" spans="1:8" x14ac:dyDescent="0.25">
      <c r="A533" t="s">
        <v>1513</v>
      </c>
      <c r="B533">
        <v>4587.18017578125</v>
      </c>
      <c r="C533">
        <v>15056.9599609375</v>
      </c>
      <c r="D533" s="79" t="s">
        <v>4425</v>
      </c>
      <c r="E533">
        <v>303.949951171875</v>
      </c>
      <c r="F533" s="79" t="s">
        <v>4426</v>
      </c>
      <c r="G533" s="79" t="s">
        <v>886</v>
      </c>
      <c r="H533" s="79" t="s">
        <v>4427</v>
      </c>
    </row>
    <row r="534" spans="1:8" x14ac:dyDescent="0.25">
      <c r="A534" t="s">
        <v>1514</v>
      </c>
      <c r="B534">
        <v>4504.080078125</v>
      </c>
      <c r="C534">
        <v>14705.6396484375</v>
      </c>
      <c r="D534" s="79" t="s">
        <v>4428</v>
      </c>
      <c r="E534" s="79" t="s">
        <v>4429</v>
      </c>
      <c r="F534" s="79" t="s">
        <v>4430</v>
      </c>
      <c r="G534" s="79" t="s">
        <v>1515</v>
      </c>
      <c r="H534" s="79" t="s">
        <v>4431</v>
      </c>
    </row>
    <row r="535" spans="1:8" x14ac:dyDescent="0.25">
      <c r="A535" t="s">
        <v>1516</v>
      </c>
      <c r="B535">
        <v>4418.64013671875</v>
      </c>
      <c r="C535">
        <v>14253.83984375</v>
      </c>
      <c r="D535" s="79" t="s">
        <v>4432</v>
      </c>
      <c r="E535">
        <v>288.1572265625</v>
      </c>
      <c r="F535" s="79" t="s">
        <v>1517</v>
      </c>
      <c r="G535" s="79" t="s">
        <v>1518</v>
      </c>
      <c r="H535" s="79" t="s">
        <v>4433</v>
      </c>
    </row>
    <row r="536" spans="1:8" x14ac:dyDescent="0.25">
      <c r="A536" t="s">
        <v>1519</v>
      </c>
      <c r="B536">
        <v>4401.669921875</v>
      </c>
      <c r="C536">
        <v>14268.58984375</v>
      </c>
      <c r="D536" s="79" t="s">
        <v>1520</v>
      </c>
      <c r="E536" s="79" t="s">
        <v>1521</v>
      </c>
      <c r="F536" s="79" t="s">
        <v>1522</v>
      </c>
      <c r="G536" s="79" t="s">
        <v>1523</v>
      </c>
      <c r="H536" s="79" t="s">
        <v>4434</v>
      </c>
    </row>
    <row r="537" spans="1:8" x14ac:dyDescent="0.25">
      <c r="A537" t="s">
        <v>1524</v>
      </c>
      <c r="B537">
        <v>4471.06982421875</v>
      </c>
      <c r="C537">
        <v>14620.8203125</v>
      </c>
      <c r="D537" s="79" t="s">
        <v>4435</v>
      </c>
      <c r="E537" s="79" t="s">
        <v>4436</v>
      </c>
      <c r="F537" s="79" t="s">
        <v>1525</v>
      </c>
      <c r="G537" s="79" t="s">
        <v>1526</v>
      </c>
      <c r="H537" s="79" t="s">
        <v>4437</v>
      </c>
    </row>
    <row r="538" spans="1:8" x14ac:dyDescent="0.25">
      <c r="A538" t="s">
        <v>1527</v>
      </c>
      <c r="B538">
        <v>4475.009765625</v>
      </c>
      <c r="C538">
        <v>14603.6396484375</v>
      </c>
      <c r="D538" s="79" t="s">
        <v>4438</v>
      </c>
      <c r="E538" s="79" t="s">
        <v>4439</v>
      </c>
      <c r="F538" s="79" t="s">
        <v>4440</v>
      </c>
      <c r="G538" s="79" t="s">
        <v>1528</v>
      </c>
      <c r="H538" s="79" t="s">
        <v>4441</v>
      </c>
    </row>
    <row r="539" spans="1:8" x14ac:dyDescent="0.25">
      <c r="A539" t="s">
        <v>1529</v>
      </c>
      <c r="B539">
        <v>4380.259765625</v>
      </c>
      <c r="C539">
        <v>14171.740234375</v>
      </c>
      <c r="D539" s="79" t="s">
        <v>1520</v>
      </c>
      <c r="E539" s="79" t="s">
        <v>1530</v>
      </c>
      <c r="F539" s="79" t="s">
        <v>4442</v>
      </c>
      <c r="G539">
        <v>177.25</v>
      </c>
      <c r="H539" s="79" t="s">
        <v>4443</v>
      </c>
    </row>
    <row r="540" spans="1:8" x14ac:dyDescent="0.25">
      <c r="A540" t="s">
        <v>1531</v>
      </c>
      <c r="B540">
        <v>4348.8701171875</v>
      </c>
      <c r="C540">
        <v>14009.5400390625</v>
      </c>
      <c r="D540" s="79" t="s">
        <v>4444</v>
      </c>
      <c r="E540" s="79" t="s">
        <v>4445</v>
      </c>
      <c r="F540">
        <v>94.7889404296875</v>
      </c>
      <c r="G540" s="79" t="s">
        <v>593</v>
      </c>
      <c r="H540" s="79" t="s">
        <v>4446</v>
      </c>
    </row>
    <row r="541" spans="1:8" x14ac:dyDescent="0.25">
      <c r="A541" t="s">
        <v>1532</v>
      </c>
      <c r="B541">
        <v>4304.759765625</v>
      </c>
      <c r="C541">
        <v>13870.5302734375</v>
      </c>
      <c r="D541" s="79" t="s">
        <v>4447</v>
      </c>
      <c r="E541" s="79" t="s">
        <v>4448</v>
      </c>
      <c r="F541" s="79" t="s">
        <v>4449</v>
      </c>
      <c r="G541" s="79" t="s">
        <v>1533</v>
      </c>
      <c r="H541" s="79" t="s">
        <v>4450</v>
      </c>
    </row>
    <row r="542" spans="1:8" x14ac:dyDescent="0.25">
      <c r="A542" t="s">
        <v>1534</v>
      </c>
      <c r="B542">
        <v>4225.5</v>
      </c>
      <c r="C542">
        <v>13509.4296875</v>
      </c>
      <c r="D542" s="79" t="s">
        <v>1535</v>
      </c>
      <c r="E542" s="79" t="s">
        <v>1536</v>
      </c>
      <c r="F542" s="79" t="s">
        <v>4451</v>
      </c>
      <c r="G542" s="79" t="s">
        <v>1537</v>
      </c>
      <c r="H542" s="79" t="s">
        <v>4452</v>
      </c>
    </row>
    <row r="543" spans="1:8" x14ac:dyDescent="0.25">
      <c r="A543" t="s">
        <v>1538</v>
      </c>
      <c r="B543">
        <v>4288.7001953125</v>
      </c>
      <c r="C543">
        <v>13974.669921875</v>
      </c>
      <c r="D543" s="79" t="s">
        <v>4453</v>
      </c>
      <c r="E543" s="79" t="s">
        <v>4454</v>
      </c>
      <c r="F543" s="79" t="s">
        <v>4455</v>
      </c>
      <c r="G543" s="79" t="s">
        <v>1539</v>
      </c>
      <c r="H543">
        <v>266.92333984375</v>
      </c>
    </row>
    <row r="544" spans="1:8" x14ac:dyDescent="0.25">
      <c r="A544" t="s">
        <v>1540</v>
      </c>
      <c r="B544">
        <v>4384.64990234375</v>
      </c>
      <c r="C544">
        <v>14189.16015625</v>
      </c>
      <c r="D544" s="79" t="s">
        <v>1541</v>
      </c>
      <c r="E544" s="79" t="s">
        <v>4456</v>
      </c>
      <c r="F544" s="79" t="s">
        <v>4457</v>
      </c>
      <c r="G544" s="79" t="s">
        <v>1542</v>
      </c>
      <c r="H544" s="79" t="s">
        <v>4458</v>
      </c>
    </row>
    <row r="545" spans="1:8" x14ac:dyDescent="0.25">
      <c r="A545" t="s">
        <v>1543</v>
      </c>
      <c r="B545">
        <v>4373.93994140625</v>
      </c>
      <c r="C545">
        <v>14237.8095703125</v>
      </c>
      <c r="D545">
        <v>162.665771484375</v>
      </c>
      <c r="E545" s="79" t="s">
        <v>4459</v>
      </c>
      <c r="F545" s="79" t="s">
        <v>4460</v>
      </c>
      <c r="G545" s="79" t="s">
        <v>1081</v>
      </c>
      <c r="H545" s="79" t="s">
        <v>4461</v>
      </c>
    </row>
    <row r="546" spans="1:8" x14ac:dyDescent="0.25">
      <c r="A546" t="s">
        <v>1544</v>
      </c>
      <c r="B546">
        <v>4306.259765625</v>
      </c>
      <c r="C546">
        <v>14005.990234375</v>
      </c>
      <c r="D546" s="79" t="s">
        <v>4462</v>
      </c>
      <c r="E546" s="79" t="s">
        <v>1545</v>
      </c>
      <c r="F546" s="79" t="s">
        <v>4463</v>
      </c>
      <c r="G546" s="79" t="s">
        <v>1546</v>
      </c>
      <c r="H546" s="79" t="s">
        <v>4464</v>
      </c>
    </row>
    <row r="547" spans="1:8" x14ac:dyDescent="0.25">
      <c r="A547" t="s">
        <v>1547</v>
      </c>
      <c r="B547">
        <v>4386.5400390625</v>
      </c>
      <c r="C547">
        <v>14243.6904296875</v>
      </c>
      <c r="D547" s="79" t="s">
        <v>1548</v>
      </c>
      <c r="E547" s="79" t="s">
        <v>4465</v>
      </c>
      <c r="F547" s="79" t="s">
        <v>4466</v>
      </c>
      <c r="G547" s="79" t="s">
        <v>1549</v>
      </c>
      <c r="H547" s="79" t="s">
        <v>4467</v>
      </c>
    </row>
    <row r="548" spans="1:8" x14ac:dyDescent="0.25">
      <c r="A548" t="s">
        <v>1550</v>
      </c>
      <c r="B548">
        <v>4363.490234375</v>
      </c>
      <c r="C548">
        <v>14035.2099609375</v>
      </c>
      <c r="D548" s="79" t="s">
        <v>4468</v>
      </c>
      <c r="E548">
        <v>289.6142578125</v>
      </c>
      <c r="F548" s="79" t="s">
        <v>4469</v>
      </c>
      <c r="G548" s="79" t="s">
        <v>1551</v>
      </c>
      <c r="H548" s="79" t="s">
        <v>4470</v>
      </c>
    </row>
    <row r="549" spans="1:8" x14ac:dyDescent="0.25">
      <c r="A549" t="s">
        <v>1552</v>
      </c>
      <c r="B549">
        <v>4328.8701171875</v>
      </c>
      <c r="C549">
        <v>13837.830078125</v>
      </c>
      <c r="D549" s="79" t="s">
        <v>4471</v>
      </c>
      <c r="E549" s="79" t="s">
        <v>4472</v>
      </c>
      <c r="F549">
        <v>91.6790771484375</v>
      </c>
      <c r="G549" s="79" t="s">
        <v>1553</v>
      </c>
      <c r="H549" s="79" t="s">
        <v>4473</v>
      </c>
    </row>
    <row r="550" spans="1:8" x14ac:dyDescent="0.25">
      <c r="A550" t="s">
        <v>1554</v>
      </c>
      <c r="B550">
        <v>4201.08984375</v>
      </c>
      <c r="C550">
        <v>13319.3798828125</v>
      </c>
      <c r="D550" s="79" t="s">
        <v>1555</v>
      </c>
      <c r="E550" s="79" t="s">
        <v>1556</v>
      </c>
      <c r="F550" s="79" t="s">
        <v>4474</v>
      </c>
      <c r="G550" s="79" t="s">
        <v>1557</v>
      </c>
      <c r="H550" s="79" t="s">
        <v>4475</v>
      </c>
    </row>
    <row r="551" spans="1:8" x14ac:dyDescent="0.25">
      <c r="A551" t="s">
        <v>1558</v>
      </c>
      <c r="B551">
        <v>4170.7001953125</v>
      </c>
      <c r="C551">
        <v>13267.6103515625</v>
      </c>
      <c r="D551" s="79" t="s">
        <v>4476</v>
      </c>
      <c r="E551" s="79" t="s">
        <v>4477</v>
      </c>
      <c r="F551" s="79" t="s">
        <v>1559</v>
      </c>
      <c r="G551" s="79" t="s">
        <v>1560</v>
      </c>
      <c r="H551" s="79" t="s">
        <v>4478</v>
      </c>
    </row>
    <row r="552" spans="1:8" x14ac:dyDescent="0.25">
      <c r="A552" t="s">
        <v>1561</v>
      </c>
      <c r="B552">
        <v>4277.8798828125</v>
      </c>
      <c r="C552">
        <v>13742.2001953125</v>
      </c>
      <c r="D552" s="79" t="s">
        <v>1562</v>
      </c>
      <c r="E552" s="79" t="s">
        <v>1563</v>
      </c>
      <c r="F552" s="79" t="s">
        <v>4479</v>
      </c>
      <c r="G552" s="79" t="s">
        <v>1564</v>
      </c>
      <c r="H552" s="79" t="s">
        <v>4480</v>
      </c>
    </row>
    <row r="553" spans="1:8" x14ac:dyDescent="0.25">
      <c r="A553" t="s">
        <v>1565</v>
      </c>
      <c r="B553">
        <v>4259.52001953125</v>
      </c>
      <c r="C553">
        <v>13591</v>
      </c>
      <c r="D553" s="79" t="s">
        <v>4481</v>
      </c>
      <c r="E553" s="79" t="s">
        <v>4482</v>
      </c>
      <c r="F553">
        <v>90.629859924316406</v>
      </c>
      <c r="G553" s="79" t="s">
        <v>1566</v>
      </c>
      <c r="H553" s="79" t="s">
        <v>4483</v>
      </c>
    </row>
    <row r="554" spans="1:8" x14ac:dyDescent="0.25">
      <c r="A554" t="s">
        <v>1567</v>
      </c>
      <c r="B554">
        <v>4204.31005859375</v>
      </c>
      <c r="C554">
        <v>13301.830078125</v>
      </c>
      <c r="D554" s="79" t="s">
        <v>4484</v>
      </c>
      <c r="E554" s="79" t="s">
        <v>4485</v>
      </c>
      <c r="F554" s="79" t="s">
        <v>1568</v>
      </c>
      <c r="G554" s="79" t="s">
        <v>1569</v>
      </c>
      <c r="H554" s="79" t="s">
        <v>4486</v>
      </c>
    </row>
    <row r="555" spans="1:8" x14ac:dyDescent="0.25">
      <c r="A555" t="s">
        <v>1570</v>
      </c>
      <c r="B555">
        <v>4173.10986328125</v>
      </c>
      <c r="C555">
        <v>13046.6396484375</v>
      </c>
      <c r="D555" s="79" t="s">
        <v>1571</v>
      </c>
      <c r="E555" s="79" t="s">
        <v>4487</v>
      </c>
      <c r="F555" s="79" t="s">
        <v>4488</v>
      </c>
      <c r="G555" s="79" t="s">
        <v>1572</v>
      </c>
      <c r="H555" s="79" t="s">
        <v>4489</v>
      </c>
    </row>
    <row r="556" spans="1:8" x14ac:dyDescent="0.25">
      <c r="A556" t="s">
        <v>1573</v>
      </c>
      <c r="B556">
        <v>4262.4501953125</v>
      </c>
      <c r="C556">
        <v>13458.5595703125</v>
      </c>
      <c r="D556" s="79" t="s">
        <v>4490</v>
      </c>
      <c r="E556" s="79" t="s">
        <v>4491</v>
      </c>
      <c r="F556" s="79" t="s">
        <v>1574</v>
      </c>
      <c r="G556" s="79" t="s">
        <v>1575</v>
      </c>
      <c r="H556" s="79" t="s">
        <v>4492</v>
      </c>
    </row>
    <row r="557" spans="1:8" x14ac:dyDescent="0.25">
      <c r="A557" t="s">
        <v>1576</v>
      </c>
      <c r="B557">
        <v>4357.85986328125</v>
      </c>
      <c r="C557">
        <v>13956.7900390625</v>
      </c>
      <c r="D557" s="79" t="s">
        <v>4493</v>
      </c>
      <c r="E557" s="79" t="s">
        <v>4494</v>
      </c>
      <c r="F557" s="79" t="s">
        <v>1577</v>
      </c>
      <c r="G557" s="79" t="s">
        <v>1578</v>
      </c>
      <c r="H557">
        <v>280.07666015625</v>
      </c>
    </row>
    <row r="558" spans="1:8" x14ac:dyDescent="0.25">
      <c r="A558" t="s">
        <v>1579</v>
      </c>
      <c r="B558">
        <v>4411.669921875</v>
      </c>
      <c r="C558">
        <v>14118.599609375</v>
      </c>
      <c r="D558">
        <v>158.232666015625</v>
      </c>
      <c r="E558">
        <v>288.92919921875</v>
      </c>
      <c r="F558" s="79" t="s">
        <v>1580</v>
      </c>
      <c r="G558" s="79" t="s">
        <v>1581</v>
      </c>
      <c r="H558" s="79" t="s">
        <v>4495</v>
      </c>
    </row>
    <row r="559" spans="1:8" x14ac:dyDescent="0.25">
      <c r="A559" t="s">
        <v>1582</v>
      </c>
      <c r="B559">
        <v>4463.1201171875</v>
      </c>
      <c r="C559">
        <v>14420.080078125</v>
      </c>
      <c r="D559" s="79" t="s">
        <v>1583</v>
      </c>
      <c r="E559" s="79" t="s">
        <v>4496</v>
      </c>
      <c r="F559" s="79" t="s">
        <v>1584</v>
      </c>
      <c r="G559" s="79" t="s">
        <v>1585</v>
      </c>
      <c r="H559" s="79" t="s">
        <v>4497</v>
      </c>
    </row>
    <row r="560" spans="1:8" x14ac:dyDescent="0.25">
      <c r="A560" t="s">
        <v>1586</v>
      </c>
      <c r="B560">
        <v>4461.18017578125</v>
      </c>
      <c r="C560">
        <v>14376.08984375</v>
      </c>
      <c r="D560" s="79" t="s">
        <v>4498</v>
      </c>
      <c r="E560" s="79" t="s">
        <v>1587</v>
      </c>
      <c r="F560" s="79" t="s">
        <v>4499</v>
      </c>
      <c r="G560" s="79" t="s">
        <v>1588</v>
      </c>
      <c r="H560" s="79" t="s">
        <v>4500</v>
      </c>
    </row>
    <row r="561" spans="1:8" x14ac:dyDescent="0.25">
      <c r="A561" t="s">
        <v>1589</v>
      </c>
      <c r="B561">
        <v>4511.60986328125</v>
      </c>
      <c r="C561">
        <v>14654.330078125</v>
      </c>
      <c r="D561">
        <v>166.310791015625</v>
      </c>
      <c r="E561" s="79" t="s">
        <v>1590</v>
      </c>
      <c r="F561" s="79" t="s">
        <v>4501</v>
      </c>
      <c r="G561" s="79" t="s">
        <v>1591</v>
      </c>
      <c r="H561">
        <v>331.32666015625</v>
      </c>
    </row>
    <row r="562" spans="1:8" x14ac:dyDescent="0.25">
      <c r="A562" t="s">
        <v>1592</v>
      </c>
      <c r="B562">
        <v>4456.240234375</v>
      </c>
      <c r="C562">
        <v>14447.5498046875</v>
      </c>
      <c r="D562" s="79" t="s">
        <v>1593</v>
      </c>
      <c r="E562">
        <v>293.108154296875</v>
      </c>
      <c r="F562">
        <v>94.832496643066406</v>
      </c>
      <c r="G562" s="79" t="s">
        <v>1594</v>
      </c>
      <c r="H562" s="79" t="s">
        <v>4502</v>
      </c>
    </row>
    <row r="563" spans="1:8" x14ac:dyDescent="0.25">
      <c r="A563" t="s">
        <v>1595</v>
      </c>
      <c r="B563">
        <v>4520.16015625</v>
      </c>
      <c r="C563">
        <v>14765.6904296875</v>
      </c>
      <c r="D563" s="79" t="s">
        <v>4503</v>
      </c>
      <c r="E563" s="79" t="s">
        <v>4504</v>
      </c>
      <c r="F563" s="79" t="s">
        <v>4505</v>
      </c>
      <c r="G563" s="79" t="s">
        <v>1596</v>
      </c>
      <c r="H563" s="79" t="s">
        <v>4506</v>
      </c>
    </row>
    <row r="564" spans="1:8" x14ac:dyDescent="0.25">
      <c r="A564" t="s">
        <v>1597</v>
      </c>
      <c r="B564">
        <v>4543.06005859375</v>
      </c>
      <c r="C564">
        <v>14754.3095703125</v>
      </c>
      <c r="D564" s="79" t="s">
        <v>4507</v>
      </c>
      <c r="E564" s="79" t="s">
        <v>1598</v>
      </c>
      <c r="F564" s="79" t="s">
        <v>4508</v>
      </c>
      <c r="G564" s="79" t="s">
        <v>1599</v>
      </c>
      <c r="H564" s="79" t="s">
        <v>4509</v>
      </c>
    </row>
    <row r="565" spans="1:8" x14ac:dyDescent="0.25">
      <c r="A565" t="s">
        <v>1600</v>
      </c>
      <c r="B565">
        <v>4575.52001953125</v>
      </c>
      <c r="C565">
        <v>14987.400390625</v>
      </c>
      <c r="D565" s="79" t="s">
        <v>4510</v>
      </c>
      <c r="E565" s="79" t="s">
        <v>4511</v>
      </c>
      <c r="F565" s="79" t="s">
        <v>4512</v>
      </c>
      <c r="G565" s="79" t="s">
        <v>1601</v>
      </c>
      <c r="H565" s="79" t="s">
        <v>4513</v>
      </c>
    </row>
    <row r="566" spans="1:8" x14ac:dyDescent="0.25">
      <c r="A566" t="s">
        <v>1602</v>
      </c>
      <c r="B566">
        <v>4631.60009765625</v>
      </c>
      <c r="C566">
        <v>15239.3203125</v>
      </c>
      <c r="D566" s="79" t="s">
        <v>1603</v>
      </c>
      <c r="E566">
        <v>308.68896484375</v>
      </c>
      <c r="F566" s="79" t="s">
        <v>1604</v>
      </c>
      <c r="G566" s="79" t="s">
        <v>1605</v>
      </c>
      <c r="H566" s="79" t="s">
        <v>4514</v>
      </c>
    </row>
    <row r="567" spans="1:8" x14ac:dyDescent="0.25">
      <c r="A567" t="s">
        <v>1606</v>
      </c>
      <c r="B567">
        <v>4602.4501953125</v>
      </c>
      <c r="C567">
        <v>15071.5498046875</v>
      </c>
      <c r="D567" s="79" t="s">
        <v>1607</v>
      </c>
      <c r="E567" s="79" t="s">
        <v>4515</v>
      </c>
      <c r="F567" s="79" t="s">
        <v>4516</v>
      </c>
      <c r="G567" s="79" t="s">
        <v>1608</v>
      </c>
      <c r="H567">
        <v>364.663330078125</v>
      </c>
    </row>
    <row r="568" spans="1:8" x14ac:dyDescent="0.25">
      <c r="A568" t="s">
        <v>1609</v>
      </c>
      <c r="B568">
        <v>4530.41015625</v>
      </c>
      <c r="C568">
        <v>14838.490234375</v>
      </c>
      <c r="D568" s="79" t="s">
        <v>1610</v>
      </c>
      <c r="E568" s="79" t="s">
        <v>4517</v>
      </c>
      <c r="F568">
        <v>95.988670349121094</v>
      </c>
      <c r="G568" s="79" t="s">
        <v>1611</v>
      </c>
      <c r="H568" s="79" t="s">
        <v>4518</v>
      </c>
    </row>
    <row r="569" spans="1:8" x14ac:dyDescent="0.25">
      <c r="A569" t="s">
        <v>1612</v>
      </c>
      <c r="B569">
        <v>4545.85986328125</v>
      </c>
      <c r="C569">
        <v>14861.2099609375</v>
      </c>
      <c r="D569" s="79" t="s">
        <v>4519</v>
      </c>
      <c r="E569">
        <v>302.82666015625</v>
      </c>
      <c r="F569" s="79" t="s">
        <v>4520</v>
      </c>
      <c r="G569">
        <v>179.5</v>
      </c>
      <c r="H569" s="79" t="s">
        <v>4521</v>
      </c>
    </row>
    <row r="570" spans="1:8" x14ac:dyDescent="0.25">
      <c r="A570" t="s">
        <v>1613</v>
      </c>
      <c r="B570">
        <v>4582.64013671875</v>
      </c>
      <c r="C570">
        <v>15159.580078125</v>
      </c>
      <c r="D570" s="79" t="s">
        <v>4522</v>
      </c>
      <c r="E570" s="79" t="s">
        <v>4523</v>
      </c>
      <c r="F570" s="79" t="s">
        <v>4524</v>
      </c>
      <c r="G570" s="79" t="s">
        <v>1614</v>
      </c>
      <c r="H570" s="79" t="s">
        <v>4525</v>
      </c>
    </row>
    <row r="571" spans="1:8" x14ac:dyDescent="0.25">
      <c r="A571" t="s">
        <v>1615</v>
      </c>
      <c r="B571">
        <v>4525.1201171875</v>
      </c>
      <c r="C571">
        <v>14820.6396484375</v>
      </c>
      <c r="D571">
        <v>172.4580078125</v>
      </c>
      <c r="E571" s="79" t="s">
        <v>4526</v>
      </c>
      <c r="F571">
        <v>95.988670349121094</v>
      </c>
      <c r="G571" s="79" t="s">
        <v>1616</v>
      </c>
      <c r="H571" s="79" t="s">
        <v>4527</v>
      </c>
    </row>
    <row r="572" spans="1:8" x14ac:dyDescent="0.25">
      <c r="A572" t="s">
        <v>1617</v>
      </c>
      <c r="B572">
        <v>4481.14990234375</v>
      </c>
      <c r="C572">
        <v>14498.8896484375</v>
      </c>
      <c r="D572" s="79" t="s">
        <v>4528</v>
      </c>
      <c r="E572" s="79" t="s">
        <v>4439</v>
      </c>
      <c r="F572" s="79" t="s">
        <v>4529</v>
      </c>
      <c r="G572" s="79" t="s">
        <v>1618</v>
      </c>
      <c r="H572">
        <v>348.586669921875</v>
      </c>
    </row>
    <row r="573" spans="1:8" x14ac:dyDescent="0.25">
      <c r="A573" t="s">
        <v>1619</v>
      </c>
      <c r="B573">
        <v>4500.2099609375</v>
      </c>
      <c r="C573">
        <v>14531.8095703125</v>
      </c>
      <c r="D573" s="79" t="s">
        <v>1620</v>
      </c>
      <c r="E573" s="79" t="s">
        <v>4530</v>
      </c>
      <c r="F573" s="79" t="s">
        <v>4531</v>
      </c>
      <c r="G573" s="79" t="s">
        <v>1621</v>
      </c>
      <c r="H573" s="79" t="s">
        <v>4532</v>
      </c>
    </row>
    <row r="574" spans="1:8" x14ac:dyDescent="0.25">
      <c r="A574" t="s">
        <v>1622</v>
      </c>
      <c r="B574">
        <v>4488.27978515625</v>
      </c>
      <c r="C574">
        <v>14327.259765625</v>
      </c>
      <c r="D574" s="79" t="s">
        <v>4533</v>
      </c>
      <c r="E574" s="79" t="s">
        <v>1623</v>
      </c>
      <c r="F574" s="79" t="s">
        <v>4534</v>
      </c>
      <c r="G574" s="79" t="s">
        <v>1624</v>
      </c>
      <c r="H574" s="79" t="s">
        <v>4535</v>
      </c>
    </row>
    <row r="575" spans="1:8" x14ac:dyDescent="0.25">
      <c r="A575" t="s">
        <v>1625</v>
      </c>
      <c r="B575">
        <v>4412.52978515625</v>
      </c>
      <c r="C575">
        <v>13990.2099609375</v>
      </c>
      <c r="D575" s="79" t="s">
        <v>4536</v>
      </c>
      <c r="E575">
        <v>279.181396484375</v>
      </c>
      <c r="F575" s="79" t="s">
        <v>1626</v>
      </c>
      <c r="G575" s="79" t="s">
        <v>1627</v>
      </c>
      <c r="H575" s="79" t="s">
        <v>4537</v>
      </c>
    </row>
    <row r="576" spans="1:8" x14ac:dyDescent="0.25">
      <c r="A576" t="s">
        <v>1628</v>
      </c>
      <c r="B576">
        <v>4397.4501953125</v>
      </c>
      <c r="C576">
        <v>13940.240234375</v>
      </c>
      <c r="D576" s="79" t="s">
        <v>4538</v>
      </c>
      <c r="E576">
        <v>276.049560546875</v>
      </c>
      <c r="F576" s="79" t="s">
        <v>4539</v>
      </c>
      <c r="G576" s="79" t="s">
        <v>1629</v>
      </c>
      <c r="H576" s="79" t="s">
        <v>4540</v>
      </c>
    </row>
    <row r="577" spans="1:8" x14ac:dyDescent="0.25">
      <c r="A577" t="s">
        <v>1630</v>
      </c>
      <c r="B577">
        <v>4446.58984375</v>
      </c>
      <c r="C577">
        <v>14217.2900390625</v>
      </c>
      <c r="D577" s="79" t="s">
        <v>4541</v>
      </c>
      <c r="E577" s="79" t="s">
        <v>4542</v>
      </c>
      <c r="F577" s="79" t="s">
        <v>4543</v>
      </c>
      <c r="G577" s="79" t="s">
        <v>1631</v>
      </c>
      <c r="H577" s="79" t="s">
        <v>4544</v>
      </c>
    </row>
    <row r="578" spans="1:8" x14ac:dyDescent="0.25">
      <c r="A578" t="s">
        <v>1632</v>
      </c>
      <c r="B578">
        <v>4392.58984375</v>
      </c>
      <c r="C578">
        <v>13893.2099609375</v>
      </c>
      <c r="D578">
        <v>162.833251953125</v>
      </c>
      <c r="E578" s="79" t="s">
        <v>1633</v>
      </c>
      <c r="F578" s="79" t="s">
        <v>4545</v>
      </c>
      <c r="G578" s="79" t="s">
        <v>1634</v>
      </c>
      <c r="H578" s="79" t="s">
        <v>4546</v>
      </c>
    </row>
    <row r="579" spans="1:8" x14ac:dyDescent="0.25">
      <c r="A579" t="s">
        <v>1635</v>
      </c>
      <c r="B579">
        <v>4391.68994140625</v>
      </c>
      <c r="C579">
        <v>13910.759765625</v>
      </c>
      <c r="D579" s="79" t="s">
        <v>4547</v>
      </c>
      <c r="E579" s="79" t="s">
        <v>4548</v>
      </c>
      <c r="F579" s="79" t="s">
        <v>4549</v>
      </c>
      <c r="G579" s="79" t="s">
        <v>1636</v>
      </c>
      <c r="H579" s="79" t="s">
        <v>4550</v>
      </c>
    </row>
    <row r="580" spans="1:8" x14ac:dyDescent="0.25">
      <c r="A580" t="s">
        <v>1637</v>
      </c>
      <c r="B580">
        <v>4462.2099609375</v>
      </c>
      <c r="C580">
        <v>14210.259765625</v>
      </c>
      <c r="D580">
        <v>164.911865234375</v>
      </c>
      <c r="E580" s="79" t="s">
        <v>4551</v>
      </c>
      <c r="F580" s="79" t="s">
        <v>4552</v>
      </c>
      <c r="G580" s="79" t="s">
        <v>1638</v>
      </c>
      <c r="H580" s="79" t="s">
        <v>4553</v>
      </c>
    </row>
    <row r="581" spans="1:8" x14ac:dyDescent="0.25">
      <c r="A581" t="s">
        <v>1639</v>
      </c>
      <c r="B581">
        <v>4459.4501953125</v>
      </c>
      <c r="C581">
        <v>13998.5302734375</v>
      </c>
      <c r="D581" s="79" t="s">
        <v>1640</v>
      </c>
      <c r="E581" s="79" t="s">
        <v>4554</v>
      </c>
      <c r="F581" s="79" t="s">
        <v>1641</v>
      </c>
      <c r="G581" s="79" t="s">
        <v>1642</v>
      </c>
      <c r="H581" s="79" t="s">
        <v>4555</v>
      </c>
    </row>
    <row r="582" spans="1:8" x14ac:dyDescent="0.25">
      <c r="A582" t="s">
        <v>1643</v>
      </c>
      <c r="B582">
        <v>4393.66015625</v>
      </c>
      <c r="C582">
        <v>13720.4501953125</v>
      </c>
      <c r="D582" s="79" t="s">
        <v>4556</v>
      </c>
      <c r="E582" s="79" t="s">
        <v>4557</v>
      </c>
      <c r="F582">
        <v>92.870849609375</v>
      </c>
      <c r="G582" s="79" t="s">
        <v>1644</v>
      </c>
      <c r="H582">
        <v>336.260009765625</v>
      </c>
    </row>
    <row r="583" spans="1:8" x14ac:dyDescent="0.25">
      <c r="A583" t="s">
        <v>1645</v>
      </c>
      <c r="B583">
        <v>4271.77978515625</v>
      </c>
      <c r="C583">
        <v>13356.8701171875</v>
      </c>
      <c r="D583" s="79" t="s">
        <v>1646</v>
      </c>
      <c r="E583" s="79" t="s">
        <v>1647</v>
      </c>
      <c r="F583" s="79" t="s">
        <v>4558</v>
      </c>
      <c r="G583" s="79" t="s">
        <v>1648</v>
      </c>
      <c r="H583" s="79" t="s">
        <v>4559</v>
      </c>
    </row>
    <row r="584" spans="1:8" x14ac:dyDescent="0.25">
      <c r="A584" t="s">
        <v>1649</v>
      </c>
      <c r="B584">
        <v>4296.1201171875</v>
      </c>
      <c r="C584">
        <v>13533.2197265625</v>
      </c>
      <c r="D584" s="79" t="s">
        <v>4560</v>
      </c>
      <c r="E584" s="79" t="s">
        <v>4561</v>
      </c>
      <c r="F584" s="79" t="s">
        <v>4562</v>
      </c>
      <c r="G584" s="79" t="s">
        <v>1650</v>
      </c>
      <c r="H584">
        <v>332.67333984375</v>
      </c>
    </row>
    <row r="585" spans="1:8" x14ac:dyDescent="0.25">
      <c r="A585" t="s">
        <v>1651</v>
      </c>
      <c r="B585">
        <v>4175.2001953125</v>
      </c>
      <c r="C585">
        <v>13009.7099609375</v>
      </c>
      <c r="D585" s="79" t="s">
        <v>4563</v>
      </c>
      <c r="E585">
        <v>264.4619140625</v>
      </c>
      <c r="F585" s="79" t="s">
        <v>4564</v>
      </c>
      <c r="G585" s="79" t="s">
        <v>1094</v>
      </c>
      <c r="H585" s="79" t="s">
        <v>4565</v>
      </c>
    </row>
    <row r="586" spans="1:8" x14ac:dyDescent="0.25">
      <c r="A586" t="s">
        <v>1652</v>
      </c>
      <c r="B586">
        <v>4183.9599609375</v>
      </c>
      <c r="C586">
        <v>13003.3603515625</v>
      </c>
      <c r="D586" s="79" t="s">
        <v>4566</v>
      </c>
      <c r="E586" s="79" t="s">
        <v>4567</v>
      </c>
      <c r="F586" s="79" t="s">
        <v>1653</v>
      </c>
      <c r="G586" s="79" t="s">
        <v>1654</v>
      </c>
      <c r="H586">
        <v>293.836669921875</v>
      </c>
    </row>
    <row r="587" spans="1:8" x14ac:dyDescent="0.25">
      <c r="A587" t="s">
        <v>1655</v>
      </c>
      <c r="B587">
        <v>4287.5</v>
      </c>
      <c r="C587">
        <v>13456.0595703125</v>
      </c>
      <c r="D587">
        <v>161.207763671875</v>
      </c>
      <c r="E587" s="79" t="s">
        <v>4568</v>
      </c>
      <c r="F587" s="79" t="s">
        <v>1656</v>
      </c>
      <c r="G587" s="79" t="s">
        <v>1657</v>
      </c>
      <c r="H587" s="79" t="s">
        <v>4569</v>
      </c>
    </row>
    <row r="588" spans="1:8" x14ac:dyDescent="0.25">
      <c r="A588" t="s">
        <v>1658</v>
      </c>
      <c r="B588">
        <v>4131.93017578125</v>
      </c>
      <c r="C588">
        <v>12854.7998046875</v>
      </c>
      <c r="D588" s="79" t="s">
        <v>4570</v>
      </c>
      <c r="E588" s="79" t="s">
        <v>4571</v>
      </c>
      <c r="F588" s="79" t="s">
        <v>4572</v>
      </c>
      <c r="G588" s="79" t="s">
        <v>1659</v>
      </c>
      <c r="H588" s="79" t="s">
        <v>4573</v>
      </c>
    </row>
    <row r="589" spans="1:8" x14ac:dyDescent="0.25">
      <c r="A589" t="s">
        <v>1660</v>
      </c>
      <c r="B589">
        <v>4155.3798828125</v>
      </c>
      <c r="C589">
        <v>13075.849609375</v>
      </c>
      <c r="D589" s="79" t="s">
        <v>4574</v>
      </c>
      <c r="E589" s="79" t="s">
        <v>4575</v>
      </c>
      <c r="F589" s="79" t="s">
        <v>4576</v>
      </c>
      <c r="G589" s="79" t="s">
        <v>1661</v>
      </c>
      <c r="H589" s="79" t="s">
        <v>4577</v>
      </c>
    </row>
    <row r="590" spans="1:8" x14ac:dyDescent="0.25">
      <c r="A590" t="s">
        <v>1662</v>
      </c>
      <c r="B590">
        <v>4175.47998046875</v>
      </c>
      <c r="C590">
        <v>13089.900390625</v>
      </c>
      <c r="D590">
        <v>157.109619140625</v>
      </c>
      <c r="E590">
        <v>275.775634765625</v>
      </c>
      <c r="F590" s="79" t="s">
        <v>1663</v>
      </c>
      <c r="G590" s="79" t="s">
        <v>1664</v>
      </c>
      <c r="H590" s="79" t="s">
        <v>4578</v>
      </c>
    </row>
    <row r="591" spans="1:8" x14ac:dyDescent="0.25">
      <c r="A591" t="s">
        <v>1665</v>
      </c>
      <c r="B591">
        <v>4300.169921875</v>
      </c>
      <c r="C591">
        <v>13535.7099609375</v>
      </c>
      <c r="D591" s="79" t="s">
        <v>4579</v>
      </c>
      <c r="E591" s="79" t="s">
        <v>1666</v>
      </c>
      <c r="F591" s="79" t="s">
        <v>4580</v>
      </c>
      <c r="G591" s="79" t="s">
        <v>1667</v>
      </c>
      <c r="H591" s="79" t="s">
        <v>4581</v>
      </c>
    </row>
    <row r="592" spans="1:8" x14ac:dyDescent="0.25">
      <c r="A592" t="s">
        <v>1668</v>
      </c>
      <c r="B592">
        <v>4146.8701171875</v>
      </c>
      <c r="C592">
        <v>12850.5498046875</v>
      </c>
      <c r="D592" s="79" t="s">
        <v>1669</v>
      </c>
      <c r="E592" s="79" t="s">
        <v>4582</v>
      </c>
      <c r="F592" s="79" t="s">
        <v>4583</v>
      </c>
      <c r="G592" s="79" t="s">
        <v>1670</v>
      </c>
      <c r="H592" s="79" t="s">
        <v>4584</v>
      </c>
    </row>
    <row r="593" spans="1:8" x14ac:dyDescent="0.25">
      <c r="A593" t="s">
        <v>1671</v>
      </c>
      <c r="B593">
        <v>4123.33984375</v>
      </c>
      <c r="C593">
        <v>12693.5302734375</v>
      </c>
      <c r="D593" s="79" t="s">
        <v>4585</v>
      </c>
      <c r="E593" s="79" t="s">
        <v>4586</v>
      </c>
      <c r="F593" s="79" t="s">
        <v>4587</v>
      </c>
      <c r="G593" s="79" t="s">
        <v>1672</v>
      </c>
      <c r="H593" s="79" t="s">
        <v>4588</v>
      </c>
    </row>
    <row r="594" spans="1:8" x14ac:dyDescent="0.25">
      <c r="A594" t="s">
        <v>1673</v>
      </c>
      <c r="B594" s="79" t="s">
        <v>1674</v>
      </c>
      <c r="C594">
        <v>12187.7197265625</v>
      </c>
      <c r="D594" s="79" t="s">
        <v>4589</v>
      </c>
      <c r="E594" s="79" t="s">
        <v>1675</v>
      </c>
      <c r="F594" s="79" t="s">
        <v>4590</v>
      </c>
      <c r="G594" s="79" t="s">
        <v>1676</v>
      </c>
      <c r="H594" s="79" t="s">
        <v>4591</v>
      </c>
    </row>
    <row r="595" spans="1:8" x14ac:dyDescent="0.25">
      <c r="A595" t="s">
        <v>1677</v>
      </c>
      <c r="B595" s="79" t="s">
        <v>1678</v>
      </c>
      <c r="C595">
        <v>12345.8603515625</v>
      </c>
      <c r="D595" s="79" t="s">
        <v>4592</v>
      </c>
      <c r="E595" s="79" t="s">
        <v>1679</v>
      </c>
      <c r="F595" s="79" t="s">
        <v>4593</v>
      </c>
      <c r="G595" s="79" t="s">
        <v>1680</v>
      </c>
      <c r="H595" s="79" t="s">
        <v>4594</v>
      </c>
    </row>
    <row r="596" spans="1:8" x14ac:dyDescent="0.25">
      <c r="A596" t="s">
        <v>1681</v>
      </c>
      <c r="B596" s="79" t="s">
        <v>1682</v>
      </c>
      <c r="C596">
        <v>11967.5595703125</v>
      </c>
      <c r="D596" s="79" t="s">
        <v>4595</v>
      </c>
      <c r="E596" s="79" t="s">
        <v>4596</v>
      </c>
      <c r="F596" s="79" t="s">
        <v>1683</v>
      </c>
      <c r="G596" s="79" t="s">
        <v>1684</v>
      </c>
      <c r="H596" s="79" t="s">
        <v>4597</v>
      </c>
    </row>
    <row r="597" spans="1:8" x14ac:dyDescent="0.25">
      <c r="A597" t="s">
        <v>1685</v>
      </c>
      <c r="B597">
        <v>3930.080078125</v>
      </c>
      <c r="C597">
        <v>11945.5</v>
      </c>
      <c r="D597" s="79" t="s">
        <v>4598</v>
      </c>
      <c r="E597" s="79" t="s">
        <v>4599</v>
      </c>
      <c r="F597">
        <v>83.327880859375</v>
      </c>
      <c r="G597" s="79" t="s">
        <v>1686</v>
      </c>
      <c r="H597" s="79" t="s">
        <v>4600</v>
      </c>
    </row>
    <row r="598" spans="1:8" x14ac:dyDescent="0.25">
      <c r="A598" t="s">
        <v>1687</v>
      </c>
      <c r="B598" s="79" t="s">
        <v>1688</v>
      </c>
      <c r="C598">
        <v>12387.400390625</v>
      </c>
      <c r="D598" s="79" t="s">
        <v>4601</v>
      </c>
      <c r="E598" s="79" t="s">
        <v>4602</v>
      </c>
      <c r="F598" s="79" t="s">
        <v>4603</v>
      </c>
      <c r="G598" s="79" t="s">
        <v>1689</v>
      </c>
      <c r="H598" s="79" t="s">
        <v>4604</v>
      </c>
    </row>
    <row r="599" spans="1:8" x14ac:dyDescent="0.25">
      <c r="A599" t="s">
        <v>1690</v>
      </c>
      <c r="B599" s="79" t="s">
        <v>1691</v>
      </c>
      <c r="C599">
        <v>12243.580078125</v>
      </c>
      <c r="D599" s="79" t="s">
        <v>4605</v>
      </c>
      <c r="E599" s="79" t="s">
        <v>4606</v>
      </c>
      <c r="F599" s="79" t="s">
        <v>1692</v>
      </c>
      <c r="G599" s="79" t="s">
        <v>1693</v>
      </c>
      <c r="H599" s="79" t="s">
        <v>4607</v>
      </c>
    </row>
    <row r="600" spans="1:8" x14ac:dyDescent="0.25">
      <c r="A600" t="s">
        <v>1694</v>
      </c>
      <c r="B600">
        <v>4088.85009765625</v>
      </c>
      <c r="C600">
        <v>12564.099609375</v>
      </c>
      <c r="D600" s="79" t="s">
        <v>1695</v>
      </c>
      <c r="E600" s="79" t="s">
        <v>4608</v>
      </c>
      <c r="F600" s="79" t="s">
        <v>1696</v>
      </c>
      <c r="G600" s="79" t="s">
        <v>1697</v>
      </c>
      <c r="H600" s="79" t="s">
        <v>4609</v>
      </c>
    </row>
    <row r="601" spans="1:8" x14ac:dyDescent="0.25">
      <c r="A601" t="s">
        <v>1698</v>
      </c>
      <c r="B601" s="79" t="s">
        <v>1699</v>
      </c>
      <c r="C601">
        <v>11928.3095703125</v>
      </c>
      <c r="D601" s="79" t="s">
        <v>4610</v>
      </c>
      <c r="E601" s="79" t="s">
        <v>4611</v>
      </c>
      <c r="F601" s="79" t="s">
        <v>1700</v>
      </c>
      <c r="G601" s="79" t="s">
        <v>1701</v>
      </c>
      <c r="H601" s="79" t="s">
        <v>4612</v>
      </c>
    </row>
    <row r="602" spans="1:8" x14ac:dyDescent="0.25">
      <c r="A602" t="s">
        <v>1702</v>
      </c>
      <c r="B602">
        <v>3900.7900390625</v>
      </c>
      <c r="C602">
        <v>11875.6298828125</v>
      </c>
      <c r="D602" s="79" t="s">
        <v>1703</v>
      </c>
      <c r="E602" s="79" t="s">
        <v>4613</v>
      </c>
      <c r="F602" s="79" t="s">
        <v>4614</v>
      </c>
      <c r="G602" s="79" t="s">
        <v>1704</v>
      </c>
      <c r="H602" s="79" t="s">
        <v>4615</v>
      </c>
    </row>
    <row r="603" spans="1:8" x14ac:dyDescent="0.25">
      <c r="A603" t="s">
        <v>1705</v>
      </c>
      <c r="B603" s="79" t="s">
        <v>1706</v>
      </c>
      <c r="C603">
        <v>11835.6201171875</v>
      </c>
      <c r="D603">
        <v>135.744140625</v>
      </c>
      <c r="E603" s="79" t="s">
        <v>1707</v>
      </c>
      <c r="F603" s="79" t="s">
        <v>4616</v>
      </c>
      <c r="G603" s="79" t="s">
        <v>1489</v>
      </c>
      <c r="H603" s="79" t="s">
        <v>4617</v>
      </c>
    </row>
    <row r="604" spans="1:8" x14ac:dyDescent="0.25">
      <c r="A604" t="s">
        <v>1708</v>
      </c>
      <c r="B604">
        <v>3973.75</v>
      </c>
      <c r="C604">
        <v>12034.2802734375</v>
      </c>
      <c r="D604" s="79" t="s">
        <v>1709</v>
      </c>
      <c r="E604" s="79" t="s">
        <v>4618</v>
      </c>
      <c r="F604" s="79" t="s">
        <v>4619</v>
      </c>
      <c r="G604" s="79" t="s">
        <v>1710</v>
      </c>
      <c r="H604" s="79" t="s">
        <v>4620</v>
      </c>
    </row>
    <row r="605" spans="1:8" x14ac:dyDescent="0.25">
      <c r="A605" t="s">
        <v>1711</v>
      </c>
      <c r="B605">
        <v>3941.47998046875</v>
      </c>
      <c r="C605">
        <v>11769.83984375</v>
      </c>
      <c r="D605" s="79" t="s">
        <v>4621</v>
      </c>
      <c r="E605" s="79" t="s">
        <v>4622</v>
      </c>
      <c r="F605" s="79" t="s">
        <v>1712</v>
      </c>
      <c r="G605" s="79" t="s">
        <v>1713</v>
      </c>
      <c r="H605" s="79" t="s">
        <v>4623</v>
      </c>
    </row>
    <row r="606" spans="1:8" x14ac:dyDescent="0.25">
      <c r="A606" t="s">
        <v>1714</v>
      </c>
      <c r="B606">
        <v>3978.72998046875</v>
      </c>
      <c r="C606">
        <v>11943.9296875</v>
      </c>
      <c r="D606" s="79" t="s">
        <v>1715</v>
      </c>
      <c r="E606" s="79" t="s">
        <v>4624</v>
      </c>
      <c r="F606" s="79" t="s">
        <v>4625</v>
      </c>
      <c r="G606" s="79" t="s">
        <v>1526</v>
      </c>
      <c r="H606" s="79" t="s">
        <v>4626</v>
      </c>
    </row>
    <row r="607" spans="1:8" x14ac:dyDescent="0.25">
      <c r="A607" t="s">
        <v>1716</v>
      </c>
      <c r="B607" s="79" t="s">
        <v>1717</v>
      </c>
      <c r="C607">
        <v>12276.7900390625</v>
      </c>
      <c r="D607">
        <v>141.85107421875</v>
      </c>
      <c r="E607" s="79" t="s">
        <v>4627</v>
      </c>
      <c r="F607" s="79" t="s">
        <v>4628</v>
      </c>
      <c r="G607" s="79" t="s">
        <v>1718</v>
      </c>
      <c r="H607" s="79" t="s">
        <v>4629</v>
      </c>
    </row>
    <row r="608" spans="1:8" x14ac:dyDescent="0.25">
      <c r="A608" t="s">
        <v>1719</v>
      </c>
      <c r="B608">
        <v>4158.240234375</v>
      </c>
      <c r="C608">
        <v>12681.419921875</v>
      </c>
      <c r="D608" s="79" t="s">
        <v>1720</v>
      </c>
      <c r="E608" s="79" t="s">
        <v>4630</v>
      </c>
      <c r="F608" s="79" t="s">
        <v>4631</v>
      </c>
      <c r="G608" s="79" t="s">
        <v>1721</v>
      </c>
      <c r="H608" s="79" t="s">
        <v>4632</v>
      </c>
    </row>
    <row r="609" spans="1:8" x14ac:dyDescent="0.25">
      <c r="A609" t="s">
        <v>1722</v>
      </c>
      <c r="B609">
        <v>4132.14990234375</v>
      </c>
      <c r="C609">
        <v>12642.099609375</v>
      </c>
      <c r="D609" s="79" t="s">
        <v>4633</v>
      </c>
      <c r="E609" s="79" t="s">
        <v>4634</v>
      </c>
      <c r="F609" s="79" t="s">
        <v>4635</v>
      </c>
      <c r="G609" s="79" t="s">
        <v>1723</v>
      </c>
      <c r="H609" s="79" t="s">
        <v>4636</v>
      </c>
    </row>
    <row r="610" spans="1:8" x14ac:dyDescent="0.25">
      <c r="A610" t="s">
        <v>1724</v>
      </c>
      <c r="B610">
        <v>4101.22998046875</v>
      </c>
      <c r="C610">
        <v>12548.3603515625</v>
      </c>
      <c r="D610" s="79" t="s">
        <v>4637</v>
      </c>
      <c r="E610" s="79" t="s">
        <v>1725</v>
      </c>
      <c r="F610" s="79" t="s">
        <v>1726</v>
      </c>
      <c r="G610" s="79" t="s">
        <v>721</v>
      </c>
      <c r="H610" s="79" t="s">
        <v>4638</v>
      </c>
    </row>
    <row r="611" spans="1:8" x14ac:dyDescent="0.25">
      <c r="A611" t="s">
        <v>1727</v>
      </c>
      <c r="B611">
        <v>4176.81982421875</v>
      </c>
      <c r="C611">
        <v>12892.8896484375</v>
      </c>
      <c r="D611" s="79" t="s">
        <v>4639</v>
      </c>
      <c r="E611" s="79" t="s">
        <v>4640</v>
      </c>
      <c r="F611">
        <v>89.771995544433594</v>
      </c>
      <c r="G611" s="79" t="s">
        <v>1728</v>
      </c>
      <c r="H611" s="79" t="s">
        <v>4641</v>
      </c>
    </row>
    <row r="612" spans="1:8" x14ac:dyDescent="0.25">
      <c r="A612" t="s">
        <v>1729</v>
      </c>
      <c r="B612">
        <v>4108.5400390625</v>
      </c>
      <c r="C612">
        <v>12548.0302734375</v>
      </c>
      <c r="D612" s="79" t="s">
        <v>4642</v>
      </c>
      <c r="E612" s="79" t="s">
        <v>1730</v>
      </c>
      <c r="F612" s="79" t="s">
        <v>4643</v>
      </c>
      <c r="G612" s="79" t="s">
        <v>833</v>
      </c>
      <c r="H612" s="79" t="s">
        <v>4644</v>
      </c>
    </row>
    <row r="613" spans="1:8" x14ac:dyDescent="0.25">
      <c r="A613" t="s">
        <v>1731</v>
      </c>
      <c r="B613">
        <v>4121.43017578125</v>
      </c>
      <c r="C613">
        <v>12599.6298828125</v>
      </c>
      <c r="D613" s="79" t="s">
        <v>4645</v>
      </c>
      <c r="E613" s="79" t="s">
        <v>1732</v>
      </c>
      <c r="F613">
        <v>88.672706604003906</v>
      </c>
      <c r="G613" s="79" t="s">
        <v>1733</v>
      </c>
      <c r="H613" s="79" t="s">
        <v>4646</v>
      </c>
    </row>
    <row r="614" spans="1:8" x14ac:dyDescent="0.25">
      <c r="A614" t="s">
        <v>1734</v>
      </c>
      <c r="B614">
        <v>4160.68017578125</v>
      </c>
      <c r="C614">
        <v>12711.6796875</v>
      </c>
      <c r="D614" s="79" t="s">
        <v>4637</v>
      </c>
      <c r="E614" s="79" t="s">
        <v>1735</v>
      </c>
      <c r="F614" s="79" t="s">
        <v>4647</v>
      </c>
      <c r="G614" s="79" t="s">
        <v>1736</v>
      </c>
      <c r="H614" s="79" t="s">
        <v>4648</v>
      </c>
    </row>
    <row r="615" spans="1:8" x14ac:dyDescent="0.25">
      <c r="A615" t="s">
        <v>1737</v>
      </c>
      <c r="B615">
        <v>4115.77001953125</v>
      </c>
      <c r="C615">
        <v>12615.1298828125</v>
      </c>
      <c r="D615" s="79" t="s">
        <v>4649</v>
      </c>
      <c r="E615" s="79" t="s">
        <v>4650</v>
      </c>
      <c r="F615" s="79" t="s">
        <v>4651</v>
      </c>
      <c r="G615" s="79" t="s">
        <v>1738</v>
      </c>
      <c r="H615" s="79" t="s">
        <v>4652</v>
      </c>
    </row>
    <row r="616" spans="1:8" x14ac:dyDescent="0.25">
      <c r="A616" t="s">
        <v>1739</v>
      </c>
      <c r="B616" s="79" t="s">
        <v>1740</v>
      </c>
      <c r="C616">
        <v>12269.7802734375</v>
      </c>
      <c r="D616" s="79" t="s">
        <v>1741</v>
      </c>
      <c r="E616">
        <v>259.751220703125</v>
      </c>
      <c r="F616">
        <v>86.445701599121094</v>
      </c>
      <c r="G616" s="79" t="s">
        <v>721</v>
      </c>
      <c r="H616" s="79" t="s">
        <v>4653</v>
      </c>
    </row>
    <row r="617" spans="1:8" x14ac:dyDescent="0.25">
      <c r="A617" t="s">
        <v>1742</v>
      </c>
      <c r="B617" s="79" t="s">
        <v>1743</v>
      </c>
      <c r="C617">
        <v>11832.8203125</v>
      </c>
      <c r="D617" s="79" t="s">
        <v>4654</v>
      </c>
      <c r="E617" s="79" t="s">
        <v>1744</v>
      </c>
      <c r="F617" s="79" t="s">
        <v>4655</v>
      </c>
      <c r="G617" s="79" t="s">
        <v>1745</v>
      </c>
      <c r="H617" s="79" t="s">
        <v>4656</v>
      </c>
    </row>
    <row r="618" spans="1:8" x14ac:dyDescent="0.25">
      <c r="A618" t="s">
        <v>1746</v>
      </c>
      <c r="B618">
        <v>3749.6298828125</v>
      </c>
      <c r="C618">
        <v>11288.3203125</v>
      </c>
      <c r="D618" s="79" t="s">
        <v>4657</v>
      </c>
      <c r="E618" s="79" t="s">
        <v>1747</v>
      </c>
      <c r="F618" s="79" t="s">
        <v>1748</v>
      </c>
      <c r="G618" s="79" t="s">
        <v>1749</v>
      </c>
      <c r="H618" s="79" t="s">
        <v>4658</v>
      </c>
    </row>
    <row r="619" spans="1:8" x14ac:dyDescent="0.25">
      <c r="A619" t="s">
        <v>1750</v>
      </c>
      <c r="B619">
        <v>3735.47998046875</v>
      </c>
      <c r="C619">
        <v>11311.6904296875</v>
      </c>
      <c r="D619" s="79" t="s">
        <v>4659</v>
      </c>
      <c r="E619" s="79" t="s">
        <v>1751</v>
      </c>
      <c r="F619" s="79" t="s">
        <v>1752</v>
      </c>
      <c r="G619" s="79" t="s">
        <v>1753</v>
      </c>
      <c r="H619" s="79" t="s">
        <v>4660</v>
      </c>
    </row>
    <row r="620" spans="1:8" x14ac:dyDescent="0.25">
      <c r="A620" t="s">
        <v>1754</v>
      </c>
      <c r="B620" s="79" t="s">
        <v>1755</v>
      </c>
      <c r="C620">
        <v>11593.76953125</v>
      </c>
      <c r="D620" s="79" t="s">
        <v>4661</v>
      </c>
      <c r="E620" s="79" t="s">
        <v>1756</v>
      </c>
      <c r="F620" s="79" t="s">
        <v>4662</v>
      </c>
      <c r="G620" s="79" t="s">
        <v>1757</v>
      </c>
      <c r="H620">
        <v>233</v>
      </c>
    </row>
    <row r="621" spans="1:8" x14ac:dyDescent="0.25">
      <c r="A621" t="s">
        <v>1758</v>
      </c>
      <c r="B621">
        <v>3666.77001953125</v>
      </c>
      <c r="C621">
        <v>11127.5703125</v>
      </c>
      <c r="D621" s="79" t="s">
        <v>4663</v>
      </c>
      <c r="E621" s="79" t="s">
        <v>1759</v>
      </c>
      <c r="F621" s="79" t="s">
        <v>4664</v>
      </c>
      <c r="G621" s="79" t="s">
        <v>1055</v>
      </c>
      <c r="H621" s="79" t="s">
        <v>4665</v>
      </c>
    </row>
    <row r="622" spans="1:8" x14ac:dyDescent="0.25">
      <c r="A622" t="s">
        <v>1760</v>
      </c>
      <c r="B622" s="79" t="s">
        <v>1761</v>
      </c>
      <c r="C622">
        <v>11265.990234375</v>
      </c>
      <c r="D622" s="79" t="s">
        <v>1762</v>
      </c>
      <c r="E622" s="79" t="s">
        <v>4666</v>
      </c>
      <c r="F622" s="79" t="s">
        <v>4667</v>
      </c>
      <c r="G622" s="79" t="s">
        <v>1763</v>
      </c>
      <c r="H622" s="79" t="s">
        <v>4668</v>
      </c>
    </row>
    <row r="623" spans="1:8" x14ac:dyDescent="0.25">
      <c r="A623" t="s">
        <v>1764</v>
      </c>
      <c r="B623">
        <v>3764.7900390625</v>
      </c>
      <c r="C623">
        <v>11546.759765625</v>
      </c>
      <c r="D623" s="79" t="s">
        <v>1765</v>
      </c>
      <c r="E623" s="79" t="s">
        <v>1766</v>
      </c>
      <c r="F623" s="79" t="s">
        <v>4669</v>
      </c>
      <c r="G623" s="79" t="s">
        <v>1512</v>
      </c>
      <c r="H623" s="79" t="s">
        <v>4670</v>
      </c>
    </row>
    <row r="624" spans="1:8" x14ac:dyDescent="0.25">
      <c r="A624" t="s">
        <v>1767</v>
      </c>
      <c r="B624" s="79" t="s">
        <v>1768</v>
      </c>
      <c r="C624">
        <v>11527.7099609375</v>
      </c>
      <c r="D624" s="79" t="s">
        <v>4671</v>
      </c>
      <c r="E624" s="79" t="s">
        <v>4672</v>
      </c>
      <c r="F624" s="79" t="s">
        <v>4673</v>
      </c>
      <c r="G624" s="79" t="s">
        <v>1769</v>
      </c>
      <c r="H624">
        <v>236.086669921875</v>
      </c>
    </row>
    <row r="625" spans="1:8" x14ac:dyDescent="0.25">
      <c r="A625" t="s">
        <v>1770</v>
      </c>
      <c r="B625">
        <v>3795.72998046875</v>
      </c>
      <c r="C625">
        <v>11697.6796875</v>
      </c>
      <c r="D625" s="79" t="s">
        <v>4674</v>
      </c>
      <c r="E625" s="79" t="s">
        <v>4675</v>
      </c>
      <c r="F625" s="79" t="s">
        <v>4676</v>
      </c>
      <c r="G625" s="79" t="s">
        <v>1771</v>
      </c>
      <c r="H625" s="79" t="s">
        <v>4677</v>
      </c>
    </row>
    <row r="626" spans="1:8" x14ac:dyDescent="0.25">
      <c r="A626" t="s">
        <v>1772</v>
      </c>
      <c r="B626" s="79" t="s">
        <v>1773</v>
      </c>
      <c r="C626">
        <v>12105.849609375</v>
      </c>
      <c r="D626">
        <v>139.759521484375</v>
      </c>
      <c r="E626" s="79" t="s">
        <v>4678</v>
      </c>
      <c r="F626">
        <v>83.715599060058594</v>
      </c>
      <c r="G626" s="79" t="s">
        <v>411</v>
      </c>
      <c r="H626" s="79" t="s">
        <v>4679</v>
      </c>
    </row>
    <row r="627" spans="1:8" x14ac:dyDescent="0.25">
      <c r="A627" t="s">
        <v>1774</v>
      </c>
      <c r="B627" s="79" t="s">
        <v>1775</v>
      </c>
      <c r="C627">
        <v>12008.240234375</v>
      </c>
      <c r="D627">
        <v>139.759521484375</v>
      </c>
      <c r="E627" s="79" t="s">
        <v>4680</v>
      </c>
      <c r="F627">
        <v>83.505615234375</v>
      </c>
      <c r="G627" s="79" t="s">
        <v>1776</v>
      </c>
      <c r="H627" s="79" t="s">
        <v>4681</v>
      </c>
    </row>
    <row r="628" spans="1:8" x14ac:dyDescent="0.25">
      <c r="A628" t="s">
        <v>1777</v>
      </c>
      <c r="B628" s="79" t="s">
        <v>1778</v>
      </c>
      <c r="C628">
        <v>11637.76953125</v>
      </c>
      <c r="D628" s="79" t="s">
        <v>4682</v>
      </c>
      <c r="E628" s="79" t="s">
        <v>4683</v>
      </c>
      <c r="F628" s="79" t="s">
        <v>1779</v>
      </c>
      <c r="G628" s="79" t="s">
        <v>1780</v>
      </c>
      <c r="H628">
        <v>232.663330078125</v>
      </c>
    </row>
    <row r="629" spans="1:8" x14ac:dyDescent="0.25">
      <c r="A629" t="s">
        <v>1781</v>
      </c>
      <c r="B629">
        <v>3818.830078125</v>
      </c>
      <c r="C629">
        <v>11658.259765625</v>
      </c>
      <c r="D629" s="79" t="s">
        <v>4684</v>
      </c>
      <c r="E629" s="79" t="s">
        <v>4685</v>
      </c>
      <c r="F629" s="79" t="s">
        <v>4686</v>
      </c>
      <c r="G629" s="79" t="s">
        <v>1187</v>
      </c>
      <c r="H629" s="79" t="s">
        <v>4687</v>
      </c>
    </row>
    <row r="630" spans="1:8" x14ac:dyDescent="0.25">
      <c r="A630" t="s">
        <v>1782</v>
      </c>
      <c r="B630">
        <v>3785.3798828125</v>
      </c>
      <c r="C630">
        <v>11503.7197265625</v>
      </c>
      <c r="D630" s="79" t="s">
        <v>4688</v>
      </c>
      <c r="E630" s="79" t="s">
        <v>4689</v>
      </c>
      <c r="F630" s="79" t="s">
        <v>1783</v>
      </c>
      <c r="G630" s="79" t="s">
        <v>1784</v>
      </c>
      <c r="H630" s="79" t="s">
        <v>4690</v>
      </c>
    </row>
    <row r="631" spans="1:8" x14ac:dyDescent="0.25">
      <c r="A631" t="s">
        <v>1785</v>
      </c>
      <c r="B631">
        <v>3825.330078125</v>
      </c>
      <c r="C631">
        <v>11585.6796875</v>
      </c>
      <c r="D631" s="79" t="s">
        <v>4691</v>
      </c>
      <c r="E631" s="79" t="s">
        <v>4692</v>
      </c>
      <c r="F631" s="79" t="s">
        <v>1786</v>
      </c>
      <c r="G631" s="79" t="s">
        <v>1787</v>
      </c>
      <c r="H631" s="79" t="s">
        <v>4693</v>
      </c>
    </row>
    <row r="632" spans="1:8" x14ac:dyDescent="0.25">
      <c r="A632" t="s">
        <v>1788</v>
      </c>
      <c r="B632" s="79" t="s">
        <v>1789</v>
      </c>
      <c r="C632">
        <v>11779.900390625</v>
      </c>
      <c r="D632" s="79" t="s">
        <v>4694</v>
      </c>
      <c r="E632" s="79" t="s">
        <v>4695</v>
      </c>
      <c r="F632">
        <v>81.529884338378906</v>
      </c>
      <c r="G632">
        <v>164.75</v>
      </c>
      <c r="H632" s="79" t="s">
        <v>4696</v>
      </c>
    </row>
    <row r="633" spans="1:8" x14ac:dyDescent="0.25">
      <c r="A633" t="s">
        <v>1790</v>
      </c>
      <c r="B633">
        <v>3845.080078125</v>
      </c>
      <c r="C633">
        <v>11852.58984375</v>
      </c>
      <c r="D633" s="79" t="s">
        <v>4697</v>
      </c>
      <c r="E633" s="79" t="s">
        <v>4698</v>
      </c>
      <c r="F633" s="79" t="s">
        <v>4699</v>
      </c>
      <c r="G633" s="79" t="s">
        <v>1791</v>
      </c>
      <c r="H633" s="79" t="s">
        <v>4700</v>
      </c>
    </row>
    <row r="634" spans="1:8" x14ac:dyDescent="0.25">
      <c r="A634" t="s">
        <v>1792</v>
      </c>
      <c r="B634">
        <v>3902.6201171875</v>
      </c>
      <c r="C634">
        <v>12109.0498046875</v>
      </c>
      <c r="D634" s="79" t="s">
        <v>1793</v>
      </c>
      <c r="E634" s="79" t="s">
        <v>4701</v>
      </c>
      <c r="F634" s="79" t="s">
        <v>4702</v>
      </c>
      <c r="G634" s="79" t="s">
        <v>1794</v>
      </c>
      <c r="H634" s="79" t="s">
        <v>4703</v>
      </c>
    </row>
    <row r="635" spans="1:8" x14ac:dyDescent="0.25">
      <c r="A635" t="s">
        <v>1795</v>
      </c>
      <c r="B635">
        <v>3899.3798828125</v>
      </c>
      <c r="C635">
        <v>12125.6904296875</v>
      </c>
      <c r="D635" s="79" t="s">
        <v>1796</v>
      </c>
      <c r="E635">
        <v>262.566650390625</v>
      </c>
      <c r="F635" s="79" t="s">
        <v>1797</v>
      </c>
      <c r="G635" s="79" t="s">
        <v>1798</v>
      </c>
      <c r="H635" s="79" t="s">
        <v>4704</v>
      </c>
    </row>
    <row r="636" spans="1:8" x14ac:dyDescent="0.25">
      <c r="A636" t="s">
        <v>1799</v>
      </c>
      <c r="B636" s="79" t="s">
        <v>1800</v>
      </c>
      <c r="C636">
        <v>11860.2802734375</v>
      </c>
      <c r="D636" s="79" t="s">
        <v>4705</v>
      </c>
      <c r="E636" s="79" t="s">
        <v>1801</v>
      </c>
      <c r="F636" s="79" t="s">
        <v>4706</v>
      </c>
      <c r="G636" s="79" t="s">
        <v>1802</v>
      </c>
      <c r="H636" s="79" t="s">
        <v>4707</v>
      </c>
    </row>
    <row r="637" spans="1:8" x14ac:dyDescent="0.25">
      <c r="A637" t="s">
        <v>1803</v>
      </c>
      <c r="B637" s="79" t="s">
        <v>1804</v>
      </c>
      <c r="C637">
        <v>11744.990234375</v>
      </c>
      <c r="D637" s="79" t="s">
        <v>4708</v>
      </c>
      <c r="E637" s="79" t="s">
        <v>4709</v>
      </c>
      <c r="F637" s="79" t="s">
        <v>1805</v>
      </c>
      <c r="G637" s="79" t="s">
        <v>1806</v>
      </c>
      <c r="H637" s="79" t="s">
        <v>4710</v>
      </c>
    </row>
    <row r="638" spans="1:8" x14ac:dyDescent="0.25">
      <c r="A638" t="s">
        <v>1807</v>
      </c>
      <c r="B638" s="79" t="s">
        <v>1808</v>
      </c>
      <c r="C638">
        <v>11728.5302734375</v>
      </c>
      <c r="D638" s="79" t="s">
        <v>4711</v>
      </c>
      <c r="E638" s="79" t="s">
        <v>4712</v>
      </c>
      <c r="F638" s="79" t="s">
        <v>4713</v>
      </c>
      <c r="G638" s="79" t="s">
        <v>1809</v>
      </c>
      <c r="H638" s="79" t="s">
        <v>4714</v>
      </c>
    </row>
    <row r="639" spans="1:8" x14ac:dyDescent="0.25">
      <c r="A639" t="s">
        <v>1810</v>
      </c>
      <c r="B639">
        <v>3790.3798828125</v>
      </c>
      <c r="C639">
        <v>11768.400390625</v>
      </c>
      <c r="D639" s="79" t="s">
        <v>4715</v>
      </c>
      <c r="E639" s="79" t="s">
        <v>4611</v>
      </c>
      <c r="F639" s="79" t="s">
        <v>4716</v>
      </c>
      <c r="G639" s="79" t="s">
        <v>1811</v>
      </c>
      <c r="H639" s="79" t="s">
        <v>4717</v>
      </c>
    </row>
    <row r="640" spans="1:8" x14ac:dyDescent="0.25">
      <c r="A640" t="s">
        <v>1812</v>
      </c>
      <c r="B640" s="79" t="s">
        <v>1813</v>
      </c>
      <c r="C640">
        <v>11983.6201171875</v>
      </c>
      <c r="D640" s="79" t="s">
        <v>4718</v>
      </c>
      <c r="E640" s="79" t="s">
        <v>1814</v>
      </c>
      <c r="F640" s="79" t="s">
        <v>4719</v>
      </c>
      <c r="G640" s="79" t="s">
        <v>1815</v>
      </c>
      <c r="H640" s="79" t="s">
        <v>4720</v>
      </c>
    </row>
    <row r="641" spans="1:8" x14ac:dyDescent="0.25">
      <c r="A641" t="s">
        <v>1816</v>
      </c>
      <c r="B641">
        <v>3830.85009765625</v>
      </c>
      <c r="C641">
        <v>11877.5</v>
      </c>
      <c r="D641" s="79" t="s">
        <v>1817</v>
      </c>
      <c r="E641" s="79" t="s">
        <v>4721</v>
      </c>
      <c r="F641" s="79" t="s">
        <v>1818</v>
      </c>
      <c r="G641" s="79" t="s">
        <v>1819</v>
      </c>
      <c r="H641" s="79" t="s">
        <v>4722</v>
      </c>
    </row>
    <row r="642" spans="1:8" x14ac:dyDescent="0.25">
      <c r="A642" t="s">
        <v>1820</v>
      </c>
      <c r="B642">
        <v>3936.68994140625</v>
      </c>
      <c r="C642">
        <v>12249.419921875</v>
      </c>
      <c r="D642" s="79" t="s">
        <v>1821</v>
      </c>
      <c r="E642">
        <v>254.59130859375</v>
      </c>
      <c r="F642" s="79" t="s">
        <v>4723</v>
      </c>
      <c r="G642" s="79" t="s">
        <v>1822</v>
      </c>
      <c r="H642" s="79" t="s">
        <v>4724</v>
      </c>
    </row>
    <row r="643" spans="1:8" x14ac:dyDescent="0.25">
      <c r="A643" t="s">
        <v>1823</v>
      </c>
      <c r="B643">
        <v>3959.89990234375</v>
      </c>
      <c r="C643">
        <v>12439.6796875</v>
      </c>
      <c r="D643" s="79" t="s">
        <v>4725</v>
      </c>
      <c r="E643" s="79" t="s">
        <v>4726</v>
      </c>
      <c r="F643">
        <v>83.801490783691406</v>
      </c>
      <c r="G643" s="79" t="s">
        <v>1824</v>
      </c>
      <c r="H643">
        <v>247.5</v>
      </c>
    </row>
    <row r="644" spans="1:8" x14ac:dyDescent="0.25">
      <c r="A644" t="s">
        <v>1825</v>
      </c>
      <c r="B644" s="79" t="s">
        <v>1826</v>
      </c>
      <c r="C644">
        <v>12619.41015625</v>
      </c>
      <c r="D644" s="79" t="s">
        <v>1827</v>
      </c>
      <c r="E644" s="79" t="s">
        <v>4727</v>
      </c>
      <c r="F644" s="79" t="s">
        <v>4728</v>
      </c>
      <c r="G644" s="79" t="s">
        <v>1828</v>
      </c>
      <c r="H644" s="79" t="s">
        <v>4729</v>
      </c>
    </row>
    <row r="645" spans="1:8" x14ac:dyDescent="0.25">
      <c r="A645" t="s">
        <v>1829</v>
      </c>
      <c r="B645">
        <v>3961.6298828125</v>
      </c>
      <c r="C645">
        <v>12396.4697265625</v>
      </c>
      <c r="D645" s="79" t="s">
        <v>4730</v>
      </c>
      <c r="E645" s="79" t="s">
        <v>4731</v>
      </c>
      <c r="F645">
        <v>83.9637451171875</v>
      </c>
      <c r="G645" s="79" t="s">
        <v>1830</v>
      </c>
      <c r="H645" s="79" t="s">
        <v>4732</v>
      </c>
    </row>
    <row r="646" spans="1:8" x14ac:dyDescent="0.25">
      <c r="A646" t="s">
        <v>1831</v>
      </c>
      <c r="B646" s="79" t="s">
        <v>1832</v>
      </c>
      <c r="C646">
        <v>12328.41015625</v>
      </c>
      <c r="D646" s="79" t="s">
        <v>4733</v>
      </c>
      <c r="E646" s="79" t="s">
        <v>4734</v>
      </c>
      <c r="F646" s="79" t="s">
        <v>4735</v>
      </c>
      <c r="G646" s="79" t="s">
        <v>1833</v>
      </c>
      <c r="H646" s="79" t="s">
        <v>4736</v>
      </c>
    </row>
    <row r="647" spans="1:8" x14ac:dyDescent="0.25">
      <c r="A647" t="s">
        <v>1834</v>
      </c>
      <c r="B647" s="79" t="s">
        <v>1835</v>
      </c>
      <c r="C647">
        <v>12086.900390625</v>
      </c>
      <c r="D647" s="79" t="s">
        <v>4737</v>
      </c>
      <c r="E647" s="79" t="s">
        <v>4738</v>
      </c>
      <c r="F647" s="79" t="s">
        <v>4739</v>
      </c>
      <c r="G647" s="79" t="s">
        <v>288</v>
      </c>
      <c r="H647" s="79" t="s">
        <v>4740</v>
      </c>
    </row>
    <row r="648" spans="1:8" x14ac:dyDescent="0.25">
      <c r="A648" t="s">
        <v>1836</v>
      </c>
      <c r="B648" s="79" t="s">
        <v>1837</v>
      </c>
      <c r="C648">
        <v>12601.4697265625</v>
      </c>
      <c r="D648">
        <v>154.6865234375</v>
      </c>
      <c r="E648">
        <v>263.6259765625</v>
      </c>
      <c r="F648">
        <v>85.2713623046875</v>
      </c>
      <c r="G648" s="79" t="s">
        <v>1838</v>
      </c>
      <c r="H648" s="79" t="s">
        <v>4741</v>
      </c>
    </row>
    <row r="649" spans="1:8" x14ac:dyDescent="0.25">
      <c r="A649" t="s">
        <v>1839</v>
      </c>
      <c r="B649" s="79" t="s">
        <v>1840</v>
      </c>
      <c r="C649">
        <v>12717.8701171875</v>
      </c>
      <c r="D649" s="79" t="s">
        <v>4742</v>
      </c>
      <c r="E649" s="79" t="s">
        <v>4743</v>
      </c>
      <c r="F649" s="79" t="s">
        <v>4744</v>
      </c>
      <c r="G649" s="79" t="s">
        <v>1280</v>
      </c>
      <c r="H649" s="79" t="s">
        <v>4745</v>
      </c>
    </row>
    <row r="650" spans="1:8" x14ac:dyDescent="0.25">
      <c r="A650" t="s">
        <v>1841</v>
      </c>
      <c r="B650">
        <v>4130.2900390625</v>
      </c>
      <c r="C650">
        <v>12947.9697265625</v>
      </c>
      <c r="D650" s="79" t="s">
        <v>1842</v>
      </c>
      <c r="E650" s="79" t="s">
        <v>1843</v>
      </c>
      <c r="F650" s="79" t="s">
        <v>4746</v>
      </c>
      <c r="G650" s="79" t="s">
        <v>1844</v>
      </c>
      <c r="H650" s="79" t="s">
        <v>4747</v>
      </c>
    </row>
    <row r="651" spans="1:8" x14ac:dyDescent="0.25">
      <c r="A651" t="s">
        <v>1845</v>
      </c>
      <c r="B651">
        <v>4118.6298828125</v>
      </c>
      <c r="C651">
        <v>12940.7802734375</v>
      </c>
      <c r="D651" s="79" t="s">
        <v>4748</v>
      </c>
      <c r="E651" s="79" t="s">
        <v>1846</v>
      </c>
      <c r="F651">
        <v>86.93212890625</v>
      </c>
      <c r="G651" s="79" t="s">
        <v>1297</v>
      </c>
      <c r="H651" s="79" t="s">
        <v>4749</v>
      </c>
    </row>
    <row r="652" spans="1:8" x14ac:dyDescent="0.25">
      <c r="A652" t="s">
        <v>1847</v>
      </c>
      <c r="B652">
        <v>4091.18994140625</v>
      </c>
      <c r="C652">
        <v>12901.599609375</v>
      </c>
      <c r="D652" s="79" t="s">
        <v>4750</v>
      </c>
      <c r="E652">
        <v>269.59033203125</v>
      </c>
      <c r="F652" s="79" t="s">
        <v>1848</v>
      </c>
      <c r="G652" s="79" t="s">
        <v>1849</v>
      </c>
      <c r="H652">
        <v>300.586669921875</v>
      </c>
    </row>
    <row r="653" spans="1:8" x14ac:dyDescent="0.25">
      <c r="A653" t="s">
        <v>1850</v>
      </c>
      <c r="B653">
        <v>4155.169921875</v>
      </c>
      <c r="C653">
        <v>13253.259765625</v>
      </c>
      <c r="D653" s="79" t="s">
        <v>4751</v>
      </c>
      <c r="E653" s="79" t="s">
        <v>4752</v>
      </c>
      <c r="F653">
        <v>87.275733947753906</v>
      </c>
      <c r="G653" s="79" t="s">
        <v>1851</v>
      </c>
      <c r="H653" s="79" t="s">
        <v>4753</v>
      </c>
    </row>
    <row r="654" spans="1:8" x14ac:dyDescent="0.25">
      <c r="A654" t="s">
        <v>1852</v>
      </c>
      <c r="B654">
        <v>4151.93994140625</v>
      </c>
      <c r="C654">
        <v>13311.0400390625</v>
      </c>
      <c r="D654" s="79" t="s">
        <v>4754</v>
      </c>
      <c r="E654" s="79" t="s">
        <v>4755</v>
      </c>
      <c r="F654" s="79" t="s">
        <v>1853</v>
      </c>
      <c r="G654" s="79" t="s">
        <v>1854</v>
      </c>
      <c r="H654" s="79" t="s">
        <v>4756</v>
      </c>
    </row>
    <row r="655" spans="1:8" x14ac:dyDescent="0.25">
      <c r="A655" t="s">
        <v>1855</v>
      </c>
      <c r="B655">
        <v>4145.18994140625</v>
      </c>
      <c r="C655">
        <v>13207.6904296875</v>
      </c>
      <c r="D655" s="79" t="s">
        <v>1856</v>
      </c>
      <c r="E655">
        <v>277.5263671875</v>
      </c>
      <c r="F655" s="79" t="s">
        <v>4757</v>
      </c>
      <c r="G655" s="79" t="s">
        <v>1857</v>
      </c>
      <c r="H655" s="79" t="s">
        <v>4758</v>
      </c>
    </row>
    <row r="656" spans="1:8" x14ac:dyDescent="0.25">
      <c r="A656" t="s">
        <v>1858</v>
      </c>
      <c r="B656">
        <v>4140.06005859375</v>
      </c>
      <c r="C656">
        <v>13159.16015625</v>
      </c>
      <c r="D656" s="79" t="s">
        <v>4759</v>
      </c>
      <c r="E656" s="79" t="s">
        <v>1859</v>
      </c>
      <c r="F656">
        <v>87.342529296875</v>
      </c>
      <c r="G656" s="79" t="s">
        <v>1860</v>
      </c>
      <c r="H656">
        <v>290.42333984375</v>
      </c>
    </row>
    <row r="657" spans="1:8" x14ac:dyDescent="0.25">
      <c r="A657" t="s">
        <v>1861</v>
      </c>
      <c r="B657">
        <v>4122.47021484375</v>
      </c>
      <c r="C657">
        <v>13008.169921875</v>
      </c>
      <c r="D657" s="79" t="s">
        <v>4760</v>
      </c>
      <c r="E657" s="79" t="s">
        <v>4761</v>
      </c>
      <c r="F657" s="79" t="s">
        <v>4762</v>
      </c>
      <c r="G657" s="79" t="s">
        <v>1862</v>
      </c>
      <c r="H657" s="79" t="s">
        <v>4763</v>
      </c>
    </row>
    <row r="658" spans="1:8" x14ac:dyDescent="0.25">
      <c r="A658" t="s">
        <v>1863</v>
      </c>
      <c r="B658">
        <v>4210.240234375</v>
      </c>
      <c r="C658">
        <v>13378.3203125</v>
      </c>
      <c r="D658" s="79" t="s">
        <v>4764</v>
      </c>
      <c r="E658" s="79" t="s">
        <v>4765</v>
      </c>
      <c r="F658" s="79" t="s">
        <v>4766</v>
      </c>
      <c r="G658" s="79" t="s">
        <v>1864</v>
      </c>
      <c r="H658" s="79" t="s">
        <v>4767</v>
      </c>
    </row>
    <row r="659" spans="1:8" x14ac:dyDescent="0.25">
      <c r="A659" t="s">
        <v>1865</v>
      </c>
      <c r="B659">
        <v>4207.27001953125</v>
      </c>
      <c r="C659">
        <v>13291.990234375</v>
      </c>
      <c r="D659" s="79" t="s">
        <v>1866</v>
      </c>
      <c r="E659" s="79" t="s">
        <v>1867</v>
      </c>
      <c r="F659" s="79" t="s">
        <v>4768</v>
      </c>
      <c r="G659" s="79" t="s">
        <v>1868</v>
      </c>
      <c r="H659" s="79" t="s">
        <v>4769</v>
      </c>
    </row>
    <row r="660" spans="1:8" x14ac:dyDescent="0.25">
      <c r="A660" t="s">
        <v>1869</v>
      </c>
      <c r="B660">
        <v>4280.14990234375</v>
      </c>
      <c r="C660">
        <v>13565.8701171875</v>
      </c>
      <c r="D660" s="79" t="s">
        <v>1870</v>
      </c>
      <c r="E660" s="79" t="s">
        <v>1871</v>
      </c>
      <c r="F660">
        <v>90.053199768066406</v>
      </c>
      <c r="G660" s="79" t="s">
        <v>1872</v>
      </c>
      <c r="H660" s="79" t="s">
        <v>4770</v>
      </c>
    </row>
    <row r="661" spans="1:8" x14ac:dyDescent="0.25">
      <c r="A661" t="s">
        <v>1873</v>
      </c>
      <c r="B661">
        <v>4297.14013671875</v>
      </c>
      <c r="C661">
        <v>13667.1796875</v>
      </c>
      <c r="D661" s="79" t="s">
        <v>1874</v>
      </c>
      <c r="E661" s="79" t="s">
        <v>1875</v>
      </c>
      <c r="F661">
        <v>90.072288513183594</v>
      </c>
      <c r="G661" s="79" t="s">
        <v>1876</v>
      </c>
      <c r="H661" s="79" t="s">
        <v>4771</v>
      </c>
    </row>
    <row r="662" spans="1:8" x14ac:dyDescent="0.25">
      <c r="A662" t="s">
        <v>1877</v>
      </c>
      <c r="B662">
        <v>4305.2001953125</v>
      </c>
      <c r="C662">
        <v>13635.2099609375</v>
      </c>
      <c r="D662">
        <v>170.94580078125</v>
      </c>
      <c r="E662">
        <v>287.139892578125</v>
      </c>
      <c r="F662" s="79" t="s">
        <v>4772</v>
      </c>
      <c r="G662" s="79" t="s">
        <v>1271</v>
      </c>
      <c r="H662" s="79" t="s">
        <v>4773</v>
      </c>
    </row>
    <row r="663" spans="1:8" x14ac:dyDescent="0.25">
      <c r="A663" t="s">
        <v>1878</v>
      </c>
      <c r="B663">
        <v>4274.0400390625</v>
      </c>
      <c r="C663">
        <v>13470.8603515625</v>
      </c>
      <c r="D663" s="79" t="s">
        <v>4774</v>
      </c>
      <c r="E663" s="79" t="s">
        <v>1879</v>
      </c>
      <c r="F663" s="79" t="s">
        <v>4775</v>
      </c>
      <c r="G663" s="79" t="s">
        <v>1880</v>
      </c>
      <c r="H663" s="79" t="s">
        <v>4776</v>
      </c>
    </row>
    <row r="664" spans="1:8" x14ac:dyDescent="0.25">
      <c r="A664" t="s">
        <v>1881</v>
      </c>
      <c r="B664">
        <v>4283.740234375</v>
      </c>
      <c r="C664">
        <v>13505.990234375</v>
      </c>
      <c r="D664" s="79" t="s">
        <v>4777</v>
      </c>
      <c r="E664">
        <v>285.25244140625</v>
      </c>
      <c r="F664" s="79" t="s">
        <v>4778</v>
      </c>
      <c r="G664" s="79" t="s">
        <v>1304</v>
      </c>
      <c r="H664" s="79" t="s">
        <v>4779</v>
      </c>
    </row>
    <row r="665" spans="1:8" x14ac:dyDescent="0.25">
      <c r="A665" t="s">
        <v>1882</v>
      </c>
      <c r="B665">
        <v>4228.47998046875</v>
      </c>
      <c r="C665">
        <v>13242.900390625</v>
      </c>
      <c r="D665" s="79" t="s">
        <v>1883</v>
      </c>
      <c r="E665">
        <v>281.300537109375</v>
      </c>
      <c r="F665" s="79" t="s">
        <v>4780</v>
      </c>
      <c r="G665" s="79" t="s">
        <v>1000</v>
      </c>
      <c r="H665" s="79" t="s">
        <v>4781</v>
      </c>
    </row>
    <row r="666" spans="1:8" x14ac:dyDescent="0.25">
      <c r="A666" t="s">
        <v>1884</v>
      </c>
      <c r="B666">
        <v>4137.990234375</v>
      </c>
      <c r="C666">
        <v>12890.5400390625</v>
      </c>
      <c r="D666" s="79" t="s">
        <v>1885</v>
      </c>
      <c r="E666" s="79" t="s">
        <v>4782</v>
      </c>
      <c r="F666">
        <v>86.588523864746094</v>
      </c>
      <c r="G666" s="79" t="s">
        <v>1886</v>
      </c>
      <c r="H666">
        <v>289.913330078125</v>
      </c>
    </row>
    <row r="667" spans="1:8" x14ac:dyDescent="0.25">
      <c r="A667" t="s">
        <v>1887</v>
      </c>
      <c r="B667">
        <v>4128.72998046875</v>
      </c>
      <c r="C667">
        <v>12881.7900390625</v>
      </c>
      <c r="D667" s="79" t="s">
        <v>4783</v>
      </c>
      <c r="E667" s="79" t="s">
        <v>1888</v>
      </c>
      <c r="F667" s="79" t="s">
        <v>4784</v>
      </c>
      <c r="G667" s="79" t="s">
        <v>1889</v>
      </c>
      <c r="H667" s="79" t="s">
        <v>4785</v>
      </c>
    </row>
    <row r="668" spans="1:8" x14ac:dyDescent="0.25">
      <c r="A668" t="s">
        <v>1890</v>
      </c>
      <c r="B668">
        <v>4140.77001953125</v>
      </c>
      <c r="C668">
        <v>12917.8603515625</v>
      </c>
      <c r="D668" s="79" t="s">
        <v>4786</v>
      </c>
      <c r="E668" s="79" t="s">
        <v>4787</v>
      </c>
      <c r="F668">
        <v>86.836669921875</v>
      </c>
      <c r="G668">
        <v>163.25</v>
      </c>
      <c r="H668">
        <v>297.0966796875</v>
      </c>
    </row>
    <row r="669" spans="1:8" x14ac:dyDescent="0.25">
      <c r="A669" t="s">
        <v>1891</v>
      </c>
      <c r="B669">
        <v>4199.1201171875</v>
      </c>
      <c r="C669">
        <v>13143.580078125</v>
      </c>
      <c r="D669" s="79" t="s">
        <v>4788</v>
      </c>
      <c r="E669">
        <v>274.124267578125</v>
      </c>
      <c r="F669" s="79" t="s">
        <v>4789</v>
      </c>
      <c r="G669">
        <v>163.75</v>
      </c>
      <c r="H669" s="79" t="s">
        <v>4790</v>
      </c>
    </row>
    <row r="670" spans="1:8" x14ac:dyDescent="0.25">
      <c r="A670" t="s">
        <v>1892</v>
      </c>
      <c r="B670" s="79" t="s">
        <v>1893</v>
      </c>
      <c r="C670">
        <v>12605.169921875</v>
      </c>
      <c r="D670" s="79" t="s">
        <v>4791</v>
      </c>
      <c r="E670" s="79" t="s">
        <v>4792</v>
      </c>
      <c r="F670" s="79" t="s">
        <v>4793</v>
      </c>
      <c r="G670" s="79" t="s">
        <v>1894</v>
      </c>
      <c r="H670" s="79" t="s">
        <v>4213</v>
      </c>
    </row>
    <row r="671" spans="1:8" x14ac:dyDescent="0.25">
      <c r="A671" t="s">
        <v>1895</v>
      </c>
      <c r="B671" s="79" t="s">
        <v>1896</v>
      </c>
      <c r="C671">
        <v>12484.3203125</v>
      </c>
      <c r="D671" s="79" t="s">
        <v>4794</v>
      </c>
      <c r="E671">
        <v>260.735107421875</v>
      </c>
      <c r="F671" s="79" t="s">
        <v>4795</v>
      </c>
      <c r="G671" s="79" t="s">
        <v>1897</v>
      </c>
      <c r="H671" s="79" t="s">
        <v>4796</v>
      </c>
    </row>
    <row r="672" spans="1:8" x14ac:dyDescent="0.25">
      <c r="A672" t="s">
        <v>1898</v>
      </c>
      <c r="B672" s="79" t="s">
        <v>1899</v>
      </c>
      <c r="C672">
        <v>12342.7001953125</v>
      </c>
      <c r="D672" s="79" t="s">
        <v>1900</v>
      </c>
      <c r="E672" s="79" t="s">
        <v>1901</v>
      </c>
      <c r="F672" s="79" t="s">
        <v>4797</v>
      </c>
      <c r="G672" s="79" t="s">
        <v>1902</v>
      </c>
      <c r="H672" s="79" t="s">
        <v>4798</v>
      </c>
    </row>
    <row r="673" spans="1:8" x14ac:dyDescent="0.25">
      <c r="A673" t="s">
        <v>1903</v>
      </c>
      <c r="B673">
        <v>3955</v>
      </c>
      <c r="C673">
        <v>12272.0302734375</v>
      </c>
      <c r="D673" s="79" t="s">
        <v>4799</v>
      </c>
      <c r="E673">
        <v>257.038818359375</v>
      </c>
      <c r="F673" s="79" t="s">
        <v>1904</v>
      </c>
      <c r="G673" s="79" t="s">
        <v>1905</v>
      </c>
      <c r="H673" s="79" t="s">
        <v>4800</v>
      </c>
    </row>
    <row r="674" spans="1:8" x14ac:dyDescent="0.25">
      <c r="A674" t="s">
        <v>1906</v>
      </c>
      <c r="B674">
        <v>3966.85009765625</v>
      </c>
      <c r="C674">
        <v>12274.6201171875</v>
      </c>
      <c r="D674" s="79" t="s">
        <v>1907</v>
      </c>
      <c r="E674" s="79" t="s">
        <v>4801</v>
      </c>
      <c r="F674" s="79" t="s">
        <v>4802</v>
      </c>
      <c r="G674" s="79" t="s">
        <v>1908</v>
      </c>
      <c r="H674" s="79" t="s">
        <v>4803</v>
      </c>
    </row>
    <row r="675" spans="1:8" x14ac:dyDescent="0.25">
      <c r="A675" t="s">
        <v>1909</v>
      </c>
      <c r="B675" s="79" t="s">
        <v>1910</v>
      </c>
      <c r="C675">
        <v>12098.4404296875</v>
      </c>
      <c r="D675" s="79" t="s">
        <v>4804</v>
      </c>
      <c r="E675" s="79" t="s">
        <v>4805</v>
      </c>
      <c r="F675" s="79" t="s">
        <v>4806</v>
      </c>
      <c r="G675" s="79" t="s">
        <v>1911</v>
      </c>
      <c r="H675" s="79" t="s">
        <v>4807</v>
      </c>
    </row>
    <row r="676" spans="1:8" x14ac:dyDescent="0.25">
      <c r="A676" t="s">
        <v>1912</v>
      </c>
      <c r="B676">
        <v>3908.18994140625</v>
      </c>
      <c r="C676">
        <v>12011.3095703125</v>
      </c>
      <c r="D676" s="79" t="s">
        <v>4808</v>
      </c>
      <c r="E676" s="79" t="s">
        <v>1913</v>
      </c>
      <c r="F676" s="79" t="s">
        <v>4809</v>
      </c>
      <c r="G676" s="79" t="s">
        <v>1914</v>
      </c>
      <c r="H676" s="79" t="s">
        <v>4810</v>
      </c>
    </row>
    <row r="677" spans="1:8" x14ac:dyDescent="0.25">
      <c r="A677" t="s">
        <v>1915</v>
      </c>
      <c r="B677">
        <v>3979.8701171875</v>
      </c>
      <c r="C677">
        <v>12259.3896484375</v>
      </c>
      <c r="D677" s="79" t="s">
        <v>1916</v>
      </c>
      <c r="E677">
        <v>253.716064453125</v>
      </c>
      <c r="F677" s="79" t="s">
        <v>4811</v>
      </c>
      <c r="G677" s="79" t="s">
        <v>1917</v>
      </c>
      <c r="H677" s="79" t="s">
        <v>4812</v>
      </c>
    </row>
    <row r="678" spans="1:8" x14ac:dyDescent="0.25">
      <c r="A678" t="s">
        <v>1918</v>
      </c>
      <c r="B678" s="79" t="s">
        <v>1919</v>
      </c>
      <c r="C678">
        <v>12321.1904296875</v>
      </c>
      <c r="D678" s="79" t="s">
        <v>4813</v>
      </c>
      <c r="E678" s="79" t="s">
        <v>4814</v>
      </c>
      <c r="F678" s="79" t="s">
        <v>4815</v>
      </c>
      <c r="G678" s="79" t="s">
        <v>1920</v>
      </c>
      <c r="H678">
        <v>289.260009765625</v>
      </c>
    </row>
    <row r="679" spans="1:8" x14ac:dyDescent="0.25">
      <c r="A679" t="s">
        <v>1921</v>
      </c>
      <c r="B679" s="79" t="s">
        <v>1922</v>
      </c>
      <c r="C679">
        <v>12588.2900390625</v>
      </c>
      <c r="D679" s="79" t="s">
        <v>4816</v>
      </c>
      <c r="E679" s="79" t="s">
        <v>4817</v>
      </c>
      <c r="F679" s="79" t="s">
        <v>4818</v>
      </c>
      <c r="G679" s="79" t="s">
        <v>1923</v>
      </c>
      <c r="H679" s="79" t="s">
        <v>4819</v>
      </c>
    </row>
    <row r="680" spans="1:8" x14ac:dyDescent="0.25">
      <c r="A680" t="s">
        <v>1924</v>
      </c>
      <c r="B680">
        <v>4110.41015625</v>
      </c>
      <c r="C680">
        <v>12739.7197265625</v>
      </c>
      <c r="D680">
        <v>161.46142578125</v>
      </c>
      <c r="E680" s="79" t="s">
        <v>4820</v>
      </c>
      <c r="F680">
        <v>86.388084411621094</v>
      </c>
      <c r="G680" s="79" t="s">
        <v>1925</v>
      </c>
      <c r="H680" s="79" t="s">
        <v>4821</v>
      </c>
    </row>
    <row r="681" spans="1:8" x14ac:dyDescent="0.25">
      <c r="A681" t="s">
        <v>1926</v>
      </c>
      <c r="B681">
        <v>3932.68994140625</v>
      </c>
      <c r="C681">
        <v>12033.6201171875</v>
      </c>
      <c r="D681" s="79" t="s">
        <v>1927</v>
      </c>
      <c r="E681" s="79" t="s">
        <v>4822</v>
      </c>
      <c r="F681" s="79" t="s">
        <v>4823</v>
      </c>
      <c r="G681" s="79" t="s">
        <v>1928</v>
      </c>
      <c r="H681" s="79" t="s">
        <v>4824</v>
      </c>
    </row>
    <row r="682" spans="1:8" x14ac:dyDescent="0.25">
      <c r="A682" t="s">
        <v>1929</v>
      </c>
      <c r="B682" s="79" t="s">
        <v>1930</v>
      </c>
      <c r="C682">
        <v>12134.400390625</v>
      </c>
      <c r="D682" s="79" t="s">
        <v>4825</v>
      </c>
      <c r="E682" s="79" t="s">
        <v>1931</v>
      </c>
      <c r="F682">
        <v>83.343360900878906</v>
      </c>
      <c r="G682" s="79" t="s">
        <v>1932</v>
      </c>
      <c r="H682" s="79" t="s">
        <v>4826</v>
      </c>
    </row>
    <row r="683" spans="1:8" x14ac:dyDescent="0.25">
      <c r="A683" t="s">
        <v>1933</v>
      </c>
      <c r="B683">
        <v>3901.35009765625</v>
      </c>
      <c r="C683">
        <v>11927.490234375</v>
      </c>
      <c r="D683">
        <v>150.53466796875</v>
      </c>
      <c r="E683" s="79" t="s">
        <v>1934</v>
      </c>
      <c r="F683" s="79" t="s">
        <v>1935</v>
      </c>
      <c r="G683" s="79" t="s">
        <v>1936</v>
      </c>
      <c r="H683">
        <v>303.75</v>
      </c>
    </row>
    <row r="684" spans="1:8" x14ac:dyDescent="0.25">
      <c r="A684" t="s">
        <v>1937</v>
      </c>
      <c r="B684">
        <v>3873.330078125</v>
      </c>
      <c r="C684">
        <v>11861.3798828125</v>
      </c>
      <c r="D684" s="79" t="s">
        <v>4827</v>
      </c>
      <c r="E684" s="79" t="s">
        <v>4828</v>
      </c>
      <c r="F684">
        <v>81.806663513183594</v>
      </c>
      <c r="G684" s="79" t="s">
        <v>1938</v>
      </c>
      <c r="H684" s="79" t="s">
        <v>4829</v>
      </c>
    </row>
    <row r="685" spans="1:8" x14ac:dyDescent="0.25">
      <c r="A685" t="s">
        <v>1939</v>
      </c>
      <c r="B685" s="79" t="s">
        <v>1940</v>
      </c>
      <c r="C685">
        <v>11953.26953125</v>
      </c>
      <c r="D685" s="79" t="s">
        <v>4830</v>
      </c>
      <c r="E685" s="79" t="s">
        <v>1941</v>
      </c>
      <c r="F685" s="79" t="s">
        <v>1942</v>
      </c>
      <c r="G685" s="79" t="s">
        <v>1943</v>
      </c>
      <c r="H685" s="79" t="s">
        <v>4831</v>
      </c>
    </row>
    <row r="686" spans="1:8" x14ac:dyDescent="0.25">
      <c r="A686" t="s">
        <v>1944</v>
      </c>
      <c r="B686" s="79" t="s">
        <v>1945</v>
      </c>
      <c r="C686">
        <v>11851.5400390625</v>
      </c>
      <c r="D686" s="79" t="s">
        <v>4832</v>
      </c>
      <c r="E686" s="79" t="s">
        <v>4833</v>
      </c>
      <c r="F686" s="79" t="s">
        <v>4834</v>
      </c>
      <c r="G686" s="79" t="s">
        <v>1946</v>
      </c>
      <c r="H686" s="79" t="s">
        <v>4835</v>
      </c>
    </row>
    <row r="687" spans="1:8" x14ac:dyDescent="0.25">
      <c r="A687" t="s">
        <v>1947</v>
      </c>
      <c r="B687" s="79" t="s">
        <v>1948</v>
      </c>
      <c r="C687">
        <v>11637.7900390625</v>
      </c>
      <c r="D687" s="79" t="s">
        <v>4836</v>
      </c>
      <c r="E687" s="79" t="s">
        <v>4837</v>
      </c>
      <c r="F687" s="79" t="s">
        <v>1949</v>
      </c>
      <c r="G687" s="79" t="s">
        <v>1950</v>
      </c>
      <c r="H687" s="79" t="s">
        <v>4838</v>
      </c>
    </row>
    <row r="688" spans="1:8" x14ac:dyDescent="0.25">
      <c r="A688" t="s">
        <v>1951</v>
      </c>
      <c r="B688" s="79" t="s">
        <v>1952</v>
      </c>
      <c r="C688">
        <v>11501.650390625</v>
      </c>
      <c r="D688" s="79" t="s">
        <v>1953</v>
      </c>
      <c r="E688" s="79" t="s">
        <v>4839</v>
      </c>
      <c r="F688" s="79" t="s">
        <v>4840</v>
      </c>
      <c r="G688" s="79" t="s">
        <v>1954</v>
      </c>
      <c r="H688" s="79" t="s">
        <v>4841</v>
      </c>
    </row>
    <row r="689" spans="1:8" x14ac:dyDescent="0.25">
      <c r="A689" t="s">
        <v>1955</v>
      </c>
      <c r="B689">
        <v>3693.22998046875</v>
      </c>
      <c r="C689">
        <v>11311.240234375</v>
      </c>
      <c r="D689" s="79" t="s">
        <v>4842</v>
      </c>
      <c r="E689" s="79" t="s">
        <v>1956</v>
      </c>
      <c r="F689" s="79" t="s">
        <v>1957</v>
      </c>
      <c r="G689" s="79" t="s">
        <v>1958</v>
      </c>
      <c r="H689" s="79" t="s">
        <v>4843</v>
      </c>
    </row>
    <row r="690" spans="1:8" x14ac:dyDescent="0.25">
      <c r="A690" t="s">
        <v>1959</v>
      </c>
      <c r="B690">
        <v>3655.0400390625</v>
      </c>
      <c r="C690">
        <v>11254.1103515625</v>
      </c>
      <c r="D690" s="79" t="s">
        <v>4844</v>
      </c>
      <c r="E690" s="79" t="s">
        <v>1960</v>
      </c>
      <c r="F690" s="79" t="s">
        <v>4845</v>
      </c>
      <c r="G690" s="79" t="s">
        <v>1961</v>
      </c>
      <c r="H690">
        <v>276.010009765625</v>
      </c>
    </row>
    <row r="691" spans="1:8" x14ac:dyDescent="0.25">
      <c r="A691" t="s">
        <v>1962</v>
      </c>
      <c r="B691">
        <v>3647.2900390625</v>
      </c>
      <c r="C691">
        <v>11271.75</v>
      </c>
      <c r="D691" s="79" t="s">
        <v>4846</v>
      </c>
      <c r="E691" s="79" t="s">
        <v>1963</v>
      </c>
      <c r="F691" s="79" t="s">
        <v>1964</v>
      </c>
      <c r="G691" s="79" t="s">
        <v>1965</v>
      </c>
      <c r="H691" s="79" t="s">
        <v>4847</v>
      </c>
    </row>
    <row r="692" spans="1:8" x14ac:dyDescent="0.25">
      <c r="A692" t="s">
        <v>1966</v>
      </c>
      <c r="B692">
        <v>3719.0400390625</v>
      </c>
      <c r="C692">
        <v>11493.830078125</v>
      </c>
      <c r="D692" s="79" t="s">
        <v>4848</v>
      </c>
      <c r="E692" s="79" t="s">
        <v>4849</v>
      </c>
      <c r="F692">
        <v>77.9161376953125</v>
      </c>
      <c r="G692" s="79" t="s">
        <v>1967</v>
      </c>
      <c r="H692" s="79" t="s">
        <v>4850</v>
      </c>
    </row>
    <row r="693" spans="1:8" x14ac:dyDescent="0.25">
      <c r="A693" t="s">
        <v>1968</v>
      </c>
      <c r="B693" s="79" t="s">
        <v>1969</v>
      </c>
      <c r="C693">
        <v>11164.7802734375</v>
      </c>
      <c r="D693" s="79" t="s">
        <v>4851</v>
      </c>
      <c r="E693" s="79" t="s">
        <v>1970</v>
      </c>
      <c r="F693" s="79" t="s">
        <v>4852</v>
      </c>
      <c r="G693" s="79" t="s">
        <v>1971</v>
      </c>
      <c r="H693" s="79" t="s">
        <v>4853</v>
      </c>
    </row>
    <row r="694" spans="1:8" x14ac:dyDescent="0.25">
      <c r="A694" t="s">
        <v>1972</v>
      </c>
      <c r="B694">
        <v>3585.6201171875</v>
      </c>
      <c r="C694">
        <v>10971.2197265625</v>
      </c>
      <c r="D694" s="79" t="s">
        <v>1973</v>
      </c>
      <c r="E694" s="79" t="s">
        <v>1974</v>
      </c>
      <c r="F694" s="79" t="s">
        <v>4854</v>
      </c>
      <c r="G694" s="79" t="s">
        <v>1975</v>
      </c>
      <c r="H694">
        <v>265.25</v>
      </c>
    </row>
    <row r="695" spans="1:8" x14ac:dyDescent="0.25">
      <c r="A695" t="s">
        <v>1976</v>
      </c>
      <c r="B695" s="79" t="s">
        <v>1977</v>
      </c>
      <c r="C695">
        <v>11229.73046875</v>
      </c>
      <c r="D695">
        <v>140.734130859375</v>
      </c>
      <c r="E695" s="79" t="s">
        <v>4855</v>
      </c>
      <c r="F695" s="79" t="s">
        <v>1957</v>
      </c>
      <c r="G695" s="79" t="s">
        <v>1978</v>
      </c>
      <c r="H695" s="79" t="s">
        <v>4856</v>
      </c>
    </row>
    <row r="696" spans="1:8" x14ac:dyDescent="0.25">
      <c r="A696" t="s">
        <v>1979</v>
      </c>
      <c r="B696" s="79" t="s">
        <v>1980</v>
      </c>
      <c r="C696">
        <v>11582.5400390625</v>
      </c>
      <c r="D696" s="79" t="s">
        <v>4857</v>
      </c>
      <c r="E696" s="79" t="s">
        <v>1981</v>
      </c>
      <c r="F696" s="79" t="s">
        <v>4858</v>
      </c>
      <c r="G696" s="79" t="s">
        <v>1982</v>
      </c>
      <c r="H696" s="79" t="s">
        <v>4859</v>
      </c>
    </row>
    <row r="697" spans="1:8" x14ac:dyDescent="0.25">
      <c r="A697" t="s">
        <v>1983</v>
      </c>
      <c r="B697" s="79" t="s">
        <v>1984</v>
      </c>
      <c r="C697">
        <v>11573.1796875</v>
      </c>
      <c r="D697" s="79" t="s">
        <v>4860</v>
      </c>
      <c r="E697" s="79" t="s">
        <v>1985</v>
      </c>
      <c r="F697" s="79" t="s">
        <v>1986</v>
      </c>
      <c r="G697" s="79" t="s">
        <v>1987</v>
      </c>
      <c r="H697" s="79" t="s">
        <v>4861</v>
      </c>
    </row>
    <row r="698" spans="1:8" x14ac:dyDescent="0.25">
      <c r="A698" t="s">
        <v>1988</v>
      </c>
      <c r="B698">
        <v>3744.52001953125</v>
      </c>
      <c r="C698">
        <v>11485.5</v>
      </c>
      <c r="D698" s="79" t="s">
        <v>4862</v>
      </c>
      <c r="E698" s="79" t="s">
        <v>4863</v>
      </c>
      <c r="F698" s="79" t="s">
        <v>4864</v>
      </c>
      <c r="G698" s="79" t="s">
        <v>1989</v>
      </c>
      <c r="H698" s="79" t="s">
        <v>4865</v>
      </c>
    </row>
    <row r="699" spans="1:8" x14ac:dyDescent="0.25">
      <c r="A699" t="s">
        <v>1990</v>
      </c>
      <c r="B699" s="79" t="s">
        <v>1991</v>
      </c>
      <c r="C699">
        <v>11039.4697265625</v>
      </c>
      <c r="D699">
        <v>138.402587890625</v>
      </c>
      <c r="E699" s="79" t="s">
        <v>1992</v>
      </c>
      <c r="F699">
        <v>76.957176208496094</v>
      </c>
      <c r="G699" s="79" t="s">
        <v>1993</v>
      </c>
      <c r="H699" s="79" t="s">
        <v>4866</v>
      </c>
    </row>
    <row r="700" spans="1:8" x14ac:dyDescent="0.25">
      <c r="A700" t="s">
        <v>1994</v>
      </c>
      <c r="B700" s="79" t="s">
        <v>1995</v>
      </c>
      <c r="C700">
        <v>10926.9697265625</v>
      </c>
      <c r="D700" s="79" t="s">
        <v>4867</v>
      </c>
      <c r="E700" s="79" t="s">
        <v>4868</v>
      </c>
      <c r="F700">
        <v>76.305076599121094</v>
      </c>
      <c r="G700" s="79" t="s">
        <v>1996</v>
      </c>
      <c r="H700" s="79" t="s">
        <v>4869</v>
      </c>
    </row>
    <row r="701" spans="1:8" x14ac:dyDescent="0.25">
      <c r="A701" t="s">
        <v>1997</v>
      </c>
      <c r="B701" s="79" t="s">
        <v>1998</v>
      </c>
      <c r="C701">
        <v>10791.349609375</v>
      </c>
      <c r="D701" s="79" t="s">
        <v>4870</v>
      </c>
      <c r="E701" s="79" t="s">
        <v>1999</v>
      </c>
      <c r="F701" s="79" t="s">
        <v>2000</v>
      </c>
      <c r="G701" s="79" t="s">
        <v>2001</v>
      </c>
      <c r="H701">
        <v>216.5</v>
      </c>
    </row>
    <row r="702" spans="1:8" x14ac:dyDescent="0.25">
      <c r="A702" t="s">
        <v>2002</v>
      </c>
      <c r="B702" s="79" t="s">
        <v>2003</v>
      </c>
      <c r="C702">
        <v>10785.6201171875</v>
      </c>
      <c r="D702" s="79" t="s">
        <v>4871</v>
      </c>
      <c r="E702" s="79" t="s">
        <v>4872</v>
      </c>
      <c r="F702" s="79" t="s">
        <v>4873</v>
      </c>
      <c r="G702" s="79" t="s">
        <v>2004</v>
      </c>
      <c r="H702" s="79" t="s">
        <v>4874</v>
      </c>
    </row>
    <row r="703" spans="1:8" x14ac:dyDescent="0.25">
      <c r="A703" t="s">
        <v>2005</v>
      </c>
      <c r="B703" s="79" t="s">
        <v>2006</v>
      </c>
      <c r="C703">
        <v>11033.580078125</v>
      </c>
      <c r="D703" s="79" t="s">
        <v>4875</v>
      </c>
      <c r="E703" s="79" t="s">
        <v>1992</v>
      </c>
      <c r="F703" s="79" t="s">
        <v>2007</v>
      </c>
      <c r="G703" s="79" t="s">
        <v>2008</v>
      </c>
      <c r="H703" s="79" t="s">
        <v>4876</v>
      </c>
    </row>
    <row r="704" spans="1:8" x14ac:dyDescent="0.25">
      <c r="A704" t="s">
        <v>2009</v>
      </c>
      <c r="B704" s="79" t="s">
        <v>2010</v>
      </c>
      <c r="C704">
        <v>10692.0595703125</v>
      </c>
      <c r="D704" s="79" t="s">
        <v>2011</v>
      </c>
      <c r="E704" s="79" t="s">
        <v>2012</v>
      </c>
      <c r="F704" s="79" t="s">
        <v>4877</v>
      </c>
      <c r="G704" s="79" t="s">
        <v>2013</v>
      </c>
      <c r="H704" s="79" t="s">
        <v>4878</v>
      </c>
    </row>
    <row r="705" spans="1:8" x14ac:dyDescent="0.25">
      <c r="A705" t="s">
        <v>2014</v>
      </c>
      <c r="B705" s="79" t="s">
        <v>2015</v>
      </c>
      <c r="C705">
        <v>11062.5302734375</v>
      </c>
      <c r="D705" s="79" t="s">
        <v>4879</v>
      </c>
      <c r="E705" s="79" t="s">
        <v>4880</v>
      </c>
      <c r="F705" s="79" t="s">
        <v>4881</v>
      </c>
      <c r="G705" s="79" t="s">
        <v>2016</v>
      </c>
      <c r="H705" s="79" t="s">
        <v>4882</v>
      </c>
    </row>
    <row r="706" spans="1:8" x14ac:dyDescent="0.25">
      <c r="A706" t="s">
        <v>2017</v>
      </c>
      <c r="B706">
        <v>3719.97998046875</v>
      </c>
      <c r="C706">
        <v>11147.740234375</v>
      </c>
      <c r="D706" s="79" t="s">
        <v>4883</v>
      </c>
      <c r="E706" s="79" t="s">
        <v>2018</v>
      </c>
      <c r="F706" s="79" t="s">
        <v>4884</v>
      </c>
      <c r="G706">
        <v>153.75</v>
      </c>
      <c r="H706" s="79" t="s">
        <v>4885</v>
      </c>
    </row>
    <row r="707" spans="1:8" x14ac:dyDescent="0.25">
      <c r="A707" t="s">
        <v>2019</v>
      </c>
      <c r="B707" s="79" t="s">
        <v>2020</v>
      </c>
      <c r="C707">
        <v>11103.3798828125</v>
      </c>
      <c r="D707" s="79" t="s">
        <v>2021</v>
      </c>
      <c r="E707" s="79" t="s">
        <v>2022</v>
      </c>
      <c r="F707" s="79" t="s">
        <v>4886</v>
      </c>
      <c r="G707" s="79" t="s">
        <v>2023</v>
      </c>
      <c r="H707" s="79" t="s">
        <v>4887</v>
      </c>
    </row>
    <row r="708" spans="1:8" x14ac:dyDescent="0.25">
      <c r="A708" t="s">
        <v>2024</v>
      </c>
      <c r="B708" s="79" t="s">
        <v>2025</v>
      </c>
      <c r="C708">
        <v>11046.7099609375</v>
      </c>
      <c r="D708" s="79" t="s">
        <v>4888</v>
      </c>
      <c r="E708" s="79" t="s">
        <v>4889</v>
      </c>
      <c r="F708" s="79" t="s">
        <v>4890</v>
      </c>
      <c r="G708" s="79" t="s">
        <v>2026</v>
      </c>
      <c r="H708" s="79" t="s">
        <v>4891</v>
      </c>
    </row>
    <row r="709" spans="1:8" x14ac:dyDescent="0.25">
      <c r="A709" t="s">
        <v>2027</v>
      </c>
      <c r="B709">
        <v>3752.75</v>
      </c>
      <c r="C709">
        <v>11310.330078125</v>
      </c>
      <c r="D709" s="79" t="s">
        <v>4892</v>
      </c>
      <c r="E709" s="79" t="s">
        <v>4893</v>
      </c>
      <c r="F709" s="79" t="s">
        <v>4894</v>
      </c>
      <c r="G709" s="79" t="s">
        <v>2029</v>
      </c>
      <c r="H709" s="79" t="s">
        <v>4895</v>
      </c>
    </row>
    <row r="710" spans="1:8" x14ac:dyDescent="0.25">
      <c r="A710" t="s">
        <v>2030</v>
      </c>
      <c r="B710" s="79" t="s">
        <v>2031</v>
      </c>
      <c r="C710">
        <v>11430.259765625</v>
      </c>
      <c r="D710" s="79" t="s">
        <v>2032</v>
      </c>
      <c r="E710">
        <v>243.059814453125</v>
      </c>
      <c r="F710" s="79" t="s">
        <v>2033</v>
      </c>
      <c r="G710" s="79" t="s">
        <v>2034</v>
      </c>
      <c r="H710">
        <v>211.25</v>
      </c>
    </row>
    <row r="711" spans="1:8" x14ac:dyDescent="0.25">
      <c r="A711" t="s">
        <v>2035</v>
      </c>
      <c r="B711" s="79" t="s">
        <v>2036</v>
      </c>
      <c r="C711">
        <v>11669.990234375</v>
      </c>
      <c r="D711" s="79" t="s">
        <v>4896</v>
      </c>
      <c r="E711" s="79" t="s">
        <v>4897</v>
      </c>
      <c r="F711">
        <v>80.198486328125</v>
      </c>
      <c r="G711">
        <v>154</v>
      </c>
      <c r="H711" s="79" t="s">
        <v>4898</v>
      </c>
    </row>
    <row r="712" spans="1:8" x14ac:dyDescent="0.25">
      <c r="A712" t="s">
        <v>2037</v>
      </c>
      <c r="B712">
        <v>3830.60009765625</v>
      </c>
      <c r="C712">
        <v>11405.900390625</v>
      </c>
      <c r="D712" s="79" t="s">
        <v>4899</v>
      </c>
      <c r="E712" s="79" t="s">
        <v>4900</v>
      </c>
      <c r="F712" s="79" t="s">
        <v>4901</v>
      </c>
      <c r="G712" s="79" t="s">
        <v>1936</v>
      </c>
      <c r="H712" s="79" t="s">
        <v>4902</v>
      </c>
    </row>
    <row r="713" spans="1:8" x14ac:dyDescent="0.25">
      <c r="A713" t="s">
        <v>2038</v>
      </c>
      <c r="B713" s="79" t="s">
        <v>2039</v>
      </c>
      <c r="C713">
        <v>11191.6298828125</v>
      </c>
      <c r="D713" s="79" t="s">
        <v>2040</v>
      </c>
      <c r="E713">
        <v>222.9072265625</v>
      </c>
      <c r="F713">
        <v>79.766944885253906</v>
      </c>
      <c r="G713" s="79" t="s">
        <v>2041</v>
      </c>
      <c r="H713" s="79" t="s">
        <v>4903</v>
      </c>
    </row>
    <row r="714" spans="1:8" x14ac:dyDescent="0.25">
      <c r="A714" t="s">
        <v>2042</v>
      </c>
      <c r="B714">
        <v>3901.06005859375</v>
      </c>
      <c r="C714">
        <v>11546.2099609375</v>
      </c>
      <c r="D714" s="79" t="s">
        <v>4904</v>
      </c>
      <c r="E714" s="79" t="s">
        <v>2043</v>
      </c>
      <c r="F714" s="79" t="s">
        <v>2044</v>
      </c>
      <c r="G714" s="79" t="s">
        <v>2045</v>
      </c>
      <c r="H714" s="79" t="s">
        <v>4905</v>
      </c>
    </row>
    <row r="715" spans="1:8" x14ac:dyDescent="0.25">
      <c r="A715" t="s">
        <v>2046</v>
      </c>
      <c r="B715">
        <v>3871.97998046875</v>
      </c>
      <c r="C715">
        <v>11405.5703125</v>
      </c>
      <c r="D715" s="79" t="s">
        <v>4906</v>
      </c>
      <c r="E715" s="79" t="s">
        <v>4907</v>
      </c>
      <c r="F715" s="79" t="s">
        <v>2047</v>
      </c>
      <c r="G715" s="79" t="s">
        <v>2048</v>
      </c>
      <c r="H715" s="79" t="s">
        <v>4908</v>
      </c>
    </row>
    <row r="716" spans="1:8" x14ac:dyDescent="0.25">
      <c r="A716" t="s">
        <v>2049</v>
      </c>
      <c r="B716">
        <v>3856.10009765625</v>
      </c>
      <c r="C716">
        <v>11288.9501953125</v>
      </c>
      <c r="D716" s="79" t="s">
        <v>4909</v>
      </c>
      <c r="E716" s="79" t="s">
        <v>2050</v>
      </c>
      <c r="F716" s="79" t="s">
        <v>2051</v>
      </c>
      <c r="G716" s="79" t="s">
        <v>2052</v>
      </c>
      <c r="H716" s="79" t="s">
        <v>4910</v>
      </c>
    </row>
    <row r="717" spans="1:8" x14ac:dyDescent="0.25">
      <c r="A717" t="s">
        <v>2053</v>
      </c>
      <c r="B717">
        <v>3759.68994140625</v>
      </c>
      <c r="C717">
        <v>10906.33984375</v>
      </c>
      <c r="D717" s="79" t="s">
        <v>2054</v>
      </c>
      <c r="E717" s="79" t="s">
        <v>4911</v>
      </c>
      <c r="F717" s="79" t="s">
        <v>4912</v>
      </c>
      <c r="G717" s="79" t="s">
        <v>2055</v>
      </c>
      <c r="H717" s="79" t="s">
        <v>4913</v>
      </c>
    </row>
    <row r="718" spans="1:8" x14ac:dyDescent="0.25">
      <c r="A718" t="s">
        <v>2056</v>
      </c>
      <c r="B718" s="79" t="s">
        <v>2057</v>
      </c>
      <c r="C718">
        <v>10690.599609375</v>
      </c>
      <c r="D718" s="79" t="s">
        <v>4914</v>
      </c>
      <c r="E718" s="79" t="s">
        <v>2058</v>
      </c>
      <c r="F718">
        <v>78.3284912109375</v>
      </c>
      <c r="G718" s="79" t="s">
        <v>2059</v>
      </c>
      <c r="H718" s="79" t="s">
        <v>4915</v>
      </c>
    </row>
    <row r="719" spans="1:8" x14ac:dyDescent="0.25">
      <c r="A719" t="s">
        <v>2060</v>
      </c>
      <c r="B719" s="79" t="s">
        <v>2061</v>
      </c>
      <c r="C719">
        <v>10857.0302734375</v>
      </c>
      <c r="D719">
        <v>136.93994140625</v>
      </c>
      <c r="E719" s="79" t="s">
        <v>4916</v>
      </c>
      <c r="F719" s="79" t="s">
        <v>2062</v>
      </c>
      <c r="G719" s="79" t="s">
        <v>2063</v>
      </c>
      <c r="H719" s="79" t="s">
        <v>4917</v>
      </c>
    </row>
    <row r="720" spans="1:8" x14ac:dyDescent="0.25">
      <c r="A720" t="s">
        <v>2064</v>
      </c>
      <c r="B720" s="79" t="s">
        <v>2065</v>
      </c>
      <c r="C720">
        <v>10977</v>
      </c>
      <c r="D720" s="79" t="s">
        <v>4918</v>
      </c>
      <c r="E720" s="79" t="s">
        <v>4919</v>
      </c>
      <c r="F720" s="79" t="s">
        <v>2066</v>
      </c>
      <c r="G720" s="79" t="s">
        <v>2067</v>
      </c>
      <c r="H720" s="79" t="s">
        <v>4920</v>
      </c>
    </row>
    <row r="721" spans="1:8" x14ac:dyDescent="0.25">
      <c r="A721" t="s">
        <v>2068</v>
      </c>
      <c r="B721" s="79" t="s">
        <v>2069</v>
      </c>
      <c r="C721">
        <v>11059.5</v>
      </c>
      <c r="D721" s="79" t="s">
        <v>2070</v>
      </c>
      <c r="E721" s="79" t="s">
        <v>2071</v>
      </c>
      <c r="F721" s="79" t="s">
        <v>4921</v>
      </c>
      <c r="G721" s="79" t="s">
        <v>2072</v>
      </c>
      <c r="H721" s="79" t="s">
        <v>4922</v>
      </c>
    </row>
    <row r="722" spans="1:8" x14ac:dyDescent="0.25">
      <c r="A722" t="s">
        <v>2073</v>
      </c>
      <c r="B722" s="79" t="s">
        <v>2074</v>
      </c>
      <c r="C722">
        <v>10797.5498046875</v>
      </c>
      <c r="D722" s="79" t="s">
        <v>4923</v>
      </c>
      <c r="E722" s="79" t="s">
        <v>4924</v>
      </c>
      <c r="F722" s="79" t="s">
        <v>2075</v>
      </c>
      <c r="G722" s="79" t="s">
        <v>2076</v>
      </c>
      <c r="H722" s="79" t="s">
        <v>2219</v>
      </c>
    </row>
    <row r="723" spans="1:8" x14ac:dyDescent="0.25">
      <c r="A723" t="s">
        <v>2077</v>
      </c>
      <c r="B723">
        <v>3956.3701171875</v>
      </c>
      <c r="C723">
        <v>11605.9599609375</v>
      </c>
      <c r="D723" s="79" t="s">
        <v>2078</v>
      </c>
      <c r="E723" s="79" t="s">
        <v>4925</v>
      </c>
      <c r="F723" s="79" t="s">
        <v>2079</v>
      </c>
      <c r="G723" s="79" t="s">
        <v>2080</v>
      </c>
      <c r="H723" s="79" t="s">
        <v>4926</v>
      </c>
    </row>
    <row r="724" spans="1:8" x14ac:dyDescent="0.25">
      <c r="A724" t="s">
        <v>2081</v>
      </c>
      <c r="B724" s="79" t="s">
        <v>2082</v>
      </c>
      <c r="C724">
        <v>11817.009765625</v>
      </c>
      <c r="D724" s="79" t="s">
        <v>4927</v>
      </c>
      <c r="E724" s="79" t="s">
        <v>2083</v>
      </c>
      <c r="F724">
        <v>85.242652893066406</v>
      </c>
      <c r="G724" s="79" t="s">
        <v>2084</v>
      </c>
      <c r="H724" s="79" t="s">
        <v>4928</v>
      </c>
    </row>
    <row r="725" spans="1:8" x14ac:dyDescent="0.25">
      <c r="A725" t="s">
        <v>2085</v>
      </c>
      <c r="B725">
        <v>3957.25</v>
      </c>
      <c r="C725">
        <v>11700.9404296875</v>
      </c>
      <c r="D725" s="79" t="s">
        <v>4929</v>
      </c>
      <c r="E725" s="79" t="s">
        <v>4930</v>
      </c>
      <c r="F725" s="79" t="s">
        <v>4931</v>
      </c>
      <c r="G725" s="79" t="s">
        <v>1316</v>
      </c>
      <c r="H725" s="79" t="s">
        <v>4932</v>
      </c>
    </row>
    <row r="726" spans="1:8" x14ac:dyDescent="0.25">
      <c r="A726" t="s">
        <v>2086</v>
      </c>
      <c r="B726">
        <v>3991.72998046875</v>
      </c>
      <c r="C726">
        <v>11871.150390625</v>
      </c>
      <c r="D726" s="79" t="s">
        <v>2087</v>
      </c>
      <c r="E726" s="79" t="s">
        <v>4933</v>
      </c>
      <c r="F726" s="79" t="s">
        <v>4934</v>
      </c>
      <c r="G726">
        <v>165.5</v>
      </c>
      <c r="H726" s="79" t="s">
        <v>4935</v>
      </c>
    </row>
    <row r="727" spans="1:8" x14ac:dyDescent="0.25">
      <c r="A727" t="s">
        <v>2088</v>
      </c>
      <c r="B727">
        <v>3958.7900390625</v>
      </c>
      <c r="C727">
        <v>11699.08984375</v>
      </c>
      <c r="D727" s="79" t="s">
        <v>4936</v>
      </c>
      <c r="E727" s="79" t="s">
        <v>4937</v>
      </c>
      <c r="F727" s="79" t="s">
        <v>4938</v>
      </c>
      <c r="G727" s="79" t="s">
        <v>2089</v>
      </c>
      <c r="H727" s="79" t="s">
        <v>4939</v>
      </c>
    </row>
    <row r="728" spans="1:8" x14ac:dyDescent="0.25">
      <c r="A728" t="s">
        <v>2090</v>
      </c>
      <c r="B728">
        <v>3946.56005859375</v>
      </c>
      <c r="C728">
        <v>11676.8603515625</v>
      </c>
      <c r="D728" s="79" t="s">
        <v>4940</v>
      </c>
      <c r="E728" s="79" t="s">
        <v>4941</v>
      </c>
      <c r="F728" s="79" t="s">
        <v>4942</v>
      </c>
      <c r="G728" s="79" t="s">
        <v>1304</v>
      </c>
      <c r="H728" s="79" t="s">
        <v>4943</v>
      </c>
    </row>
    <row r="729" spans="1:8" x14ac:dyDescent="0.25">
      <c r="A729" t="s">
        <v>2091</v>
      </c>
      <c r="B729" s="79" t="s">
        <v>2092</v>
      </c>
      <c r="C729">
        <v>11677.01953125</v>
      </c>
      <c r="D729" s="79" t="s">
        <v>4944</v>
      </c>
      <c r="E729" s="79" t="s">
        <v>4945</v>
      </c>
      <c r="F729" s="79" t="s">
        <v>4938</v>
      </c>
      <c r="G729" s="79" t="s">
        <v>2093</v>
      </c>
      <c r="H729" s="79" t="s">
        <v>2627</v>
      </c>
    </row>
    <row r="730" spans="1:8" x14ac:dyDescent="0.25">
      <c r="A730" t="s">
        <v>2094</v>
      </c>
      <c r="B730">
        <v>3949.93994140625</v>
      </c>
      <c r="C730">
        <v>11553.4501953125</v>
      </c>
      <c r="D730" s="79" t="s">
        <v>4946</v>
      </c>
      <c r="E730" s="79" t="s">
        <v>4947</v>
      </c>
      <c r="F730" s="79" t="s">
        <v>4948</v>
      </c>
      <c r="G730" s="79" t="s">
        <v>2095</v>
      </c>
      <c r="H730" s="79" t="s">
        <v>1872</v>
      </c>
    </row>
    <row r="731" spans="1:8" x14ac:dyDescent="0.25">
      <c r="A731" t="s">
        <v>2096</v>
      </c>
      <c r="B731">
        <v>4003.580078125</v>
      </c>
      <c r="C731">
        <v>11724.83984375</v>
      </c>
      <c r="D731" s="79" t="s">
        <v>4949</v>
      </c>
      <c r="E731" s="79" t="s">
        <v>4950</v>
      </c>
      <c r="F731" s="79" t="s">
        <v>4951</v>
      </c>
      <c r="G731" s="79" t="s">
        <v>2097</v>
      </c>
      <c r="H731" s="79" t="s">
        <v>4952</v>
      </c>
    </row>
    <row r="732" spans="1:8" x14ac:dyDescent="0.25">
      <c r="A732" t="s">
        <v>2098</v>
      </c>
      <c r="B732" s="79" t="s">
        <v>2099</v>
      </c>
      <c r="C732">
        <v>11838.7197265625</v>
      </c>
      <c r="D732" s="79" t="s">
        <v>4953</v>
      </c>
      <c r="E732" s="79" t="s">
        <v>4954</v>
      </c>
      <c r="F732" s="79" t="s">
        <v>4955</v>
      </c>
      <c r="G732" s="79" t="s">
        <v>2100</v>
      </c>
      <c r="H732" s="79" t="s">
        <v>571</v>
      </c>
    </row>
    <row r="733" spans="1:8" x14ac:dyDescent="0.25">
      <c r="A733" t="s">
        <v>2101</v>
      </c>
      <c r="B733">
        <v>4026.1201171875</v>
      </c>
      <c r="C733">
        <v>11756.0302734375</v>
      </c>
      <c r="D733" s="79" t="s">
        <v>4956</v>
      </c>
      <c r="E733" s="79" t="s">
        <v>2102</v>
      </c>
      <c r="F733" s="79" t="s">
        <v>2103</v>
      </c>
      <c r="G733" s="79" t="s">
        <v>984</v>
      </c>
      <c r="H733" s="79" t="s">
        <v>4957</v>
      </c>
    </row>
    <row r="734" spans="1:8" x14ac:dyDescent="0.25">
      <c r="A734" t="s">
        <v>2104</v>
      </c>
      <c r="B734">
        <v>3963.93994140625</v>
      </c>
      <c r="C734">
        <v>11587.75</v>
      </c>
      <c r="D734" s="79" t="s">
        <v>4958</v>
      </c>
      <c r="E734" s="79" t="s">
        <v>2105</v>
      </c>
      <c r="F734">
        <v>84.648094177246094</v>
      </c>
      <c r="G734" s="79" t="s">
        <v>2106</v>
      </c>
      <c r="H734" s="79" t="s">
        <v>4959</v>
      </c>
    </row>
    <row r="735" spans="1:8" x14ac:dyDescent="0.25">
      <c r="A735" t="s">
        <v>2107</v>
      </c>
      <c r="B735">
        <v>3957.6298828125</v>
      </c>
      <c r="C735">
        <v>11503.4501953125</v>
      </c>
      <c r="D735">
        <v>139.700927734375</v>
      </c>
      <c r="E735" s="79" t="s">
        <v>4960</v>
      </c>
      <c r="F735">
        <v>84.820701599121094</v>
      </c>
      <c r="G735" s="79" t="s">
        <v>2108</v>
      </c>
      <c r="H735" s="79" t="s">
        <v>4961</v>
      </c>
    </row>
    <row r="736" spans="1:8" x14ac:dyDescent="0.25">
      <c r="A736" t="s">
        <v>2109</v>
      </c>
      <c r="B736" s="79" t="s">
        <v>2110</v>
      </c>
      <c r="C736">
        <v>12030.0595703125</v>
      </c>
      <c r="D736" s="79" t="s">
        <v>4962</v>
      </c>
      <c r="E736">
        <v>251.52294921875</v>
      </c>
      <c r="F736" s="79" t="s">
        <v>4963</v>
      </c>
      <c r="G736" s="79" t="s">
        <v>2111</v>
      </c>
      <c r="H736" s="79" t="s">
        <v>4964</v>
      </c>
    </row>
    <row r="737" spans="1:8" x14ac:dyDescent="0.25">
      <c r="A737" t="s">
        <v>2112</v>
      </c>
      <c r="B737" s="79" t="s">
        <v>2113</v>
      </c>
      <c r="C737">
        <v>12041.8896484375</v>
      </c>
      <c r="D737" s="79" t="s">
        <v>4965</v>
      </c>
      <c r="E737" s="79" t="s">
        <v>2114</v>
      </c>
      <c r="F737" s="79" t="s">
        <v>2115</v>
      </c>
      <c r="G737" s="79" t="s">
        <v>2116</v>
      </c>
      <c r="H737" s="79" t="s">
        <v>4964</v>
      </c>
    </row>
    <row r="738" spans="1:8" x14ac:dyDescent="0.25">
      <c r="A738" t="s">
        <v>2117</v>
      </c>
      <c r="B738" s="79" t="s">
        <v>2118</v>
      </c>
      <c r="C738">
        <v>11994.259765625</v>
      </c>
      <c r="D738" s="79" t="s">
        <v>4966</v>
      </c>
      <c r="E738" s="79" t="s">
        <v>4967</v>
      </c>
      <c r="F738">
        <v>87.285255432128906</v>
      </c>
      <c r="G738" s="79" t="s">
        <v>2119</v>
      </c>
      <c r="H738" s="79" t="s">
        <v>4968</v>
      </c>
    </row>
    <row r="739" spans="1:8" x14ac:dyDescent="0.25">
      <c r="A739" t="s">
        <v>2120</v>
      </c>
      <c r="B739" s="79" t="s">
        <v>2121</v>
      </c>
      <c r="C739">
        <v>11786.7998046875</v>
      </c>
      <c r="D739" s="79" t="s">
        <v>2122</v>
      </c>
      <c r="E739" s="79" t="s">
        <v>4969</v>
      </c>
      <c r="F739" s="79" t="s">
        <v>4970</v>
      </c>
      <c r="G739" s="79" t="s">
        <v>2123</v>
      </c>
      <c r="H739" s="79" t="s">
        <v>552</v>
      </c>
    </row>
    <row r="740" spans="1:8" x14ac:dyDescent="0.25">
      <c r="A740" t="s">
        <v>2124</v>
      </c>
      <c r="B740" s="79" t="s">
        <v>2125</v>
      </c>
      <c r="C740">
        <v>11549.6904296875</v>
      </c>
      <c r="D740" s="79" t="s">
        <v>4971</v>
      </c>
      <c r="E740" s="79" t="s">
        <v>4972</v>
      </c>
      <c r="F740" s="79" t="s">
        <v>2126</v>
      </c>
      <c r="G740" s="79" t="s">
        <v>2127</v>
      </c>
      <c r="H740" s="79" t="s">
        <v>4973</v>
      </c>
    </row>
    <row r="741" spans="1:8" x14ac:dyDescent="0.25">
      <c r="A741" t="s">
        <v>2128</v>
      </c>
      <c r="B741">
        <v>3933.919921875</v>
      </c>
      <c r="C741">
        <v>11497.3896484375</v>
      </c>
      <c r="D741" s="79" t="s">
        <v>4974</v>
      </c>
      <c r="E741" s="79" t="s">
        <v>2129</v>
      </c>
      <c r="F741" s="79" t="s">
        <v>4975</v>
      </c>
      <c r="G741" s="79" t="s">
        <v>897</v>
      </c>
      <c r="H741" s="79" t="s">
        <v>4976</v>
      </c>
    </row>
    <row r="742" spans="1:8" x14ac:dyDescent="0.25">
      <c r="A742" t="s">
        <v>2130</v>
      </c>
      <c r="B742" s="79" t="s">
        <v>2131</v>
      </c>
      <c r="C742">
        <v>11637.5</v>
      </c>
      <c r="D742">
        <v>141.16552734375</v>
      </c>
      <c r="E742" s="79" t="s">
        <v>4977</v>
      </c>
      <c r="F742" s="79" t="s">
        <v>2132</v>
      </c>
      <c r="G742" s="79" t="s">
        <v>2133</v>
      </c>
      <c r="H742" s="79" t="s">
        <v>4978</v>
      </c>
    </row>
    <row r="743" spans="1:8" x14ac:dyDescent="0.25">
      <c r="A743" t="s">
        <v>2134</v>
      </c>
      <c r="B743">
        <v>3934.3798828125</v>
      </c>
      <c r="C743">
        <v>11563.330078125</v>
      </c>
      <c r="D743" s="79" t="s">
        <v>4979</v>
      </c>
      <c r="E743" s="79" t="s">
        <v>4980</v>
      </c>
      <c r="F743" s="79" t="s">
        <v>2135</v>
      </c>
      <c r="G743" s="79" t="s">
        <v>2136</v>
      </c>
      <c r="H743" s="79" t="s">
        <v>4981</v>
      </c>
    </row>
    <row r="744" spans="1:8" x14ac:dyDescent="0.25">
      <c r="A744" t="s">
        <v>2137</v>
      </c>
      <c r="B744">
        <v>3990.56005859375</v>
      </c>
      <c r="C744">
        <v>11706.4404296875</v>
      </c>
      <c r="D744" s="79" t="s">
        <v>4982</v>
      </c>
      <c r="E744" s="79" t="s">
        <v>2138</v>
      </c>
      <c r="F744">
        <v>85.712547302246094</v>
      </c>
      <c r="G744" s="79" t="s">
        <v>2139</v>
      </c>
      <c r="H744" s="79" t="s">
        <v>4983</v>
      </c>
    </row>
    <row r="745" spans="1:8" x14ac:dyDescent="0.25">
      <c r="A745" t="s">
        <v>2140</v>
      </c>
      <c r="B745">
        <v>4019.64990234375</v>
      </c>
      <c r="C745">
        <v>11834.2099609375</v>
      </c>
      <c r="D745" s="79" t="s">
        <v>2141</v>
      </c>
      <c r="E745" s="79" t="s">
        <v>2142</v>
      </c>
      <c r="F745" s="79" t="s">
        <v>4984</v>
      </c>
      <c r="G745" s="79" t="s">
        <v>2143</v>
      </c>
      <c r="H745" s="79" t="s">
        <v>4985</v>
      </c>
    </row>
    <row r="746" spans="1:8" x14ac:dyDescent="0.25">
      <c r="A746" t="s">
        <v>2144</v>
      </c>
      <c r="B746" s="79" t="s">
        <v>2145</v>
      </c>
      <c r="C746">
        <v>11740.919921875</v>
      </c>
      <c r="D746" s="79" t="s">
        <v>4986</v>
      </c>
      <c r="E746" s="79" t="s">
        <v>2146</v>
      </c>
      <c r="F746">
        <v>86.153663635253906</v>
      </c>
      <c r="G746" s="79" t="s">
        <v>2147</v>
      </c>
      <c r="H746" s="79" t="s">
        <v>4987</v>
      </c>
    </row>
    <row r="747" spans="1:8" x14ac:dyDescent="0.25">
      <c r="A747" t="s">
        <v>2148</v>
      </c>
      <c r="B747">
        <v>3895.75</v>
      </c>
      <c r="C747">
        <v>11345.2197265625</v>
      </c>
      <c r="D747" s="79" t="s">
        <v>2149</v>
      </c>
      <c r="E747" s="79" t="s">
        <v>4988</v>
      </c>
      <c r="F747" s="79" t="s">
        <v>4989</v>
      </c>
      <c r="G747" s="79" t="s">
        <v>1004</v>
      </c>
      <c r="H747" s="79" t="s">
        <v>4990</v>
      </c>
    </row>
    <row r="748" spans="1:8" x14ac:dyDescent="0.25">
      <c r="A748" t="s">
        <v>2150</v>
      </c>
      <c r="B748" s="79" t="s">
        <v>2151</v>
      </c>
      <c r="C748">
        <v>11243.7197265625</v>
      </c>
      <c r="D748" s="79" t="s">
        <v>2152</v>
      </c>
      <c r="E748" s="79" t="s">
        <v>4991</v>
      </c>
      <c r="F748" s="79" t="s">
        <v>2153</v>
      </c>
      <c r="G748" s="79" t="s">
        <v>2154</v>
      </c>
      <c r="H748" s="79" t="s">
        <v>4992</v>
      </c>
    </row>
    <row r="749" spans="1:8" x14ac:dyDescent="0.25">
      <c r="A749" t="s">
        <v>2155</v>
      </c>
      <c r="B749" s="79" t="s">
        <v>2156</v>
      </c>
      <c r="C749">
        <v>11084.58984375</v>
      </c>
      <c r="D749" s="79" t="s">
        <v>2157</v>
      </c>
      <c r="E749" s="79" t="s">
        <v>4993</v>
      </c>
      <c r="F749" s="79" t="s">
        <v>2158</v>
      </c>
      <c r="G749" s="79" t="s">
        <v>901</v>
      </c>
      <c r="H749" s="79" t="s">
        <v>4994</v>
      </c>
    </row>
    <row r="750" spans="1:8" x14ac:dyDescent="0.25">
      <c r="A750" t="s">
        <v>2159</v>
      </c>
      <c r="B750">
        <v>3821.6201171875</v>
      </c>
      <c r="C750">
        <v>11072.419921875</v>
      </c>
      <c r="D750" s="79" t="s">
        <v>2160</v>
      </c>
      <c r="E750" s="79" t="s">
        <v>4995</v>
      </c>
      <c r="F750" s="79" t="s">
        <v>4996</v>
      </c>
      <c r="G750" s="79" t="s">
        <v>2161</v>
      </c>
      <c r="H750" s="79" t="s">
        <v>4997</v>
      </c>
    </row>
    <row r="751" spans="1:8" x14ac:dyDescent="0.25">
      <c r="A751" t="s">
        <v>2162</v>
      </c>
      <c r="B751">
        <v>3878.43994140625</v>
      </c>
      <c r="C751">
        <v>11235.8798828125</v>
      </c>
      <c r="D751" s="79" t="s">
        <v>2163</v>
      </c>
      <c r="E751" s="79" t="s">
        <v>2164</v>
      </c>
      <c r="F751" s="79" t="s">
        <v>4998</v>
      </c>
      <c r="G751" s="79" t="s">
        <v>2165</v>
      </c>
      <c r="H751" s="79" t="s">
        <v>4999</v>
      </c>
    </row>
    <row r="752" spans="1:8" x14ac:dyDescent="0.25">
      <c r="A752" t="s">
        <v>2166</v>
      </c>
      <c r="B752" s="79" t="s">
        <v>2167</v>
      </c>
      <c r="C752">
        <v>10956.1396484375</v>
      </c>
      <c r="D752" s="79" t="s">
        <v>5000</v>
      </c>
      <c r="E752">
        <v>234.813232421875</v>
      </c>
      <c r="F752">
        <v>82.994972229003906</v>
      </c>
      <c r="G752" s="79" t="s">
        <v>2168</v>
      </c>
      <c r="H752" s="79" t="s">
        <v>5001</v>
      </c>
    </row>
    <row r="753" spans="1:8" x14ac:dyDescent="0.25">
      <c r="A753" t="s">
        <v>2169</v>
      </c>
      <c r="B753" s="79" t="s">
        <v>2170</v>
      </c>
      <c r="C753">
        <v>10985.4501953125</v>
      </c>
      <c r="D753" s="79" t="s">
        <v>5002</v>
      </c>
      <c r="E753" s="79" t="s">
        <v>2171</v>
      </c>
      <c r="F753" s="79" t="s">
        <v>5003</v>
      </c>
      <c r="G753" s="79" t="s">
        <v>2119</v>
      </c>
      <c r="H753" s="79" t="s">
        <v>5004</v>
      </c>
    </row>
    <row r="754" spans="1:8" x14ac:dyDescent="0.25">
      <c r="A754" t="s">
        <v>2172</v>
      </c>
      <c r="B754">
        <v>3829.25</v>
      </c>
      <c r="C754">
        <v>10822.509765625</v>
      </c>
      <c r="D754" s="79" t="s">
        <v>5005</v>
      </c>
      <c r="E754" s="79" t="s">
        <v>5006</v>
      </c>
      <c r="F754" s="79" t="s">
        <v>5007</v>
      </c>
      <c r="G754" s="79" t="s">
        <v>2173</v>
      </c>
      <c r="H754" s="79" t="s">
        <v>5008</v>
      </c>
    </row>
    <row r="755" spans="1:8" x14ac:dyDescent="0.25">
      <c r="A755" t="s">
        <v>2174</v>
      </c>
      <c r="B755" s="79" t="s">
        <v>2175</v>
      </c>
      <c r="C755">
        <v>10679.33984375</v>
      </c>
      <c r="D755" s="79" t="s">
        <v>2176</v>
      </c>
      <c r="E755" s="79" t="s">
        <v>5009</v>
      </c>
      <c r="F755" s="79" t="s">
        <v>5010</v>
      </c>
      <c r="G755" s="79" t="s">
        <v>2177</v>
      </c>
      <c r="H755" s="79" t="s">
        <v>5011</v>
      </c>
    </row>
    <row r="756" spans="1:8" x14ac:dyDescent="0.25">
      <c r="A756" t="s">
        <v>2178</v>
      </c>
      <c r="B756" s="79" t="s">
        <v>2179</v>
      </c>
      <c r="C756">
        <v>10951.0498046875</v>
      </c>
      <c r="D756" s="79" t="s">
        <v>5012</v>
      </c>
      <c r="E756" s="79" t="s">
        <v>5013</v>
      </c>
      <c r="F756">
        <v>83.748512268066406</v>
      </c>
      <c r="G756" s="79" t="s">
        <v>2180</v>
      </c>
      <c r="H756" s="79" t="s">
        <v>5014</v>
      </c>
    </row>
    <row r="757" spans="1:8" x14ac:dyDescent="0.25">
      <c r="A757" t="s">
        <v>2181</v>
      </c>
      <c r="B757">
        <v>3839.5</v>
      </c>
      <c r="C757">
        <v>10939.759765625</v>
      </c>
      <c r="D757" s="79" t="s">
        <v>5015</v>
      </c>
      <c r="E757" s="79" t="s">
        <v>2182</v>
      </c>
      <c r="F757" s="79" t="s">
        <v>5016</v>
      </c>
      <c r="G757" s="79" t="s">
        <v>2183</v>
      </c>
      <c r="H757" s="79" t="s">
        <v>5017</v>
      </c>
    </row>
    <row r="758" spans="1:8" x14ac:dyDescent="0.25">
      <c r="A758" t="s">
        <v>2184</v>
      </c>
      <c r="B758" s="79" t="s">
        <v>2185</v>
      </c>
      <c r="C758">
        <v>10862.6396484375</v>
      </c>
      <c r="D758" s="79" t="s">
        <v>5018</v>
      </c>
      <c r="E758" s="79" t="s">
        <v>5019</v>
      </c>
      <c r="F758" s="79" t="s">
        <v>5020</v>
      </c>
      <c r="G758" s="79" t="s">
        <v>1243</v>
      </c>
      <c r="H758" s="79" t="s">
        <v>5021</v>
      </c>
    </row>
    <row r="759" spans="1:8" x14ac:dyDescent="0.25">
      <c r="A759" t="s">
        <v>2186</v>
      </c>
      <c r="B759" s="79" t="s">
        <v>2187</v>
      </c>
      <c r="C759">
        <v>10914.7998046875</v>
      </c>
      <c r="D759" s="79" t="s">
        <v>5022</v>
      </c>
      <c r="E759" s="79" t="s">
        <v>5023</v>
      </c>
      <c r="F759" s="79" t="s">
        <v>5024</v>
      </c>
      <c r="G759" s="79" t="s">
        <v>2188</v>
      </c>
      <c r="H759" s="79" t="s">
        <v>5025</v>
      </c>
    </row>
    <row r="760" spans="1:8" x14ac:dyDescent="0.25">
      <c r="A760" t="s">
        <v>2189</v>
      </c>
      <c r="B760">
        <v>3808.10009765625</v>
      </c>
      <c r="C760">
        <v>10741.2197265625</v>
      </c>
      <c r="D760" s="79" t="s">
        <v>5026</v>
      </c>
      <c r="E760" s="79" t="s">
        <v>2190</v>
      </c>
      <c r="F760" s="79" t="s">
        <v>5027</v>
      </c>
      <c r="G760" s="79" t="s">
        <v>2191</v>
      </c>
      <c r="H760" s="79" t="s">
        <v>5028</v>
      </c>
    </row>
    <row r="761" spans="1:8" x14ac:dyDescent="0.25">
      <c r="A761" t="s">
        <v>2192</v>
      </c>
      <c r="B761">
        <v>3895.080078125</v>
      </c>
      <c r="C761">
        <v>11040.349609375</v>
      </c>
      <c r="D761" s="79" t="s">
        <v>5029</v>
      </c>
      <c r="E761">
        <v>221.7412109375</v>
      </c>
      <c r="F761" s="79" t="s">
        <v>5030</v>
      </c>
      <c r="G761" s="79" t="s">
        <v>2193</v>
      </c>
      <c r="H761" s="79" t="s">
        <v>5031</v>
      </c>
    </row>
    <row r="762" spans="1:8" x14ac:dyDescent="0.25">
      <c r="A762" t="s">
        <v>2194</v>
      </c>
      <c r="B762" s="79" t="s">
        <v>2195</v>
      </c>
      <c r="C762">
        <v>11108.4501953125</v>
      </c>
      <c r="D762" s="79" t="s">
        <v>2196</v>
      </c>
      <c r="E762" s="79" t="s">
        <v>5032</v>
      </c>
      <c r="F762" s="79" t="s">
        <v>5033</v>
      </c>
      <c r="G762" s="79" t="s">
        <v>2197</v>
      </c>
      <c r="H762" s="79" t="s">
        <v>5034</v>
      </c>
    </row>
    <row r="763" spans="1:8" x14ac:dyDescent="0.25">
      <c r="A763" t="s">
        <v>2198</v>
      </c>
      <c r="B763">
        <v>3919.25</v>
      </c>
      <c r="C763">
        <v>11205.7802734375</v>
      </c>
      <c r="D763" s="79" t="s">
        <v>2199</v>
      </c>
      <c r="E763" s="79" t="s">
        <v>2200</v>
      </c>
      <c r="F763" s="79" t="s">
        <v>2201</v>
      </c>
      <c r="G763" s="79" t="s">
        <v>1523</v>
      </c>
      <c r="H763" s="79" t="s">
        <v>5035</v>
      </c>
    </row>
    <row r="764" spans="1:8" x14ac:dyDescent="0.25">
      <c r="A764" t="s">
        <v>2202</v>
      </c>
      <c r="B764" s="79" t="s">
        <v>2203</v>
      </c>
      <c r="C764">
        <v>11402.51953125</v>
      </c>
      <c r="D764" s="79" t="s">
        <v>2204</v>
      </c>
      <c r="E764" s="79" t="s">
        <v>5036</v>
      </c>
      <c r="F764" s="79" t="s">
        <v>2205</v>
      </c>
      <c r="G764" s="79" t="s">
        <v>2206</v>
      </c>
      <c r="H764" s="79" t="s">
        <v>5037</v>
      </c>
    </row>
    <row r="765" spans="1:8" x14ac:dyDescent="0.25">
      <c r="A765" t="s">
        <v>2207</v>
      </c>
      <c r="B765">
        <v>3983.169921875</v>
      </c>
      <c r="C765">
        <v>11459.6103515625</v>
      </c>
      <c r="D765" s="79" t="s">
        <v>2208</v>
      </c>
      <c r="E765" s="79" t="s">
        <v>2209</v>
      </c>
      <c r="F765" s="79" t="s">
        <v>5038</v>
      </c>
      <c r="G765" s="79" t="s">
        <v>2210</v>
      </c>
      <c r="H765" s="79" t="s">
        <v>5039</v>
      </c>
    </row>
    <row r="766" spans="1:8" x14ac:dyDescent="0.25">
      <c r="A766" t="s">
        <v>2211</v>
      </c>
      <c r="B766" s="79" t="s">
        <v>2212</v>
      </c>
      <c r="C766">
        <v>11541.48046875</v>
      </c>
      <c r="D766" s="79" t="s">
        <v>2213</v>
      </c>
      <c r="E766" s="79" t="s">
        <v>2214</v>
      </c>
      <c r="F766" s="79" t="s">
        <v>5040</v>
      </c>
      <c r="G766" s="79" t="s">
        <v>2215</v>
      </c>
      <c r="H766" s="79" t="s">
        <v>5041</v>
      </c>
    </row>
    <row r="767" spans="1:8" x14ac:dyDescent="0.25">
      <c r="A767" t="s">
        <v>2216</v>
      </c>
      <c r="B767" s="79" t="s">
        <v>2217</v>
      </c>
      <c r="C767">
        <v>11557.1904296875</v>
      </c>
      <c r="D767" s="79" t="s">
        <v>2218</v>
      </c>
      <c r="E767">
        <v>236.942626953125</v>
      </c>
      <c r="F767" s="79" t="s">
        <v>5042</v>
      </c>
      <c r="G767" s="79" t="s">
        <v>2219</v>
      </c>
      <c r="H767" s="79" t="s">
        <v>5043</v>
      </c>
    </row>
    <row r="768" spans="1:8" x14ac:dyDescent="0.25">
      <c r="A768" t="s">
        <v>2220</v>
      </c>
      <c r="B768" s="79" t="s">
        <v>2221</v>
      </c>
      <c r="C768">
        <v>11410.2900390625</v>
      </c>
      <c r="D768" s="79" t="s">
        <v>5044</v>
      </c>
      <c r="E768" s="79" t="s">
        <v>5045</v>
      </c>
      <c r="F768" s="79" t="s">
        <v>5046</v>
      </c>
      <c r="G768" s="79" t="s">
        <v>2222</v>
      </c>
      <c r="H768" s="79" t="s">
        <v>5047</v>
      </c>
    </row>
    <row r="769" spans="1:8" x14ac:dyDescent="0.25">
      <c r="A769" t="s">
        <v>2223</v>
      </c>
      <c r="B769">
        <v>3898.85009765625</v>
      </c>
      <c r="C769">
        <v>11295.669921875</v>
      </c>
      <c r="D769" s="79" t="s">
        <v>5048</v>
      </c>
      <c r="E769" s="79" t="s">
        <v>5049</v>
      </c>
      <c r="F769" s="79" t="s">
        <v>5050</v>
      </c>
      <c r="G769" s="79" t="s">
        <v>2224</v>
      </c>
      <c r="H769" s="79" t="s">
        <v>5051</v>
      </c>
    </row>
    <row r="770" spans="1:8" x14ac:dyDescent="0.25">
      <c r="A770" t="s">
        <v>2225</v>
      </c>
      <c r="B770" s="79" t="s">
        <v>2226</v>
      </c>
      <c r="C770">
        <v>11619.0302734375</v>
      </c>
      <c r="D770" s="79" t="s">
        <v>5052</v>
      </c>
      <c r="E770" s="79" t="s">
        <v>2227</v>
      </c>
      <c r="F770">
        <v>87.979881286621094</v>
      </c>
      <c r="G770" s="79" t="s">
        <v>2228</v>
      </c>
      <c r="H770" s="79" t="s">
        <v>5053</v>
      </c>
    </row>
    <row r="771" spans="1:8" x14ac:dyDescent="0.25">
      <c r="A771" t="s">
        <v>2229</v>
      </c>
      <c r="B771">
        <v>4019.81005859375</v>
      </c>
      <c r="C771">
        <v>11872.5400390625</v>
      </c>
      <c r="D771" s="79" t="s">
        <v>5054</v>
      </c>
      <c r="E771" s="79" t="s">
        <v>2230</v>
      </c>
      <c r="F771" s="79" t="s">
        <v>5055</v>
      </c>
      <c r="G771" s="79" t="s">
        <v>2231</v>
      </c>
      <c r="H771">
        <v>143.75</v>
      </c>
    </row>
    <row r="772" spans="1:8" x14ac:dyDescent="0.25">
      <c r="A772" t="s">
        <v>2232</v>
      </c>
      <c r="B772" s="79" t="s">
        <v>2233</v>
      </c>
      <c r="C772">
        <v>11846.6396484375</v>
      </c>
      <c r="D772" s="79" t="s">
        <v>2234</v>
      </c>
      <c r="E772" s="79" t="s">
        <v>5056</v>
      </c>
      <c r="F772" s="79" t="s">
        <v>2235</v>
      </c>
      <c r="G772" s="79" t="s">
        <v>2236</v>
      </c>
      <c r="H772" s="79" t="s">
        <v>5057</v>
      </c>
    </row>
    <row r="773" spans="1:8" x14ac:dyDescent="0.25">
      <c r="A773" t="s">
        <v>2237</v>
      </c>
      <c r="B773" s="79" t="s">
        <v>2238</v>
      </c>
      <c r="C773">
        <v>11814.6904296875</v>
      </c>
      <c r="D773" s="79" t="s">
        <v>5058</v>
      </c>
      <c r="E773" s="79" t="s">
        <v>5059</v>
      </c>
      <c r="F773" s="79" t="s">
        <v>5060</v>
      </c>
      <c r="G773" s="79" t="s">
        <v>2239</v>
      </c>
      <c r="H773" s="79" t="s">
        <v>5061</v>
      </c>
    </row>
    <row r="774" spans="1:8" x14ac:dyDescent="0.25">
      <c r="A774" t="s">
        <v>2240</v>
      </c>
      <c r="B774" s="79" t="s">
        <v>2241</v>
      </c>
      <c r="C774">
        <v>12051.48046875</v>
      </c>
      <c r="D774" s="79" t="s">
        <v>5062</v>
      </c>
      <c r="E774" s="79" t="s">
        <v>5063</v>
      </c>
      <c r="F774" s="79" t="s">
        <v>5064</v>
      </c>
      <c r="G774" s="79" t="s">
        <v>2242</v>
      </c>
      <c r="H774" s="79" t="s">
        <v>1828</v>
      </c>
    </row>
    <row r="775" spans="1:8" x14ac:dyDescent="0.25">
      <c r="A775" t="s">
        <v>2243</v>
      </c>
      <c r="B775">
        <v>4070.56005859375</v>
      </c>
      <c r="C775">
        <v>12166.599609375</v>
      </c>
      <c r="D775">
        <v>144.411376953125</v>
      </c>
      <c r="E775" s="79" t="s">
        <v>5065</v>
      </c>
      <c r="F775" s="79" t="s">
        <v>5066</v>
      </c>
      <c r="G775" s="79" t="s">
        <v>2244</v>
      </c>
      <c r="H775" s="79" t="s">
        <v>1083</v>
      </c>
    </row>
    <row r="776" spans="1:8" x14ac:dyDescent="0.25">
      <c r="A776" t="s">
        <v>2245</v>
      </c>
      <c r="B776">
        <v>4017.77001953125</v>
      </c>
      <c r="C776">
        <v>11912.3896484375</v>
      </c>
      <c r="D776" s="79" t="s">
        <v>2246</v>
      </c>
      <c r="E776" s="79" t="s">
        <v>2247</v>
      </c>
      <c r="F776" s="79" t="s">
        <v>2248</v>
      </c>
      <c r="G776" s="79" t="s">
        <v>2215</v>
      </c>
      <c r="H776" s="79" t="s">
        <v>5067</v>
      </c>
    </row>
    <row r="777" spans="1:8" x14ac:dyDescent="0.25">
      <c r="A777" t="s">
        <v>2249</v>
      </c>
      <c r="B777">
        <v>4076.60009765625</v>
      </c>
      <c r="C777">
        <v>12101.9296875</v>
      </c>
      <c r="D777" s="79" t="s">
        <v>5068</v>
      </c>
      <c r="E777" s="79" t="s">
        <v>2250</v>
      </c>
      <c r="F777">
        <v>89.631858825683594</v>
      </c>
      <c r="G777" s="79" t="s">
        <v>601</v>
      </c>
      <c r="H777" s="79" t="s">
        <v>5069</v>
      </c>
    </row>
    <row r="778" spans="1:8" x14ac:dyDescent="0.25">
      <c r="A778" t="s">
        <v>2251</v>
      </c>
      <c r="B778">
        <v>4119.2099609375</v>
      </c>
      <c r="C778">
        <v>12363.099609375</v>
      </c>
      <c r="D778" s="79" t="s">
        <v>5070</v>
      </c>
      <c r="E778" s="79" t="s">
        <v>2252</v>
      </c>
      <c r="F778" s="79" t="s">
        <v>5071</v>
      </c>
      <c r="G778" s="79" t="s">
        <v>2253</v>
      </c>
      <c r="H778" s="79" t="s">
        <v>5072</v>
      </c>
    </row>
    <row r="779" spans="1:8" x14ac:dyDescent="0.25">
      <c r="A779" t="s">
        <v>2254</v>
      </c>
      <c r="B779">
        <v>4179.759765625</v>
      </c>
      <c r="C779">
        <v>12803.1396484375</v>
      </c>
      <c r="D779">
        <v>149.25048828125</v>
      </c>
      <c r="E779" s="79" t="s">
        <v>5073</v>
      </c>
      <c r="F779">
        <v>91.341796875</v>
      </c>
      <c r="G779" s="79" t="s">
        <v>1083</v>
      </c>
      <c r="H779" s="79" t="s">
        <v>5074</v>
      </c>
    </row>
    <row r="780" spans="1:8" x14ac:dyDescent="0.25">
      <c r="A780" t="s">
        <v>2255</v>
      </c>
      <c r="B780">
        <v>4136.47998046875</v>
      </c>
      <c r="C780">
        <v>12573.3603515625</v>
      </c>
      <c r="D780" s="79" t="s">
        <v>5075</v>
      </c>
      <c r="E780" s="79" t="s">
        <v>5076</v>
      </c>
      <c r="F780" s="79" t="s">
        <v>5077</v>
      </c>
      <c r="G780" s="79" t="s">
        <v>2256</v>
      </c>
      <c r="H780" s="79" t="s">
        <v>5078</v>
      </c>
    </row>
    <row r="781" spans="1:8" x14ac:dyDescent="0.25">
      <c r="A781" t="s">
        <v>2257</v>
      </c>
      <c r="B781">
        <v>4111.080078125</v>
      </c>
      <c r="C781">
        <v>12464.509765625</v>
      </c>
      <c r="D781" s="79" t="s">
        <v>2258</v>
      </c>
      <c r="E781" s="79" t="s">
        <v>2259</v>
      </c>
      <c r="F781" s="79" t="s">
        <v>5079</v>
      </c>
      <c r="G781" s="79" t="s">
        <v>2260</v>
      </c>
      <c r="H781" s="79" t="s">
        <v>5080</v>
      </c>
    </row>
    <row r="782" spans="1:8" x14ac:dyDescent="0.25">
      <c r="A782" t="s">
        <v>2261</v>
      </c>
      <c r="B782">
        <v>4164</v>
      </c>
      <c r="C782">
        <v>12728.26953125</v>
      </c>
      <c r="D782" s="79" t="s">
        <v>2262</v>
      </c>
      <c r="E782">
        <v>263.766845703125</v>
      </c>
      <c r="F782" s="79" t="s">
        <v>5081</v>
      </c>
      <c r="G782" s="79" t="s">
        <v>2263</v>
      </c>
      <c r="H782" s="79" t="s">
        <v>5082</v>
      </c>
    </row>
    <row r="783" spans="1:8" x14ac:dyDescent="0.25">
      <c r="A783" t="s">
        <v>2264</v>
      </c>
      <c r="B783">
        <v>4117.85986328125</v>
      </c>
      <c r="C783">
        <v>12495.3798828125</v>
      </c>
      <c r="D783" s="79" t="s">
        <v>5083</v>
      </c>
      <c r="E783" s="79" t="s">
        <v>2265</v>
      </c>
      <c r="F783" s="79" t="s">
        <v>5084</v>
      </c>
      <c r="G783" s="79" t="s">
        <v>2266</v>
      </c>
      <c r="H783" s="79" t="s">
        <v>5085</v>
      </c>
    </row>
    <row r="784" spans="1:8" x14ac:dyDescent="0.25">
      <c r="A784" t="s">
        <v>2267</v>
      </c>
      <c r="B784">
        <v>4081.5</v>
      </c>
      <c r="C784">
        <v>12381.169921875</v>
      </c>
      <c r="D784" s="79" t="s">
        <v>5086</v>
      </c>
      <c r="E784" s="79" t="s">
        <v>2268</v>
      </c>
      <c r="F784" s="79" t="s">
        <v>5087</v>
      </c>
      <c r="G784" s="79" t="s">
        <v>2269</v>
      </c>
      <c r="H784" s="79" t="s">
        <v>5088</v>
      </c>
    </row>
    <row r="785" spans="1:8" x14ac:dyDescent="0.25">
      <c r="A785" t="s">
        <v>2270</v>
      </c>
      <c r="B785">
        <v>4090.4599609375</v>
      </c>
      <c r="C785">
        <v>12304.919921875</v>
      </c>
      <c r="D785" s="79" t="s">
        <v>5089</v>
      </c>
      <c r="E785" s="79" t="s">
        <v>2271</v>
      </c>
      <c r="F785" s="79" t="s">
        <v>2272</v>
      </c>
      <c r="G785" s="79" t="s">
        <v>2273</v>
      </c>
      <c r="H785" s="79" t="s">
        <v>5090</v>
      </c>
    </row>
    <row r="786" spans="1:8" x14ac:dyDescent="0.25">
      <c r="A786" t="s">
        <v>2274</v>
      </c>
      <c r="B786">
        <v>4137.2900390625</v>
      </c>
      <c r="C786">
        <v>12502.3095703125</v>
      </c>
      <c r="D786" s="79" t="s">
        <v>5091</v>
      </c>
      <c r="E786" s="79" t="s">
        <v>5092</v>
      </c>
      <c r="F786" s="79" t="s">
        <v>2275</v>
      </c>
      <c r="G786" s="79" t="s">
        <v>2276</v>
      </c>
      <c r="H786" s="79" t="s">
        <v>5093</v>
      </c>
    </row>
    <row r="787" spans="1:8" x14ac:dyDescent="0.25">
      <c r="A787" t="s">
        <v>2277</v>
      </c>
      <c r="B787">
        <v>4136.1298828125</v>
      </c>
      <c r="C787">
        <v>12590.8896484375</v>
      </c>
      <c r="D787" s="79" t="s">
        <v>5094</v>
      </c>
      <c r="E787">
        <v>268.3115234375</v>
      </c>
      <c r="F787" s="79" t="s">
        <v>2278</v>
      </c>
      <c r="G787" s="79" t="s">
        <v>861</v>
      </c>
      <c r="H787">
        <v>209.25</v>
      </c>
    </row>
    <row r="788" spans="1:8" x14ac:dyDescent="0.25">
      <c r="A788" t="s">
        <v>2279</v>
      </c>
      <c r="B788">
        <v>4147.60009765625</v>
      </c>
      <c r="C788">
        <v>12687.8896484375</v>
      </c>
      <c r="D788" s="79" t="s">
        <v>5095</v>
      </c>
      <c r="E788" s="79" t="s">
        <v>2280</v>
      </c>
      <c r="F788" s="79" t="s">
        <v>2281</v>
      </c>
      <c r="G788" s="79" t="s">
        <v>2282</v>
      </c>
      <c r="H788" s="79" t="s">
        <v>5096</v>
      </c>
    </row>
    <row r="789" spans="1:8" x14ac:dyDescent="0.25">
      <c r="A789" t="s">
        <v>2283</v>
      </c>
      <c r="B789" s="79" t="s">
        <v>2284</v>
      </c>
      <c r="C789">
        <v>12442.48046875</v>
      </c>
      <c r="D789" s="79" t="s">
        <v>2285</v>
      </c>
      <c r="E789">
        <v>259.080810546875</v>
      </c>
      <c r="F789" s="79" t="s">
        <v>5097</v>
      </c>
      <c r="G789">
        <v>170.75</v>
      </c>
      <c r="H789" s="79" t="s">
        <v>5098</v>
      </c>
    </row>
    <row r="790" spans="1:8" x14ac:dyDescent="0.25">
      <c r="A790" t="s">
        <v>2286</v>
      </c>
      <c r="B790" s="79" t="s">
        <v>2287</v>
      </c>
      <c r="C790">
        <v>12358.1796875</v>
      </c>
      <c r="D790" s="79" t="s">
        <v>2288</v>
      </c>
      <c r="E790" s="79" t="s">
        <v>5099</v>
      </c>
      <c r="F790" s="79" t="s">
        <v>5100</v>
      </c>
      <c r="G790" s="79" t="s">
        <v>2289</v>
      </c>
      <c r="H790" s="79" t="s">
        <v>5101</v>
      </c>
    </row>
    <row r="791" spans="1:8" x14ac:dyDescent="0.25">
      <c r="A791" t="s">
        <v>2290</v>
      </c>
      <c r="B791" s="79" t="s">
        <v>2291</v>
      </c>
      <c r="C791">
        <v>12060.2998046875</v>
      </c>
      <c r="D791" s="79" t="s">
        <v>5102</v>
      </c>
      <c r="E791" s="79" t="s">
        <v>2292</v>
      </c>
      <c r="F791" s="79" t="s">
        <v>5103</v>
      </c>
      <c r="G791" s="79" t="s">
        <v>2293</v>
      </c>
      <c r="H791" s="79" t="s">
        <v>5104</v>
      </c>
    </row>
    <row r="792" spans="1:8" x14ac:dyDescent="0.25">
      <c r="A792" t="s">
        <v>2294</v>
      </c>
      <c r="B792" s="79" t="s">
        <v>2295</v>
      </c>
      <c r="C792">
        <v>12066.26953125</v>
      </c>
      <c r="D792" s="79" t="s">
        <v>5105</v>
      </c>
      <c r="E792">
        <v>248.5654296875</v>
      </c>
      <c r="F792">
        <v>87.3519287109375</v>
      </c>
      <c r="G792" s="79" t="s">
        <v>2296</v>
      </c>
      <c r="H792" s="79" t="s">
        <v>5106</v>
      </c>
    </row>
    <row r="793" spans="1:8" x14ac:dyDescent="0.25">
      <c r="A793" t="s">
        <v>2297</v>
      </c>
      <c r="B793" s="79" t="s">
        <v>2298</v>
      </c>
      <c r="C793">
        <v>12180.1396484375</v>
      </c>
      <c r="D793" s="79" t="s">
        <v>5107</v>
      </c>
      <c r="E793" s="79" t="s">
        <v>2299</v>
      </c>
      <c r="F793" s="79" t="s">
        <v>5108</v>
      </c>
      <c r="G793" s="79" t="s">
        <v>1454</v>
      </c>
      <c r="H793" s="79" t="s">
        <v>5109</v>
      </c>
    </row>
    <row r="794" spans="1:8" x14ac:dyDescent="0.25">
      <c r="A794" t="s">
        <v>2300</v>
      </c>
      <c r="B794">
        <v>3970.0400390625</v>
      </c>
      <c r="C794">
        <v>11969.650390625</v>
      </c>
      <c r="D794" s="79" t="s">
        <v>5110</v>
      </c>
      <c r="E794" s="79" t="s">
        <v>2301</v>
      </c>
      <c r="F794" s="79" t="s">
        <v>5111</v>
      </c>
      <c r="G794" s="79" t="s">
        <v>2302</v>
      </c>
      <c r="H794" s="79" t="s">
        <v>5112</v>
      </c>
    </row>
    <row r="795" spans="1:8" x14ac:dyDescent="0.25">
      <c r="A795" t="s">
        <v>2303</v>
      </c>
      <c r="B795" s="79" t="s">
        <v>2304</v>
      </c>
      <c r="C795">
        <v>12057.7900390625</v>
      </c>
      <c r="D795" s="79" t="s">
        <v>5113</v>
      </c>
      <c r="E795" s="79" t="s">
        <v>5114</v>
      </c>
      <c r="F795">
        <v>87.158714294433594</v>
      </c>
      <c r="G795" s="79" t="s">
        <v>2305</v>
      </c>
      <c r="H795" s="79" t="s">
        <v>5115</v>
      </c>
    </row>
    <row r="796" spans="1:8" x14ac:dyDescent="0.25">
      <c r="A796" t="s">
        <v>2306</v>
      </c>
      <c r="B796">
        <v>3970.14990234375</v>
      </c>
      <c r="C796">
        <v>12042.1201171875</v>
      </c>
      <c r="D796" s="79" t="s">
        <v>5116</v>
      </c>
      <c r="E796" s="79" t="s">
        <v>5117</v>
      </c>
      <c r="F796" s="79" t="s">
        <v>2307</v>
      </c>
      <c r="G796" s="79" t="s">
        <v>2308</v>
      </c>
      <c r="H796" s="79" t="s">
        <v>5118</v>
      </c>
    </row>
    <row r="797" spans="1:8" x14ac:dyDescent="0.25">
      <c r="A797" t="s">
        <v>2309</v>
      </c>
      <c r="B797" s="79" t="s">
        <v>2310</v>
      </c>
      <c r="C797">
        <v>11938.5703125</v>
      </c>
      <c r="D797" s="79" t="s">
        <v>2311</v>
      </c>
      <c r="E797" s="79" t="s">
        <v>5119</v>
      </c>
      <c r="F797" s="79" t="s">
        <v>5120</v>
      </c>
      <c r="G797" s="79" t="s">
        <v>2312</v>
      </c>
      <c r="H797" s="79" t="s">
        <v>5121</v>
      </c>
    </row>
    <row r="798" spans="1:8" x14ac:dyDescent="0.25">
      <c r="A798" t="s">
        <v>2313</v>
      </c>
      <c r="B798">
        <v>3981.35009765625</v>
      </c>
      <c r="C798">
        <v>12044.8701171875</v>
      </c>
      <c r="D798" s="79" t="s">
        <v>2314</v>
      </c>
      <c r="E798" s="79" t="s">
        <v>5122</v>
      </c>
      <c r="F798" s="79" t="s">
        <v>2315</v>
      </c>
      <c r="G798" s="79" t="s">
        <v>2316</v>
      </c>
      <c r="H798" s="79" t="s">
        <v>5123</v>
      </c>
    </row>
    <row r="799" spans="1:8" x14ac:dyDescent="0.25">
      <c r="A799" t="s">
        <v>2317</v>
      </c>
      <c r="B799" s="79" t="s">
        <v>2318</v>
      </c>
      <c r="C799">
        <v>12290.8095703125</v>
      </c>
      <c r="D799" s="79" t="s">
        <v>5124</v>
      </c>
      <c r="E799" s="79" t="s">
        <v>5125</v>
      </c>
      <c r="F799" s="79" t="s">
        <v>5126</v>
      </c>
      <c r="G799" s="79" t="s">
        <v>761</v>
      </c>
      <c r="H799" s="79" t="s">
        <v>5127</v>
      </c>
    </row>
    <row r="800" spans="1:8" x14ac:dyDescent="0.25">
      <c r="A800" t="s">
        <v>2319</v>
      </c>
      <c r="B800">
        <v>4048.419921875</v>
      </c>
      <c r="C800">
        <v>12302.48046875</v>
      </c>
      <c r="D800" s="79" t="s">
        <v>5128</v>
      </c>
      <c r="E800" s="79" t="s">
        <v>5129</v>
      </c>
      <c r="F800" s="79" t="s">
        <v>5130</v>
      </c>
      <c r="G800" s="79" t="s">
        <v>2320</v>
      </c>
      <c r="H800" s="79" t="s">
        <v>5131</v>
      </c>
    </row>
    <row r="801" spans="1:8" x14ac:dyDescent="0.25">
      <c r="A801" t="s">
        <v>2321</v>
      </c>
      <c r="B801">
        <v>3986.3701171875</v>
      </c>
      <c r="C801">
        <v>12152.169921875</v>
      </c>
      <c r="D801" s="79" t="s">
        <v>5132</v>
      </c>
      <c r="E801" s="79" t="s">
        <v>2322</v>
      </c>
      <c r="F801" s="79" t="s">
        <v>5133</v>
      </c>
      <c r="G801" s="79" t="s">
        <v>2323</v>
      </c>
      <c r="H801" s="79" t="s">
        <v>5134</v>
      </c>
    </row>
    <row r="802" spans="1:8" x14ac:dyDescent="0.25">
      <c r="A802" t="s">
        <v>2324</v>
      </c>
      <c r="B802" s="79" t="s">
        <v>2325</v>
      </c>
      <c r="C802">
        <v>12215.330078125</v>
      </c>
      <c r="D802" s="79" t="s">
        <v>5135</v>
      </c>
      <c r="E802" s="79" t="s">
        <v>2326</v>
      </c>
      <c r="F802" s="79" t="s">
        <v>2315</v>
      </c>
      <c r="G802" s="79" t="s">
        <v>2327</v>
      </c>
      <c r="H802">
        <v>182</v>
      </c>
    </row>
    <row r="803" spans="1:8" x14ac:dyDescent="0.25">
      <c r="A803" t="s">
        <v>2328</v>
      </c>
      <c r="B803" s="79" t="s">
        <v>2329</v>
      </c>
      <c r="C803">
        <v>11995.8798828125</v>
      </c>
      <c r="D803" s="79" t="s">
        <v>2330</v>
      </c>
      <c r="E803" s="79" t="s">
        <v>2331</v>
      </c>
      <c r="F803" s="79" t="s">
        <v>5136</v>
      </c>
      <c r="G803" s="79" t="s">
        <v>2332</v>
      </c>
      <c r="H803" s="79" t="s">
        <v>1370</v>
      </c>
    </row>
    <row r="804" spans="1:8" x14ac:dyDescent="0.25">
      <c r="A804" t="s">
        <v>2333</v>
      </c>
      <c r="B804" s="79" t="s">
        <v>2334</v>
      </c>
      <c r="C804">
        <v>11830.2802734375</v>
      </c>
      <c r="D804" s="79" t="s">
        <v>2335</v>
      </c>
      <c r="E804" s="79" t="s">
        <v>5137</v>
      </c>
      <c r="F804" s="79" t="s">
        <v>5138</v>
      </c>
      <c r="G804" s="79" t="s">
        <v>2336</v>
      </c>
      <c r="H804" s="79" t="s">
        <v>4978</v>
      </c>
    </row>
    <row r="805" spans="1:8" x14ac:dyDescent="0.25">
      <c r="A805" t="s">
        <v>2337</v>
      </c>
      <c r="B805" s="79" t="s">
        <v>2338</v>
      </c>
      <c r="C805">
        <v>11923.169921875</v>
      </c>
      <c r="D805" s="79" t="s">
        <v>2339</v>
      </c>
      <c r="E805" s="79" t="s">
        <v>2340</v>
      </c>
      <c r="F805" s="79" t="s">
        <v>5139</v>
      </c>
      <c r="G805" s="79" t="s">
        <v>2341</v>
      </c>
      <c r="H805" s="79" t="s">
        <v>5140</v>
      </c>
    </row>
    <row r="806" spans="1:8" x14ac:dyDescent="0.25">
      <c r="A806" t="s">
        <v>2342</v>
      </c>
      <c r="B806">
        <v>3919.2900390625</v>
      </c>
      <c r="C806">
        <v>12199.7900390625</v>
      </c>
      <c r="D806" s="79" t="s">
        <v>5141</v>
      </c>
      <c r="E806" s="79" t="s">
        <v>5142</v>
      </c>
      <c r="F806" s="79" t="s">
        <v>5143</v>
      </c>
      <c r="G806" s="79" t="s">
        <v>2343</v>
      </c>
      <c r="H806" s="79" t="s">
        <v>5144</v>
      </c>
    </row>
    <row r="807" spans="1:8" x14ac:dyDescent="0.25">
      <c r="A807" t="s">
        <v>2344</v>
      </c>
      <c r="B807" s="79" t="s">
        <v>2345</v>
      </c>
      <c r="C807">
        <v>12251.3203125</v>
      </c>
      <c r="D807" s="79" t="s">
        <v>2346</v>
      </c>
      <c r="E807" s="79" t="s">
        <v>5145</v>
      </c>
      <c r="F807" s="79" t="s">
        <v>5146</v>
      </c>
      <c r="G807" s="79" t="s">
        <v>2347</v>
      </c>
      <c r="H807" s="79" t="s">
        <v>5147</v>
      </c>
    </row>
    <row r="808" spans="1:8" x14ac:dyDescent="0.25">
      <c r="A808" t="s">
        <v>2348</v>
      </c>
      <c r="B808" s="79" t="s">
        <v>2349</v>
      </c>
      <c r="C808">
        <v>12581.3896484375</v>
      </c>
      <c r="D808" s="79" t="s">
        <v>5148</v>
      </c>
      <c r="E808" s="79" t="s">
        <v>2350</v>
      </c>
      <c r="F808" s="79" t="s">
        <v>5149</v>
      </c>
      <c r="G808" s="79" t="s">
        <v>2351</v>
      </c>
      <c r="H808" s="79" t="s">
        <v>5150</v>
      </c>
    </row>
    <row r="809" spans="1:8" x14ac:dyDescent="0.25">
      <c r="A809" t="s">
        <v>2352</v>
      </c>
      <c r="B809" s="79" t="s">
        <v>2353</v>
      </c>
      <c r="C809">
        <v>12519.8798828125</v>
      </c>
      <c r="D809" s="79" t="s">
        <v>5151</v>
      </c>
      <c r="E809" s="79" t="s">
        <v>2354</v>
      </c>
      <c r="F809" s="79" t="s">
        <v>5152</v>
      </c>
      <c r="G809" s="79" t="s">
        <v>1629</v>
      </c>
      <c r="H809" s="79" t="s">
        <v>5153</v>
      </c>
    </row>
    <row r="810" spans="1:8" x14ac:dyDescent="0.25">
      <c r="A810" t="s">
        <v>2355</v>
      </c>
      <c r="B810" s="79" t="s">
        <v>2356</v>
      </c>
      <c r="C810">
        <v>12562.6103515625</v>
      </c>
      <c r="D810" s="79" t="s">
        <v>5154</v>
      </c>
      <c r="E810" s="79" t="s">
        <v>5155</v>
      </c>
      <c r="F810" s="79" t="s">
        <v>2357</v>
      </c>
      <c r="G810" s="79" t="s">
        <v>2358</v>
      </c>
      <c r="H810">
        <v>183.25</v>
      </c>
    </row>
    <row r="811" spans="1:8" x14ac:dyDescent="0.25">
      <c r="A811" t="s">
        <v>2359</v>
      </c>
      <c r="B811">
        <v>4002.8701171875</v>
      </c>
      <c r="C811">
        <v>12741.4404296875</v>
      </c>
      <c r="D811" s="79" t="s">
        <v>5156</v>
      </c>
      <c r="E811" s="79" t="s">
        <v>5157</v>
      </c>
      <c r="F811">
        <v>86.7451171875</v>
      </c>
      <c r="G811" s="79" t="s">
        <v>1614</v>
      </c>
      <c r="H811" s="79" t="s">
        <v>5158</v>
      </c>
    </row>
    <row r="812" spans="1:8" x14ac:dyDescent="0.25">
      <c r="A812" t="s">
        <v>2360</v>
      </c>
      <c r="B812" s="79" t="s">
        <v>2361</v>
      </c>
      <c r="C812">
        <v>12567.150390625</v>
      </c>
      <c r="D812">
        <v>156.426025390625</v>
      </c>
      <c r="E812" s="79" t="s">
        <v>5159</v>
      </c>
      <c r="F812" s="79" t="s">
        <v>2362</v>
      </c>
      <c r="G812" s="79" t="s">
        <v>2363</v>
      </c>
      <c r="H812" s="79" t="s">
        <v>5160</v>
      </c>
    </row>
    <row r="813" spans="1:8" x14ac:dyDescent="0.25">
      <c r="A813" t="s">
        <v>2364</v>
      </c>
      <c r="B813" s="79" t="s">
        <v>2365</v>
      </c>
      <c r="C813">
        <v>12729.23046875</v>
      </c>
      <c r="D813" s="79" t="s">
        <v>5161</v>
      </c>
      <c r="E813" s="79" t="s">
        <v>5162</v>
      </c>
      <c r="F813" s="79" t="s">
        <v>5163</v>
      </c>
      <c r="G813" s="79" t="s">
        <v>2366</v>
      </c>
      <c r="H813" s="79" t="s">
        <v>5164</v>
      </c>
    </row>
    <row r="814" spans="1:8" x14ac:dyDescent="0.25">
      <c r="A814" t="s">
        <v>2367</v>
      </c>
      <c r="B814" s="79" t="s">
        <v>2368</v>
      </c>
      <c r="C814">
        <v>12767.0498046875</v>
      </c>
      <c r="D814" s="79" t="s">
        <v>5165</v>
      </c>
      <c r="E814" s="79" t="s">
        <v>5166</v>
      </c>
      <c r="F814" s="79" t="s">
        <v>5167</v>
      </c>
      <c r="G814" s="79" t="s">
        <v>2369</v>
      </c>
      <c r="H814" s="79" t="s">
        <v>5168</v>
      </c>
    </row>
    <row r="815" spans="1:8" x14ac:dyDescent="0.25">
      <c r="A815" t="s">
        <v>2370</v>
      </c>
      <c r="B815" s="79" t="s">
        <v>2371</v>
      </c>
      <c r="C815">
        <v>12673.0703125</v>
      </c>
      <c r="D815" s="79" t="s">
        <v>5169</v>
      </c>
      <c r="E815" s="79" t="s">
        <v>2372</v>
      </c>
      <c r="F815" s="79" t="s">
        <v>5170</v>
      </c>
      <c r="G815" s="79" t="s">
        <v>2373</v>
      </c>
      <c r="H815" s="79" t="s">
        <v>5171</v>
      </c>
    </row>
    <row r="816" spans="1:8" x14ac:dyDescent="0.25">
      <c r="A816" t="s">
        <v>2374</v>
      </c>
      <c r="B816">
        <v>3971.27001953125</v>
      </c>
      <c r="C816">
        <v>12610.5703125</v>
      </c>
      <c r="D816" s="79" t="s">
        <v>5172</v>
      </c>
      <c r="E816" s="79" t="s">
        <v>2375</v>
      </c>
      <c r="F816" s="79" t="s">
        <v>2376</v>
      </c>
      <c r="G816" s="79" t="s">
        <v>2363</v>
      </c>
      <c r="H816" s="79" t="s">
        <v>5173</v>
      </c>
    </row>
    <row r="817" spans="1:8" x14ac:dyDescent="0.25">
      <c r="A817" t="s">
        <v>2377</v>
      </c>
      <c r="B817">
        <v>4027.81005859375</v>
      </c>
      <c r="C817">
        <v>12846.0302734375</v>
      </c>
      <c r="D817">
        <v>159.33984375</v>
      </c>
      <c r="E817" s="79" t="s">
        <v>5174</v>
      </c>
      <c r="F817" s="79" t="s">
        <v>5175</v>
      </c>
      <c r="G817" s="79" t="s">
        <v>2378</v>
      </c>
      <c r="H817" s="79" t="s">
        <v>5176</v>
      </c>
    </row>
    <row r="818" spans="1:8" x14ac:dyDescent="0.25">
      <c r="A818" t="s">
        <v>2379</v>
      </c>
      <c r="B818">
        <v>4050.830078125</v>
      </c>
      <c r="C818">
        <v>12963.1396484375</v>
      </c>
      <c r="D818" s="79" t="s">
        <v>5177</v>
      </c>
      <c r="E818" s="79" t="s">
        <v>2380</v>
      </c>
      <c r="F818" s="79" t="s">
        <v>2381</v>
      </c>
      <c r="G818" s="79" t="s">
        <v>2382</v>
      </c>
      <c r="H818" s="79" t="s">
        <v>5178</v>
      </c>
    </row>
    <row r="819" spans="1:8" x14ac:dyDescent="0.25">
      <c r="A819" t="s">
        <v>2383</v>
      </c>
      <c r="B819">
        <v>4109.31005859375</v>
      </c>
      <c r="C819">
        <v>13181.349609375</v>
      </c>
      <c r="D819">
        <v>163.43310546875</v>
      </c>
      <c r="E819" s="79" t="s">
        <v>5179</v>
      </c>
      <c r="F819" s="79" t="s">
        <v>5180</v>
      </c>
      <c r="G819" s="79" t="s">
        <v>2384</v>
      </c>
      <c r="H819" s="79" t="s">
        <v>5181</v>
      </c>
    </row>
    <row r="820" spans="1:8" x14ac:dyDescent="0.25">
      <c r="A820" t="s">
        <v>2385</v>
      </c>
      <c r="B820">
        <v>4124.509765625</v>
      </c>
      <c r="C820">
        <v>13148.349609375</v>
      </c>
      <c r="D820" s="79" t="s">
        <v>5182</v>
      </c>
      <c r="E820" s="79" t="s">
        <v>5183</v>
      </c>
      <c r="F820" s="79" t="s">
        <v>2386</v>
      </c>
      <c r="G820" s="79" t="s">
        <v>2387</v>
      </c>
      <c r="H820" s="79" t="s">
        <v>5184</v>
      </c>
    </row>
    <row r="821" spans="1:8" x14ac:dyDescent="0.25">
      <c r="A821" t="s">
        <v>2388</v>
      </c>
      <c r="B821">
        <v>4100.60009765625</v>
      </c>
      <c r="C821">
        <v>13100.080078125</v>
      </c>
      <c r="D821" s="79" t="s">
        <v>5185</v>
      </c>
      <c r="E821" s="79" t="s">
        <v>5186</v>
      </c>
      <c r="F821" s="79" t="s">
        <v>5187</v>
      </c>
      <c r="G821" s="79" t="s">
        <v>2389</v>
      </c>
      <c r="H821" s="79" t="s">
        <v>5188</v>
      </c>
    </row>
    <row r="822" spans="1:8" x14ac:dyDescent="0.25">
      <c r="A822" t="s">
        <v>2390</v>
      </c>
      <c r="B822">
        <v>4090.3798828125</v>
      </c>
      <c r="C822">
        <v>12967.2001953125</v>
      </c>
      <c r="D822" s="79" t="s">
        <v>5189</v>
      </c>
      <c r="E822" s="79" t="s">
        <v>5190</v>
      </c>
      <c r="F822" s="79" t="s">
        <v>5191</v>
      </c>
      <c r="G822" s="79" t="s">
        <v>2391</v>
      </c>
      <c r="H822" s="79" t="s">
        <v>5192</v>
      </c>
    </row>
    <row r="823" spans="1:8" x14ac:dyDescent="0.25">
      <c r="A823" t="s">
        <v>2392</v>
      </c>
      <c r="B823">
        <v>4105.02001953125</v>
      </c>
      <c r="C823">
        <v>13062.599609375</v>
      </c>
      <c r="D823" s="79" t="s">
        <v>5193</v>
      </c>
      <c r="E823" s="79" t="s">
        <v>5194</v>
      </c>
      <c r="F823" s="79" t="s">
        <v>5195</v>
      </c>
      <c r="G823" s="79" t="s">
        <v>2393</v>
      </c>
      <c r="H823" s="79" t="s">
        <v>5196</v>
      </c>
    </row>
    <row r="824" spans="1:8" x14ac:dyDescent="0.25">
      <c r="A824" t="s">
        <v>2394</v>
      </c>
      <c r="B824">
        <v>4109.10986328125</v>
      </c>
      <c r="C824">
        <v>13051.23046875</v>
      </c>
      <c r="D824" s="79" t="s">
        <v>5197</v>
      </c>
      <c r="E824" s="79" t="s">
        <v>5198</v>
      </c>
      <c r="F824" s="79" t="s">
        <v>5180</v>
      </c>
      <c r="G824" s="79" t="s">
        <v>2395</v>
      </c>
      <c r="H824" s="79" t="s">
        <v>5199</v>
      </c>
    </row>
    <row r="825" spans="1:8" x14ac:dyDescent="0.25">
      <c r="A825" t="s">
        <v>2396</v>
      </c>
      <c r="B825">
        <v>4108.93994140625</v>
      </c>
      <c r="C825">
        <v>12964.150390625</v>
      </c>
      <c r="D825" s="79" t="s">
        <v>5200</v>
      </c>
      <c r="E825" s="79" t="s">
        <v>5201</v>
      </c>
      <c r="F825" s="79" t="s">
        <v>5202</v>
      </c>
      <c r="G825" s="79" t="s">
        <v>2397</v>
      </c>
      <c r="H825" s="79" t="s">
        <v>5203</v>
      </c>
    </row>
    <row r="826" spans="1:8" x14ac:dyDescent="0.25">
      <c r="A826" t="s">
        <v>2398</v>
      </c>
      <c r="B826" s="79" t="s">
        <v>2399</v>
      </c>
      <c r="C826">
        <v>12848.349609375</v>
      </c>
      <c r="D826" s="79" t="s">
        <v>5204</v>
      </c>
      <c r="E826" s="79" t="s">
        <v>2400</v>
      </c>
      <c r="F826" s="79" t="s">
        <v>5205</v>
      </c>
      <c r="G826" s="79" t="s">
        <v>2401</v>
      </c>
      <c r="H826" s="79" t="s">
        <v>2519</v>
      </c>
    </row>
    <row r="827" spans="1:8" x14ac:dyDescent="0.25">
      <c r="A827" t="s">
        <v>2402</v>
      </c>
      <c r="B827">
        <v>4146.22021484375</v>
      </c>
      <c r="C827">
        <v>13109.3896484375</v>
      </c>
      <c r="D827" s="79" t="s">
        <v>5206</v>
      </c>
      <c r="E827" s="79" t="s">
        <v>5207</v>
      </c>
      <c r="F827" s="79" t="s">
        <v>5208</v>
      </c>
      <c r="G827" s="79" t="s">
        <v>2403</v>
      </c>
      <c r="H827" s="79" t="s">
        <v>5209</v>
      </c>
    </row>
    <row r="828" spans="1:8" x14ac:dyDescent="0.25">
      <c r="A828" t="s">
        <v>2404</v>
      </c>
      <c r="B828">
        <v>4137.64013671875</v>
      </c>
      <c r="C828">
        <v>13079.51953125</v>
      </c>
      <c r="D828" s="79" t="s">
        <v>2405</v>
      </c>
      <c r="E828" s="79" t="s">
        <v>5210</v>
      </c>
      <c r="F828" s="79" t="s">
        <v>2406</v>
      </c>
      <c r="G828" s="79" t="s">
        <v>2407</v>
      </c>
      <c r="H828">
        <v>185</v>
      </c>
    </row>
    <row r="829" spans="1:8" x14ac:dyDescent="0.25">
      <c r="A829" t="s">
        <v>2408</v>
      </c>
      <c r="B829">
        <v>4151.31982421875</v>
      </c>
      <c r="C829">
        <v>13087.7099609375</v>
      </c>
      <c r="D829" s="79" t="s">
        <v>5211</v>
      </c>
      <c r="E829" s="79" t="s">
        <v>5212</v>
      </c>
      <c r="F829" s="79" t="s">
        <v>5213</v>
      </c>
      <c r="G829" s="79" t="s">
        <v>2409</v>
      </c>
      <c r="H829" s="79" t="s">
        <v>5214</v>
      </c>
    </row>
    <row r="830" spans="1:8" x14ac:dyDescent="0.25">
      <c r="A830" t="s">
        <v>2410</v>
      </c>
      <c r="B830">
        <v>4154.8701171875</v>
      </c>
      <c r="C830">
        <v>13091.7900390625</v>
      </c>
      <c r="D830" s="79" t="s">
        <v>5215</v>
      </c>
      <c r="E830" s="79" t="s">
        <v>5216</v>
      </c>
      <c r="F830" s="79" t="s">
        <v>2411</v>
      </c>
      <c r="G830">
        <v>186.25</v>
      </c>
      <c r="H830" s="79" t="s">
        <v>5217</v>
      </c>
    </row>
    <row r="831" spans="1:8" x14ac:dyDescent="0.25">
      <c r="A831" t="s">
        <v>2412</v>
      </c>
      <c r="B831">
        <v>4154.52001953125</v>
      </c>
      <c r="C831">
        <v>13088.7099609375</v>
      </c>
      <c r="D831" s="79" t="s">
        <v>2413</v>
      </c>
      <c r="E831" s="79" t="s">
        <v>5218</v>
      </c>
      <c r="F831">
        <v>90.389381408691406</v>
      </c>
      <c r="G831" s="79" t="s">
        <v>2414</v>
      </c>
      <c r="H831" s="79" t="s">
        <v>5219</v>
      </c>
    </row>
    <row r="832" spans="1:8" x14ac:dyDescent="0.25">
      <c r="A832" t="s">
        <v>2415</v>
      </c>
      <c r="B832">
        <v>4129.7900390625</v>
      </c>
      <c r="C832">
        <v>12985.98046875</v>
      </c>
      <c r="D832" s="79" t="s">
        <v>2416</v>
      </c>
      <c r="E832" s="79" t="s">
        <v>5220</v>
      </c>
      <c r="F832">
        <v>90.059837341308594</v>
      </c>
      <c r="G832" s="79" t="s">
        <v>2417</v>
      </c>
      <c r="H832" s="79" t="s">
        <v>5221</v>
      </c>
    </row>
    <row r="833" spans="1:8" x14ac:dyDescent="0.25">
      <c r="A833" t="s">
        <v>2418</v>
      </c>
      <c r="B833">
        <v>4133.52001953125</v>
      </c>
      <c r="C833">
        <v>13000.76953125</v>
      </c>
      <c r="D833" s="79" t="s">
        <v>2419</v>
      </c>
      <c r="E833" s="79" t="s">
        <v>5222</v>
      </c>
      <c r="F833" s="79" t="s">
        <v>2420</v>
      </c>
      <c r="G833">
        <v>184.25</v>
      </c>
      <c r="H833" s="79" t="s">
        <v>5223</v>
      </c>
    </row>
    <row r="834" spans="1:8" x14ac:dyDescent="0.25">
      <c r="A834" t="s">
        <v>2421</v>
      </c>
      <c r="B834">
        <v>4137.0400390625</v>
      </c>
      <c r="C834">
        <v>12969.759765625</v>
      </c>
      <c r="D834" s="79" t="s">
        <v>5224</v>
      </c>
      <c r="E834" s="79" t="s">
        <v>5225</v>
      </c>
      <c r="F834" s="79" t="s">
        <v>5226</v>
      </c>
      <c r="G834" s="79" t="s">
        <v>2422</v>
      </c>
      <c r="H834" s="79" t="s">
        <v>5227</v>
      </c>
    </row>
    <row r="835" spans="1:8" x14ac:dyDescent="0.25">
      <c r="A835" t="s">
        <v>2423</v>
      </c>
      <c r="B835">
        <v>4071.6298828125</v>
      </c>
      <c r="C835">
        <v>12725.1103515625</v>
      </c>
      <c r="D835" s="79" t="s">
        <v>5228</v>
      </c>
      <c r="E835" s="79" t="s">
        <v>2424</v>
      </c>
      <c r="F835">
        <v>88.712623596191406</v>
      </c>
      <c r="G835">
        <v>185.75</v>
      </c>
      <c r="H835" s="79" t="s">
        <v>1830</v>
      </c>
    </row>
    <row r="836" spans="1:8" x14ac:dyDescent="0.25">
      <c r="A836" t="s">
        <v>2425</v>
      </c>
      <c r="B836" s="79" t="s">
        <v>2426</v>
      </c>
      <c r="C836">
        <v>12806.48046875</v>
      </c>
      <c r="D836" s="79" t="s">
        <v>5189</v>
      </c>
      <c r="E836" s="79" t="s">
        <v>2427</v>
      </c>
      <c r="F836" s="79" t="s">
        <v>2428</v>
      </c>
      <c r="G836" s="79" t="s">
        <v>2429</v>
      </c>
      <c r="H836">
        <v>153.75</v>
      </c>
    </row>
    <row r="837" spans="1:8" x14ac:dyDescent="0.25">
      <c r="A837" t="s">
        <v>2430</v>
      </c>
      <c r="B837">
        <v>4135.35009765625</v>
      </c>
      <c r="C837">
        <v>13160.0302734375</v>
      </c>
      <c r="D837" s="79" t="s">
        <v>2431</v>
      </c>
      <c r="E837" s="79" t="s">
        <v>5229</v>
      </c>
      <c r="F837" s="79" t="s">
        <v>5230</v>
      </c>
      <c r="G837">
        <v>184.75</v>
      </c>
      <c r="H837" s="79" t="s">
        <v>5231</v>
      </c>
    </row>
    <row r="838" spans="1:8" x14ac:dyDescent="0.25">
      <c r="A838" t="s">
        <v>2432</v>
      </c>
      <c r="B838">
        <v>4169.47998046875</v>
      </c>
      <c r="C838">
        <v>13245.990234375</v>
      </c>
      <c r="D838" s="79" t="s">
        <v>5232</v>
      </c>
      <c r="E838" s="79" t="s">
        <v>2433</v>
      </c>
      <c r="F838" s="79" t="s">
        <v>2434</v>
      </c>
      <c r="G838" s="79" t="s">
        <v>2435</v>
      </c>
      <c r="H838" s="79" t="s">
        <v>5233</v>
      </c>
    </row>
    <row r="839" spans="1:8" x14ac:dyDescent="0.25">
      <c r="A839" t="s">
        <v>2436</v>
      </c>
      <c r="B839">
        <v>4167.8701171875</v>
      </c>
      <c r="C839">
        <v>13231.4697265625</v>
      </c>
      <c r="D839" s="79" t="s">
        <v>5234</v>
      </c>
      <c r="E839" s="79" t="s">
        <v>5235</v>
      </c>
      <c r="F839">
        <v>90.41845703125</v>
      </c>
      <c r="G839" s="79" t="s">
        <v>563</v>
      </c>
      <c r="H839" s="79" t="s">
        <v>5236</v>
      </c>
    </row>
    <row r="840" spans="1:8" x14ac:dyDescent="0.25">
      <c r="A840" t="s">
        <v>2437</v>
      </c>
      <c r="B840">
        <v>4119.580078125</v>
      </c>
      <c r="C840">
        <v>13113.66015625</v>
      </c>
      <c r="D840" s="79" t="s">
        <v>5237</v>
      </c>
      <c r="E840" s="79" t="s">
        <v>5238</v>
      </c>
      <c r="F840" s="79" t="s">
        <v>5239</v>
      </c>
      <c r="G840" s="79" t="s">
        <v>2438</v>
      </c>
      <c r="H840" s="79" t="s">
        <v>967</v>
      </c>
    </row>
    <row r="841" spans="1:8" x14ac:dyDescent="0.25">
      <c r="A841" t="s">
        <v>2439</v>
      </c>
      <c r="B841">
        <v>4090.75</v>
      </c>
      <c r="C841">
        <v>13030.2099609375</v>
      </c>
      <c r="D841" s="79" t="s">
        <v>5240</v>
      </c>
      <c r="E841" s="79" t="s">
        <v>5241</v>
      </c>
      <c r="F841" s="79" t="s">
        <v>2440</v>
      </c>
      <c r="G841" s="79" t="s">
        <v>2441</v>
      </c>
      <c r="H841" s="79" t="s">
        <v>5242</v>
      </c>
    </row>
    <row r="842" spans="1:8" x14ac:dyDescent="0.25">
      <c r="A842" t="s">
        <v>2442</v>
      </c>
      <c r="B842" s="79" t="s">
        <v>2443</v>
      </c>
      <c r="C842">
        <v>12982.48046875</v>
      </c>
      <c r="D842" s="79" t="s">
        <v>5243</v>
      </c>
      <c r="E842" s="79" t="s">
        <v>5238</v>
      </c>
      <c r="F842" s="79" t="s">
        <v>5244</v>
      </c>
      <c r="G842" s="79" t="s">
        <v>2444</v>
      </c>
      <c r="H842" s="79" t="s">
        <v>5245</v>
      </c>
    </row>
    <row r="843" spans="1:8" x14ac:dyDescent="0.25">
      <c r="A843" t="s">
        <v>2445</v>
      </c>
      <c r="B843">
        <v>4136.25</v>
      </c>
      <c r="C843">
        <v>13259.1298828125</v>
      </c>
      <c r="D843" s="79" t="s">
        <v>2446</v>
      </c>
      <c r="E843" s="79" t="s">
        <v>5246</v>
      </c>
      <c r="F843" s="79" t="s">
        <v>5247</v>
      </c>
      <c r="G843" s="79" t="s">
        <v>2447</v>
      </c>
      <c r="H843" s="79" t="s">
        <v>1041</v>
      </c>
    </row>
    <row r="844" spans="1:8" x14ac:dyDescent="0.25">
      <c r="A844" t="s">
        <v>2448</v>
      </c>
      <c r="B844">
        <v>4138.1201171875</v>
      </c>
      <c r="C844">
        <v>13291.6396484375</v>
      </c>
      <c r="D844" s="79" t="s">
        <v>5248</v>
      </c>
      <c r="E844" s="79" t="s">
        <v>5249</v>
      </c>
      <c r="F844" s="79" t="s">
        <v>2449</v>
      </c>
      <c r="G844" s="79" t="s">
        <v>2450</v>
      </c>
      <c r="H844" s="79" t="s">
        <v>5250</v>
      </c>
    </row>
    <row r="845" spans="1:8" x14ac:dyDescent="0.25">
      <c r="A845" t="s">
        <v>2451</v>
      </c>
      <c r="B845">
        <v>4119.169921875</v>
      </c>
      <c r="C845">
        <v>13201.1103515625</v>
      </c>
      <c r="D845" s="79" t="s">
        <v>5251</v>
      </c>
      <c r="E845" s="79" t="s">
        <v>5252</v>
      </c>
      <c r="F845" s="79" t="s">
        <v>5253</v>
      </c>
      <c r="G845" s="79" t="s">
        <v>2452</v>
      </c>
      <c r="H845" s="79" t="s">
        <v>5254</v>
      </c>
    </row>
    <row r="846" spans="1:8" x14ac:dyDescent="0.25">
      <c r="A846" t="s">
        <v>2453</v>
      </c>
      <c r="B846">
        <v>4137.64013671875</v>
      </c>
      <c r="C846">
        <v>13347.830078125</v>
      </c>
      <c r="D846" s="79" t="s">
        <v>5255</v>
      </c>
      <c r="E846" s="79" t="s">
        <v>5256</v>
      </c>
      <c r="F846">
        <v>90.156761169433594</v>
      </c>
      <c r="G846">
        <v>188.75</v>
      </c>
      <c r="H846" s="79" t="s">
        <v>2327</v>
      </c>
    </row>
    <row r="847" spans="1:8" x14ac:dyDescent="0.25">
      <c r="A847" t="s">
        <v>2454</v>
      </c>
      <c r="B847">
        <v>4130.6201171875</v>
      </c>
      <c r="C847">
        <v>13389.7802734375</v>
      </c>
      <c r="D847" s="79" t="s">
        <v>5257</v>
      </c>
      <c r="E847" s="79" t="s">
        <v>5258</v>
      </c>
      <c r="F847" s="79" t="s">
        <v>2455</v>
      </c>
      <c r="G847" s="79" t="s">
        <v>2456</v>
      </c>
      <c r="H847" s="79" t="s">
        <v>880</v>
      </c>
    </row>
    <row r="848" spans="1:8" x14ac:dyDescent="0.25">
      <c r="A848" t="s">
        <v>2457</v>
      </c>
      <c r="B848">
        <v>4124.080078125</v>
      </c>
      <c r="C848">
        <v>13340.1796875</v>
      </c>
      <c r="D848">
        <v>171.271484375</v>
      </c>
      <c r="E848" s="79" t="s">
        <v>5259</v>
      </c>
      <c r="F848" s="79" t="s">
        <v>5260</v>
      </c>
      <c r="G848" s="79" t="s">
        <v>2458</v>
      </c>
      <c r="H848" s="79" t="s">
        <v>405</v>
      </c>
    </row>
    <row r="849" spans="1:8" x14ac:dyDescent="0.25">
      <c r="A849" t="s">
        <v>2459</v>
      </c>
      <c r="B849">
        <v>4136.27978515625</v>
      </c>
      <c r="C849">
        <v>13413.509765625</v>
      </c>
      <c r="D849" s="79" t="s">
        <v>2460</v>
      </c>
      <c r="E849" s="79" t="s">
        <v>2461</v>
      </c>
      <c r="F849">
        <v>90.302146911621094</v>
      </c>
      <c r="G849" s="79" t="s">
        <v>2462</v>
      </c>
      <c r="H849" s="79" t="s">
        <v>1007</v>
      </c>
    </row>
    <row r="850" spans="1:8" x14ac:dyDescent="0.25">
      <c r="A850" t="s">
        <v>2463</v>
      </c>
      <c r="B850">
        <v>4109.89990234375</v>
      </c>
      <c r="C850">
        <v>13426.009765625</v>
      </c>
      <c r="D850" s="79" t="s">
        <v>2460</v>
      </c>
      <c r="E850" s="79" t="s">
        <v>5261</v>
      </c>
      <c r="F850" s="79" t="s">
        <v>2464</v>
      </c>
      <c r="G850" s="79" t="s">
        <v>2465</v>
      </c>
      <c r="H850" s="79" t="s">
        <v>5262</v>
      </c>
    </row>
    <row r="851" spans="1:8" x14ac:dyDescent="0.25">
      <c r="A851" t="s">
        <v>2466</v>
      </c>
      <c r="B851">
        <v>4158.77001953125</v>
      </c>
      <c r="C851">
        <v>13589.259765625</v>
      </c>
      <c r="D851" s="79" t="s">
        <v>5263</v>
      </c>
      <c r="E851">
        <v>311.002197265625</v>
      </c>
      <c r="F851">
        <v>90.3699951171875</v>
      </c>
      <c r="G851" s="79" t="s">
        <v>2467</v>
      </c>
      <c r="H851" s="79" t="s">
        <v>5264</v>
      </c>
    </row>
    <row r="852" spans="1:8" x14ac:dyDescent="0.25">
      <c r="A852" t="s">
        <v>2468</v>
      </c>
      <c r="B852">
        <v>4198.0498046875</v>
      </c>
      <c r="C852">
        <v>13834.6201171875</v>
      </c>
      <c r="D852" s="79" t="s">
        <v>5265</v>
      </c>
      <c r="E852" s="79" t="s">
        <v>2469</v>
      </c>
      <c r="F852" s="79" t="s">
        <v>2470</v>
      </c>
      <c r="G852" s="79" t="s">
        <v>2471</v>
      </c>
      <c r="H852" s="79" t="s">
        <v>5266</v>
      </c>
    </row>
    <row r="853" spans="1:8" x14ac:dyDescent="0.25">
      <c r="A853" t="s">
        <v>2472</v>
      </c>
      <c r="B853">
        <v>4191.97998046875</v>
      </c>
      <c r="C853">
        <v>13803.490234375</v>
      </c>
      <c r="D853" s="79" t="s">
        <v>2473</v>
      </c>
      <c r="E853" s="79" t="s">
        <v>2474</v>
      </c>
      <c r="F853" s="79" t="s">
        <v>5267</v>
      </c>
      <c r="G853" s="79" t="s">
        <v>2475</v>
      </c>
      <c r="H853" s="79" t="s">
        <v>5268</v>
      </c>
    </row>
    <row r="854" spans="1:8" x14ac:dyDescent="0.25">
      <c r="A854" t="s">
        <v>2476</v>
      </c>
      <c r="B854">
        <v>4192.6298828125</v>
      </c>
      <c r="C854">
        <v>13849.740234375</v>
      </c>
      <c r="D854" s="79" t="s">
        <v>5269</v>
      </c>
      <c r="E854" s="79" t="s">
        <v>5270</v>
      </c>
      <c r="F854" s="79" t="s">
        <v>2477</v>
      </c>
      <c r="G854" s="79" t="s">
        <v>2478</v>
      </c>
      <c r="H854" s="79" t="s">
        <v>5271</v>
      </c>
    </row>
    <row r="855" spans="1:8" x14ac:dyDescent="0.25">
      <c r="A855" t="s">
        <v>2479</v>
      </c>
      <c r="B855">
        <v>4145.580078125</v>
      </c>
      <c r="C855">
        <v>13672.5400390625</v>
      </c>
      <c r="D855" s="79" t="s">
        <v>5272</v>
      </c>
      <c r="E855" s="79" t="s">
        <v>2480</v>
      </c>
      <c r="F855">
        <v>89.865989685058594</v>
      </c>
      <c r="G855" s="79" t="s">
        <v>2481</v>
      </c>
      <c r="H855" s="79" t="s">
        <v>5273</v>
      </c>
    </row>
    <row r="856" spans="1:8" x14ac:dyDescent="0.25">
      <c r="A856" t="s">
        <v>2482</v>
      </c>
      <c r="B856">
        <v>4115.240234375</v>
      </c>
      <c r="C856">
        <v>13604.48046875</v>
      </c>
      <c r="D856" s="79" t="s">
        <v>5274</v>
      </c>
      <c r="E856" s="79" t="s">
        <v>2483</v>
      </c>
      <c r="F856" s="79" t="s">
        <v>5275</v>
      </c>
      <c r="G856" s="79" t="s">
        <v>2373</v>
      </c>
      <c r="H856" s="79" t="s">
        <v>5276</v>
      </c>
    </row>
    <row r="857" spans="1:8" x14ac:dyDescent="0.25">
      <c r="A857" t="s">
        <v>2484</v>
      </c>
      <c r="B857">
        <v>4151.27978515625</v>
      </c>
      <c r="C857">
        <v>13938.5302734375</v>
      </c>
      <c r="D857" s="79" t="s">
        <v>5277</v>
      </c>
      <c r="E857" s="79" t="s">
        <v>5278</v>
      </c>
      <c r="F857" s="79" t="s">
        <v>5279</v>
      </c>
      <c r="G857" s="79" t="s">
        <v>2485</v>
      </c>
      <c r="H857" s="79" t="s">
        <v>5280</v>
      </c>
    </row>
    <row r="858" spans="1:8" x14ac:dyDescent="0.25">
      <c r="A858" t="s">
        <v>2486</v>
      </c>
      <c r="B858">
        <v>4205.4501953125</v>
      </c>
      <c r="C858">
        <v>14298.41015625</v>
      </c>
      <c r="D858" s="79" t="s">
        <v>5281</v>
      </c>
      <c r="E858" s="79" t="s">
        <v>2487</v>
      </c>
      <c r="F858">
        <v>90.41845703125</v>
      </c>
      <c r="G858" s="79" t="s">
        <v>2488</v>
      </c>
      <c r="H858" s="79" t="s">
        <v>5282</v>
      </c>
    </row>
    <row r="859" spans="1:8" x14ac:dyDescent="0.25">
      <c r="A859" t="s">
        <v>2489</v>
      </c>
      <c r="B859">
        <v>4205.52001953125</v>
      </c>
      <c r="C859">
        <v>14354.990234375</v>
      </c>
      <c r="D859" s="79" t="s">
        <v>2490</v>
      </c>
      <c r="E859">
        <v>328.0478515625</v>
      </c>
      <c r="F859" s="79" t="s">
        <v>5283</v>
      </c>
      <c r="G859" s="79" t="s">
        <v>2491</v>
      </c>
      <c r="H859" s="79" t="s">
        <v>5284</v>
      </c>
    </row>
    <row r="860" spans="1:8" x14ac:dyDescent="0.25">
      <c r="A860" t="s">
        <v>2492</v>
      </c>
      <c r="B860">
        <v>4179.830078125</v>
      </c>
      <c r="C860">
        <v>14254.08984375</v>
      </c>
      <c r="D860" s="79" t="s">
        <v>5285</v>
      </c>
      <c r="E860" s="79" t="s">
        <v>5286</v>
      </c>
      <c r="F860" s="79" t="s">
        <v>2493</v>
      </c>
      <c r="G860" s="79" t="s">
        <v>2494</v>
      </c>
      <c r="H860" s="79" t="s">
        <v>5287</v>
      </c>
    </row>
    <row r="861" spans="1:8" x14ac:dyDescent="0.25">
      <c r="A861" t="s">
        <v>2495</v>
      </c>
      <c r="B861">
        <v>4221.02001953125</v>
      </c>
      <c r="C861">
        <v>14441.509765625</v>
      </c>
      <c r="D861" s="79" t="s">
        <v>5288</v>
      </c>
      <c r="E861">
        <v>329.40478515625</v>
      </c>
      <c r="F861" s="79" t="s">
        <v>5289</v>
      </c>
      <c r="G861" s="79" t="s">
        <v>459</v>
      </c>
      <c r="H861" s="79" t="s">
        <v>5290</v>
      </c>
    </row>
    <row r="862" spans="1:8" x14ac:dyDescent="0.25">
      <c r="A862" t="s">
        <v>2496</v>
      </c>
      <c r="B862">
        <v>4282.3701171875</v>
      </c>
      <c r="C862">
        <v>14546.6396484375</v>
      </c>
      <c r="D862" s="79" t="s">
        <v>2497</v>
      </c>
      <c r="E862" s="79" t="s">
        <v>5291</v>
      </c>
      <c r="F862" s="79" t="s">
        <v>5292</v>
      </c>
      <c r="G862" s="79" t="s">
        <v>2498</v>
      </c>
      <c r="H862" s="79" t="s">
        <v>5293</v>
      </c>
    </row>
    <row r="863" spans="1:8" x14ac:dyDescent="0.25">
      <c r="A863" t="s">
        <v>2499</v>
      </c>
      <c r="B863">
        <v>4273.7900390625</v>
      </c>
      <c r="C863">
        <v>14556.5</v>
      </c>
      <c r="D863" s="79" t="s">
        <v>5294</v>
      </c>
      <c r="E863" s="79" t="s">
        <v>2500</v>
      </c>
      <c r="F863" s="79" t="s">
        <v>2501</v>
      </c>
      <c r="G863" s="79" t="s">
        <v>2502</v>
      </c>
      <c r="H863" s="79" t="s">
        <v>5295</v>
      </c>
    </row>
    <row r="864" spans="1:8" x14ac:dyDescent="0.25">
      <c r="A864" t="s">
        <v>2503</v>
      </c>
      <c r="B864">
        <v>4283.85009765625</v>
      </c>
      <c r="C864">
        <v>14558.08984375</v>
      </c>
      <c r="D864" s="79" t="s">
        <v>5296</v>
      </c>
      <c r="E864" s="79" t="s">
        <v>5297</v>
      </c>
      <c r="F864">
        <v>92.192115783691406</v>
      </c>
      <c r="G864" s="79" t="s">
        <v>2504</v>
      </c>
      <c r="H864" s="79" t="s">
        <v>5298</v>
      </c>
    </row>
    <row r="865" spans="1:8" x14ac:dyDescent="0.25">
      <c r="A865" t="s">
        <v>2505</v>
      </c>
      <c r="B865">
        <v>4267.52001953125</v>
      </c>
      <c r="C865">
        <v>14303.2900390625</v>
      </c>
      <c r="D865" s="79" t="s">
        <v>5299</v>
      </c>
      <c r="E865" s="79" t="s">
        <v>2506</v>
      </c>
      <c r="F865" s="79" t="s">
        <v>5300</v>
      </c>
      <c r="G865" s="79" t="s">
        <v>2507</v>
      </c>
      <c r="H865" s="79" t="s">
        <v>5301</v>
      </c>
    </row>
    <row r="866" spans="1:8" x14ac:dyDescent="0.25">
      <c r="A866" t="s">
        <v>2508</v>
      </c>
      <c r="B866">
        <v>4293.93017578125</v>
      </c>
      <c r="C866">
        <v>14484.5400390625</v>
      </c>
      <c r="D866" s="79" t="s">
        <v>2509</v>
      </c>
      <c r="E866" s="79" t="s">
        <v>5302</v>
      </c>
      <c r="F866" s="79" t="s">
        <v>5303</v>
      </c>
      <c r="G866" s="79" t="s">
        <v>2378</v>
      </c>
      <c r="H866" s="79" t="s">
        <v>5304</v>
      </c>
    </row>
    <row r="867" spans="1:8" x14ac:dyDescent="0.25">
      <c r="A867" t="s">
        <v>2510</v>
      </c>
      <c r="B867">
        <v>4298.85986328125</v>
      </c>
      <c r="C867">
        <v>14528.3603515625</v>
      </c>
      <c r="D867" s="79" t="s">
        <v>2511</v>
      </c>
      <c r="E867" s="79" t="s">
        <v>2512</v>
      </c>
      <c r="F867" s="79" t="s">
        <v>2513</v>
      </c>
      <c r="G867" s="79" t="s">
        <v>2491</v>
      </c>
      <c r="H867" s="79" t="s">
        <v>5305</v>
      </c>
    </row>
    <row r="868" spans="1:8" x14ac:dyDescent="0.25">
      <c r="A868" t="s">
        <v>2514</v>
      </c>
      <c r="B868">
        <v>4338.93017578125</v>
      </c>
      <c r="C868">
        <v>14784.2998046875</v>
      </c>
      <c r="D868" s="79" t="s">
        <v>2515</v>
      </c>
      <c r="E868" s="79" t="s">
        <v>5306</v>
      </c>
      <c r="F868" s="79" t="s">
        <v>5307</v>
      </c>
      <c r="G868" s="79" t="s">
        <v>2516</v>
      </c>
      <c r="H868" s="79" t="s">
        <v>5308</v>
      </c>
    </row>
    <row r="869" spans="1:8" x14ac:dyDescent="0.25">
      <c r="A869" t="s">
        <v>2517</v>
      </c>
      <c r="B869">
        <v>4369.009765625</v>
      </c>
      <c r="C869">
        <v>14900.849609375</v>
      </c>
      <c r="D869" s="79" t="s">
        <v>5309</v>
      </c>
      <c r="E869" s="79" t="s">
        <v>5310</v>
      </c>
      <c r="F869" s="79" t="s">
        <v>2518</v>
      </c>
      <c r="G869" s="79" t="s">
        <v>2519</v>
      </c>
      <c r="H869" s="79" t="s">
        <v>5311</v>
      </c>
    </row>
    <row r="870" spans="1:8" x14ac:dyDescent="0.25">
      <c r="A870" t="s">
        <v>2520</v>
      </c>
      <c r="B870">
        <v>4372.58984375</v>
      </c>
      <c r="C870">
        <v>15005.6904296875</v>
      </c>
      <c r="D870" s="79" t="s">
        <v>5312</v>
      </c>
      <c r="E870">
        <v>334.119384765625</v>
      </c>
      <c r="F870" s="79" t="s">
        <v>5313</v>
      </c>
      <c r="G870" s="79" t="s">
        <v>2521</v>
      </c>
      <c r="H870" s="79" t="s">
        <v>5314</v>
      </c>
    </row>
    <row r="871" spans="1:8" x14ac:dyDescent="0.25">
      <c r="A871" t="s">
        <v>2522</v>
      </c>
      <c r="B871">
        <v>4425.83984375</v>
      </c>
      <c r="C871">
        <v>15185.48046875</v>
      </c>
      <c r="D871" s="79" t="s">
        <v>2523</v>
      </c>
      <c r="E871" s="79" t="s">
        <v>2524</v>
      </c>
      <c r="F871">
        <v>95.0416259765625</v>
      </c>
      <c r="G871" s="79" t="s">
        <v>2525</v>
      </c>
      <c r="H871" s="79" t="s">
        <v>5315</v>
      </c>
    </row>
    <row r="872" spans="1:8" x14ac:dyDescent="0.25">
      <c r="A872" t="s">
        <v>2526</v>
      </c>
      <c r="B872">
        <v>4409.58984375</v>
      </c>
      <c r="C872">
        <v>15083.919921875</v>
      </c>
      <c r="D872" s="79" t="s">
        <v>5316</v>
      </c>
      <c r="E872" s="79" t="s">
        <v>5317</v>
      </c>
      <c r="F872">
        <v>94.770240783691406</v>
      </c>
      <c r="G872" s="79" t="s">
        <v>2527</v>
      </c>
      <c r="H872" s="79" t="s">
        <v>5318</v>
      </c>
    </row>
    <row r="873" spans="1:8" x14ac:dyDescent="0.25">
      <c r="A873" t="s">
        <v>2528</v>
      </c>
      <c r="B873">
        <v>4388.7099609375</v>
      </c>
      <c r="C873">
        <v>15070.150390625</v>
      </c>
      <c r="D873" s="79" t="s">
        <v>2529</v>
      </c>
      <c r="E873" s="79" t="s">
        <v>2530</v>
      </c>
      <c r="F873" s="79" t="s">
        <v>2531</v>
      </c>
      <c r="G873">
        <v>179.75</v>
      </c>
      <c r="H873" s="79" t="s">
        <v>5319</v>
      </c>
    </row>
    <row r="874" spans="1:8" x14ac:dyDescent="0.25">
      <c r="A874" t="s">
        <v>2532</v>
      </c>
      <c r="B874">
        <v>4365.68994140625</v>
      </c>
      <c r="C874">
        <v>14867.4501953125</v>
      </c>
      <c r="D874" s="79" t="s">
        <v>5320</v>
      </c>
      <c r="E874" s="79" t="s">
        <v>2533</v>
      </c>
      <c r="F874" s="79" t="s">
        <v>2534</v>
      </c>
      <c r="G874" s="79" t="s">
        <v>2535</v>
      </c>
      <c r="H874" s="79" t="s">
        <v>5321</v>
      </c>
    </row>
    <row r="875" spans="1:8" x14ac:dyDescent="0.25">
      <c r="A875" t="s">
        <v>2536</v>
      </c>
      <c r="B875">
        <v>4381.89013671875</v>
      </c>
      <c r="C875">
        <v>15042.3203125</v>
      </c>
      <c r="D875" s="79" t="s">
        <v>2537</v>
      </c>
      <c r="E875" s="79" t="s">
        <v>2538</v>
      </c>
      <c r="F875">
        <v>93.5018310546875</v>
      </c>
      <c r="G875" s="79" t="s">
        <v>1078</v>
      </c>
      <c r="H875" s="79" t="s">
        <v>5322</v>
      </c>
    </row>
    <row r="876" spans="1:8" x14ac:dyDescent="0.25">
      <c r="A876" t="s">
        <v>2539</v>
      </c>
      <c r="B876">
        <v>4348.330078125</v>
      </c>
      <c r="C876">
        <v>14891.48046875</v>
      </c>
      <c r="D876" s="79" t="s">
        <v>5323</v>
      </c>
      <c r="E876" s="79" t="s">
        <v>5324</v>
      </c>
      <c r="F876" s="79" t="s">
        <v>5325</v>
      </c>
      <c r="G876" s="79" t="s">
        <v>2540</v>
      </c>
      <c r="H876" s="79" t="s">
        <v>5326</v>
      </c>
    </row>
    <row r="877" spans="1:8" x14ac:dyDescent="0.25">
      <c r="A877" t="s">
        <v>2541</v>
      </c>
      <c r="B877">
        <v>4328.81982421875</v>
      </c>
      <c r="C877">
        <v>14689.01953125</v>
      </c>
      <c r="D877" s="79" t="s">
        <v>2542</v>
      </c>
      <c r="E877" s="79" t="s">
        <v>5327</v>
      </c>
      <c r="F877">
        <v>92.418800354003906</v>
      </c>
      <c r="G877" s="79" t="s">
        <v>2543</v>
      </c>
      <c r="H877" s="79" t="s">
        <v>5328</v>
      </c>
    </row>
    <row r="878" spans="1:8" x14ac:dyDescent="0.25">
      <c r="A878" t="s">
        <v>2544</v>
      </c>
      <c r="B878">
        <v>4378.41015625</v>
      </c>
      <c r="C878">
        <v>14945.91015625</v>
      </c>
      <c r="D878" s="79" t="s">
        <v>5329</v>
      </c>
      <c r="E878" s="79" t="s">
        <v>5330</v>
      </c>
      <c r="F878" s="79" t="s">
        <v>2545</v>
      </c>
      <c r="G878" s="79" t="s">
        <v>2546</v>
      </c>
      <c r="H878" s="79" t="s">
        <v>5331</v>
      </c>
    </row>
    <row r="879" spans="1:8" x14ac:dyDescent="0.25">
      <c r="A879" t="s">
        <v>2547</v>
      </c>
      <c r="B879">
        <v>4376.85986328125</v>
      </c>
      <c r="C879">
        <v>14964.5703125</v>
      </c>
      <c r="D879" s="79" t="s">
        <v>5332</v>
      </c>
      <c r="E879" s="79" t="s">
        <v>5333</v>
      </c>
      <c r="F879" s="79" t="s">
        <v>2548</v>
      </c>
      <c r="G879" s="79" t="s">
        <v>2549</v>
      </c>
      <c r="H879">
        <v>256.239990234375</v>
      </c>
    </row>
    <row r="880" spans="1:8" x14ac:dyDescent="0.25">
      <c r="A880" t="s">
        <v>2550</v>
      </c>
      <c r="B880">
        <v>4396.43994140625</v>
      </c>
      <c r="C880">
        <v>14939.9501953125</v>
      </c>
      <c r="D880" s="79" t="s">
        <v>5334</v>
      </c>
      <c r="E880" s="79" t="s">
        <v>5335</v>
      </c>
      <c r="F880" s="79" t="s">
        <v>2551</v>
      </c>
      <c r="G880" s="79" t="s">
        <v>2552</v>
      </c>
      <c r="H880">
        <v>257.5</v>
      </c>
    </row>
    <row r="881" spans="1:8" x14ac:dyDescent="0.25">
      <c r="A881" t="s">
        <v>2553</v>
      </c>
      <c r="B881">
        <v>4450.3798828125</v>
      </c>
      <c r="C881">
        <v>15179.2099609375</v>
      </c>
      <c r="D881" s="79" t="s">
        <v>5336</v>
      </c>
      <c r="E881">
        <v>337.288818359375</v>
      </c>
      <c r="F881" s="79" t="s">
        <v>5337</v>
      </c>
      <c r="G881" s="79" t="s">
        <v>624</v>
      </c>
      <c r="H881" s="79" t="s">
        <v>5338</v>
      </c>
    </row>
    <row r="882" spans="1:8" x14ac:dyDescent="0.25">
      <c r="A882" t="s">
        <v>2554</v>
      </c>
      <c r="B882">
        <v>4455.58984375</v>
      </c>
      <c r="C882">
        <v>15208.6904296875</v>
      </c>
      <c r="D882" s="79" t="s">
        <v>2555</v>
      </c>
      <c r="E882" s="79" t="s">
        <v>2556</v>
      </c>
      <c r="F882">
        <v>94.926368713378906</v>
      </c>
      <c r="G882" s="79" t="s">
        <v>2557</v>
      </c>
      <c r="H882" s="79" t="s">
        <v>5339</v>
      </c>
    </row>
    <row r="883" spans="1:8" x14ac:dyDescent="0.25">
      <c r="A883" t="s">
        <v>2558</v>
      </c>
      <c r="B883">
        <v>4446.81982421875</v>
      </c>
      <c r="C883">
        <v>15203.7802734375</v>
      </c>
      <c r="D883" s="79" t="s">
        <v>5340</v>
      </c>
      <c r="E883" s="79" t="s">
        <v>5341</v>
      </c>
      <c r="F883" s="79" t="s">
        <v>5342</v>
      </c>
      <c r="G883" s="79" t="s">
        <v>2559</v>
      </c>
      <c r="H883" s="79" t="s">
        <v>5343</v>
      </c>
    </row>
    <row r="884" spans="1:8" x14ac:dyDescent="0.25">
      <c r="A884" t="s">
        <v>2560</v>
      </c>
      <c r="B884">
        <v>4411.58984375</v>
      </c>
      <c r="C884">
        <v>15089.4501953125</v>
      </c>
      <c r="D884">
        <v>190.36669921875</v>
      </c>
      <c r="E884" s="79" t="s">
        <v>5344</v>
      </c>
      <c r="F884">
        <v>93.2286376953125</v>
      </c>
      <c r="G884" s="79" t="s">
        <v>2561</v>
      </c>
      <c r="H884" s="79" t="s">
        <v>5345</v>
      </c>
    </row>
    <row r="885" spans="1:8" x14ac:dyDescent="0.25">
      <c r="A885" t="s">
        <v>2562</v>
      </c>
      <c r="B885">
        <v>4398.9501953125</v>
      </c>
      <c r="C885">
        <v>15036.849609375</v>
      </c>
      <c r="D885" s="79" t="s">
        <v>2563</v>
      </c>
      <c r="E885" s="79" t="s">
        <v>5346</v>
      </c>
      <c r="F885" s="79" t="s">
        <v>2564</v>
      </c>
      <c r="G885" s="79" t="s">
        <v>644</v>
      </c>
      <c r="H885" s="79" t="s">
        <v>5347</v>
      </c>
    </row>
    <row r="886" spans="1:8" x14ac:dyDescent="0.25">
      <c r="A886" t="s">
        <v>2565</v>
      </c>
      <c r="B886">
        <v>4409.52978515625</v>
      </c>
      <c r="C886">
        <v>15045.6396484375</v>
      </c>
      <c r="D886" s="79" t="s">
        <v>2566</v>
      </c>
      <c r="E886" s="79" t="s">
        <v>5348</v>
      </c>
      <c r="F886" s="79" t="s">
        <v>2567</v>
      </c>
      <c r="G886" s="79" t="s">
        <v>2568</v>
      </c>
      <c r="H886" s="79" t="s">
        <v>5349</v>
      </c>
    </row>
    <row r="887" spans="1:8" x14ac:dyDescent="0.25">
      <c r="A887" t="s">
        <v>2569</v>
      </c>
      <c r="B887">
        <v>4439.259765625</v>
      </c>
      <c r="C887">
        <v>15119.0595703125</v>
      </c>
      <c r="D887" s="79" t="s">
        <v>2570</v>
      </c>
      <c r="E887" s="79" t="s">
        <v>2571</v>
      </c>
      <c r="F887" s="79" t="s">
        <v>5350</v>
      </c>
      <c r="G887" s="79" t="s">
        <v>2572</v>
      </c>
      <c r="H887" s="79" t="s">
        <v>5351</v>
      </c>
    </row>
    <row r="888" spans="1:8" x14ac:dyDescent="0.25">
      <c r="A888" t="s">
        <v>2573</v>
      </c>
      <c r="B888">
        <v>4472.16015625</v>
      </c>
      <c r="C888">
        <v>15307.23046875</v>
      </c>
      <c r="D888">
        <v>188.342041015625</v>
      </c>
      <c r="E888" s="79" t="s">
        <v>5352</v>
      </c>
      <c r="F888" s="79" t="s">
        <v>5353</v>
      </c>
      <c r="G888" s="79" t="s">
        <v>2516</v>
      </c>
      <c r="H888">
        <v>271.989990234375</v>
      </c>
    </row>
    <row r="889" spans="1:8" x14ac:dyDescent="0.25">
      <c r="A889" t="s">
        <v>2574</v>
      </c>
      <c r="B889">
        <v>4510.0400390625</v>
      </c>
      <c r="C889">
        <v>15571.98046875</v>
      </c>
      <c r="D889" s="79" t="s">
        <v>2575</v>
      </c>
      <c r="E889" s="79" t="s">
        <v>5354</v>
      </c>
      <c r="F889" s="79" t="s">
        <v>5355</v>
      </c>
      <c r="G889" s="79" t="s">
        <v>2576</v>
      </c>
      <c r="H889" s="79" t="s">
        <v>5356</v>
      </c>
    </row>
    <row r="890" spans="1:8" x14ac:dyDescent="0.25">
      <c r="A890" t="s">
        <v>2577</v>
      </c>
      <c r="B890">
        <v>4505.419921875</v>
      </c>
      <c r="C890">
        <v>15565.599609375</v>
      </c>
      <c r="D890">
        <v>189.255126953125</v>
      </c>
      <c r="E890" s="79" t="s">
        <v>2578</v>
      </c>
      <c r="F890" s="79" t="s">
        <v>2579</v>
      </c>
      <c r="G890" s="79" t="s">
        <v>2580</v>
      </c>
      <c r="H890" s="79" t="s">
        <v>5357</v>
      </c>
    </row>
    <row r="891" spans="1:8" x14ac:dyDescent="0.25">
      <c r="A891" t="s">
        <v>2581</v>
      </c>
      <c r="B891">
        <v>4522.7900390625</v>
      </c>
      <c r="C891">
        <v>15713.2802734375</v>
      </c>
      <c r="D891" s="79" t="s">
        <v>5358</v>
      </c>
      <c r="E891" s="79" t="s">
        <v>5359</v>
      </c>
      <c r="F891">
        <v>96.7021484375</v>
      </c>
      <c r="G891" s="79" t="s">
        <v>2582</v>
      </c>
      <c r="H891" s="79" t="s">
        <v>5360</v>
      </c>
    </row>
    <row r="892" spans="1:8" x14ac:dyDescent="0.25">
      <c r="A892" t="s">
        <v>2583</v>
      </c>
      <c r="B892">
        <v>4554.97998046875</v>
      </c>
      <c r="C892">
        <v>15841.349609375</v>
      </c>
      <c r="D892" s="79" t="s">
        <v>2584</v>
      </c>
      <c r="E892" s="79" t="s">
        <v>2585</v>
      </c>
      <c r="F892" s="79" t="s">
        <v>5361</v>
      </c>
      <c r="G892" s="79" t="s">
        <v>2475</v>
      </c>
      <c r="H892" s="79" t="s">
        <v>3646</v>
      </c>
    </row>
    <row r="893" spans="1:8" x14ac:dyDescent="0.25">
      <c r="A893" t="s">
        <v>2586</v>
      </c>
      <c r="B893">
        <v>4565.72021484375</v>
      </c>
      <c r="C893">
        <v>15826.349609375</v>
      </c>
      <c r="D893" s="79" t="s">
        <v>5362</v>
      </c>
      <c r="E893" s="79" t="s">
        <v>2587</v>
      </c>
      <c r="F893" s="79" t="s">
        <v>5363</v>
      </c>
      <c r="G893" s="79" t="s">
        <v>2588</v>
      </c>
      <c r="H893">
        <v>291.260009765625</v>
      </c>
    </row>
    <row r="894" spans="1:8" x14ac:dyDescent="0.25">
      <c r="A894" t="s">
        <v>2589</v>
      </c>
      <c r="B894">
        <v>4534.8701171875</v>
      </c>
      <c r="C894">
        <v>15466.08984375</v>
      </c>
      <c r="D894">
        <v>191.6767578125</v>
      </c>
      <c r="E894" s="79" t="s">
        <v>5364</v>
      </c>
      <c r="F894" s="79" t="s">
        <v>2590</v>
      </c>
      <c r="G894" s="79" t="s">
        <v>2591</v>
      </c>
      <c r="H894" s="79" t="s">
        <v>5365</v>
      </c>
    </row>
    <row r="895" spans="1:8" x14ac:dyDescent="0.25">
      <c r="A895" t="s">
        <v>2592</v>
      </c>
      <c r="B895">
        <v>4536.33984375</v>
      </c>
      <c r="C895">
        <v>15425.669921875</v>
      </c>
      <c r="D895" s="79" t="s">
        <v>5366</v>
      </c>
      <c r="E895" s="79" t="s">
        <v>2593</v>
      </c>
      <c r="F895" s="79" t="s">
        <v>2594</v>
      </c>
      <c r="G895" s="79" t="s">
        <v>2595</v>
      </c>
      <c r="H895" s="79" t="s">
        <v>5367</v>
      </c>
    </row>
    <row r="896" spans="1:8" x14ac:dyDescent="0.25">
      <c r="A896" t="s">
        <v>2596</v>
      </c>
      <c r="B896">
        <v>4554.64013671875</v>
      </c>
      <c r="C896">
        <v>15448.01953125</v>
      </c>
      <c r="D896" s="79" t="s">
        <v>5368</v>
      </c>
      <c r="E896" s="79" t="s">
        <v>2597</v>
      </c>
      <c r="F896" s="79" t="s">
        <v>5369</v>
      </c>
      <c r="G896" s="79" t="s">
        <v>2598</v>
      </c>
      <c r="H896" s="79" t="s">
        <v>5370</v>
      </c>
    </row>
    <row r="897" spans="1:8" x14ac:dyDescent="0.25">
      <c r="A897" t="s">
        <v>2599</v>
      </c>
      <c r="B897">
        <v>4567.4599609375</v>
      </c>
      <c r="C897">
        <v>15561.419921875</v>
      </c>
      <c r="D897" s="79" t="s">
        <v>2600</v>
      </c>
      <c r="E897">
        <v>347.629150390625</v>
      </c>
      <c r="F897">
        <v>97.3948974609375</v>
      </c>
      <c r="G897" s="79" t="s">
        <v>2601</v>
      </c>
      <c r="H897" s="79" t="s">
        <v>5371</v>
      </c>
    </row>
    <row r="898" spans="1:8" x14ac:dyDescent="0.25">
      <c r="A898" t="s">
        <v>2602</v>
      </c>
      <c r="B898">
        <v>4566.75</v>
      </c>
      <c r="C898">
        <v>15499.259765625</v>
      </c>
      <c r="D898" s="79" t="s">
        <v>2603</v>
      </c>
      <c r="E898" s="79" t="s">
        <v>5372</v>
      </c>
      <c r="F898" s="79" t="s">
        <v>5373</v>
      </c>
      <c r="G898" s="79" t="s">
        <v>2604</v>
      </c>
      <c r="H898" s="79" t="s">
        <v>5374</v>
      </c>
    </row>
    <row r="899" spans="1:8" x14ac:dyDescent="0.25">
      <c r="A899" t="s">
        <v>2605</v>
      </c>
      <c r="B899">
        <v>4537.41015625</v>
      </c>
      <c r="C899">
        <v>15464.9296875</v>
      </c>
      <c r="D899" s="79" t="s">
        <v>5375</v>
      </c>
      <c r="E899" s="79" t="s">
        <v>2606</v>
      </c>
      <c r="F899" s="79" t="s">
        <v>2607</v>
      </c>
      <c r="G899" s="79" t="s">
        <v>2608</v>
      </c>
      <c r="H899" s="79" t="s">
        <v>5376</v>
      </c>
    </row>
    <row r="900" spans="1:8" x14ac:dyDescent="0.25">
      <c r="A900" t="s">
        <v>2609</v>
      </c>
      <c r="B900">
        <v>4582.22998046875</v>
      </c>
      <c r="C900">
        <v>15750.9296875</v>
      </c>
      <c r="D900" s="79" t="s">
        <v>2610</v>
      </c>
      <c r="E900" s="79" t="s">
        <v>2611</v>
      </c>
      <c r="F900">
        <v>97.931541442871094</v>
      </c>
      <c r="G900" s="79" t="s">
        <v>2612</v>
      </c>
      <c r="H900" s="79" t="s">
        <v>5377</v>
      </c>
    </row>
    <row r="901" spans="1:8" x14ac:dyDescent="0.25">
      <c r="A901" t="s">
        <v>2613</v>
      </c>
      <c r="B901">
        <v>4588.9599609375</v>
      </c>
      <c r="C901">
        <v>15757</v>
      </c>
      <c r="D901" s="79" t="s">
        <v>2614</v>
      </c>
      <c r="E901" s="79" t="s">
        <v>5378</v>
      </c>
      <c r="F901" s="79" t="s">
        <v>2615</v>
      </c>
      <c r="G901" s="79" t="s">
        <v>2616</v>
      </c>
      <c r="H901" s="79" t="s">
        <v>5379</v>
      </c>
    </row>
    <row r="902" spans="1:8" x14ac:dyDescent="0.25">
      <c r="A902" t="s">
        <v>2617</v>
      </c>
      <c r="B902">
        <v>4576.72998046875</v>
      </c>
      <c r="C902">
        <v>15718.009765625</v>
      </c>
      <c r="D902" s="79" t="s">
        <v>5380</v>
      </c>
      <c r="E902">
        <v>333.12890625</v>
      </c>
      <c r="F902" s="79" t="s">
        <v>5381</v>
      </c>
      <c r="G902" s="79" t="s">
        <v>2618</v>
      </c>
      <c r="H902" s="79" t="s">
        <v>5382</v>
      </c>
    </row>
    <row r="903" spans="1:8" x14ac:dyDescent="0.25">
      <c r="A903" t="s">
        <v>2619</v>
      </c>
      <c r="B903">
        <v>4513.39013671875</v>
      </c>
      <c r="C903">
        <v>15370.740234375</v>
      </c>
      <c r="D903" s="79" t="s">
        <v>5383</v>
      </c>
      <c r="E903" s="79" t="s">
        <v>5384</v>
      </c>
      <c r="F903" s="79" t="s">
        <v>2620</v>
      </c>
      <c r="G903" s="79" t="s">
        <v>2621</v>
      </c>
      <c r="H903" s="79" t="s">
        <v>5385</v>
      </c>
    </row>
    <row r="904" spans="1:8" x14ac:dyDescent="0.25">
      <c r="A904" t="s">
        <v>2622</v>
      </c>
      <c r="B904">
        <v>4501.89013671875</v>
      </c>
      <c r="C904">
        <v>15353.5400390625</v>
      </c>
      <c r="D904" s="79" t="s">
        <v>5386</v>
      </c>
      <c r="E904" s="79" t="s">
        <v>2623</v>
      </c>
      <c r="F904" s="79" t="s">
        <v>2624</v>
      </c>
      <c r="G904" s="79" t="s">
        <v>2625</v>
      </c>
      <c r="H904" s="79" t="s">
        <v>5387</v>
      </c>
    </row>
    <row r="905" spans="1:8" x14ac:dyDescent="0.25">
      <c r="A905" t="s">
        <v>2626</v>
      </c>
      <c r="B905">
        <v>4478.02978515625</v>
      </c>
      <c r="C905">
        <v>15274.919921875</v>
      </c>
      <c r="D905" s="79" t="s">
        <v>5388</v>
      </c>
      <c r="E905" s="79" t="s">
        <v>5389</v>
      </c>
      <c r="F905" s="79" t="s">
        <v>5390</v>
      </c>
      <c r="G905" s="79" t="s">
        <v>2627</v>
      </c>
      <c r="H905" s="79" t="s">
        <v>5391</v>
      </c>
    </row>
    <row r="906" spans="1:8" x14ac:dyDescent="0.25">
      <c r="A906" t="s">
        <v>2628</v>
      </c>
      <c r="B906">
        <v>4518.43994140625</v>
      </c>
      <c r="C906">
        <v>15407.849609375</v>
      </c>
      <c r="D906" s="79" t="s">
        <v>5392</v>
      </c>
      <c r="E906" s="79" t="s">
        <v>2629</v>
      </c>
      <c r="F906" s="79" t="s">
        <v>2630</v>
      </c>
      <c r="G906" s="79" t="s">
        <v>2631</v>
      </c>
      <c r="H906" s="79" t="s">
        <v>5393</v>
      </c>
    </row>
    <row r="907" spans="1:8" x14ac:dyDescent="0.25">
      <c r="A907" t="s">
        <v>2632</v>
      </c>
      <c r="B907">
        <v>4499.3798828125</v>
      </c>
      <c r="C907">
        <v>15273.0498046875</v>
      </c>
      <c r="D907" s="79" t="s">
        <v>5394</v>
      </c>
      <c r="E907" s="79" t="s">
        <v>5395</v>
      </c>
      <c r="F907" s="79" t="s">
        <v>2633</v>
      </c>
      <c r="G907" s="79" t="s">
        <v>644</v>
      </c>
      <c r="H907" s="79" t="s">
        <v>5396</v>
      </c>
    </row>
    <row r="908" spans="1:8" x14ac:dyDescent="0.25">
      <c r="A908" t="s">
        <v>2634</v>
      </c>
      <c r="B908">
        <v>4467.7099609375</v>
      </c>
      <c r="C908">
        <v>15101.7099609375</v>
      </c>
      <c r="D908" s="79" t="s">
        <v>5397</v>
      </c>
      <c r="E908" s="79" t="s">
        <v>2635</v>
      </c>
      <c r="F908" s="79" t="s">
        <v>2636</v>
      </c>
      <c r="G908" s="79" t="s">
        <v>2637</v>
      </c>
      <c r="H908" s="79" t="s">
        <v>5398</v>
      </c>
    </row>
    <row r="909" spans="1:8" x14ac:dyDescent="0.25">
      <c r="A909" t="s">
        <v>2638</v>
      </c>
      <c r="B909">
        <v>4468.830078125</v>
      </c>
      <c r="C909">
        <v>15128.83984375</v>
      </c>
      <c r="D909" s="79" t="s">
        <v>5399</v>
      </c>
      <c r="E909" s="79" t="s">
        <v>5400</v>
      </c>
      <c r="F909" s="79" t="s">
        <v>5401</v>
      </c>
      <c r="G909" s="79" t="s">
        <v>2639</v>
      </c>
      <c r="H909" s="79" t="s">
        <v>5402</v>
      </c>
    </row>
    <row r="910" spans="1:8" x14ac:dyDescent="0.25">
      <c r="A910" t="s">
        <v>2640</v>
      </c>
      <c r="B910">
        <v>4464.0498046875</v>
      </c>
      <c r="C910">
        <v>15028.0703125</v>
      </c>
      <c r="D910" s="79" t="s">
        <v>2641</v>
      </c>
      <c r="E910" s="79" t="s">
        <v>2642</v>
      </c>
      <c r="F910" s="79" t="s">
        <v>2643</v>
      </c>
      <c r="G910" s="79" t="s">
        <v>2639</v>
      </c>
      <c r="H910" s="79" t="s">
        <v>5403</v>
      </c>
    </row>
    <row r="911" spans="1:8" x14ac:dyDescent="0.25">
      <c r="A911" t="s">
        <v>2644</v>
      </c>
      <c r="B911">
        <v>4489.72021484375</v>
      </c>
      <c r="C911">
        <v>15205.58984375</v>
      </c>
      <c r="D911" s="79" t="s">
        <v>2645</v>
      </c>
      <c r="E911" s="79" t="s">
        <v>5404</v>
      </c>
      <c r="F911">
        <v>95.141014099121094</v>
      </c>
      <c r="G911" s="79" t="s">
        <v>2646</v>
      </c>
      <c r="H911" s="79" t="s">
        <v>5405</v>
      </c>
    </row>
    <row r="912" spans="1:8" x14ac:dyDescent="0.25">
      <c r="A912" t="s">
        <v>2647</v>
      </c>
      <c r="B912">
        <v>4437.85986328125</v>
      </c>
      <c r="C912">
        <v>15037.650390625</v>
      </c>
      <c r="D912" s="79" t="s">
        <v>5406</v>
      </c>
      <c r="E912" s="79" t="s">
        <v>2648</v>
      </c>
      <c r="F912" s="79" t="s">
        <v>2649</v>
      </c>
      <c r="G912" s="79" t="s">
        <v>2650</v>
      </c>
      <c r="H912" s="79" t="s">
        <v>5407</v>
      </c>
    </row>
    <row r="913" spans="1:8" x14ac:dyDescent="0.25">
      <c r="A913" t="s">
        <v>2651</v>
      </c>
      <c r="B913">
        <v>4404.330078125</v>
      </c>
      <c r="C913">
        <v>14876.4697265625</v>
      </c>
      <c r="D913" s="79" t="s">
        <v>2652</v>
      </c>
      <c r="E913" s="79" t="s">
        <v>2653</v>
      </c>
      <c r="F913" s="79" t="s">
        <v>5408</v>
      </c>
      <c r="G913" s="79" t="s">
        <v>2654</v>
      </c>
      <c r="H913" s="79" t="s">
        <v>5409</v>
      </c>
    </row>
    <row r="914" spans="1:8" x14ac:dyDescent="0.25">
      <c r="A914" t="s">
        <v>2655</v>
      </c>
      <c r="B914">
        <v>4370.35986328125</v>
      </c>
      <c r="C914">
        <v>14715.8095703125</v>
      </c>
      <c r="D914" s="79" t="s">
        <v>5410</v>
      </c>
      <c r="E914" s="79" t="s">
        <v>5411</v>
      </c>
      <c r="F914">
        <v>92.691993713378906</v>
      </c>
      <c r="G914" s="79" t="s">
        <v>2656</v>
      </c>
      <c r="H914" s="79" t="s">
        <v>5412</v>
      </c>
    </row>
    <row r="915" spans="1:8" x14ac:dyDescent="0.25">
      <c r="A915" t="s">
        <v>2657</v>
      </c>
      <c r="B915">
        <v>4369.7099609375</v>
      </c>
      <c r="C915">
        <v>14694.83984375</v>
      </c>
      <c r="D915" s="79" t="s">
        <v>5413</v>
      </c>
      <c r="E915" s="79" t="s">
        <v>2658</v>
      </c>
      <c r="F915" s="79" t="s">
        <v>2659</v>
      </c>
      <c r="G915" s="79" t="s">
        <v>2660</v>
      </c>
      <c r="H915" s="79" t="s">
        <v>5414</v>
      </c>
    </row>
    <row r="916" spans="1:8" x14ac:dyDescent="0.25">
      <c r="A916" t="s">
        <v>2661</v>
      </c>
      <c r="B916">
        <v>4399.77001953125</v>
      </c>
      <c r="C916">
        <v>14936.6904296875</v>
      </c>
      <c r="D916" s="79" t="s">
        <v>2662</v>
      </c>
      <c r="E916" s="79" t="s">
        <v>2663</v>
      </c>
      <c r="F916" s="79" t="s">
        <v>5415</v>
      </c>
      <c r="G916" s="79" t="s">
        <v>2664</v>
      </c>
      <c r="H916" s="79" t="s">
        <v>5416</v>
      </c>
    </row>
    <row r="917" spans="1:8" x14ac:dyDescent="0.25">
      <c r="A917" t="s">
        <v>2665</v>
      </c>
      <c r="B917">
        <v>4387.5498046875</v>
      </c>
      <c r="C917">
        <v>14908.9599609375</v>
      </c>
      <c r="D917" s="79" t="s">
        <v>5417</v>
      </c>
      <c r="E917">
        <v>320.0576171875</v>
      </c>
      <c r="F917" s="79" t="s">
        <v>5418</v>
      </c>
      <c r="G917" s="79" t="s">
        <v>2666</v>
      </c>
      <c r="H917" s="79" t="s">
        <v>5419</v>
      </c>
    </row>
    <row r="918" spans="1:8" x14ac:dyDescent="0.25">
      <c r="A918" t="s">
        <v>2667</v>
      </c>
      <c r="B918">
        <v>4436.009765625</v>
      </c>
      <c r="C918">
        <v>15148.0595703125</v>
      </c>
      <c r="D918" s="79" t="s">
        <v>2668</v>
      </c>
      <c r="E918" s="79" t="s">
        <v>2669</v>
      </c>
      <c r="F918" s="79" t="s">
        <v>2670</v>
      </c>
      <c r="G918" s="79" t="s">
        <v>2671</v>
      </c>
      <c r="H918" s="79" t="s">
        <v>5420</v>
      </c>
    </row>
    <row r="919" spans="1:8" x14ac:dyDescent="0.25">
      <c r="A919" t="s">
        <v>2672</v>
      </c>
      <c r="B919">
        <v>4376.31005859375</v>
      </c>
      <c r="C919">
        <v>14816.4404296875</v>
      </c>
      <c r="D919" s="79" t="s">
        <v>2673</v>
      </c>
      <c r="E919">
        <v>317.586181640625</v>
      </c>
      <c r="F919" s="79" t="s">
        <v>2674</v>
      </c>
      <c r="G919" s="79" t="s">
        <v>611</v>
      </c>
      <c r="H919" s="79" t="s">
        <v>5421</v>
      </c>
    </row>
    <row r="920" spans="1:8" x14ac:dyDescent="0.25">
      <c r="A920" t="s">
        <v>2675</v>
      </c>
      <c r="B920">
        <v>4405.7099609375</v>
      </c>
      <c r="C920">
        <v>14941.830078125</v>
      </c>
      <c r="D920" s="79" t="s">
        <v>2676</v>
      </c>
      <c r="E920" s="79" t="s">
        <v>2677</v>
      </c>
      <c r="F920" s="79" t="s">
        <v>2678</v>
      </c>
      <c r="G920" s="79" t="s">
        <v>2679</v>
      </c>
      <c r="H920" s="79" t="s">
        <v>5422</v>
      </c>
    </row>
    <row r="921" spans="1:8" x14ac:dyDescent="0.25">
      <c r="A921" t="s">
        <v>2680</v>
      </c>
      <c r="B921">
        <v>4433.31005859375</v>
      </c>
      <c r="C921">
        <v>15052.4599609375</v>
      </c>
      <c r="D921" s="79" t="s">
        <v>2681</v>
      </c>
      <c r="E921" s="79" t="s">
        <v>2682</v>
      </c>
      <c r="F921" s="79" t="s">
        <v>5423</v>
      </c>
      <c r="G921" s="79" t="s">
        <v>2683</v>
      </c>
      <c r="H921" s="79" t="s">
        <v>5424</v>
      </c>
    </row>
    <row r="922" spans="1:8" x14ac:dyDescent="0.25">
      <c r="A922" t="s">
        <v>2684</v>
      </c>
      <c r="B922">
        <v>4497.6298828125</v>
      </c>
      <c r="C922">
        <v>15376.5498046875</v>
      </c>
      <c r="D922" s="79" t="s">
        <v>5425</v>
      </c>
      <c r="E922" s="79" t="s">
        <v>5426</v>
      </c>
      <c r="F922" s="79" t="s">
        <v>5427</v>
      </c>
      <c r="G922" s="79" t="s">
        <v>2685</v>
      </c>
      <c r="H922" s="79" t="s">
        <v>5428</v>
      </c>
    </row>
    <row r="923" spans="1:8" x14ac:dyDescent="0.25">
      <c r="A923" t="s">
        <v>2686</v>
      </c>
      <c r="B923">
        <v>4514.8701171875</v>
      </c>
      <c r="C923">
        <v>15462.4296875</v>
      </c>
      <c r="D923" s="79" t="s">
        <v>2687</v>
      </c>
      <c r="E923" s="79" t="s">
        <v>2688</v>
      </c>
      <c r="F923" s="79" t="s">
        <v>5429</v>
      </c>
      <c r="G923" s="79" t="s">
        <v>2689</v>
      </c>
      <c r="H923" s="79" t="s">
        <v>5430</v>
      </c>
    </row>
    <row r="924" spans="1:8" x14ac:dyDescent="0.25">
      <c r="A924" t="s">
        <v>2690</v>
      </c>
      <c r="B924">
        <v>4507.66015625</v>
      </c>
      <c r="C924">
        <v>15501.0703125</v>
      </c>
      <c r="D924" s="79" t="s">
        <v>5431</v>
      </c>
      <c r="E924" s="79" t="s">
        <v>5432</v>
      </c>
      <c r="F924" s="79" t="s">
        <v>2691</v>
      </c>
      <c r="G924" s="79" t="s">
        <v>2692</v>
      </c>
      <c r="H924" s="79" t="s">
        <v>5433</v>
      </c>
    </row>
    <row r="925" spans="1:8" x14ac:dyDescent="0.25">
      <c r="A925" t="s">
        <v>2693</v>
      </c>
      <c r="B925">
        <v>4515.77001953125</v>
      </c>
      <c r="C925">
        <v>15490.8603515625</v>
      </c>
      <c r="D925" s="79" t="s">
        <v>2694</v>
      </c>
      <c r="E925" s="79" t="s">
        <v>5434</v>
      </c>
      <c r="F925" s="79" t="s">
        <v>2695</v>
      </c>
      <c r="G925" s="79" t="s">
        <v>2696</v>
      </c>
      <c r="H925" s="79" t="s">
        <v>5435</v>
      </c>
    </row>
    <row r="926" spans="1:8" x14ac:dyDescent="0.25">
      <c r="A926" t="s">
        <v>2697</v>
      </c>
      <c r="B926">
        <v>4496.830078125</v>
      </c>
      <c r="C926">
        <v>15508.240234375</v>
      </c>
      <c r="D926" s="79" t="s">
        <v>5436</v>
      </c>
      <c r="E926" s="79" t="s">
        <v>2698</v>
      </c>
      <c r="F926" s="79" t="s">
        <v>2699</v>
      </c>
      <c r="G926" s="79" t="s">
        <v>644</v>
      </c>
      <c r="H926">
        <v>256.489990234375</v>
      </c>
    </row>
    <row r="927" spans="1:8" x14ac:dyDescent="0.25">
      <c r="A927" t="s">
        <v>2700</v>
      </c>
      <c r="B927">
        <v>4465.47998046875</v>
      </c>
      <c r="C927">
        <v>15371.4404296875</v>
      </c>
      <c r="D927">
        <v>181.77880859375</v>
      </c>
      <c r="E927" s="79" t="s">
        <v>5437</v>
      </c>
      <c r="F927" s="79" t="s">
        <v>5438</v>
      </c>
      <c r="G927" s="79" t="s">
        <v>2701</v>
      </c>
      <c r="H927" s="79" t="s">
        <v>5439</v>
      </c>
    </row>
    <row r="928" spans="1:8" x14ac:dyDescent="0.25">
      <c r="A928" t="s">
        <v>2702</v>
      </c>
      <c r="B928">
        <v>4451.14013671875</v>
      </c>
      <c r="C928">
        <v>15258.51953125</v>
      </c>
      <c r="D928" s="79" t="s">
        <v>5440</v>
      </c>
      <c r="E928" s="79" t="s">
        <v>5441</v>
      </c>
      <c r="F928" s="79" t="s">
        <v>2703</v>
      </c>
      <c r="G928" s="79" t="s">
        <v>2704</v>
      </c>
      <c r="H928" s="79" t="s">
        <v>5442</v>
      </c>
    </row>
    <row r="929" spans="1:8" x14ac:dyDescent="0.25">
      <c r="A929" t="s">
        <v>2705</v>
      </c>
      <c r="B929">
        <v>4457.490234375</v>
      </c>
      <c r="C929">
        <v>15280.23046875</v>
      </c>
      <c r="D929" s="79" t="s">
        <v>2706</v>
      </c>
      <c r="E929" s="79" t="s">
        <v>2707</v>
      </c>
      <c r="F929" s="79" t="s">
        <v>2708</v>
      </c>
      <c r="G929" s="79" t="s">
        <v>2709</v>
      </c>
      <c r="H929">
        <v>248.5</v>
      </c>
    </row>
    <row r="930" spans="1:8" x14ac:dyDescent="0.25">
      <c r="A930" t="s">
        <v>2710</v>
      </c>
      <c r="B930">
        <v>4487.4599609375</v>
      </c>
      <c r="C930">
        <v>15461.8701171875</v>
      </c>
      <c r="D930" s="79" t="s">
        <v>2711</v>
      </c>
      <c r="E930" s="79" t="s">
        <v>2712</v>
      </c>
      <c r="F930" s="79" t="s">
        <v>2713</v>
      </c>
      <c r="G930" s="79" t="s">
        <v>2714</v>
      </c>
      <c r="H930" s="79" t="s">
        <v>5443</v>
      </c>
    </row>
    <row r="931" spans="1:8" x14ac:dyDescent="0.25">
      <c r="A931" t="s">
        <v>2715</v>
      </c>
      <c r="B931">
        <v>4461.89990234375</v>
      </c>
      <c r="C931">
        <v>15289.740234375</v>
      </c>
      <c r="D931" s="79" t="s">
        <v>2716</v>
      </c>
      <c r="E931" s="79" t="s">
        <v>2717</v>
      </c>
      <c r="F931" s="79" t="s">
        <v>2718</v>
      </c>
      <c r="G931" s="79" t="s">
        <v>1533</v>
      </c>
      <c r="H931" s="79" t="s">
        <v>5444</v>
      </c>
    </row>
    <row r="932" spans="1:8" x14ac:dyDescent="0.25">
      <c r="A932" t="s">
        <v>2719</v>
      </c>
      <c r="B932">
        <v>4467.43994140625</v>
      </c>
      <c r="C932">
        <v>15348.5302734375</v>
      </c>
      <c r="D932" s="79" t="s">
        <v>2720</v>
      </c>
      <c r="E932" s="79" t="s">
        <v>5445</v>
      </c>
      <c r="F932" s="79" t="s">
        <v>5446</v>
      </c>
      <c r="G932" s="79" t="s">
        <v>2222</v>
      </c>
      <c r="H932" s="79" t="s">
        <v>5447</v>
      </c>
    </row>
    <row r="933" spans="1:8" x14ac:dyDescent="0.25">
      <c r="A933" t="s">
        <v>2721</v>
      </c>
      <c r="B933">
        <v>4505.10009765625</v>
      </c>
      <c r="C933">
        <v>15473.8896484375</v>
      </c>
      <c r="D933" s="79" t="s">
        <v>5448</v>
      </c>
      <c r="E933" s="79" t="s">
        <v>5449</v>
      </c>
      <c r="F933" s="79" t="s">
        <v>2722</v>
      </c>
      <c r="G933" s="79" t="s">
        <v>2723</v>
      </c>
      <c r="H933" s="79" t="s">
        <v>5450</v>
      </c>
    </row>
    <row r="934" spans="1:8" x14ac:dyDescent="0.25">
      <c r="A934" t="s">
        <v>2724</v>
      </c>
      <c r="B934">
        <v>4450.31982421875</v>
      </c>
      <c r="C934">
        <v>15202.400390625</v>
      </c>
      <c r="D934" s="79" t="s">
        <v>2725</v>
      </c>
      <c r="E934" s="79" t="s">
        <v>5451</v>
      </c>
      <c r="F934" s="79" t="s">
        <v>2726</v>
      </c>
      <c r="G934" s="79" t="s">
        <v>2727</v>
      </c>
      <c r="H934" s="79" t="s">
        <v>5452</v>
      </c>
    </row>
    <row r="935" spans="1:8" x14ac:dyDescent="0.25">
      <c r="A935" t="s">
        <v>2728</v>
      </c>
      <c r="B935">
        <v>4453.52978515625</v>
      </c>
      <c r="C935">
        <v>15225.3701171875</v>
      </c>
      <c r="D935" s="79" t="s">
        <v>5453</v>
      </c>
      <c r="E935" s="79" t="s">
        <v>2729</v>
      </c>
      <c r="F935">
        <v>94.49267578125</v>
      </c>
      <c r="G935" s="79" t="s">
        <v>2730</v>
      </c>
      <c r="H935" s="79" t="s">
        <v>5371</v>
      </c>
    </row>
    <row r="936" spans="1:8" x14ac:dyDescent="0.25">
      <c r="A936" t="s">
        <v>2731</v>
      </c>
      <c r="B936">
        <v>4443.9501953125</v>
      </c>
      <c r="C936">
        <v>15191.23046875</v>
      </c>
      <c r="D936" s="79" t="s">
        <v>5454</v>
      </c>
      <c r="E936" s="79" t="s">
        <v>5455</v>
      </c>
      <c r="F936" s="79" t="s">
        <v>5456</v>
      </c>
      <c r="G936" s="79" t="s">
        <v>2244</v>
      </c>
      <c r="H936">
        <v>266.5</v>
      </c>
    </row>
    <row r="937" spans="1:8" x14ac:dyDescent="0.25">
      <c r="A937" t="s">
        <v>2732</v>
      </c>
      <c r="B937">
        <v>4402.2001953125</v>
      </c>
      <c r="C937">
        <v>14969.919921875</v>
      </c>
      <c r="D937" s="79" t="s">
        <v>5457</v>
      </c>
      <c r="E937" s="79" t="s">
        <v>2733</v>
      </c>
      <c r="F937" s="79" t="s">
        <v>2734</v>
      </c>
      <c r="G937" s="79" t="s">
        <v>2735</v>
      </c>
      <c r="H937" s="79" t="s">
        <v>5458</v>
      </c>
    </row>
    <row r="938" spans="1:8" x14ac:dyDescent="0.25">
      <c r="A938" t="s">
        <v>2736</v>
      </c>
      <c r="B938">
        <v>4330</v>
      </c>
      <c r="C938">
        <v>14694.240234375</v>
      </c>
      <c r="D938" s="79" t="s">
        <v>5459</v>
      </c>
      <c r="E938" s="79" t="s">
        <v>2737</v>
      </c>
      <c r="F938" s="79" t="s">
        <v>2738</v>
      </c>
      <c r="G938" s="79" t="s">
        <v>2739</v>
      </c>
      <c r="H938" s="79" t="s">
        <v>5460</v>
      </c>
    </row>
    <row r="939" spans="1:8" x14ac:dyDescent="0.25">
      <c r="A939" t="s">
        <v>2740</v>
      </c>
      <c r="B939">
        <v>4320.06005859375</v>
      </c>
      <c r="C939">
        <v>14701.099609375</v>
      </c>
      <c r="D939" s="79" t="s">
        <v>5461</v>
      </c>
      <c r="E939" s="79" t="s">
        <v>2741</v>
      </c>
      <c r="F939" s="79" t="s">
        <v>2742</v>
      </c>
      <c r="G939" s="79" t="s">
        <v>2743</v>
      </c>
      <c r="H939" s="79" t="s">
        <v>5462</v>
      </c>
    </row>
    <row r="940" spans="1:8" x14ac:dyDescent="0.25">
      <c r="A940" t="s">
        <v>2744</v>
      </c>
      <c r="B940">
        <v>4337.43994140625</v>
      </c>
      <c r="C940">
        <v>14768.900390625</v>
      </c>
      <c r="D940" s="79" t="s">
        <v>2745</v>
      </c>
      <c r="E940" s="79" t="s">
        <v>2746</v>
      </c>
      <c r="F940" s="79" t="s">
        <v>2747</v>
      </c>
      <c r="G940" s="79" t="s">
        <v>796</v>
      </c>
      <c r="H940" s="79" t="s">
        <v>5463</v>
      </c>
    </row>
    <row r="941" spans="1:8" x14ac:dyDescent="0.25">
      <c r="A941" t="s">
        <v>2748</v>
      </c>
      <c r="B941">
        <v>4273.52978515625</v>
      </c>
      <c r="C941">
        <v>14545.830078125</v>
      </c>
      <c r="D941" s="79" t="s">
        <v>5464</v>
      </c>
      <c r="E941" s="79" t="s">
        <v>2749</v>
      </c>
      <c r="F941">
        <v>90.9163818359375</v>
      </c>
      <c r="G941" s="79" t="s">
        <v>2750</v>
      </c>
      <c r="H941" s="79" t="s">
        <v>5465</v>
      </c>
    </row>
    <row r="942" spans="1:8" x14ac:dyDescent="0.25">
      <c r="A942" t="s">
        <v>2751</v>
      </c>
      <c r="B942">
        <v>4274.509765625</v>
      </c>
      <c r="C942">
        <v>14580.16015625</v>
      </c>
      <c r="D942">
        <v>169.3759765625</v>
      </c>
      <c r="E942" s="79" t="s">
        <v>5466</v>
      </c>
      <c r="F942" s="79" t="s">
        <v>5467</v>
      </c>
      <c r="G942" s="79" t="s">
        <v>2197</v>
      </c>
      <c r="H942">
        <v>240.5</v>
      </c>
    </row>
    <row r="943" spans="1:8" x14ac:dyDescent="0.25">
      <c r="A943" t="s">
        <v>2752</v>
      </c>
      <c r="B943">
        <v>4299.7001953125</v>
      </c>
      <c r="C943">
        <v>14702.76953125</v>
      </c>
      <c r="D943" s="79" t="s">
        <v>2753</v>
      </c>
      <c r="E943" s="79" t="s">
        <v>5468</v>
      </c>
      <c r="F943" s="79" t="s">
        <v>2754</v>
      </c>
      <c r="G943" s="79" t="s">
        <v>2755</v>
      </c>
      <c r="H943" s="79" t="s">
        <v>5469</v>
      </c>
    </row>
    <row r="944" spans="1:8" x14ac:dyDescent="0.25">
      <c r="A944" t="s">
        <v>2756</v>
      </c>
      <c r="B944">
        <v>4288.0498046875</v>
      </c>
      <c r="C944">
        <v>14715.240234375</v>
      </c>
      <c r="D944" s="79" t="s">
        <v>2757</v>
      </c>
      <c r="E944" s="79" t="s">
        <v>5470</v>
      </c>
      <c r="F944" s="79" t="s">
        <v>2758</v>
      </c>
      <c r="G944" s="79" t="s">
        <v>2759</v>
      </c>
      <c r="H944" s="79" t="s">
        <v>5471</v>
      </c>
    </row>
    <row r="945" spans="1:8" x14ac:dyDescent="0.25">
      <c r="A945" t="s">
        <v>2760</v>
      </c>
      <c r="B945">
        <v>4288.39013671875</v>
      </c>
      <c r="C945">
        <v>14837.5703125</v>
      </c>
      <c r="D945" s="79" t="s">
        <v>2761</v>
      </c>
      <c r="E945" s="79" t="s">
        <v>5472</v>
      </c>
      <c r="F945" s="79" t="s">
        <v>2762</v>
      </c>
      <c r="G945" s="79" t="s">
        <v>2763</v>
      </c>
      <c r="H945" s="79" t="s">
        <v>5473</v>
      </c>
    </row>
    <row r="946" spans="1:8" x14ac:dyDescent="0.25">
      <c r="A946" t="s">
        <v>2764</v>
      </c>
      <c r="B946">
        <v>4229.4501953125</v>
      </c>
      <c r="C946">
        <v>14565.6201171875</v>
      </c>
      <c r="D946" s="79" t="s">
        <v>2765</v>
      </c>
      <c r="E946" s="79" t="s">
        <v>5474</v>
      </c>
      <c r="F946" s="79" t="s">
        <v>2766</v>
      </c>
      <c r="G946" s="79" t="s">
        <v>2767</v>
      </c>
      <c r="H946" s="79" t="s">
        <v>5475</v>
      </c>
    </row>
    <row r="947" spans="1:8" x14ac:dyDescent="0.25">
      <c r="A947" t="s">
        <v>2768</v>
      </c>
      <c r="B947">
        <v>4263.75</v>
      </c>
      <c r="C947">
        <v>14776.25</v>
      </c>
      <c r="D947" s="79" t="s">
        <v>2769</v>
      </c>
      <c r="E947" s="79" t="s">
        <v>2770</v>
      </c>
      <c r="F947" s="79" t="s">
        <v>2771</v>
      </c>
      <c r="G947" s="79" t="s">
        <v>2772</v>
      </c>
      <c r="H947" s="79" t="s">
        <v>5476</v>
      </c>
    </row>
    <row r="948" spans="1:8" x14ac:dyDescent="0.25">
      <c r="A948" t="s">
        <v>2773</v>
      </c>
      <c r="B948">
        <v>4258.18994140625</v>
      </c>
      <c r="C948">
        <v>14723.2197265625</v>
      </c>
      <c r="D948" s="79" t="s">
        <v>5477</v>
      </c>
      <c r="E948" s="79" t="s">
        <v>5478</v>
      </c>
      <c r="F948" s="79" t="s">
        <v>2774</v>
      </c>
      <c r="G948" s="79" t="s">
        <v>2775</v>
      </c>
      <c r="H948" s="79" t="s">
        <v>5479</v>
      </c>
    </row>
    <row r="949" spans="1:8" x14ac:dyDescent="0.25">
      <c r="A949" t="s">
        <v>2776</v>
      </c>
      <c r="B949">
        <v>4308.5</v>
      </c>
      <c r="C949">
        <v>14973.240234375</v>
      </c>
      <c r="D949">
        <v>176.392333984375</v>
      </c>
      <c r="E949" s="79" t="s">
        <v>5480</v>
      </c>
      <c r="F949" s="79" t="s">
        <v>5481</v>
      </c>
      <c r="G949" s="79" t="s">
        <v>1238</v>
      </c>
      <c r="H949" s="79" t="s">
        <v>5482</v>
      </c>
    </row>
    <row r="950" spans="1:8" x14ac:dyDescent="0.25">
      <c r="A950" t="s">
        <v>2777</v>
      </c>
      <c r="B950">
        <v>4335.66015625</v>
      </c>
      <c r="C950">
        <v>15047.150390625</v>
      </c>
      <c r="D950">
        <v>177.883056640625</v>
      </c>
      <c r="E950">
        <v>327.36279296875</v>
      </c>
      <c r="F950" s="79" t="s">
        <v>5483</v>
      </c>
      <c r="G950" s="79" t="s">
        <v>1684</v>
      </c>
      <c r="H950" s="79" t="s">
        <v>5484</v>
      </c>
    </row>
    <row r="951" spans="1:8" x14ac:dyDescent="0.25">
      <c r="A951" t="s">
        <v>2778</v>
      </c>
      <c r="B951">
        <v>4358.240234375</v>
      </c>
      <c r="C951">
        <v>15131.51953125</v>
      </c>
      <c r="D951" s="79" t="s">
        <v>5485</v>
      </c>
      <c r="E951" s="79" t="s">
        <v>5486</v>
      </c>
      <c r="F951">
        <v>92.248924255371094</v>
      </c>
      <c r="G951" s="79" t="s">
        <v>2779</v>
      </c>
      <c r="H951" s="79" t="s">
        <v>5487</v>
      </c>
    </row>
    <row r="952" spans="1:8" x14ac:dyDescent="0.25">
      <c r="A952" t="s">
        <v>2780</v>
      </c>
      <c r="B952">
        <v>4376.9501953125</v>
      </c>
      <c r="C952">
        <v>15241.1201171875</v>
      </c>
      <c r="D952" s="79" t="s">
        <v>5488</v>
      </c>
      <c r="E952" s="79" t="s">
        <v>2781</v>
      </c>
      <c r="F952" s="79" t="s">
        <v>5489</v>
      </c>
      <c r="G952" s="79" t="s">
        <v>2782</v>
      </c>
      <c r="H952">
        <v>262.989990234375</v>
      </c>
    </row>
    <row r="953" spans="1:8" x14ac:dyDescent="0.25">
      <c r="A953" t="s">
        <v>2783</v>
      </c>
      <c r="B953">
        <v>4349.60986328125</v>
      </c>
      <c r="C953">
        <v>15184.099609375</v>
      </c>
      <c r="D953" s="79" t="s">
        <v>2784</v>
      </c>
      <c r="E953" s="79" t="s">
        <v>5490</v>
      </c>
      <c r="F953" s="79" t="s">
        <v>2785</v>
      </c>
      <c r="G953" s="79" t="s">
        <v>2786</v>
      </c>
      <c r="H953" s="79" t="s">
        <v>5491</v>
      </c>
    </row>
    <row r="954" spans="1:8" x14ac:dyDescent="0.25">
      <c r="A954" t="s">
        <v>2787</v>
      </c>
      <c r="B954">
        <v>4327.77978515625</v>
      </c>
      <c r="C954">
        <v>14995.1201171875</v>
      </c>
      <c r="D954" s="79" t="s">
        <v>5492</v>
      </c>
      <c r="E954" s="79" t="s">
        <v>2788</v>
      </c>
      <c r="F954" s="79" t="s">
        <v>2789</v>
      </c>
      <c r="G954" s="79" t="s">
        <v>640</v>
      </c>
      <c r="H954" s="79" t="s">
        <v>5493</v>
      </c>
    </row>
    <row r="955" spans="1:8" x14ac:dyDescent="0.25">
      <c r="A955" t="s">
        <v>2790</v>
      </c>
      <c r="B955">
        <v>4373.6298828125</v>
      </c>
      <c r="C955">
        <v>15172.73046875</v>
      </c>
      <c r="D955" s="79" t="s">
        <v>2791</v>
      </c>
      <c r="E955" s="79" t="s">
        <v>5494</v>
      </c>
      <c r="F955">
        <v>92.1705322265625</v>
      </c>
      <c r="G955" s="79" t="s">
        <v>2792</v>
      </c>
      <c r="H955" s="79" t="s">
        <v>5495</v>
      </c>
    </row>
    <row r="956" spans="1:8" x14ac:dyDescent="0.25">
      <c r="A956" t="s">
        <v>2793</v>
      </c>
      <c r="B956">
        <v>4373.2001953125</v>
      </c>
      <c r="C956">
        <v>15122.009765625</v>
      </c>
      <c r="D956" s="79" t="s">
        <v>2794</v>
      </c>
      <c r="E956" s="79" t="s">
        <v>2795</v>
      </c>
      <c r="F956">
        <v>92.1705322265625</v>
      </c>
      <c r="G956" s="79" t="s">
        <v>1537</v>
      </c>
      <c r="H956" s="79" t="s">
        <v>5496</v>
      </c>
    </row>
    <row r="957" spans="1:8" x14ac:dyDescent="0.25">
      <c r="A957" t="s">
        <v>2796</v>
      </c>
      <c r="B957">
        <v>4314.60009765625</v>
      </c>
      <c r="C957">
        <v>14909.259765625</v>
      </c>
      <c r="D957" s="79" t="s">
        <v>2662</v>
      </c>
      <c r="E957">
        <v>327.650634765625</v>
      </c>
      <c r="F957">
        <v>90.7694091796875</v>
      </c>
      <c r="G957" s="79" t="s">
        <v>2797</v>
      </c>
      <c r="H957" s="79" t="s">
        <v>5497</v>
      </c>
    </row>
    <row r="958" spans="1:8" x14ac:dyDescent="0.25">
      <c r="A958" t="s">
        <v>2798</v>
      </c>
      <c r="B958">
        <v>4278</v>
      </c>
      <c r="C958">
        <v>14783.1298828125</v>
      </c>
      <c r="D958" s="79" t="s">
        <v>5498</v>
      </c>
      <c r="E958" s="79" t="s">
        <v>2799</v>
      </c>
      <c r="F958" s="79" t="s">
        <v>2800</v>
      </c>
      <c r="G958" s="79" t="s">
        <v>2801</v>
      </c>
      <c r="H958" s="79" t="s">
        <v>5499</v>
      </c>
    </row>
    <row r="959" spans="1:8" x14ac:dyDescent="0.25">
      <c r="A959" t="s">
        <v>2802</v>
      </c>
      <c r="B959">
        <v>4224.16015625</v>
      </c>
      <c r="C959">
        <v>14560.8798828125</v>
      </c>
      <c r="D959" s="79" t="s">
        <v>5500</v>
      </c>
      <c r="E959" s="79" t="s">
        <v>5501</v>
      </c>
      <c r="F959">
        <v>88.956764221191406</v>
      </c>
      <c r="G959" s="79" t="s">
        <v>2803</v>
      </c>
      <c r="H959" s="79" t="s">
        <v>5502</v>
      </c>
    </row>
    <row r="960" spans="1:8" x14ac:dyDescent="0.25">
      <c r="A960" t="s">
        <v>2804</v>
      </c>
      <c r="B960">
        <v>4217.0400390625</v>
      </c>
      <c r="C960">
        <v>14604.849609375</v>
      </c>
      <c r="D960" s="79" t="s">
        <v>2805</v>
      </c>
      <c r="E960" s="79" t="s">
        <v>2806</v>
      </c>
      <c r="F960" s="79" t="s">
        <v>5503</v>
      </c>
      <c r="G960" s="79" t="s">
        <v>2807</v>
      </c>
      <c r="H960" s="79" t="s">
        <v>5504</v>
      </c>
    </row>
    <row r="961" spans="1:8" x14ac:dyDescent="0.25">
      <c r="A961" t="s">
        <v>2808</v>
      </c>
      <c r="B961">
        <v>4247.68017578125</v>
      </c>
      <c r="C961">
        <v>14745.8603515625</v>
      </c>
      <c r="D961" s="79" t="s">
        <v>5505</v>
      </c>
      <c r="E961" s="79" t="s">
        <v>2809</v>
      </c>
      <c r="F961" s="79" t="s">
        <v>2810</v>
      </c>
      <c r="G961" s="79" t="s">
        <v>2811</v>
      </c>
      <c r="H961" s="79" t="s">
        <v>5506</v>
      </c>
    </row>
    <row r="962" spans="1:8" x14ac:dyDescent="0.25">
      <c r="A962" t="s">
        <v>2812</v>
      </c>
      <c r="B962">
        <v>4186.77001953125</v>
      </c>
      <c r="C962">
        <v>14381.6396484375</v>
      </c>
      <c r="D962" s="79" t="s">
        <v>5507</v>
      </c>
      <c r="E962" s="79" t="s">
        <v>5508</v>
      </c>
      <c r="F962" s="79" t="s">
        <v>2813</v>
      </c>
      <c r="G962" s="79" t="s">
        <v>2814</v>
      </c>
      <c r="H962" s="79" t="s">
        <v>5509</v>
      </c>
    </row>
    <row r="963" spans="1:8" x14ac:dyDescent="0.25">
      <c r="A963" t="s">
        <v>2815</v>
      </c>
      <c r="B963">
        <v>4137.22998046875</v>
      </c>
      <c r="C963">
        <v>14109.5703125</v>
      </c>
      <c r="D963" s="79" t="s">
        <v>2816</v>
      </c>
      <c r="E963" s="79" t="s">
        <v>5510</v>
      </c>
      <c r="F963">
        <v>87.555641174316406</v>
      </c>
      <c r="G963" s="79" t="s">
        <v>2817</v>
      </c>
      <c r="H963" s="79" t="s">
        <v>5511</v>
      </c>
    </row>
    <row r="964" spans="1:8" x14ac:dyDescent="0.25">
      <c r="A964" t="s">
        <v>2818</v>
      </c>
      <c r="B964">
        <v>4117.3701171875</v>
      </c>
      <c r="C964">
        <v>14180.419921875</v>
      </c>
      <c r="D964" s="79" t="s">
        <v>2819</v>
      </c>
      <c r="E964" s="79" t="s">
        <v>2820</v>
      </c>
      <c r="F964" s="79" t="s">
        <v>5512</v>
      </c>
      <c r="G964" s="79" t="s">
        <v>2821</v>
      </c>
      <c r="H964" s="79" t="s">
        <v>5513</v>
      </c>
    </row>
    <row r="965" spans="1:8" x14ac:dyDescent="0.25">
      <c r="A965" t="s">
        <v>2822</v>
      </c>
      <c r="B965">
        <v>4166.81982421875</v>
      </c>
      <c r="C965">
        <v>14335.509765625</v>
      </c>
      <c r="D965" s="79" t="s">
        <v>5514</v>
      </c>
      <c r="E965" s="79" t="s">
        <v>2823</v>
      </c>
      <c r="F965" s="79" t="s">
        <v>5515</v>
      </c>
      <c r="G965" s="79" t="s">
        <v>2824</v>
      </c>
      <c r="H965" s="79" t="s">
        <v>5516</v>
      </c>
    </row>
    <row r="966" spans="1:8" x14ac:dyDescent="0.25">
      <c r="A966" t="s">
        <v>2825</v>
      </c>
      <c r="B966">
        <v>4193.7998046875</v>
      </c>
      <c r="C966">
        <v>14409.7802734375</v>
      </c>
      <c r="D966" s="79" t="s">
        <v>5517</v>
      </c>
      <c r="E966" s="79" t="s">
        <v>5518</v>
      </c>
      <c r="F966" s="79" t="s">
        <v>2826</v>
      </c>
      <c r="G966" s="79" t="s">
        <v>2827</v>
      </c>
      <c r="H966" s="79" t="s">
        <v>5519</v>
      </c>
    </row>
    <row r="967" spans="1:8" x14ac:dyDescent="0.25">
      <c r="A967" t="s">
        <v>2828</v>
      </c>
      <c r="B967">
        <v>4237.85986328125</v>
      </c>
      <c r="C967">
        <v>14664.91015625</v>
      </c>
      <c r="D967" s="79" t="s">
        <v>5520</v>
      </c>
      <c r="E967" s="79" t="s">
        <v>5521</v>
      </c>
      <c r="F967" s="79" t="s">
        <v>2829</v>
      </c>
      <c r="G967" s="79" t="s">
        <v>2830</v>
      </c>
      <c r="H967" s="79" t="s">
        <v>5522</v>
      </c>
    </row>
    <row r="968" spans="1:8" x14ac:dyDescent="0.25">
      <c r="A968" t="s">
        <v>2831</v>
      </c>
      <c r="B968">
        <v>4317.77978515625</v>
      </c>
      <c r="C968">
        <v>14919.5498046875</v>
      </c>
      <c r="D968" s="79" t="s">
        <v>5523</v>
      </c>
      <c r="E968" s="79" t="s">
        <v>2832</v>
      </c>
      <c r="F968" s="79" t="s">
        <v>2833</v>
      </c>
      <c r="G968" s="79" t="s">
        <v>2834</v>
      </c>
      <c r="H968" s="79" t="s">
        <v>5524</v>
      </c>
    </row>
    <row r="969" spans="1:8" x14ac:dyDescent="0.25">
      <c r="A969" t="s">
        <v>2835</v>
      </c>
      <c r="B969">
        <v>4358.33984375</v>
      </c>
      <c r="C969">
        <v>15099.490234375</v>
      </c>
      <c r="D969" s="79" t="s">
        <v>5525</v>
      </c>
      <c r="E969" s="79" t="s">
        <v>2836</v>
      </c>
      <c r="F969" s="79" t="s">
        <v>5526</v>
      </c>
      <c r="G969" s="79" t="s">
        <v>2837</v>
      </c>
      <c r="H969" s="79" t="s">
        <v>5527</v>
      </c>
    </row>
    <row r="970" spans="1:8" x14ac:dyDescent="0.25">
      <c r="A970" t="s">
        <v>2838</v>
      </c>
      <c r="B970">
        <v>4365.97998046875</v>
      </c>
      <c r="C970">
        <v>15154.9296875</v>
      </c>
      <c r="D970" s="79" t="s">
        <v>2839</v>
      </c>
      <c r="E970" s="79" t="s">
        <v>5528</v>
      </c>
      <c r="F970">
        <v>92.435081481933594</v>
      </c>
      <c r="G970" s="79" t="s">
        <v>2840</v>
      </c>
      <c r="H970" s="79" t="s">
        <v>5529</v>
      </c>
    </row>
    <row r="971" spans="1:8" x14ac:dyDescent="0.25">
      <c r="A971" t="s">
        <v>2841</v>
      </c>
      <c r="B971">
        <v>4378.3798828125</v>
      </c>
      <c r="C971">
        <v>15296.01953125</v>
      </c>
      <c r="D971" s="79" t="s">
        <v>5530</v>
      </c>
      <c r="E971" s="79" t="s">
        <v>2842</v>
      </c>
      <c r="F971" s="79" t="s">
        <v>5531</v>
      </c>
      <c r="G971" s="79" t="s">
        <v>2843</v>
      </c>
      <c r="H971" s="79" t="s">
        <v>5532</v>
      </c>
    </row>
    <row r="972" spans="1:8" x14ac:dyDescent="0.25">
      <c r="A972" t="s">
        <v>2844</v>
      </c>
      <c r="B972">
        <v>4382.77978515625</v>
      </c>
      <c r="C972">
        <v>15313.240234375</v>
      </c>
      <c r="D972" s="79" t="s">
        <v>5533</v>
      </c>
      <c r="E972">
        <v>360.494140625</v>
      </c>
      <c r="F972" s="79" t="s">
        <v>2845</v>
      </c>
      <c r="G972" s="79" t="s">
        <v>2846</v>
      </c>
      <c r="H972" s="79" t="s">
        <v>5534</v>
      </c>
    </row>
    <row r="973" spans="1:8" x14ac:dyDescent="0.25">
      <c r="A973" t="s">
        <v>2847</v>
      </c>
      <c r="B973">
        <v>4347.35009765625</v>
      </c>
      <c r="C973">
        <v>15187.900390625</v>
      </c>
      <c r="D973" s="79" t="s">
        <v>5535</v>
      </c>
      <c r="E973" s="79" t="s">
        <v>5536</v>
      </c>
      <c r="F973" s="79" t="s">
        <v>2848</v>
      </c>
      <c r="G973" s="79" t="s">
        <v>2849</v>
      </c>
      <c r="H973" s="79" t="s">
        <v>5537</v>
      </c>
    </row>
    <row r="974" spans="1:8" x14ac:dyDescent="0.25">
      <c r="A974" t="s">
        <v>2850</v>
      </c>
      <c r="B974">
        <v>4415.240234375</v>
      </c>
      <c r="C974">
        <v>15529.1201171875</v>
      </c>
      <c r="D974" s="79" t="s">
        <v>2851</v>
      </c>
      <c r="E974" s="79" t="s">
        <v>2852</v>
      </c>
      <c r="F974" s="79" t="s">
        <v>2853</v>
      </c>
      <c r="G974" s="79" t="s">
        <v>2854</v>
      </c>
      <c r="H974" s="79" t="s">
        <v>5538</v>
      </c>
    </row>
    <row r="975" spans="1:8" x14ac:dyDescent="0.25">
      <c r="A975" t="s">
        <v>2855</v>
      </c>
      <c r="B975">
        <v>4411.5498046875</v>
      </c>
      <c r="C975">
        <v>15482.7900390625</v>
      </c>
      <c r="D975" s="79" t="s">
        <v>5539</v>
      </c>
      <c r="E975" s="79" t="s">
        <v>2856</v>
      </c>
      <c r="F975">
        <v>92.797607421875</v>
      </c>
      <c r="G975" s="79" t="s">
        <v>2857</v>
      </c>
      <c r="H975" s="79" t="s">
        <v>5540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79FD-3EBD-4CE1-B53D-98CF8A55B77A}">
  <dimension ref="B4:T38"/>
  <sheetViews>
    <sheetView showGridLines="0" tabSelected="1" topLeftCell="A3" zoomScaleNormal="100" workbookViewId="0">
      <selection activeCell="P27" sqref="P27"/>
    </sheetView>
  </sheetViews>
  <sheetFormatPr defaultRowHeight="13.5" x14ac:dyDescent="0.25"/>
  <cols>
    <col min="1" max="1" width="9.140625" style="1"/>
    <col min="2" max="2" width="9.140625" style="1" customWidth="1"/>
    <col min="3" max="9" width="9.140625" style="1"/>
    <col min="10" max="10" width="3.28515625" style="1" customWidth="1"/>
    <col min="11" max="11" width="1.85546875" style="1" customWidth="1"/>
    <col min="12" max="12" width="5.28515625" style="1" customWidth="1"/>
    <col min="13" max="13" width="11.85546875" style="1" customWidth="1"/>
    <col min="14" max="16" width="10" style="1" customWidth="1"/>
    <col min="17" max="17" width="2.140625" style="1" customWidth="1"/>
    <col min="18" max="19" width="6.5703125" style="1" customWidth="1"/>
    <col min="20" max="20" width="7" style="1" customWidth="1"/>
    <col min="21" max="16384" width="9.140625" style="1"/>
  </cols>
  <sheetData>
    <row r="4" spans="2:20" x14ac:dyDescent="0.25">
      <c r="B4" s="6"/>
      <c r="C4" s="6"/>
      <c r="D4" s="6"/>
      <c r="E4" s="6"/>
      <c r="F4" s="6"/>
      <c r="G4" s="6"/>
      <c r="H4" s="6"/>
      <c r="I4" s="6"/>
      <c r="J4" s="6"/>
      <c r="K4" s="6"/>
      <c r="L4" s="6"/>
      <c r="M4" s="6"/>
      <c r="N4" s="6"/>
      <c r="O4" s="6"/>
      <c r="P4" s="6"/>
      <c r="Q4" s="6"/>
      <c r="R4" s="6"/>
      <c r="S4" s="6"/>
      <c r="T4" s="6"/>
    </row>
    <row r="5" spans="2:20" x14ac:dyDescent="0.25">
      <c r="B5" s="6"/>
      <c r="C5" s="6"/>
      <c r="D5" s="6"/>
      <c r="E5" s="6"/>
      <c r="F5" s="6"/>
      <c r="G5" s="6"/>
      <c r="H5" s="6"/>
      <c r="I5" s="6"/>
      <c r="J5" s="6"/>
      <c r="K5" s="6"/>
      <c r="L5" s="6"/>
      <c r="M5" s="6"/>
      <c r="N5" s="6"/>
      <c r="O5" s="6"/>
      <c r="P5" s="6"/>
      <c r="Q5" s="6"/>
      <c r="R5" s="6"/>
      <c r="S5" s="6"/>
      <c r="T5" s="6"/>
    </row>
    <row r="6" spans="2:20" x14ac:dyDescent="0.25">
      <c r="B6" s="6"/>
      <c r="C6" s="6"/>
      <c r="D6" s="6"/>
      <c r="E6" s="6"/>
      <c r="F6" s="6"/>
      <c r="G6" s="6"/>
      <c r="H6" s="6"/>
      <c r="I6" s="6"/>
      <c r="J6" s="6"/>
      <c r="K6" s="6"/>
      <c r="L6" s="6"/>
      <c r="M6" s="6"/>
      <c r="N6" s="6"/>
      <c r="O6" s="6"/>
      <c r="P6" s="6"/>
      <c r="Q6" s="6"/>
      <c r="R6" s="6"/>
      <c r="S6" s="6"/>
      <c r="T6" s="6"/>
    </row>
    <row r="7" spans="2:20" x14ac:dyDescent="0.25">
      <c r="B7" s="6"/>
      <c r="C7" s="6"/>
      <c r="D7" s="6"/>
      <c r="E7" s="6"/>
      <c r="F7" s="6"/>
      <c r="G7" s="6"/>
      <c r="H7" s="6"/>
      <c r="I7" s="6"/>
      <c r="J7" s="6"/>
      <c r="K7" s="6"/>
      <c r="L7" s="6"/>
      <c r="M7" s="6"/>
      <c r="N7" s="6"/>
      <c r="O7" s="6"/>
      <c r="P7" s="6"/>
      <c r="Q7" s="6"/>
      <c r="R7" s="6"/>
      <c r="S7" s="6"/>
      <c r="T7" s="6"/>
    </row>
    <row r="8" spans="2:20" x14ac:dyDescent="0.25">
      <c r="B8" s="6"/>
      <c r="C8" s="6"/>
      <c r="D8" s="6"/>
      <c r="E8" s="6"/>
      <c r="F8" s="6"/>
      <c r="G8" s="6"/>
      <c r="H8" s="6"/>
      <c r="I8" s="6"/>
      <c r="J8" s="6"/>
      <c r="K8" s="6"/>
      <c r="L8" s="6"/>
      <c r="M8" s="6"/>
      <c r="N8" s="6"/>
      <c r="O8" s="6"/>
      <c r="P8" s="6"/>
      <c r="Q8" s="6"/>
      <c r="R8" s="6"/>
      <c r="S8" s="6"/>
      <c r="T8" s="6"/>
    </row>
    <row r="9" spans="2:20" x14ac:dyDescent="0.25">
      <c r="B9" s="6"/>
      <c r="C9" s="6"/>
      <c r="D9" s="6"/>
      <c r="E9" s="6"/>
      <c r="F9" s="6"/>
      <c r="G9" s="6"/>
      <c r="H9" s="6"/>
      <c r="I9" s="6"/>
      <c r="J9" s="6"/>
      <c r="K9" s="6"/>
      <c r="L9" s="6"/>
      <c r="M9" s="6"/>
      <c r="N9" s="6"/>
      <c r="O9" s="6"/>
      <c r="P9" s="6"/>
      <c r="Q9" s="6"/>
      <c r="R9" s="6"/>
      <c r="S9" s="6"/>
      <c r="T9" s="6"/>
    </row>
    <row r="10" spans="2:20" x14ac:dyDescent="0.25">
      <c r="B10" s="6"/>
      <c r="C10" s="6"/>
      <c r="D10" s="6"/>
      <c r="E10" s="6"/>
      <c r="F10" s="6"/>
      <c r="G10" s="6"/>
      <c r="H10" s="6"/>
      <c r="I10" s="6"/>
      <c r="J10" s="6"/>
      <c r="K10" s="6"/>
      <c r="L10" s="6"/>
      <c r="M10" s="6"/>
      <c r="N10" s="6"/>
      <c r="O10" s="6"/>
      <c r="P10" s="6"/>
      <c r="Q10" s="6"/>
      <c r="R10" s="6"/>
      <c r="S10" s="6"/>
      <c r="T10" s="6"/>
    </row>
    <row r="11" spans="2:20" x14ac:dyDescent="0.25">
      <c r="B11" s="6"/>
      <c r="C11" s="6"/>
      <c r="D11" s="6"/>
      <c r="E11" s="6"/>
      <c r="F11" s="6"/>
      <c r="G11" s="6"/>
      <c r="H11" s="6"/>
      <c r="I11" s="6"/>
      <c r="J11" s="6"/>
      <c r="K11" s="6"/>
      <c r="L11" s="6"/>
      <c r="M11" s="6"/>
      <c r="N11" s="6"/>
      <c r="O11" s="6"/>
      <c r="P11" s="6"/>
      <c r="Q11" s="6"/>
      <c r="R11" s="6"/>
      <c r="S11" s="6"/>
      <c r="T11" s="6"/>
    </row>
    <row r="12" spans="2:20" x14ac:dyDescent="0.25">
      <c r="B12" s="6"/>
      <c r="C12" s="6"/>
      <c r="D12" s="6"/>
      <c r="E12" s="6"/>
      <c r="F12" s="6"/>
      <c r="G12" s="6"/>
      <c r="H12" s="6"/>
      <c r="I12" s="6"/>
      <c r="J12" s="6"/>
      <c r="K12" s="6"/>
      <c r="L12" s="6"/>
      <c r="M12" s="6"/>
      <c r="N12" s="6"/>
      <c r="O12" s="6"/>
      <c r="P12" s="6"/>
      <c r="Q12" s="6"/>
      <c r="R12" s="6"/>
      <c r="S12" s="6"/>
      <c r="T12" s="6"/>
    </row>
    <row r="13" spans="2:20" x14ac:dyDescent="0.25">
      <c r="B13" s="6"/>
      <c r="C13" s="6"/>
      <c r="D13" s="6"/>
      <c r="E13" s="6"/>
      <c r="F13" s="6"/>
      <c r="G13" s="6"/>
      <c r="H13" s="6"/>
      <c r="I13" s="6"/>
      <c r="J13" s="6"/>
      <c r="K13" s="6"/>
      <c r="L13" s="6"/>
      <c r="M13" s="6"/>
      <c r="N13" s="6"/>
      <c r="O13" s="6"/>
      <c r="P13" s="6"/>
      <c r="Q13" s="6"/>
      <c r="R13" s="6"/>
      <c r="S13" s="6"/>
      <c r="T13" s="6"/>
    </row>
    <row r="14" spans="2:20" x14ac:dyDescent="0.25">
      <c r="B14" s="6"/>
      <c r="C14" s="6"/>
      <c r="D14" s="6"/>
      <c r="E14" s="6"/>
      <c r="F14" s="6"/>
      <c r="G14" s="6"/>
      <c r="H14" s="6"/>
      <c r="I14" s="6"/>
      <c r="J14" s="6"/>
      <c r="K14" s="6"/>
      <c r="L14" s="6"/>
      <c r="M14" s="6"/>
      <c r="N14" s="6"/>
      <c r="O14" s="6"/>
      <c r="P14" s="6"/>
      <c r="Q14" s="6"/>
      <c r="R14" s="6"/>
      <c r="S14" s="6"/>
      <c r="T14" s="6"/>
    </row>
    <row r="15" spans="2:20" x14ac:dyDescent="0.25">
      <c r="B15" s="6"/>
      <c r="C15" s="6"/>
      <c r="D15" s="6"/>
      <c r="E15" s="6"/>
      <c r="F15" s="6"/>
      <c r="G15" s="6"/>
      <c r="H15" s="6"/>
      <c r="I15" s="6"/>
      <c r="J15" s="6"/>
      <c r="K15" s="6"/>
      <c r="L15" s="6"/>
      <c r="M15" s="6"/>
      <c r="N15" s="6"/>
      <c r="O15" s="6"/>
      <c r="P15" s="6"/>
      <c r="Q15" s="6"/>
      <c r="R15" s="6"/>
      <c r="S15" s="6"/>
      <c r="T15" s="6"/>
    </row>
    <row r="16" spans="2:20" x14ac:dyDescent="0.25">
      <c r="B16" s="6"/>
      <c r="C16" s="6"/>
      <c r="D16" s="6"/>
      <c r="E16" s="6"/>
      <c r="F16" s="6"/>
      <c r="G16" s="6"/>
      <c r="H16" s="6"/>
      <c r="I16" s="6"/>
      <c r="J16" s="6"/>
      <c r="K16" s="6"/>
      <c r="L16" s="6"/>
      <c r="M16" s="6"/>
      <c r="N16" s="6"/>
      <c r="O16" s="6"/>
      <c r="P16" s="6"/>
      <c r="Q16" s="6"/>
      <c r="R16" s="6"/>
      <c r="S16" s="6"/>
      <c r="T16" s="6"/>
    </row>
    <row r="17" spans="2:20" x14ac:dyDescent="0.25">
      <c r="B17" s="6"/>
      <c r="C17" s="6"/>
      <c r="D17" s="6"/>
      <c r="E17" s="6"/>
      <c r="F17" s="6"/>
      <c r="G17" s="6"/>
      <c r="H17" s="6"/>
      <c r="I17" s="6"/>
      <c r="J17" s="6"/>
      <c r="K17" s="6"/>
      <c r="L17" s="6"/>
      <c r="M17" s="6"/>
      <c r="N17" s="6"/>
      <c r="O17" s="6"/>
      <c r="P17" s="6"/>
      <c r="Q17" s="6"/>
      <c r="R17" s="6"/>
      <c r="S17" s="6"/>
      <c r="T17" s="6"/>
    </row>
    <row r="18" spans="2:20" x14ac:dyDescent="0.25">
      <c r="B18" s="6"/>
      <c r="C18" s="6"/>
      <c r="D18" s="6"/>
      <c r="E18" s="6"/>
      <c r="F18" s="6"/>
      <c r="G18" s="6"/>
      <c r="H18" s="6"/>
      <c r="I18" s="6"/>
      <c r="J18" s="6"/>
      <c r="K18" s="6"/>
      <c r="L18" s="6"/>
      <c r="M18" s="6"/>
      <c r="N18" s="6"/>
      <c r="O18" s="6"/>
      <c r="P18" s="6"/>
      <c r="Q18" s="6"/>
      <c r="R18" s="6"/>
      <c r="S18" s="6"/>
      <c r="T18" s="6"/>
    </row>
    <row r="19" spans="2:20" x14ac:dyDescent="0.25">
      <c r="B19" s="6"/>
      <c r="C19" s="6"/>
      <c r="D19" s="6"/>
      <c r="E19" s="6"/>
      <c r="F19" s="6"/>
      <c r="G19" s="6"/>
      <c r="H19" s="6"/>
      <c r="I19" s="6"/>
      <c r="J19" s="6"/>
      <c r="K19" s="6"/>
      <c r="L19" s="6"/>
      <c r="M19" s="6"/>
      <c r="N19" s="6"/>
      <c r="O19" s="6"/>
      <c r="P19" s="6"/>
      <c r="Q19" s="6"/>
      <c r="R19" s="6"/>
      <c r="S19" s="6"/>
      <c r="T19" s="6"/>
    </row>
    <row r="20" spans="2:20" x14ac:dyDescent="0.25">
      <c r="B20" s="6"/>
      <c r="C20" s="6"/>
      <c r="D20" s="6"/>
      <c r="E20" s="6"/>
      <c r="F20" s="6"/>
      <c r="G20" s="6"/>
      <c r="H20" s="6"/>
      <c r="I20" s="6"/>
      <c r="J20" s="6"/>
      <c r="K20" s="6"/>
      <c r="L20" s="6"/>
      <c r="M20" s="6"/>
      <c r="N20" s="6"/>
      <c r="O20" s="6"/>
      <c r="P20" s="6"/>
      <c r="Q20" s="6"/>
      <c r="R20" s="6"/>
      <c r="S20" s="6"/>
      <c r="T20" s="6"/>
    </row>
    <row r="21" spans="2:20" x14ac:dyDescent="0.25">
      <c r="B21" s="6"/>
      <c r="C21" s="6"/>
      <c r="D21" s="6"/>
      <c r="E21" s="6"/>
      <c r="F21" s="6"/>
      <c r="G21" s="6"/>
      <c r="H21" s="6"/>
      <c r="I21" s="6"/>
      <c r="J21" s="6"/>
      <c r="K21" s="6"/>
      <c r="L21" s="6"/>
      <c r="M21" s="6"/>
      <c r="N21" s="6"/>
      <c r="O21" s="6"/>
      <c r="P21" s="6"/>
      <c r="Q21" s="6"/>
      <c r="R21" s="6"/>
      <c r="S21" s="6"/>
      <c r="T21" s="6"/>
    </row>
    <row r="22" spans="2:20" x14ac:dyDescent="0.25">
      <c r="B22" s="6"/>
      <c r="C22" s="6"/>
      <c r="D22" s="6"/>
      <c r="E22" s="6"/>
      <c r="F22" s="6"/>
      <c r="G22" s="6"/>
      <c r="H22" s="6"/>
      <c r="I22" s="6"/>
      <c r="J22" s="6"/>
      <c r="K22" s="6"/>
      <c r="L22" s="6"/>
      <c r="M22" s="74"/>
      <c r="N22" s="74" t="s">
        <v>2871</v>
      </c>
      <c r="O22" s="74" t="s">
        <v>2870</v>
      </c>
      <c r="P22" s="74" t="s">
        <v>2876</v>
      </c>
      <c r="Q22" s="75"/>
      <c r="R22" s="100" t="s">
        <v>2911</v>
      </c>
      <c r="S22" s="100"/>
      <c r="T22" s="6"/>
    </row>
    <row r="23" spans="2:20" x14ac:dyDescent="0.25">
      <c r="B23" s="6"/>
      <c r="C23" s="6"/>
      <c r="D23" s="6"/>
      <c r="E23" s="6"/>
      <c r="F23" s="6"/>
      <c r="G23" s="6"/>
      <c r="H23" s="6"/>
      <c r="I23" s="6"/>
      <c r="J23" s="6"/>
      <c r="K23" s="6"/>
      <c r="L23" s="6"/>
      <c r="M23" s="76"/>
      <c r="N23" s="76" t="s">
        <v>2910</v>
      </c>
      <c r="O23" s="76" t="s">
        <v>2873</v>
      </c>
      <c r="P23" s="76" t="s">
        <v>2875</v>
      </c>
      <c r="Q23" s="75"/>
      <c r="R23" s="77" t="s">
        <v>2879</v>
      </c>
      <c r="S23" s="78" t="s">
        <v>2912</v>
      </c>
      <c r="T23" s="6"/>
    </row>
    <row r="24" spans="2:20" x14ac:dyDescent="0.25">
      <c r="B24" s="6"/>
      <c r="C24" s="6"/>
      <c r="D24" s="6"/>
      <c r="E24" s="6"/>
      <c r="F24" s="6"/>
      <c r="G24" s="6"/>
      <c r="H24" s="6"/>
      <c r="I24" s="6"/>
      <c r="J24" s="6"/>
      <c r="K24" s="6"/>
      <c r="L24" s="6"/>
      <c r="M24"/>
      <c r="N24"/>
      <c r="O24"/>
      <c r="P24"/>
      <c r="Q24"/>
      <c r="R24"/>
      <c r="S24"/>
      <c r="T24" s="6"/>
    </row>
    <row r="25" spans="2:20" x14ac:dyDescent="0.25">
      <c r="B25" s="6"/>
      <c r="C25" s="6"/>
      <c r="D25" s="6"/>
      <c r="E25" s="6"/>
      <c r="F25" s="6"/>
      <c r="G25" s="6"/>
      <c r="H25" s="6"/>
      <c r="I25" s="6"/>
      <c r="J25" s="6"/>
      <c r="K25" s="6"/>
      <c r="L25" s="6"/>
      <c r="M25" s="56" t="s">
        <v>2866</v>
      </c>
      <c r="N25" s="57">
        <v>0.03</v>
      </c>
      <c r="O25" s="57">
        <v>0.03</v>
      </c>
      <c r="P25" s="58" t="s">
        <v>2913</v>
      </c>
      <c r="Q25" s="59"/>
      <c r="R25" s="58" t="s">
        <v>2913</v>
      </c>
      <c r="S25" s="58" t="s">
        <v>2913</v>
      </c>
      <c r="T25" s="6"/>
    </row>
    <row r="26" spans="2:20" x14ac:dyDescent="0.25">
      <c r="B26" s="6"/>
      <c r="C26" s="6"/>
      <c r="D26" s="6"/>
      <c r="E26" s="6"/>
      <c r="F26" s="6"/>
      <c r="G26" s="6"/>
      <c r="H26" s="6"/>
      <c r="I26" s="6"/>
      <c r="J26" s="6"/>
      <c r="K26" s="6"/>
      <c r="L26" s="6"/>
      <c r="M26" s="60"/>
      <c r="N26"/>
      <c r="O26"/>
      <c r="P26"/>
      <c r="Q26"/>
      <c r="R26"/>
      <c r="S26"/>
      <c r="T26" s="6"/>
    </row>
    <row r="27" spans="2:20" x14ac:dyDescent="0.25">
      <c r="B27" s="6"/>
      <c r="C27" s="6"/>
      <c r="D27" s="6"/>
      <c r="E27" s="6"/>
      <c r="F27" s="6"/>
      <c r="G27" s="6"/>
      <c r="H27" s="6"/>
      <c r="I27" s="6"/>
      <c r="J27" s="6"/>
      <c r="K27" s="6"/>
      <c r="L27" s="6"/>
      <c r="M27" s="60" t="s">
        <v>6</v>
      </c>
      <c r="N27" s="61">
        <f>main!AP85</f>
        <v>0.23425956797685327</v>
      </c>
      <c r="O27" s="61">
        <f>main!AQ85</f>
        <v>8.1680538306671657E-2</v>
      </c>
      <c r="P27" s="61">
        <f>main!AR85</f>
        <v>0.2206122838567606</v>
      </c>
      <c r="Q27"/>
      <c r="R27" s="62">
        <f t="shared" ref="R27:R33" si="0">1/7</f>
        <v>0.14285714285714285</v>
      </c>
      <c r="S27" s="63">
        <v>0.1</v>
      </c>
      <c r="T27" s="6"/>
    </row>
    <row r="28" spans="2:20" x14ac:dyDescent="0.25">
      <c r="B28" s="6"/>
      <c r="C28" s="6"/>
      <c r="D28" s="6"/>
      <c r="E28" s="6"/>
      <c r="F28" s="6"/>
      <c r="G28" s="6"/>
      <c r="H28" s="6"/>
      <c r="I28" s="6"/>
      <c r="J28" s="6"/>
      <c r="K28" s="6"/>
      <c r="L28" s="6"/>
      <c r="M28" s="60" t="s">
        <v>19</v>
      </c>
      <c r="N28" s="61">
        <f>main!AP86</f>
        <v>0.2813182078067003</v>
      </c>
      <c r="O28" s="61">
        <f>main!AQ86</f>
        <v>0.15512463656277142</v>
      </c>
      <c r="P28" s="61">
        <f>main!AR86</f>
        <v>0.44477973017923961</v>
      </c>
      <c r="Q28"/>
      <c r="R28" s="62">
        <f t="shared" si="0"/>
        <v>0.14285714285714285</v>
      </c>
      <c r="S28" s="63">
        <v>0.1</v>
      </c>
      <c r="T28" s="6"/>
    </row>
    <row r="29" spans="2:20" x14ac:dyDescent="0.25">
      <c r="B29" s="6"/>
      <c r="C29" s="6"/>
      <c r="D29" s="6"/>
      <c r="E29" s="6"/>
      <c r="F29" s="6"/>
      <c r="G29" s="6"/>
      <c r="H29" s="6"/>
      <c r="I29" s="6"/>
      <c r="J29" s="6"/>
      <c r="K29" s="6"/>
      <c r="L29" s="6"/>
      <c r="M29" s="60" t="s">
        <v>0</v>
      </c>
      <c r="N29" s="61">
        <f>main!AP87</f>
        <v>0.34024263199871857</v>
      </c>
      <c r="O29" s="61">
        <f>main!AQ87</f>
        <v>0.27126863674072355</v>
      </c>
      <c r="P29" s="61">
        <f>main!AR87</f>
        <v>0.70910760160599806</v>
      </c>
      <c r="Q29"/>
      <c r="R29" s="62">
        <f t="shared" si="0"/>
        <v>0.14285714285714285</v>
      </c>
      <c r="S29" s="63">
        <v>0.1</v>
      </c>
      <c r="T29" s="6"/>
    </row>
    <row r="30" spans="2:20" x14ac:dyDescent="0.25">
      <c r="B30" s="6"/>
      <c r="C30" s="6"/>
      <c r="D30" s="6"/>
      <c r="E30" s="6"/>
      <c r="F30" s="6"/>
      <c r="G30" s="6"/>
      <c r="H30" s="6"/>
      <c r="I30" s="6"/>
      <c r="J30" s="6"/>
      <c r="K30" s="6"/>
      <c r="L30" s="6"/>
      <c r="M30" s="60" t="s">
        <v>5</v>
      </c>
      <c r="N30" s="61">
        <f>main!AP88</f>
        <v>0.33037013378772284</v>
      </c>
      <c r="O30" s="61">
        <f>main!AQ88</f>
        <v>0.24963682641837681</v>
      </c>
      <c r="P30" s="61">
        <f>main!AR88</f>
        <v>0.66482046636668135</v>
      </c>
      <c r="Q30"/>
      <c r="R30" s="62">
        <f t="shared" si="0"/>
        <v>0.14285714285714285</v>
      </c>
      <c r="S30" s="63">
        <v>0.1</v>
      </c>
      <c r="T30" s="6"/>
    </row>
    <row r="31" spans="2:20" x14ac:dyDescent="0.25">
      <c r="B31" s="6"/>
      <c r="C31" s="6"/>
      <c r="D31" s="6"/>
      <c r="E31" s="6"/>
      <c r="F31" s="6"/>
      <c r="G31" s="6"/>
      <c r="H31" s="6"/>
      <c r="I31" s="6"/>
      <c r="J31" s="6"/>
      <c r="K31" s="6"/>
      <c r="L31" s="6"/>
      <c r="M31" s="60" t="s">
        <v>7</v>
      </c>
      <c r="N31" s="61">
        <f>main!AP89</f>
        <v>0.22280435065612481</v>
      </c>
      <c r="O31" s="61">
        <f>main!AQ89</f>
        <v>5.8924632264269361E-2</v>
      </c>
      <c r="P31" s="61">
        <f>main!AR89</f>
        <v>0.12982076956347904</v>
      </c>
      <c r="Q31"/>
      <c r="R31" s="62">
        <f t="shared" si="0"/>
        <v>0.14285714285714285</v>
      </c>
      <c r="S31" s="63">
        <v>0.1</v>
      </c>
      <c r="T31" s="6"/>
    </row>
    <row r="32" spans="2:20" x14ac:dyDescent="0.25">
      <c r="B32" s="6"/>
      <c r="C32" s="6"/>
      <c r="D32" s="6"/>
      <c r="E32" s="6"/>
      <c r="F32" s="6"/>
      <c r="G32" s="6"/>
      <c r="H32" s="6"/>
      <c r="I32" s="6"/>
      <c r="J32" s="6"/>
      <c r="K32" s="6"/>
      <c r="L32" s="6"/>
      <c r="M32" s="60" t="s">
        <v>8</v>
      </c>
      <c r="N32" s="61">
        <f>main!AP90</f>
        <v>0.15711737681150081</v>
      </c>
      <c r="O32" s="61">
        <f>main!AQ90</f>
        <v>6.0367229514523224E-2</v>
      </c>
      <c r="P32" s="61">
        <f>main!AR90</f>
        <v>0.19327734545209374</v>
      </c>
      <c r="Q32"/>
      <c r="R32" s="62">
        <f t="shared" si="0"/>
        <v>0.14285714285714285</v>
      </c>
      <c r="S32" s="63">
        <v>0.39821395014989563</v>
      </c>
      <c r="T32" s="6"/>
    </row>
    <row r="33" spans="2:20" x14ac:dyDescent="0.25">
      <c r="B33" s="6"/>
      <c r="C33" s="6"/>
      <c r="D33" s="6"/>
      <c r="E33" s="6"/>
      <c r="F33" s="6"/>
      <c r="G33" s="6"/>
      <c r="H33" s="6"/>
      <c r="I33" s="6"/>
      <c r="J33" s="6"/>
      <c r="K33" s="6"/>
      <c r="L33" s="6"/>
      <c r="M33" s="64" t="s">
        <v>9</v>
      </c>
      <c r="N33" s="65">
        <f>main!AP91</f>
        <v>0.68893705820621465</v>
      </c>
      <c r="O33" s="65">
        <f>main!AQ91</f>
        <v>0.27126863674072355</v>
      </c>
      <c r="P33" s="65">
        <f>main!AR91</f>
        <v>0.35020417883879651</v>
      </c>
      <c r="Q33"/>
      <c r="R33" s="62">
        <f t="shared" si="0"/>
        <v>0.14285714285714285</v>
      </c>
      <c r="S33" s="63">
        <v>0.1</v>
      </c>
      <c r="T33" s="6"/>
    </row>
    <row r="34" spans="2:20" x14ac:dyDescent="0.25">
      <c r="B34" s="6"/>
      <c r="C34" s="6"/>
      <c r="D34" s="6"/>
      <c r="E34" s="6"/>
      <c r="F34" s="6"/>
      <c r="G34" s="6"/>
      <c r="H34" s="6"/>
      <c r="I34" s="6"/>
      <c r="J34" s="6"/>
      <c r="K34" s="6"/>
      <c r="L34" s="6"/>
      <c r="M34" s="66" t="s">
        <v>2879</v>
      </c>
      <c r="N34" s="67">
        <v>0.23237130000630393</v>
      </c>
      <c r="O34" s="67">
        <v>0.16403874618099354</v>
      </c>
      <c r="P34" s="67">
        <v>0.57683003958473889</v>
      </c>
      <c r="Q34"/>
      <c r="R34" s="68">
        <f>SUM(R27:R33)</f>
        <v>0.99999999999999978</v>
      </c>
      <c r="S34" s="69">
        <f>SUM(S27:S33)</f>
        <v>0.99821395014989556</v>
      </c>
      <c r="T34" s="6"/>
    </row>
    <row r="35" spans="2:20" x14ac:dyDescent="0.25">
      <c r="B35" s="6"/>
      <c r="C35" s="6"/>
      <c r="D35" s="6"/>
      <c r="E35" s="6"/>
      <c r="F35" s="6"/>
      <c r="G35" s="6"/>
      <c r="H35" s="6"/>
      <c r="I35" s="6"/>
      <c r="J35" s="6"/>
      <c r="K35" s="6"/>
      <c r="L35" s="6"/>
      <c r="M35" s="70" t="s">
        <v>2880</v>
      </c>
      <c r="N35" s="71">
        <v>0.17397826783295103</v>
      </c>
      <c r="O35" s="71">
        <v>0.16403874618099354</v>
      </c>
      <c r="P35" s="71">
        <v>0.77043384700032602</v>
      </c>
      <c r="Q35"/>
      <c r="R35" s="72" t="s">
        <v>2868</v>
      </c>
      <c r="S35" s="73" t="s">
        <v>2868</v>
      </c>
      <c r="T35" s="6"/>
    </row>
    <row r="36" spans="2:20" x14ac:dyDescent="0.25">
      <c r="B36" s="6"/>
      <c r="C36" s="6"/>
      <c r="D36" s="6"/>
      <c r="E36" s="6"/>
      <c r="F36" s="6"/>
      <c r="G36" s="6"/>
      <c r="H36" s="6"/>
      <c r="I36" s="6"/>
      <c r="J36" s="6"/>
      <c r="K36" s="6"/>
      <c r="L36" s="6"/>
      <c r="M36" s="6"/>
      <c r="N36" s="6"/>
      <c r="O36" s="6"/>
      <c r="P36" s="6"/>
      <c r="Q36" s="6"/>
      <c r="R36" s="6"/>
      <c r="S36" s="6"/>
      <c r="T36" s="6"/>
    </row>
    <row r="37" spans="2:20" x14ac:dyDescent="0.25">
      <c r="B37" s="6"/>
      <c r="C37" s="6"/>
      <c r="D37" s="6"/>
      <c r="E37" s="6"/>
      <c r="F37" s="6"/>
      <c r="G37" s="6"/>
      <c r="H37" s="6"/>
      <c r="I37" s="55"/>
      <c r="J37" s="6"/>
      <c r="K37" s="6"/>
      <c r="L37" s="6"/>
      <c r="M37" s="6"/>
      <c r="N37" s="6"/>
      <c r="O37" s="6"/>
      <c r="P37" s="6"/>
      <c r="Q37" s="6"/>
      <c r="R37" s="6"/>
      <c r="S37" s="6"/>
      <c r="T37" s="6"/>
    </row>
    <row r="38" spans="2:20" x14ac:dyDescent="0.25">
      <c r="B38" s="6"/>
      <c r="C38" s="6"/>
      <c r="D38" s="6"/>
      <c r="E38" s="6"/>
      <c r="F38" s="6"/>
      <c r="G38" s="6"/>
      <c r="H38" s="6"/>
      <c r="I38" s="6"/>
      <c r="J38" s="6"/>
      <c r="K38" s="6"/>
      <c r="L38" s="6"/>
      <c r="M38" s="6"/>
      <c r="N38" s="6"/>
      <c r="O38" s="6"/>
      <c r="P38" s="6"/>
      <c r="Q38" s="6"/>
      <c r="R38" s="6"/>
      <c r="S38" s="6"/>
      <c r="T38" s="6"/>
    </row>
  </sheetData>
  <mergeCells count="1">
    <mergeCell ref="R22:S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AFEJSONBlob>
</file>

<file path=customXml/item2.xml>��
</file>

<file path=customXml/itemProps1.xml><?xml version="1.0" encoding="utf-8"?>
<ds:datastoreItem xmlns:ds="http://schemas.openxmlformats.org/officeDocument/2006/customXml" ds:itemID="{D06F9EAD-6924-4125-A3D9-BCA7C2D64EB8}">
  <ds:schemaRefs>
    <ds:schemaRef ds:uri="http://schemas.advancedformulaenvironment.officeapps.live.com/afejsonblob/1.0"/>
  </ds:schemaRefs>
</ds:datastoreItem>
</file>

<file path=customXml/itemProps2.xml><?xml version="1.0" encoding="utf-8"?>
<ds:datastoreItem xmlns:ds="http://schemas.openxmlformats.org/officeDocument/2006/customXml" ds:itemID="{9BDEEEFB-F2F2-4E95-A51C-32F53A4D30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main</vt:lpstr>
      <vt:lpstr>Reference</vt:lpstr>
      <vt:lpstr>yfinance-downloads</vt:lpstr>
      <vt:lpstr>Image</vt:lpstr>
      <vt:lpstr>avg_return</vt:lpstr>
      <vt:lpstr>Covar_matrix</vt:lpstr>
      <vt:lpstr>Equal_weight</vt:lpstr>
      <vt:lpstr>Optimal_Weight</vt:lpstr>
      <vt:lpstr>main!Print_Area</vt:lpstr>
      <vt:lpstr>stdev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Cai</dc:creator>
  <cp:lastModifiedBy>Joseph Cai</cp:lastModifiedBy>
  <dcterms:created xsi:type="dcterms:W3CDTF">2024-11-14T17:48:06Z</dcterms:created>
  <dcterms:modified xsi:type="dcterms:W3CDTF">2024-11-18T13:23:51Z</dcterms:modified>
  <cp:contentStatus/>
</cp:coreProperties>
</file>