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hilgawande/Downloads/"/>
    </mc:Choice>
  </mc:AlternateContent>
  <xr:revisionPtr revIDLastSave="0" documentId="8_{CCA7B25E-1569-3148-B099-C23459E246D2}" xr6:coauthVersionLast="47" xr6:coauthVersionMax="47" xr10:uidLastSave="{00000000-0000-0000-0000-000000000000}"/>
  <bookViews>
    <workbookView xWindow="1700" yWindow="500" windowWidth="28800" windowHeight="18000" activeTab="3" xr2:uid="{00000000-000D-0000-FFFF-FFFF00000000}"/>
  </bookViews>
  <sheets>
    <sheet name="6050_Module3Project_Data" sheetId="2" r:id="rId1"/>
    <sheet name="Part 1" sheetId="5" r:id="rId2"/>
    <sheet name="Part 2" sheetId="6" r:id="rId3"/>
    <sheet name="Part 3" sheetId="7" r:id="rId4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7" i="7" l="1"/>
  <c r="Y267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AC265" i="7" s="1"/>
  <c r="Z266" i="7"/>
  <c r="AC266" i="7" s="1"/>
  <c r="Z267" i="7"/>
  <c r="Z6" i="7"/>
  <c r="Y7" i="7"/>
  <c r="Y8" i="7"/>
  <c r="Y9" i="7"/>
  <c r="Y10" i="7"/>
  <c r="AB10" i="7" s="1"/>
  <c r="Y11" i="7"/>
  <c r="AB11" i="7" s="1"/>
  <c r="Y12" i="7"/>
  <c r="Y13" i="7"/>
  <c r="Y14" i="7"/>
  <c r="Y15" i="7"/>
  <c r="Y16" i="7"/>
  <c r="Y17" i="7"/>
  <c r="Y18" i="7"/>
  <c r="Y19" i="7"/>
  <c r="Y20" i="7"/>
  <c r="AB20" i="7" s="1"/>
  <c r="Y21" i="7"/>
  <c r="Y22" i="7"/>
  <c r="Y23" i="7"/>
  <c r="Y24" i="7"/>
  <c r="Y25" i="7"/>
  <c r="Y26" i="7"/>
  <c r="AB26" i="7" s="1"/>
  <c r="Y27" i="7"/>
  <c r="AB27" i="7" s="1"/>
  <c r="Y28" i="7"/>
  <c r="Y29" i="7"/>
  <c r="Y30" i="7"/>
  <c r="Y31" i="7"/>
  <c r="Y32" i="7"/>
  <c r="Y33" i="7"/>
  <c r="Y34" i="7"/>
  <c r="AB34" i="7" s="1"/>
  <c r="Y35" i="7"/>
  <c r="AB35" i="7" s="1"/>
  <c r="Y36" i="7"/>
  <c r="AB36" i="7" s="1"/>
  <c r="Y37" i="7"/>
  <c r="Y38" i="7"/>
  <c r="Y39" i="7"/>
  <c r="Y40" i="7"/>
  <c r="Y41" i="7"/>
  <c r="Y42" i="7"/>
  <c r="Y43" i="7"/>
  <c r="AB43" i="7" s="1"/>
  <c r="Y44" i="7"/>
  <c r="AB44" i="7" s="1"/>
  <c r="Y45" i="7"/>
  <c r="Y46" i="7"/>
  <c r="Y47" i="7"/>
  <c r="Y48" i="7"/>
  <c r="Y49" i="7"/>
  <c r="Y50" i="7"/>
  <c r="AB50" i="7" s="1"/>
  <c r="Y51" i="7"/>
  <c r="Y52" i="7"/>
  <c r="AB52" i="7" s="1"/>
  <c r="Y53" i="7"/>
  <c r="Y54" i="7"/>
  <c r="Y55" i="7"/>
  <c r="Y56" i="7"/>
  <c r="Y57" i="7"/>
  <c r="Y58" i="7"/>
  <c r="Y59" i="7"/>
  <c r="AB59" i="7" s="1"/>
  <c r="Y60" i="7"/>
  <c r="AB60" i="7" s="1"/>
  <c r="Y61" i="7"/>
  <c r="Y62" i="7"/>
  <c r="Y63" i="7"/>
  <c r="Y64" i="7"/>
  <c r="Y65" i="7"/>
  <c r="Y66" i="7"/>
  <c r="AB66" i="7" s="1"/>
  <c r="Y67" i="7"/>
  <c r="Y68" i="7"/>
  <c r="AB68" i="7" s="1"/>
  <c r="Y69" i="7"/>
  <c r="Y70" i="7"/>
  <c r="Y71" i="7"/>
  <c r="Y72" i="7"/>
  <c r="Y73" i="7"/>
  <c r="Y74" i="7"/>
  <c r="AB74" i="7" s="1"/>
  <c r="Y75" i="7"/>
  <c r="AB75" i="7" s="1"/>
  <c r="Y76" i="7"/>
  <c r="Y77" i="7"/>
  <c r="Y78" i="7"/>
  <c r="Y79" i="7"/>
  <c r="Y80" i="7"/>
  <c r="Y81" i="7"/>
  <c r="Y82" i="7"/>
  <c r="Y83" i="7"/>
  <c r="AB83" i="7" s="1"/>
  <c r="Y84" i="7"/>
  <c r="AB84" i="7" s="1"/>
  <c r="Y85" i="7"/>
  <c r="Y86" i="7"/>
  <c r="Y87" i="7"/>
  <c r="Y88" i="7"/>
  <c r="Y89" i="7"/>
  <c r="Y90" i="7"/>
  <c r="AB90" i="7" s="1"/>
  <c r="Y91" i="7"/>
  <c r="AB91" i="7" s="1"/>
  <c r="Y92" i="7"/>
  <c r="Y93" i="7"/>
  <c r="Y94" i="7"/>
  <c r="Y95" i="7"/>
  <c r="Y96" i="7"/>
  <c r="Y97" i="7"/>
  <c r="Y98" i="7"/>
  <c r="Y99" i="7"/>
  <c r="AB99" i="7" s="1"/>
  <c r="Y100" i="7"/>
  <c r="AB100" i="7" s="1"/>
  <c r="Y101" i="7"/>
  <c r="Y102" i="7"/>
  <c r="Y103" i="7"/>
  <c r="Y104" i="7"/>
  <c r="Y105" i="7"/>
  <c r="Y106" i="7"/>
  <c r="AB106" i="7" s="1"/>
  <c r="Y107" i="7"/>
  <c r="Y108" i="7"/>
  <c r="AB108" i="7" s="1"/>
  <c r="Y109" i="7"/>
  <c r="Y110" i="7"/>
  <c r="Y111" i="7"/>
  <c r="Y112" i="7"/>
  <c r="Y113" i="7"/>
  <c r="Y114" i="7"/>
  <c r="Y115" i="7"/>
  <c r="Y116" i="7"/>
  <c r="AB116" i="7" s="1"/>
  <c r="Y117" i="7"/>
  <c r="Y118" i="7"/>
  <c r="Y119" i="7"/>
  <c r="Y120" i="7"/>
  <c r="Y121" i="7"/>
  <c r="Y122" i="7"/>
  <c r="AB122" i="7" s="1"/>
  <c r="Y123" i="7"/>
  <c r="AB123" i="7" s="1"/>
  <c r="Y124" i="7"/>
  <c r="Y125" i="7"/>
  <c r="Y126" i="7"/>
  <c r="Y127" i="7"/>
  <c r="Y128" i="7"/>
  <c r="Y129" i="7"/>
  <c r="Y130" i="7"/>
  <c r="AB130" i="7" s="1"/>
  <c r="Y131" i="7"/>
  <c r="AB131" i="7" s="1"/>
  <c r="Y132" i="7"/>
  <c r="Y133" i="7"/>
  <c r="Y134" i="7"/>
  <c r="Y135" i="7"/>
  <c r="Y136" i="7"/>
  <c r="Y137" i="7"/>
  <c r="Y138" i="7"/>
  <c r="Y139" i="7"/>
  <c r="Y140" i="7"/>
  <c r="AB140" i="7" s="1"/>
  <c r="Y141" i="7"/>
  <c r="Y142" i="7"/>
  <c r="Y143" i="7"/>
  <c r="Y144" i="7"/>
  <c r="Y145" i="7"/>
  <c r="Y146" i="7"/>
  <c r="Y147" i="7"/>
  <c r="Y148" i="7"/>
  <c r="AB148" i="7" s="1"/>
  <c r="Y149" i="7"/>
  <c r="Y150" i="7"/>
  <c r="Y151" i="7"/>
  <c r="Y152" i="7"/>
  <c r="Y153" i="7"/>
  <c r="Y154" i="7"/>
  <c r="Y155" i="7"/>
  <c r="AB155" i="7" s="1"/>
  <c r="Y156" i="7"/>
  <c r="AB156" i="7" s="1"/>
  <c r="Y157" i="7"/>
  <c r="Y158" i="7"/>
  <c r="Y159" i="7"/>
  <c r="Y160" i="7"/>
  <c r="Y161" i="7"/>
  <c r="Y162" i="7"/>
  <c r="AB162" i="7" s="1"/>
  <c r="Y163" i="7"/>
  <c r="AB163" i="7" s="1"/>
  <c r="Y164" i="7"/>
  <c r="Y165" i="7"/>
  <c r="Y166" i="7"/>
  <c r="Y167" i="7"/>
  <c r="Y168" i="7"/>
  <c r="Y169" i="7"/>
  <c r="Y170" i="7"/>
  <c r="Y171" i="7"/>
  <c r="Y172" i="7"/>
  <c r="AB172" i="7" s="1"/>
  <c r="Y173" i="7"/>
  <c r="Y174" i="7"/>
  <c r="Y175" i="7"/>
  <c r="Y176" i="7"/>
  <c r="Y177" i="7"/>
  <c r="Y178" i="7"/>
  <c r="AB178" i="7" s="1"/>
  <c r="Y179" i="7"/>
  <c r="AB179" i="7" s="1"/>
  <c r="Y180" i="7"/>
  <c r="Y181" i="7"/>
  <c r="Y182" i="7"/>
  <c r="Y183" i="7"/>
  <c r="Y184" i="7"/>
  <c r="Y185" i="7"/>
  <c r="Y186" i="7"/>
  <c r="Y187" i="7"/>
  <c r="Y188" i="7"/>
  <c r="AB188" i="7" s="1"/>
  <c r="Y189" i="7"/>
  <c r="Y190" i="7"/>
  <c r="Y191" i="7"/>
  <c r="Y192" i="7"/>
  <c r="Y193" i="7"/>
  <c r="Y194" i="7"/>
  <c r="AB194" i="7" s="1"/>
  <c r="Y195" i="7"/>
  <c r="AB195" i="7" s="1"/>
  <c r="Y196" i="7"/>
  <c r="Y197" i="7"/>
  <c r="Y198" i="7"/>
  <c r="Y199" i="7"/>
  <c r="Y200" i="7"/>
  <c r="Y201" i="7"/>
  <c r="Y202" i="7"/>
  <c r="Y203" i="7"/>
  <c r="Y204" i="7"/>
  <c r="AB204" i="7" s="1"/>
  <c r="Y205" i="7"/>
  <c r="Y206" i="7"/>
  <c r="Y207" i="7"/>
  <c r="Y208" i="7"/>
  <c r="Y209" i="7"/>
  <c r="Y210" i="7"/>
  <c r="AB210" i="7" s="1"/>
  <c r="Y211" i="7"/>
  <c r="AB211" i="7" s="1"/>
  <c r="Y212" i="7"/>
  <c r="Y213" i="7"/>
  <c r="Y214" i="7"/>
  <c r="Y215" i="7"/>
  <c r="Y216" i="7"/>
  <c r="Y217" i="7"/>
  <c r="Y218" i="7"/>
  <c r="Y219" i="7"/>
  <c r="Y220" i="7"/>
  <c r="AB220" i="7" s="1"/>
  <c r="Y221" i="7"/>
  <c r="Y222" i="7"/>
  <c r="Y223" i="7"/>
  <c r="Y224" i="7"/>
  <c r="Y225" i="7"/>
  <c r="Y226" i="7"/>
  <c r="AB226" i="7" s="1"/>
  <c r="Y227" i="7"/>
  <c r="AB227" i="7" s="1"/>
  <c r="Y228" i="7"/>
  <c r="Y229" i="7"/>
  <c r="Y230" i="7"/>
  <c r="Y231" i="7"/>
  <c r="Y232" i="7"/>
  <c r="Y233" i="7"/>
  <c r="Y234" i="7"/>
  <c r="Y235" i="7"/>
  <c r="AB235" i="7" s="1"/>
  <c r="Y236" i="7"/>
  <c r="AB236" i="7" s="1"/>
  <c r="Y237" i="7"/>
  <c r="Y238" i="7"/>
  <c r="Y239" i="7"/>
  <c r="Y240" i="7"/>
  <c r="Y241" i="7"/>
  <c r="Y242" i="7"/>
  <c r="AB242" i="7" s="1"/>
  <c r="Y243" i="7"/>
  <c r="Y244" i="7"/>
  <c r="Y245" i="7"/>
  <c r="Y246" i="7"/>
  <c r="Y247" i="7"/>
  <c r="Y248" i="7"/>
  <c r="Y249" i="7"/>
  <c r="Y250" i="7"/>
  <c r="Y251" i="7"/>
  <c r="AB251" i="7" s="1"/>
  <c r="Y252" i="7"/>
  <c r="AB252" i="7" s="1"/>
  <c r="Y253" i="7"/>
  <c r="Y254" i="7"/>
  <c r="Y255" i="7"/>
  <c r="Y256" i="7"/>
  <c r="Y257" i="7"/>
  <c r="Y258" i="7"/>
  <c r="AB258" i="7" s="1"/>
  <c r="Y259" i="7"/>
  <c r="Y260" i="7"/>
  <c r="Y261" i="7"/>
  <c r="Y262" i="7"/>
  <c r="Y263" i="7"/>
  <c r="Y264" i="7"/>
  <c r="AB264" i="7" s="1"/>
  <c r="Y265" i="7"/>
  <c r="AB265" i="7" s="1"/>
  <c r="Y266" i="7"/>
  <c r="AB266" i="7" s="1"/>
  <c r="AB267" i="7"/>
  <c r="Y6" i="7"/>
  <c r="AB263" i="7"/>
  <c r="AB262" i="7"/>
  <c r="AC263" i="7"/>
  <c r="AC264" i="7"/>
  <c r="AC267" i="7"/>
  <c r="T263" i="7"/>
  <c r="T264" i="7"/>
  <c r="T265" i="7"/>
  <c r="T266" i="7"/>
  <c r="T267" i="7"/>
  <c r="S267" i="7"/>
  <c r="S263" i="7"/>
  <c r="S264" i="7"/>
  <c r="S265" i="7"/>
  <c r="S26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0" i="7"/>
  <c r="S131" i="7"/>
  <c r="S132" i="7"/>
  <c r="S133" i="7"/>
  <c r="S134" i="7"/>
  <c r="S135" i="7"/>
  <c r="S13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3" i="7"/>
  <c r="S154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68" i="7"/>
  <c r="S169" i="7"/>
  <c r="S170" i="7"/>
  <c r="S171" i="7"/>
  <c r="S172" i="7"/>
  <c r="S173" i="7"/>
  <c r="S174" i="7"/>
  <c r="S175" i="7"/>
  <c r="S176" i="7"/>
  <c r="S177" i="7"/>
  <c r="S178" i="7"/>
  <c r="S179" i="7"/>
  <c r="S180" i="7"/>
  <c r="S181" i="7"/>
  <c r="S182" i="7"/>
  <c r="S183" i="7"/>
  <c r="S184" i="7"/>
  <c r="S185" i="7"/>
  <c r="S186" i="7"/>
  <c r="S187" i="7"/>
  <c r="S188" i="7"/>
  <c r="S189" i="7"/>
  <c r="S190" i="7"/>
  <c r="S191" i="7"/>
  <c r="S192" i="7"/>
  <c r="S193" i="7"/>
  <c r="S194" i="7"/>
  <c r="S195" i="7"/>
  <c r="S196" i="7"/>
  <c r="S197" i="7"/>
  <c r="S198" i="7"/>
  <c r="S199" i="7"/>
  <c r="S200" i="7"/>
  <c r="S201" i="7"/>
  <c r="S202" i="7"/>
  <c r="S203" i="7"/>
  <c r="S204" i="7"/>
  <c r="S205" i="7"/>
  <c r="S206" i="7"/>
  <c r="S207" i="7"/>
  <c r="S208" i="7"/>
  <c r="S209" i="7"/>
  <c r="S210" i="7"/>
  <c r="S211" i="7"/>
  <c r="S212" i="7"/>
  <c r="S213" i="7"/>
  <c r="S214" i="7"/>
  <c r="S215" i="7"/>
  <c r="S216" i="7"/>
  <c r="S217" i="7"/>
  <c r="S218" i="7"/>
  <c r="S219" i="7"/>
  <c r="S220" i="7"/>
  <c r="S221" i="7"/>
  <c r="S222" i="7"/>
  <c r="S223" i="7"/>
  <c r="S224" i="7"/>
  <c r="S225" i="7"/>
  <c r="S226" i="7"/>
  <c r="S227" i="7"/>
  <c r="S228" i="7"/>
  <c r="S229" i="7"/>
  <c r="S230" i="7"/>
  <c r="S231" i="7"/>
  <c r="S232" i="7"/>
  <c r="S233" i="7"/>
  <c r="S234" i="7"/>
  <c r="S235" i="7"/>
  <c r="S236" i="7"/>
  <c r="S237" i="7"/>
  <c r="S238" i="7"/>
  <c r="S239" i="7"/>
  <c r="S240" i="7"/>
  <c r="S241" i="7"/>
  <c r="S242" i="7"/>
  <c r="S243" i="7"/>
  <c r="S244" i="7"/>
  <c r="S245" i="7"/>
  <c r="S246" i="7"/>
  <c r="S247" i="7"/>
  <c r="S248" i="7"/>
  <c r="S249" i="7"/>
  <c r="S250" i="7"/>
  <c r="S251" i="7"/>
  <c r="S252" i="7"/>
  <c r="S253" i="7"/>
  <c r="S254" i="7"/>
  <c r="S255" i="7"/>
  <c r="S256" i="7"/>
  <c r="S257" i="7"/>
  <c r="S258" i="7"/>
  <c r="S259" i="7"/>
  <c r="S260" i="7"/>
  <c r="S261" i="7"/>
  <c r="S262" i="7"/>
  <c r="S6" i="7"/>
  <c r="Q6" i="7" a="1"/>
  <c r="Q6" i="7" s="1"/>
  <c r="P6" i="7" a="1"/>
  <c r="P6" i="7" s="1"/>
  <c r="W7" i="6"/>
  <c r="W8" i="6"/>
  <c r="W9" i="6"/>
  <c r="W10" i="6"/>
  <c r="W11" i="6"/>
  <c r="V11" i="6"/>
  <c r="V7" i="6"/>
  <c r="V8" i="6"/>
  <c r="V9" i="6"/>
  <c r="V10" i="6"/>
  <c r="R7" i="6"/>
  <c r="R8" i="6"/>
  <c r="R9" i="6"/>
  <c r="R10" i="6"/>
  <c r="R11" i="6"/>
  <c r="Q11" i="6"/>
  <c r="Q7" i="6"/>
  <c r="Q8" i="6"/>
  <c r="Q9" i="6"/>
  <c r="Q10" i="6"/>
  <c r="Q2" i="6"/>
  <c r="P7" i="6" a="1"/>
  <c r="P7" i="6" s="1"/>
  <c r="P2" i="6" a="1"/>
  <c r="P2" i="6" s="1"/>
  <c r="U7" i="6" a="1"/>
  <c r="U7" i="6" s="1"/>
  <c r="U2" i="6" a="1"/>
  <c r="U2" i="6" s="1"/>
  <c r="F11" i="7"/>
  <c r="F13" i="7" s="1"/>
  <c r="F9" i="7"/>
  <c r="F7" i="7"/>
  <c r="AC6" i="7"/>
  <c r="AB6" i="7"/>
  <c r="AB7" i="7"/>
  <c r="AC7" i="7"/>
  <c r="AB8" i="7"/>
  <c r="AC8" i="7"/>
  <c r="AC9" i="7"/>
  <c r="AB9" i="7"/>
  <c r="AC10" i="7"/>
  <c r="AC11" i="7"/>
  <c r="AB12" i="7"/>
  <c r="AC12" i="7"/>
  <c r="AB13" i="7"/>
  <c r="AC13" i="7"/>
  <c r="AC14" i="7"/>
  <c r="AB14" i="7"/>
  <c r="AB15" i="7"/>
  <c r="AC15" i="7"/>
  <c r="AB16" i="7"/>
  <c r="AC16" i="7"/>
  <c r="AB17" i="7"/>
  <c r="AC17" i="7"/>
  <c r="AB18" i="7"/>
  <c r="AC18" i="7"/>
  <c r="AB19" i="7"/>
  <c r="AC19" i="7"/>
  <c r="AC20" i="7"/>
  <c r="AC21" i="7"/>
  <c r="AB21" i="7"/>
  <c r="AC22" i="7"/>
  <c r="AB22" i="7"/>
  <c r="AB23" i="7"/>
  <c r="AC23" i="7"/>
  <c r="AB24" i="7"/>
  <c r="AC24" i="7"/>
  <c r="AC25" i="7"/>
  <c r="AB25" i="7"/>
  <c r="AC26" i="7"/>
  <c r="AC27" i="7"/>
  <c r="F28" i="7"/>
  <c r="J263" i="7" s="1"/>
  <c r="AB28" i="7"/>
  <c r="AC28" i="7"/>
  <c r="AB29" i="7"/>
  <c r="AC29" i="7"/>
  <c r="F30" i="7"/>
  <c r="AB30" i="7"/>
  <c r="AC30" i="7"/>
  <c r="AB31" i="7"/>
  <c r="AC31" i="7"/>
  <c r="F32" i="7"/>
  <c r="F34" i="7" s="1"/>
  <c r="AC32" i="7"/>
  <c r="AB32" i="7"/>
  <c r="AB33" i="7"/>
  <c r="AC33" i="7"/>
  <c r="AC34" i="7"/>
  <c r="AC35" i="7"/>
  <c r="AC36" i="7"/>
  <c r="AB37" i="7"/>
  <c r="AC37" i="7"/>
  <c r="AB38" i="7"/>
  <c r="AC38" i="7"/>
  <c r="AB39" i="7"/>
  <c r="AC39" i="7"/>
  <c r="AB40" i="7"/>
  <c r="AC40" i="7"/>
  <c r="AB41" i="7"/>
  <c r="AC41" i="7"/>
  <c r="AB42" i="7"/>
  <c r="AC42" i="7"/>
  <c r="AC43" i="7"/>
  <c r="AC44" i="7"/>
  <c r="AB45" i="7"/>
  <c r="AC45" i="7"/>
  <c r="AB46" i="7"/>
  <c r="AC46" i="7"/>
  <c r="AC47" i="7"/>
  <c r="AB47" i="7"/>
  <c r="AB48" i="7"/>
  <c r="AC48" i="7"/>
  <c r="AC49" i="7"/>
  <c r="AB49" i="7"/>
  <c r="AC50" i="7"/>
  <c r="AC51" i="7"/>
  <c r="AB51" i="7"/>
  <c r="AC52" i="7"/>
  <c r="AC53" i="7"/>
  <c r="AB53" i="7"/>
  <c r="AB54" i="7"/>
  <c r="AC54" i="7"/>
  <c r="AB55" i="7"/>
  <c r="AC55" i="7"/>
  <c r="AB56" i="7"/>
  <c r="AC56" i="7"/>
  <c r="AB57" i="7"/>
  <c r="AC57" i="7"/>
  <c r="AB58" i="7"/>
  <c r="AC58" i="7"/>
  <c r="AC59" i="7"/>
  <c r="AC60" i="7"/>
  <c r="AC61" i="7"/>
  <c r="AB61" i="7"/>
  <c r="AB62" i="7"/>
  <c r="AC62" i="7"/>
  <c r="AB63" i="7"/>
  <c r="AC63" i="7"/>
  <c r="AC64" i="7"/>
  <c r="AB64" i="7"/>
  <c r="AB65" i="7"/>
  <c r="AC65" i="7"/>
  <c r="AC66" i="7"/>
  <c r="AB67" i="7"/>
  <c r="AC67" i="7"/>
  <c r="AC68" i="7"/>
  <c r="AC69" i="7"/>
  <c r="AB69" i="7"/>
  <c r="AC70" i="7"/>
  <c r="AB70" i="7"/>
  <c r="AB71" i="7"/>
  <c r="AC71" i="7"/>
  <c r="AB72" i="7"/>
  <c r="AC72" i="7"/>
  <c r="AC73" i="7"/>
  <c r="AB73" i="7"/>
  <c r="AC74" i="7"/>
  <c r="AC75" i="7"/>
  <c r="AB76" i="7"/>
  <c r="AC76" i="7"/>
  <c r="AC77" i="7"/>
  <c r="AB77" i="7"/>
  <c r="AB78" i="7"/>
  <c r="AC78" i="7"/>
  <c r="AB79" i="7"/>
  <c r="AC79" i="7"/>
  <c r="AB80" i="7"/>
  <c r="AC80" i="7"/>
  <c r="AB81" i="7"/>
  <c r="AC81" i="7"/>
  <c r="AB82" i="7"/>
  <c r="AC82" i="7"/>
  <c r="AC83" i="7"/>
  <c r="AC84" i="7"/>
  <c r="AB85" i="7"/>
  <c r="AC85" i="7"/>
  <c r="AB86" i="7"/>
  <c r="AC86" i="7"/>
  <c r="AB87" i="7"/>
  <c r="AC87" i="7"/>
  <c r="AB88" i="7"/>
  <c r="AC88" i="7"/>
  <c r="AB89" i="7"/>
  <c r="AC89" i="7"/>
  <c r="AC90" i="7"/>
  <c r="AC91" i="7"/>
  <c r="AB92" i="7"/>
  <c r="AC92" i="7"/>
  <c r="AB93" i="7"/>
  <c r="AC93" i="7"/>
  <c r="AB94" i="7"/>
  <c r="AC94" i="7"/>
  <c r="AB95" i="7"/>
  <c r="AC95" i="7"/>
  <c r="AB96" i="7"/>
  <c r="AC96" i="7"/>
  <c r="AB97" i="7"/>
  <c r="AC97" i="7"/>
  <c r="AB98" i="7"/>
  <c r="AC98" i="7"/>
  <c r="AC99" i="7"/>
  <c r="AC100" i="7"/>
  <c r="AB101" i="7"/>
  <c r="AC101" i="7"/>
  <c r="AB102" i="7"/>
  <c r="AC102" i="7"/>
  <c r="AB103" i="7"/>
  <c r="AC103" i="7"/>
  <c r="AB104" i="7"/>
  <c r="AC104" i="7"/>
  <c r="AB105" i="7"/>
  <c r="AC105" i="7"/>
  <c r="AC106" i="7"/>
  <c r="AB107" i="7"/>
  <c r="AC107" i="7"/>
  <c r="AC108" i="7"/>
  <c r="AB109" i="7"/>
  <c r="AC109" i="7"/>
  <c r="AC110" i="7"/>
  <c r="AB110" i="7"/>
  <c r="AB111" i="7"/>
  <c r="AC111" i="7"/>
  <c r="AB112" i="7"/>
  <c r="AC112" i="7"/>
  <c r="AB113" i="7"/>
  <c r="AC113" i="7"/>
  <c r="AC114" i="7"/>
  <c r="AB114" i="7"/>
  <c r="AB115" i="7"/>
  <c r="AC115" i="7"/>
  <c r="AC116" i="7"/>
  <c r="AB117" i="7"/>
  <c r="AC117" i="7"/>
  <c r="AB118" i="7"/>
  <c r="AC118" i="7"/>
  <c r="AB119" i="7"/>
  <c r="AC119" i="7"/>
  <c r="AB120" i="7"/>
  <c r="AC120" i="7"/>
  <c r="AB121" i="7"/>
  <c r="AC121" i="7"/>
  <c r="AC122" i="7"/>
  <c r="AC123" i="7"/>
  <c r="AB124" i="7"/>
  <c r="AC124" i="7"/>
  <c r="AB125" i="7"/>
  <c r="AC125" i="7"/>
  <c r="AC126" i="7"/>
  <c r="AB126" i="7"/>
  <c r="AB127" i="7"/>
  <c r="AC127" i="7"/>
  <c r="AC128" i="7"/>
  <c r="AB128" i="7"/>
  <c r="AB129" i="7"/>
  <c r="AC129" i="7"/>
  <c r="AC130" i="7"/>
  <c r="AC131" i="7"/>
  <c r="AC132" i="7"/>
  <c r="AB132" i="7"/>
  <c r="AB133" i="7"/>
  <c r="AC133" i="7"/>
  <c r="AB134" i="7"/>
  <c r="AC134" i="7"/>
  <c r="AB135" i="7"/>
  <c r="AC135" i="7"/>
  <c r="AB136" i="7"/>
  <c r="AC136" i="7"/>
  <c r="AB137" i="7"/>
  <c r="AC137" i="7"/>
  <c r="AC138" i="7"/>
  <c r="AB138" i="7"/>
  <c r="AB139" i="7"/>
  <c r="AC139" i="7"/>
  <c r="AC140" i="7"/>
  <c r="AB141" i="7"/>
  <c r="AC141" i="7"/>
  <c r="AC142" i="7"/>
  <c r="AB142" i="7"/>
  <c r="AB143" i="7"/>
  <c r="AC143" i="7"/>
  <c r="AC144" i="7"/>
  <c r="AB144" i="7"/>
  <c r="AB145" i="7"/>
  <c r="AC145" i="7"/>
  <c r="AC146" i="7"/>
  <c r="AB146" i="7"/>
  <c r="AB147" i="7"/>
  <c r="AC147" i="7"/>
  <c r="AC148" i="7"/>
  <c r="AB149" i="7"/>
  <c r="AC149" i="7"/>
  <c r="AB150" i="7"/>
  <c r="AC150" i="7"/>
  <c r="AB151" i="7"/>
  <c r="AC151" i="7"/>
  <c r="AC152" i="7"/>
  <c r="AB152" i="7"/>
  <c r="AB153" i="7"/>
  <c r="AC153" i="7"/>
  <c r="AC154" i="7"/>
  <c r="AB154" i="7"/>
  <c r="AC155" i="7"/>
  <c r="AC156" i="7"/>
  <c r="AB157" i="7"/>
  <c r="AC157" i="7"/>
  <c r="AB158" i="7"/>
  <c r="AC158" i="7"/>
  <c r="AB159" i="7"/>
  <c r="AC159" i="7"/>
  <c r="AB160" i="7"/>
  <c r="AC160" i="7"/>
  <c r="AB161" i="7"/>
  <c r="AC161" i="7"/>
  <c r="AC162" i="7"/>
  <c r="AC163" i="7"/>
  <c r="AB164" i="7"/>
  <c r="AC164" i="7"/>
  <c r="AB165" i="7"/>
  <c r="AC165" i="7"/>
  <c r="AB166" i="7"/>
  <c r="AC166" i="7"/>
  <c r="AB167" i="7"/>
  <c r="AC167" i="7"/>
  <c r="AC168" i="7"/>
  <c r="AB168" i="7"/>
  <c r="AB169" i="7"/>
  <c r="AC169" i="7"/>
  <c r="AB170" i="7"/>
  <c r="AC170" i="7"/>
  <c r="AB171" i="7"/>
  <c r="AC171" i="7"/>
  <c r="AC172" i="7"/>
  <c r="AB173" i="7"/>
  <c r="AC173" i="7"/>
  <c r="AC174" i="7"/>
  <c r="AB174" i="7"/>
  <c r="AB175" i="7"/>
  <c r="AC175" i="7"/>
  <c r="AB176" i="7"/>
  <c r="AC176" i="7"/>
  <c r="AB177" i="7"/>
  <c r="AC177" i="7"/>
  <c r="AC178" i="7"/>
  <c r="AC179" i="7"/>
  <c r="AB180" i="7"/>
  <c r="AC180" i="7"/>
  <c r="AB181" i="7"/>
  <c r="AC181" i="7"/>
  <c r="AC182" i="7"/>
  <c r="AB182" i="7"/>
  <c r="AB183" i="7"/>
  <c r="AC183" i="7"/>
  <c r="AB184" i="7"/>
  <c r="AC184" i="7"/>
  <c r="AB185" i="7"/>
  <c r="AC185" i="7"/>
  <c r="AC186" i="7"/>
  <c r="AB186" i="7"/>
  <c r="AB187" i="7"/>
  <c r="AC187" i="7"/>
  <c r="AC188" i="7"/>
  <c r="AB189" i="7"/>
  <c r="AC189" i="7"/>
  <c r="AC190" i="7"/>
  <c r="AB190" i="7"/>
  <c r="AB191" i="7"/>
  <c r="AC191" i="7"/>
  <c r="AB192" i="7"/>
  <c r="AC192" i="7"/>
  <c r="AB193" i="7"/>
  <c r="AC193" i="7"/>
  <c r="AC194" i="7"/>
  <c r="AC195" i="7"/>
  <c r="AB196" i="7"/>
  <c r="AC196" i="7"/>
  <c r="AB197" i="7"/>
  <c r="AC197" i="7"/>
  <c r="AC198" i="7"/>
  <c r="AB198" i="7"/>
  <c r="AB199" i="7"/>
  <c r="AC199" i="7"/>
  <c r="AB200" i="7"/>
  <c r="AC200" i="7"/>
  <c r="AB201" i="7"/>
  <c r="AC201" i="7"/>
  <c r="AC202" i="7"/>
  <c r="AB202" i="7"/>
  <c r="AB203" i="7"/>
  <c r="AC203" i="7"/>
  <c r="AC204" i="7"/>
  <c r="AB205" i="7"/>
  <c r="AC205" i="7"/>
  <c r="AC206" i="7"/>
  <c r="AB206" i="7"/>
  <c r="AB207" i="7"/>
  <c r="AC207" i="7"/>
  <c r="AB208" i="7"/>
  <c r="AC208" i="7"/>
  <c r="AB209" i="7"/>
  <c r="AC209" i="7"/>
  <c r="AC210" i="7"/>
  <c r="AC211" i="7"/>
  <c r="AB212" i="7"/>
  <c r="AC212" i="7"/>
  <c r="AB213" i="7"/>
  <c r="AC213" i="7"/>
  <c r="AB214" i="7"/>
  <c r="AC214" i="7"/>
  <c r="AB215" i="7"/>
  <c r="AC215" i="7"/>
  <c r="AB216" i="7"/>
  <c r="AC216" i="7"/>
  <c r="AB217" i="7"/>
  <c r="AC217" i="7"/>
  <c r="AB218" i="7"/>
  <c r="AC218" i="7"/>
  <c r="AB219" i="7"/>
  <c r="AC219" i="7"/>
  <c r="AC220" i="7"/>
  <c r="AB221" i="7"/>
  <c r="AC221" i="7"/>
  <c r="AB222" i="7"/>
  <c r="AC222" i="7"/>
  <c r="AB223" i="7"/>
  <c r="AC223" i="7"/>
  <c r="AB224" i="7"/>
  <c r="AC224" i="7"/>
  <c r="AB225" i="7"/>
  <c r="AC225" i="7"/>
  <c r="AC226" i="7"/>
  <c r="AC227" i="7"/>
  <c r="AB228" i="7"/>
  <c r="AC228" i="7"/>
  <c r="AB229" i="7"/>
  <c r="AC229" i="7"/>
  <c r="AC230" i="7"/>
  <c r="AB230" i="7"/>
  <c r="AB231" i="7"/>
  <c r="AC231" i="7"/>
  <c r="AC232" i="7"/>
  <c r="AB232" i="7"/>
  <c r="AB233" i="7"/>
  <c r="AC233" i="7"/>
  <c r="AB234" i="7"/>
  <c r="AC234" i="7"/>
  <c r="AC235" i="7"/>
  <c r="AC236" i="7"/>
  <c r="AB237" i="7"/>
  <c r="AC237" i="7"/>
  <c r="AB238" i="7"/>
  <c r="AC238" i="7"/>
  <c r="AC239" i="7"/>
  <c r="AB239" i="7"/>
  <c r="AB240" i="7"/>
  <c r="AC240" i="7"/>
  <c r="AC241" i="7"/>
  <c r="AB241" i="7"/>
  <c r="AC242" i="7"/>
  <c r="AC243" i="7"/>
  <c r="AB243" i="7"/>
  <c r="AB244" i="7"/>
  <c r="AC244" i="7"/>
  <c r="AC245" i="7"/>
  <c r="AB245" i="7"/>
  <c r="AB246" i="7"/>
  <c r="AC246" i="7"/>
  <c r="AC247" i="7"/>
  <c r="AB247" i="7"/>
  <c r="AB248" i="7"/>
  <c r="AC248" i="7"/>
  <c r="AC249" i="7"/>
  <c r="AB249" i="7"/>
  <c r="AB250" i="7"/>
  <c r="AC250" i="7"/>
  <c r="AC251" i="7"/>
  <c r="AC252" i="7"/>
  <c r="AC253" i="7"/>
  <c r="AB253" i="7"/>
  <c r="AB254" i="7"/>
  <c r="AC254" i="7"/>
  <c r="AC255" i="7"/>
  <c r="AB255" i="7"/>
  <c r="AB256" i="7"/>
  <c r="AC256" i="7"/>
  <c r="AC257" i="7"/>
  <c r="AB257" i="7"/>
  <c r="AC258" i="7"/>
  <c r="AB259" i="7"/>
  <c r="AC259" i="7"/>
  <c r="AB260" i="7"/>
  <c r="AC260" i="7"/>
  <c r="AB261" i="7"/>
  <c r="AC261" i="7"/>
  <c r="AC262" i="7"/>
  <c r="O37" i="6"/>
  <c r="K255" i="6"/>
  <c r="J255" i="6"/>
  <c r="I53" i="6" a="1"/>
  <c r="I53" i="6" s="1"/>
  <c r="J53" i="6" s="1"/>
  <c r="I54" i="6" a="1"/>
  <c r="I54" i="6"/>
  <c r="I55" i="6" a="1"/>
  <c r="I55" i="6" s="1"/>
  <c r="I56" i="6" a="1"/>
  <c r="I56" i="6" s="1"/>
  <c r="I57" i="6" a="1"/>
  <c r="I57" i="6" s="1"/>
  <c r="I58" i="6" a="1"/>
  <c r="I58" i="6" s="1"/>
  <c r="I59" i="6" a="1"/>
  <c r="I59" i="6" s="1"/>
  <c r="I60" i="6" a="1"/>
  <c r="I60" i="6" s="1"/>
  <c r="K60" i="6" s="1"/>
  <c r="I61" i="6" a="1"/>
  <c r="I61" i="6" s="1"/>
  <c r="J61" i="6" s="1"/>
  <c r="I62" i="6" a="1"/>
  <c r="I62" i="6" s="1"/>
  <c r="I63" i="6" a="1"/>
  <c r="I63" i="6" s="1"/>
  <c r="I64" i="6" a="1"/>
  <c r="I64" i="6" s="1"/>
  <c r="I65" i="6" a="1"/>
  <c r="I65" i="6" s="1"/>
  <c r="I66" i="6" a="1"/>
  <c r="I66" i="6" s="1"/>
  <c r="I67" i="6" a="1"/>
  <c r="I67" i="6" s="1"/>
  <c r="I68" i="6" a="1"/>
  <c r="I68" i="6" s="1"/>
  <c r="K68" i="6" s="1"/>
  <c r="I69" i="6" a="1"/>
  <c r="I69" i="6" s="1"/>
  <c r="J69" i="6" s="1"/>
  <c r="I70" i="6" a="1"/>
  <c r="I70" i="6" s="1"/>
  <c r="I71" i="6" a="1"/>
  <c r="I71" i="6" s="1"/>
  <c r="I72" i="6" a="1"/>
  <c r="I72" i="6" s="1"/>
  <c r="I73" i="6" a="1"/>
  <c r="I73" i="6" s="1"/>
  <c r="I74" i="6" a="1"/>
  <c r="I74" i="6" s="1"/>
  <c r="I75" i="6" a="1"/>
  <c r="I75" i="6" s="1"/>
  <c r="I76" i="6" a="1"/>
  <c r="I76" i="6" s="1"/>
  <c r="K76" i="6" s="1"/>
  <c r="I77" i="6" a="1"/>
  <c r="I77" i="6" s="1"/>
  <c r="J77" i="6" s="1"/>
  <c r="I78" i="6" a="1"/>
  <c r="I78" i="6" s="1"/>
  <c r="I79" i="6" a="1"/>
  <c r="I79" i="6" s="1"/>
  <c r="I80" i="6" a="1"/>
  <c r="I80" i="6" s="1"/>
  <c r="I81" i="6" a="1"/>
  <c r="I81" i="6" s="1"/>
  <c r="I82" i="6" a="1"/>
  <c r="I82" i="6" s="1"/>
  <c r="I83" i="6" a="1"/>
  <c r="I83" i="6" s="1"/>
  <c r="I84" i="6" a="1"/>
  <c r="I84" i="6" s="1"/>
  <c r="K84" i="6" s="1"/>
  <c r="I85" i="6" a="1"/>
  <c r="I85" i="6" s="1"/>
  <c r="J85" i="6" s="1"/>
  <c r="I86" i="6" a="1"/>
  <c r="I86" i="6" s="1"/>
  <c r="I87" i="6" a="1"/>
  <c r="I87" i="6" s="1"/>
  <c r="I88" i="6" a="1"/>
  <c r="I88" i="6" s="1"/>
  <c r="I89" i="6" a="1"/>
  <c r="I89" i="6" s="1"/>
  <c r="I90" i="6" a="1"/>
  <c r="I90" i="6" s="1"/>
  <c r="I91" i="6" a="1"/>
  <c r="I91" i="6" s="1"/>
  <c r="I92" i="6" a="1"/>
  <c r="I92" i="6" s="1"/>
  <c r="K92" i="6" s="1"/>
  <c r="I93" i="6" a="1"/>
  <c r="I93" i="6" s="1"/>
  <c r="J93" i="6" s="1"/>
  <c r="I94" i="6" a="1"/>
  <c r="I94" i="6" s="1"/>
  <c r="I95" i="6" a="1"/>
  <c r="I95" i="6" s="1"/>
  <c r="I96" i="6" a="1"/>
  <c r="I96" i="6" s="1"/>
  <c r="I97" i="6" a="1"/>
  <c r="I97" i="6" s="1"/>
  <c r="I98" i="6" a="1"/>
  <c r="I98" i="6" s="1"/>
  <c r="I99" i="6" a="1"/>
  <c r="I99" i="6" s="1"/>
  <c r="I100" i="6" a="1"/>
  <c r="I100" i="6" s="1"/>
  <c r="K100" i="6" s="1"/>
  <c r="I101" i="6" a="1"/>
  <c r="I101" i="6" s="1"/>
  <c r="J101" i="6" s="1"/>
  <c r="I102" i="6" a="1"/>
  <c r="I102" i="6" s="1"/>
  <c r="I103" i="6" a="1"/>
  <c r="I103" i="6" s="1"/>
  <c r="I104" i="6" a="1"/>
  <c r="I104" i="6" s="1"/>
  <c r="I105" i="6" a="1"/>
  <c r="I105" i="6" s="1"/>
  <c r="I106" i="6" a="1"/>
  <c r="I106" i="6" s="1"/>
  <c r="I107" i="6" a="1"/>
  <c r="I107" i="6" s="1"/>
  <c r="I108" i="6" a="1"/>
  <c r="I108" i="6" s="1"/>
  <c r="K108" i="6" s="1"/>
  <c r="I109" i="6" a="1"/>
  <c r="I109" i="6" s="1"/>
  <c r="J109" i="6" s="1"/>
  <c r="I110" i="6" a="1"/>
  <c r="I110" i="6" s="1"/>
  <c r="I111" i="6" a="1"/>
  <c r="I111" i="6" s="1"/>
  <c r="I112" i="6" a="1"/>
  <c r="I112" i="6" s="1"/>
  <c r="I113" i="6" a="1"/>
  <c r="I113" i="6" s="1"/>
  <c r="I114" i="6" a="1"/>
  <c r="I114" i="6" s="1"/>
  <c r="I115" i="6" a="1"/>
  <c r="I115" i="6" s="1"/>
  <c r="I116" i="6" a="1"/>
  <c r="I116" i="6" s="1"/>
  <c r="K116" i="6" s="1"/>
  <c r="I117" i="6" a="1"/>
  <c r="I117" i="6" s="1"/>
  <c r="J117" i="6" s="1"/>
  <c r="I118" i="6" a="1"/>
  <c r="I118" i="6" s="1"/>
  <c r="I119" i="6" a="1"/>
  <c r="I119" i="6" s="1"/>
  <c r="I120" i="6" a="1"/>
  <c r="I120" i="6" s="1"/>
  <c r="I121" i="6" a="1"/>
  <c r="I121" i="6" s="1"/>
  <c r="I122" i="6" a="1"/>
  <c r="I122" i="6" s="1"/>
  <c r="I123" i="6" a="1"/>
  <c r="I123" i="6" s="1"/>
  <c r="I124" i="6" a="1"/>
  <c r="I124" i="6" s="1"/>
  <c r="K124" i="6" s="1"/>
  <c r="I125" i="6" a="1"/>
  <c r="I125" i="6" s="1"/>
  <c r="I126" i="6" a="1"/>
  <c r="I126" i="6" s="1"/>
  <c r="I127" i="6" a="1"/>
  <c r="I127" i="6" s="1"/>
  <c r="I128" i="6" a="1"/>
  <c r="I128" i="6" s="1"/>
  <c r="K128" i="6" s="1"/>
  <c r="I129" i="6" a="1"/>
  <c r="I129" i="6" s="1"/>
  <c r="I130" i="6" a="1"/>
  <c r="I130" i="6" s="1"/>
  <c r="I131" i="6" a="1"/>
  <c r="I131" i="6" s="1"/>
  <c r="I132" i="6" a="1"/>
  <c r="I132" i="6" s="1"/>
  <c r="K132" i="6" s="1"/>
  <c r="I133" i="6" a="1"/>
  <c r="I133" i="6" s="1"/>
  <c r="I134" i="6" a="1"/>
  <c r="I134" i="6" s="1"/>
  <c r="I135" i="6" a="1"/>
  <c r="I135" i="6" s="1"/>
  <c r="I136" i="6" a="1"/>
  <c r="I136" i="6" s="1"/>
  <c r="K136" i="6" s="1"/>
  <c r="I137" i="6" a="1"/>
  <c r="I137" i="6" s="1"/>
  <c r="I138" i="6" a="1"/>
  <c r="I138" i="6" s="1"/>
  <c r="I139" i="6" a="1"/>
  <c r="I139" i="6" s="1"/>
  <c r="I140" i="6" a="1"/>
  <c r="I140" i="6" s="1"/>
  <c r="K140" i="6" s="1"/>
  <c r="I141" i="6" a="1"/>
  <c r="I141" i="6" s="1"/>
  <c r="I142" i="6" a="1"/>
  <c r="I142" i="6" s="1"/>
  <c r="I143" i="6" a="1"/>
  <c r="I143" i="6" s="1"/>
  <c r="I144" i="6" a="1"/>
  <c r="I144" i="6" s="1"/>
  <c r="K144" i="6" s="1"/>
  <c r="I145" i="6" a="1"/>
  <c r="I145" i="6" s="1"/>
  <c r="I146" i="6" a="1"/>
  <c r="I146" i="6" s="1"/>
  <c r="I147" i="6" a="1"/>
  <c r="I147" i="6" s="1"/>
  <c r="I148" i="6" a="1"/>
  <c r="I148" i="6" s="1"/>
  <c r="K148" i="6" s="1"/>
  <c r="I149" i="6" a="1"/>
  <c r="I149" i="6" s="1"/>
  <c r="I150" i="6" a="1"/>
  <c r="I150" i="6" s="1"/>
  <c r="I151" i="6" a="1"/>
  <c r="I151" i="6" s="1"/>
  <c r="I152" i="6" a="1"/>
  <c r="I152" i="6" s="1"/>
  <c r="K152" i="6" s="1"/>
  <c r="I153" i="6" a="1"/>
  <c r="I153" i="6" s="1"/>
  <c r="I154" i="6" a="1"/>
  <c r="I154" i="6" s="1"/>
  <c r="I155" i="6" a="1"/>
  <c r="I155" i="6" s="1"/>
  <c r="I156" i="6" a="1"/>
  <c r="I156" i="6" s="1"/>
  <c r="K156" i="6" s="1"/>
  <c r="I157" i="6" a="1"/>
  <c r="I157" i="6" s="1"/>
  <c r="I158" i="6" a="1"/>
  <c r="I158" i="6" s="1"/>
  <c r="I159" i="6" a="1"/>
  <c r="I159" i="6" s="1"/>
  <c r="I160" i="6" a="1"/>
  <c r="I160" i="6" s="1"/>
  <c r="K160" i="6" s="1"/>
  <c r="I161" i="6" a="1"/>
  <c r="I161" i="6" s="1"/>
  <c r="I162" i="6" a="1"/>
  <c r="I162" i="6" s="1"/>
  <c r="I163" i="6" a="1"/>
  <c r="I163" i="6" s="1"/>
  <c r="I164" i="6" a="1"/>
  <c r="I164" i="6" s="1"/>
  <c r="K164" i="6" s="1"/>
  <c r="I165" i="6" a="1"/>
  <c r="I165" i="6" s="1"/>
  <c r="I166" i="6" a="1"/>
  <c r="I166" i="6" s="1"/>
  <c r="I167" i="6" a="1"/>
  <c r="I167" i="6" s="1"/>
  <c r="I168" i="6" a="1"/>
  <c r="I168" i="6" s="1"/>
  <c r="K168" i="6" s="1"/>
  <c r="I169" i="6" a="1"/>
  <c r="I169" i="6" s="1"/>
  <c r="I170" i="6" a="1"/>
  <c r="I170" i="6" s="1"/>
  <c r="I171" i="6" a="1"/>
  <c r="I171" i="6" s="1"/>
  <c r="I172" i="6" a="1"/>
  <c r="I172" i="6" s="1"/>
  <c r="K172" i="6" s="1"/>
  <c r="I173" i="6" a="1"/>
  <c r="I173" i="6" s="1"/>
  <c r="I174" i="6" a="1"/>
  <c r="I174" i="6" s="1"/>
  <c r="I175" i="6" a="1"/>
  <c r="I175" i="6" s="1"/>
  <c r="I176" i="6" a="1"/>
  <c r="I176" i="6" s="1"/>
  <c r="K176" i="6" s="1"/>
  <c r="I177" i="6" a="1"/>
  <c r="I177" i="6" s="1"/>
  <c r="I178" i="6" a="1"/>
  <c r="I178" i="6" s="1"/>
  <c r="I179" i="6" a="1"/>
  <c r="I179" i="6" s="1"/>
  <c r="I180" i="6" a="1"/>
  <c r="I180" i="6" s="1"/>
  <c r="K180" i="6" s="1"/>
  <c r="I181" i="6" a="1"/>
  <c r="I181" i="6" s="1"/>
  <c r="I182" i="6" a="1"/>
  <c r="I182" i="6" s="1"/>
  <c r="I183" i="6" a="1"/>
  <c r="I183" i="6" s="1"/>
  <c r="I184" i="6" a="1"/>
  <c r="I184" i="6" s="1"/>
  <c r="K184" i="6" s="1"/>
  <c r="I185" i="6" a="1"/>
  <c r="I185" i="6" s="1"/>
  <c r="I186" i="6" a="1"/>
  <c r="I186" i="6" s="1"/>
  <c r="I187" i="6" a="1"/>
  <c r="I187" i="6" s="1"/>
  <c r="I188" i="6" a="1"/>
  <c r="I188" i="6" s="1"/>
  <c r="K188" i="6" s="1"/>
  <c r="I189" i="6" a="1"/>
  <c r="I189" i="6" s="1"/>
  <c r="I190" i="6" a="1"/>
  <c r="I190" i="6" s="1"/>
  <c r="I191" i="6" a="1"/>
  <c r="I191" i="6" s="1"/>
  <c r="I192" i="6" a="1"/>
  <c r="I192" i="6" s="1"/>
  <c r="K192" i="6" s="1"/>
  <c r="I193" i="6" a="1"/>
  <c r="I193" i="6" s="1"/>
  <c r="I194" i="6" a="1"/>
  <c r="I194" i="6" s="1"/>
  <c r="I195" i="6" a="1"/>
  <c r="I195" i="6" s="1"/>
  <c r="I196" i="6" a="1"/>
  <c r="I196" i="6" s="1"/>
  <c r="K196" i="6" s="1"/>
  <c r="I197" i="6" a="1"/>
  <c r="I197" i="6" s="1"/>
  <c r="I198" i="6" a="1"/>
  <c r="I198" i="6" s="1"/>
  <c r="I199" i="6" a="1"/>
  <c r="I199" i="6" s="1"/>
  <c r="I200" i="6" a="1"/>
  <c r="I200" i="6" s="1"/>
  <c r="K200" i="6" s="1"/>
  <c r="I201" i="6" a="1"/>
  <c r="I201" i="6" s="1"/>
  <c r="I202" i="6" a="1"/>
  <c r="I202" i="6" s="1"/>
  <c r="I203" i="6" a="1"/>
  <c r="I203" i="6" s="1"/>
  <c r="I204" i="6" a="1"/>
  <c r="I204" i="6" s="1"/>
  <c r="K204" i="6" s="1"/>
  <c r="I205" i="6" a="1"/>
  <c r="I205" i="6" s="1"/>
  <c r="I206" i="6" a="1"/>
  <c r="I206" i="6" s="1"/>
  <c r="I207" i="6" a="1"/>
  <c r="I207" i="6" s="1"/>
  <c r="I208" i="6" a="1"/>
  <c r="I208" i="6" s="1"/>
  <c r="K208" i="6" s="1"/>
  <c r="I209" i="6" a="1"/>
  <c r="I209" i="6" s="1"/>
  <c r="I210" i="6" a="1"/>
  <c r="I210" i="6" s="1"/>
  <c r="I211" i="6" a="1"/>
  <c r="I211" i="6" s="1"/>
  <c r="I212" i="6" a="1"/>
  <c r="I212" i="6" s="1"/>
  <c r="K212" i="6" s="1"/>
  <c r="I213" i="6" a="1"/>
  <c r="I213" i="6" s="1"/>
  <c r="I214" i="6" a="1"/>
  <c r="I214" i="6" s="1"/>
  <c r="I215" i="6" a="1"/>
  <c r="I215" i="6" s="1"/>
  <c r="I216" i="6" a="1"/>
  <c r="I216" i="6" s="1"/>
  <c r="K216" i="6" s="1"/>
  <c r="I217" i="6" a="1"/>
  <c r="I217" i="6" s="1"/>
  <c r="I218" i="6" a="1"/>
  <c r="I218" i="6" s="1"/>
  <c r="I219" i="6" a="1"/>
  <c r="I219" i="6" s="1"/>
  <c r="I220" i="6" a="1"/>
  <c r="I220" i="6" s="1"/>
  <c r="K220" i="6" s="1"/>
  <c r="I221" i="6" a="1"/>
  <c r="I221" i="6" s="1"/>
  <c r="I222" i="6" a="1"/>
  <c r="I222" i="6" s="1"/>
  <c r="I223" i="6" a="1"/>
  <c r="I223" i="6" s="1"/>
  <c r="I224" i="6" a="1"/>
  <c r="I224" i="6" s="1"/>
  <c r="K224" i="6" s="1"/>
  <c r="I225" i="6" a="1"/>
  <c r="I225" i="6" s="1"/>
  <c r="I226" i="6" a="1"/>
  <c r="I226" i="6" s="1"/>
  <c r="I227" i="6" a="1"/>
  <c r="I227" i="6" s="1"/>
  <c r="I228" i="6" a="1"/>
  <c r="I228" i="6" s="1"/>
  <c r="K228" i="6" s="1"/>
  <c r="I229" i="6" a="1"/>
  <c r="I229" i="6" s="1"/>
  <c r="I230" i="6" a="1"/>
  <c r="I230" i="6" s="1"/>
  <c r="I231" i="6" a="1"/>
  <c r="I231" i="6" s="1"/>
  <c r="I232" i="6" a="1"/>
  <c r="I232" i="6" s="1"/>
  <c r="K232" i="6" s="1"/>
  <c r="I233" i="6" a="1"/>
  <c r="I233" i="6" s="1"/>
  <c r="I234" i="6" a="1"/>
  <c r="I234" i="6" s="1"/>
  <c r="I235" i="6" a="1"/>
  <c r="I235" i="6" s="1"/>
  <c r="I236" i="6" a="1"/>
  <c r="I236" i="6" s="1"/>
  <c r="K236" i="6" s="1"/>
  <c r="I237" i="6" a="1"/>
  <c r="I237" i="6" s="1"/>
  <c r="I238" i="6" a="1"/>
  <c r="I238" i="6" s="1"/>
  <c r="I239" i="6" a="1"/>
  <c r="I239" i="6" s="1"/>
  <c r="I240" i="6" a="1"/>
  <c r="I240" i="6" s="1"/>
  <c r="K240" i="6" s="1"/>
  <c r="I241" i="6" a="1"/>
  <c r="I241" i="6" s="1"/>
  <c r="I242" i="6" a="1"/>
  <c r="I242" i="6" s="1"/>
  <c r="I243" i="6" a="1"/>
  <c r="I243" i="6" s="1"/>
  <c r="I244" i="6" a="1"/>
  <c r="I244" i="6" s="1"/>
  <c r="K244" i="6" s="1"/>
  <c r="I245" i="6" a="1"/>
  <c r="I245" i="6" s="1"/>
  <c r="I246" i="6" a="1"/>
  <c r="I246" i="6" s="1"/>
  <c r="I247" i="6" a="1"/>
  <c r="I247" i="6" s="1"/>
  <c r="I248" i="6" a="1"/>
  <c r="I248" i="6" s="1"/>
  <c r="K248" i="6" s="1"/>
  <c r="I249" i="6" a="1"/>
  <c r="I249" i="6" s="1"/>
  <c r="I250" i="6" a="1"/>
  <c r="I250" i="6" s="1"/>
  <c r="I251" i="6" a="1"/>
  <c r="I251" i="6" s="1"/>
  <c r="I252" i="6" a="1"/>
  <c r="I252" i="6" s="1"/>
  <c r="K252" i="6" s="1"/>
  <c r="I253" i="6" a="1"/>
  <c r="I253" i="6" s="1"/>
  <c r="I52" i="6" a="1"/>
  <c r="I52" i="6" s="1"/>
  <c r="F255" i="6"/>
  <c r="E255" i="6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D105" i="6" a="1"/>
  <c r="D105" i="6" s="1"/>
  <c r="D106" i="6" a="1"/>
  <c r="D106" i="6" s="1"/>
  <c r="D107" i="6" a="1"/>
  <c r="D107" i="6" s="1"/>
  <c r="D108" i="6" a="1"/>
  <c r="D108" i="6" s="1"/>
  <c r="D109" i="6" a="1"/>
  <c r="D109" i="6" s="1"/>
  <c r="D110" i="6" a="1"/>
  <c r="D110" i="6" s="1"/>
  <c r="D111" i="6" a="1"/>
  <c r="D111" i="6" s="1"/>
  <c r="D112" i="6" a="1"/>
  <c r="D112" i="6" s="1"/>
  <c r="D113" i="6" a="1"/>
  <c r="D113" i="6" s="1"/>
  <c r="D114" i="6" a="1"/>
  <c r="D114" i="6" s="1"/>
  <c r="D115" i="6" a="1"/>
  <c r="D115" i="6" s="1"/>
  <c r="D116" i="6" a="1"/>
  <c r="D116" i="6" s="1"/>
  <c r="D117" i="6" a="1"/>
  <c r="D117" i="6" s="1"/>
  <c r="D118" i="6" a="1"/>
  <c r="D118" i="6" s="1"/>
  <c r="D119" i="6" a="1"/>
  <c r="D119" i="6" s="1"/>
  <c r="D120" i="6" a="1"/>
  <c r="D120" i="6" s="1"/>
  <c r="D121" i="6" a="1"/>
  <c r="D121" i="6" s="1"/>
  <c r="D122" i="6" a="1"/>
  <c r="D122" i="6" s="1"/>
  <c r="D123" i="6" a="1"/>
  <c r="D123" i="6" s="1"/>
  <c r="D124" i="6" a="1"/>
  <c r="D124" i="6" s="1"/>
  <c r="D125" i="6" a="1"/>
  <c r="D125" i="6" s="1"/>
  <c r="D126" i="6" a="1"/>
  <c r="D126" i="6" s="1"/>
  <c r="D127" i="6" a="1"/>
  <c r="D127" i="6" s="1"/>
  <c r="D128" i="6" a="1"/>
  <c r="D128" i="6" s="1"/>
  <c r="D129" i="6" a="1"/>
  <c r="D129" i="6" s="1"/>
  <c r="D130" i="6" a="1"/>
  <c r="D130" i="6" s="1"/>
  <c r="D131" i="6" a="1"/>
  <c r="D131" i="6" s="1"/>
  <c r="D132" i="6" a="1"/>
  <c r="D132" i="6" s="1"/>
  <c r="D133" i="6" a="1"/>
  <c r="D133" i="6" s="1"/>
  <c r="D134" i="6" a="1"/>
  <c r="D134" i="6" s="1"/>
  <c r="D135" i="6" a="1"/>
  <c r="D135" i="6" s="1"/>
  <c r="D136" i="6" a="1"/>
  <c r="D136" i="6" s="1"/>
  <c r="D137" i="6" a="1"/>
  <c r="D137" i="6" s="1"/>
  <c r="D138" i="6" a="1"/>
  <c r="D138" i="6" s="1"/>
  <c r="D139" i="6" a="1"/>
  <c r="D139" i="6" s="1"/>
  <c r="D140" i="6" a="1"/>
  <c r="D140" i="6" s="1"/>
  <c r="D141" i="6" a="1"/>
  <c r="D141" i="6" s="1"/>
  <c r="D142" i="6" a="1"/>
  <c r="D142" i="6" s="1"/>
  <c r="D143" i="6" a="1"/>
  <c r="D143" i="6" s="1"/>
  <c r="D144" i="6" a="1"/>
  <c r="D144" i="6" s="1"/>
  <c r="D145" i="6" a="1"/>
  <c r="D145" i="6" s="1"/>
  <c r="D146" i="6" a="1"/>
  <c r="D146" i="6" s="1"/>
  <c r="D147" i="6" a="1"/>
  <c r="D147" i="6" s="1"/>
  <c r="D148" i="6" a="1"/>
  <c r="D148" i="6" s="1"/>
  <c r="D149" i="6" a="1"/>
  <c r="D149" i="6" s="1"/>
  <c r="D150" i="6" a="1"/>
  <c r="D150" i="6" s="1"/>
  <c r="D151" i="6" a="1"/>
  <c r="D151" i="6" s="1"/>
  <c r="D152" i="6" a="1"/>
  <c r="D152" i="6" s="1"/>
  <c r="D153" i="6" a="1"/>
  <c r="D153" i="6" s="1"/>
  <c r="D154" i="6" a="1"/>
  <c r="D154" i="6" s="1"/>
  <c r="D155" i="6" a="1"/>
  <c r="D155" i="6" s="1"/>
  <c r="D156" i="6" a="1"/>
  <c r="D156" i="6" s="1"/>
  <c r="D157" i="6" a="1"/>
  <c r="D157" i="6" s="1"/>
  <c r="D158" i="6" a="1"/>
  <c r="D158" i="6" s="1"/>
  <c r="D159" i="6" a="1"/>
  <c r="D159" i="6" s="1"/>
  <c r="D160" i="6" a="1"/>
  <c r="D160" i="6" s="1"/>
  <c r="D161" i="6" a="1"/>
  <c r="D161" i="6" s="1"/>
  <c r="D162" i="6" a="1"/>
  <c r="D162" i="6" s="1"/>
  <c r="D163" i="6" a="1"/>
  <c r="D163" i="6" s="1"/>
  <c r="D164" i="6" a="1"/>
  <c r="D164" i="6" s="1"/>
  <c r="D165" i="6" a="1"/>
  <c r="D165" i="6" s="1"/>
  <c r="D166" i="6" a="1"/>
  <c r="D166" i="6" s="1"/>
  <c r="D167" i="6" a="1"/>
  <c r="D167" i="6" s="1"/>
  <c r="D168" i="6" a="1"/>
  <c r="D168" i="6" s="1"/>
  <c r="D169" i="6" a="1"/>
  <c r="D169" i="6" s="1"/>
  <c r="D170" i="6" a="1"/>
  <c r="D170" i="6" s="1"/>
  <c r="D171" i="6" a="1"/>
  <c r="D171" i="6" s="1"/>
  <c r="D172" i="6" a="1"/>
  <c r="D172" i="6" s="1"/>
  <c r="D173" i="6" a="1"/>
  <c r="D173" i="6" s="1"/>
  <c r="D174" i="6" a="1"/>
  <c r="D174" i="6" s="1"/>
  <c r="D175" i="6" a="1"/>
  <c r="D175" i="6" s="1"/>
  <c r="D176" i="6" a="1"/>
  <c r="D176" i="6" s="1"/>
  <c r="D177" i="6" a="1"/>
  <c r="D177" i="6" s="1"/>
  <c r="D178" i="6" a="1"/>
  <c r="D178" i="6" s="1"/>
  <c r="D179" i="6" a="1"/>
  <c r="D179" i="6" s="1"/>
  <c r="D180" i="6" a="1"/>
  <c r="D180" i="6" s="1"/>
  <c r="D181" i="6" a="1"/>
  <c r="D181" i="6" s="1"/>
  <c r="D182" i="6" a="1"/>
  <c r="D182" i="6" s="1"/>
  <c r="D183" i="6" a="1"/>
  <c r="D183" i="6" s="1"/>
  <c r="D184" i="6" a="1"/>
  <c r="D184" i="6" s="1"/>
  <c r="D185" i="6" a="1"/>
  <c r="D185" i="6" s="1"/>
  <c r="D186" i="6" a="1"/>
  <c r="D186" i="6" s="1"/>
  <c r="D187" i="6" a="1"/>
  <c r="D187" i="6" s="1"/>
  <c r="D188" i="6" a="1"/>
  <c r="D188" i="6" s="1"/>
  <c r="D189" i="6" a="1"/>
  <c r="D189" i="6" s="1"/>
  <c r="D190" i="6" a="1"/>
  <c r="D190" i="6" s="1"/>
  <c r="D191" i="6" a="1"/>
  <c r="D191" i="6" s="1"/>
  <c r="D192" i="6" a="1"/>
  <c r="D192" i="6" s="1"/>
  <c r="D193" i="6" a="1"/>
  <c r="D193" i="6" s="1"/>
  <c r="D194" i="6" a="1"/>
  <c r="D194" i="6" s="1"/>
  <c r="D195" i="6" a="1"/>
  <c r="D195" i="6" s="1"/>
  <c r="D196" i="6" a="1"/>
  <c r="D196" i="6" s="1"/>
  <c r="D197" i="6" a="1"/>
  <c r="D197" i="6" s="1"/>
  <c r="D198" i="6" a="1"/>
  <c r="D198" i="6" s="1"/>
  <c r="D199" i="6" a="1"/>
  <c r="D199" i="6" s="1"/>
  <c r="D200" i="6" a="1"/>
  <c r="D200" i="6" s="1"/>
  <c r="D201" i="6" a="1"/>
  <c r="D201" i="6" s="1"/>
  <c r="D202" i="6" a="1"/>
  <c r="D202" i="6" s="1"/>
  <c r="D203" i="6" a="1"/>
  <c r="D203" i="6" s="1"/>
  <c r="D204" i="6" a="1"/>
  <c r="D204" i="6" s="1"/>
  <c r="D205" i="6" a="1"/>
  <c r="D205" i="6" s="1"/>
  <c r="D206" i="6" a="1"/>
  <c r="D206" i="6" s="1"/>
  <c r="D207" i="6" a="1"/>
  <c r="D207" i="6" s="1"/>
  <c r="D208" i="6" a="1"/>
  <c r="D208" i="6" s="1"/>
  <c r="D209" i="6" a="1"/>
  <c r="D209" i="6" s="1"/>
  <c r="D210" i="6" a="1"/>
  <c r="D210" i="6" s="1"/>
  <c r="D211" i="6" a="1"/>
  <c r="D211" i="6" s="1"/>
  <c r="D212" i="6" a="1"/>
  <c r="D212" i="6" s="1"/>
  <c r="D213" i="6" a="1"/>
  <c r="D213" i="6" s="1"/>
  <c r="D214" i="6" a="1"/>
  <c r="D214" i="6" s="1"/>
  <c r="D215" i="6" a="1"/>
  <c r="D215" i="6" s="1"/>
  <c r="D216" i="6" a="1"/>
  <c r="D216" i="6" s="1"/>
  <c r="D217" i="6" a="1"/>
  <c r="D217" i="6" s="1"/>
  <c r="D218" i="6" a="1"/>
  <c r="D218" i="6" s="1"/>
  <c r="D219" i="6" a="1"/>
  <c r="D219" i="6" s="1"/>
  <c r="D220" i="6" a="1"/>
  <c r="D220" i="6" s="1"/>
  <c r="D221" i="6" a="1"/>
  <c r="D221" i="6" s="1"/>
  <c r="D222" i="6" a="1"/>
  <c r="D222" i="6" s="1"/>
  <c r="D223" i="6" a="1"/>
  <c r="D223" i="6" s="1"/>
  <c r="D224" i="6" a="1"/>
  <c r="D224" i="6" s="1"/>
  <c r="D225" i="6" a="1"/>
  <c r="D225" i="6" s="1"/>
  <c r="D226" i="6" a="1"/>
  <c r="D226" i="6" s="1"/>
  <c r="D227" i="6" a="1"/>
  <c r="D227" i="6" s="1"/>
  <c r="D228" i="6" a="1"/>
  <c r="D228" i="6" s="1"/>
  <c r="D229" i="6" a="1"/>
  <c r="D229" i="6" s="1"/>
  <c r="D230" i="6" a="1"/>
  <c r="D230" i="6" s="1"/>
  <c r="D231" i="6" a="1"/>
  <c r="D231" i="6" s="1"/>
  <c r="D232" i="6" a="1"/>
  <c r="D232" i="6" s="1"/>
  <c r="D233" i="6" a="1"/>
  <c r="D233" i="6" s="1"/>
  <c r="D234" i="6" a="1"/>
  <c r="D234" i="6" s="1"/>
  <c r="D235" i="6" a="1"/>
  <c r="D235" i="6" s="1"/>
  <c r="D236" i="6" a="1"/>
  <c r="D236" i="6" s="1"/>
  <c r="D237" i="6" a="1"/>
  <c r="D237" i="6" s="1"/>
  <c r="D238" i="6" a="1"/>
  <c r="D238" i="6" s="1"/>
  <c r="D239" i="6" a="1"/>
  <c r="D239" i="6" s="1"/>
  <c r="D240" i="6" a="1"/>
  <c r="D240" i="6" s="1"/>
  <c r="D241" i="6" a="1"/>
  <c r="D241" i="6" s="1"/>
  <c r="D242" i="6" a="1"/>
  <c r="D242" i="6" s="1"/>
  <c r="D243" i="6" a="1"/>
  <c r="D243" i="6" s="1"/>
  <c r="D244" i="6" a="1"/>
  <c r="D244" i="6" s="1"/>
  <c r="D245" i="6" a="1"/>
  <c r="D245" i="6" s="1"/>
  <c r="D246" i="6" a="1"/>
  <c r="D246" i="6" s="1"/>
  <c r="D247" i="6" a="1"/>
  <c r="D247" i="6" s="1"/>
  <c r="D248" i="6" a="1"/>
  <c r="D248" i="6" s="1"/>
  <c r="D249" i="6" a="1"/>
  <c r="D249" i="6" s="1"/>
  <c r="D250" i="6" a="1"/>
  <c r="D250" i="6" s="1"/>
  <c r="D251" i="6" a="1"/>
  <c r="D251" i="6" s="1"/>
  <c r="D252" i="6" a="1"/>
  <c r="D252" i="6" s="1"/>
  <c r="D253" i="6" a="1"/>
  <c r="D253" i="6" s="1"/>
  <c r="D52" i="6" a="1"/>
  <c r="D52" i="6" s="1"/>
  <c r="C52" i="6"/>
  <c r="F279" i="5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3" i="6"/>
  <c r="K54" i="6"/>
  <c r="K56" i="6"/>
  <c r="K57" i="6"/>
  <c r="K61" i="6"/>
  <c r="K64" i="6"/>
  <c r="K65" i="6"/>
  <c r="K69" i="6"/>
  <c r="K72" i="6"/>
  <c r="K73" i="6"/>
  <c r="K77" i="6"/>
  <c r="K80" i="6"/>
  <c r="K81" i="6"/>
  <c r="K85" i="6"/>
  <c r="K88" i="6"/>
  <c r="K89" i="6"/>
  <c r="K93" i="6"/>
  <c r="K96" i="6"/>
  <c r="K97" i="6"/>
  <c r="K101" i="6"/>
  <c r="K104" i="6"/>
  <c r="K105" i="6"/>
  <c r="K109" i="6"/>
  <c r="K112" i="6"/>
  <c r="K113" i="6"/>
  <c r="K117" i="6"/>
  <c r="K120" i="6"/>
  <c r="K121" i="6"/>
  <c r="K125" i="6"/>
  <c r="K129" i="6"/>
  <c r="K133" i="6"/>
  <c r="K137" i="6"/>
  <c r="K141" i="6"/>
  <c r="K145" i="6"/>
  <c r="K149" i="6"/>
  <c r="K153" i="6"/>
  <c r="K157" i="6"/>
  <c r="K161" i="6"/>
  <c r="K165" i="6"/>
  <c r="K169" i="6"/>
  <c r="K173" i="6"/>
  <c r="K177" i="6"/>
  <c r="K181" i="6"/>
  <c r="K185" i="6"/>
  <c r="K189" i="6"/>
  <c r="K193" i="6"/>
  <c r="K197" i="6"/>
  <c r="K201" i="6"/>
  <c r="K205" i="6"/>
  <c r="K209" i="6"/>
  <c r="K213" i="6"/>
  <c r="K217" i="6"/>
  <c r="K221" i="6"/>
  <c r="K225" i="6"/>
  <c r="K229" i="6"/>
  <c r="K233" i="6"/>
  <c r="K237" i="6"/>
  <c r="K241" i="6"/>
  <c r="K245" i="6"/>
  <c r="K249" i="6"/>
  <c r="K253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4" i="6"/>
  <c r="J56" i="6"/>
  <c r="J57" i="6"/>
  <c r="J60" i="6"/>
  <c r="J64" i="6"/>
  <c r="J65" i="6"/>
  <c r="J68" i="6"/>
  <c r="J72" i="6"/>
  <c r="J73" i="6"/>
  <c r="J76" i="6"/>
  <c r="J80" i="6"/>
  <c r="J81" i="6"/>
  <c r="J84" i="6"/>
  <c r="J88" i="6"/>
  <c r="J89" i="6"/>
  <c r="J92" i="6"/>
  <c r="J96" i="6"/>
  <c r="J97" i="6"/>
  <c r="J100" i="6"/>
  <c r="J104" i="6"/>
  <c r="J105" i="6"/>
  <c r="J108" i="6"/>
  <c r="J112" i="6"/>
  <c r="J113" i="6"/>
  <c r="J116" i="6"/>
  <c r="J120" i="6"/>
  <c r="J121" i="6"/>
  <c r="J124" i="6"/>
  <c r="J125" i="6"/>
  <c r="J128" i="6"/>
  <c r="J129" i="6"/>
  <c r="J132" i="6"/>
  <c r="J133" i="6"/>
  <c r="J136" i="6"/>
  <c r="J137" i="6"/>
  <c r="J140" i="6"/>
  <c r="J141" i="6"/>
  <c r="J144" i="6"/>
  <c r="J145" i="6"/>
  <c r="J148" i="6"/>
  <c r="J149" i="6"/>
  <c r="J152" i="6"/>
  <c r="J153" i="6"/>
  <c r="J156" i="6"/>
  <c r="J157" i="6"/>
  <c r="J160" i="6"/>
  <c r="J161" i="6"/>
  <c r="J164" i="6"/>
  <c r="J165" i="6"/>
  <c r="J168" i="6"/>
  <c r="J169" i="6"/>
  <c r="J172" i="6"/>
  <c r="J173" i="6"/>
  <c r="J176" i="6"/>
  <c r="J177" i="6"/>
  <c r="J180" i="6"/>
  <c r="J181" i="6"/>
  <c r="J184" i="6"/>
  <c r="J185" i="6"/>
  <c r="J188" i="6"/>
  <c r="J189" i="6"/>
  <c r="J192" i="6"/>
  <c r="J193" i="6"/>
  <c r="J196" i="6"/>
  <c r="J197" i="6"/>
  <c r="J200" i="6"/>
  <c r="J201" i="6"/>
  <c r="J204" i="6"/>
  <c r="J205" i="6"/>
  <c r="J208" i="6"/>
  <c r="J209" i="6"/>
  <c r="J212" i="6"/>
  <c r="J213" i="6"/>
  <c r="J216" i="6"/>
  <c r="J217" i="6"/>
  <c r="J220" i="6"/>
  <c r="J221" i="6"/>
  <c r="J224" i="6"/>
  <c r="J225" i="6"/>
  <c r="J228" i="6"/>
  <c r="J229" i="6"/>
  <c r="J232" i="6"/>
  <c r="J233" i="6"/>
  <c r="J236" i="6"/>
  <c r="J237" i="6"/>
  <c r="J240" i="6"/>
  <c r="J241" i="6"/>
  <c r="J244" i="6"/>
  <c r="J245" i="6"/>
  <c r="J249" i="6"/>
  <c r="J253" i="6"/>
  <c r="K5" i="6"/>
  <c r="J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" i="6"/>
  <c r="N263" i="7" l="1"/>
  <c r="K263" i="7"/>
  <c r="J267" i="7"/>
  <c r="J266" i="7"/>
  <c r="J265" i="7"/>
  <c r="J264" i="7"/>
  <c r="G263" i="7"/>
  <c r="H263" i="7" s="1"/>
  <c r="G267" i="7"/>
  <c r="G266" i="7"/>
  <c r="G265" i="7"/>
  <c r="H265" i="7" s="1"/>
  <c r="G264" i="7"/>
  <c r="H264" i="7" s="1"/>
  <c r="G21" i="7"/>
  <c r="H21" i="7" s="1"/>
  <c r="J60" i="7"/>
  <c r="N60" i="7" s="1"/>
  <c r="J140" i="7"/>
  <c r="K140" i="7" s="1"/>
  <c r="J93" i="7"/>
  <c r="J226" i="7"/>
  <c r="K226" i="7" s="1"/>
  <c r="J221" i="7"/>
  <c r="J188" i="7"/>
  <c r="N188" i="7" s="1"/>
  <c r="J235" i="7"/>
  <c r="K235" i="7" s="1"/>
  <c r="J233" i="7"/>
  <c r="N233" i="7" s="1"/>
  <c r="J206" i="7"/>
  <c r="N206" i="7" s="1"/>
  <c r="J262" i="7"/>
  <c r="N262" i="7" s="1"/>
  <c r="J236" i="7"/>
  <c r="N236" i="7" s="1"/>
  <c r="J192" i="7"/>
  <c r="K192" i="7" s="1"/>
  <c r="J255" i="7"/>
  <c r="K255" i="7" s="1"/>
  <c r="J259" i="7"/>
  <c r="N259" i="7" s="1"/>
  <c r="J248" i="7"/>
  <c r="K248" i="7" s="1"/>
  <c r="J229" i="7"/>
  <c r="N229" i="7" s="1"/>
  <c r="J211" i="7"/>
  <c r="N211" i="7" s="1"/>
  <c r="J204" i="7"/>
  <c r="N204" i="7" s="1"/>
  <c r="J132" i="7"/>
  <c r="N132" i="7" s="1"/>
  <c r="J107" i="7"/>
  <c r="N107" i="7" s="1"/>
  <c r="J254" i="7"/>
  <c r="K254" i="7" s="1"/>
  <c r="J252" i="7"/>
  <c r="J245" i="7"/>
  <c r="K245" i="7" s="1"/>
  <c r="J34" i="7"/>
  <c r="K34" i="7" s="1"/>
  <c r="J247" i="7"/>
  <c r="K247" i="7" s="1"/>
  <c r="J230" i="7"/>
  <c r="N230" i="7" s="1"/>
  <c r="J223" i="7"/>
  <c r="K223" i="7" s="1"/>
  <c r="J203" i="7"/>
  <c r="N203" i="7" s="1"/>
  <c r="J141" i="7"/>
  <c r="N141" i="7" s="1"/>
  <c r="J128" i="7"/>
  <c r="N128" i="7" s="1"/>
  <c r="J117" i="7"/>
  <c r="N117" i="7" s="1"/>
  <c r="J258" i="7"/>
  <c r="K258" i="7" s="1"/>
  <c r="J232" i="7"/>
  <c r="N232" i="7" s="1"/>
  <c r="J218" i="7"/>
  <c r="K218" i="7" s="1"/>
  <c r="J210" i="7"/>
  <c r="N210" i="7" s="1"/>
  <c r="J207" i="7"/>
  <c r="N207" i="7" s="1"/>
  <c r="J197" i="7"/>
  <c r="K197" i="7" s="1"/>
  <c r="J167" i="7"/>
  <c r="N167" i="7" s="1"/>
  <c r="J150" i="7"/>
  <c r="N150" i="7" s="1"/>
  <c r="G262" i="7"/>
  <c r="G258" i="7"/>
  <c r="G213" i="7"/>
  <c r="G107" i="7"/>
  <c r="G244" i="7"/>
  <c r="G223" i="7"/>
  <c r="H223" i="7" s="1"/>
  <c r="G136" i="7"/>
  <c r="G254" i="7"/>
  <c r="G235" i="7"/>
  <c r="G247" i="7"/>
  <c r="H247" i="7" s="1"/>
  <c r="G245" i="7"/>
  <c r="G190" i="7"/>
  <c r="G166" i="7"/>
  <c r="G158" i="7"/>
  <c r="G122" i="7"/>
  <c r="G120" i="7"/>
  <c r="G118" i="7"/>
  <c r="G116" i="7"/>
  <c r="H116" i="7" s="1"/>
  <c r="G111" i="7"/>
  <c r="H111" i="7" s="1"/>
  <c r="G243" i="7"/>
  <c r="H243" i="7" s="1"/>
  <c r="G238" i="7"/>
  <c r="G232" i="7"/>
  <c r="G208" i="7"/>
  <c r="G152" i="7"/>
  <c r="G217" i="7"/>
  <c r="H217" i="7" s="1"/>
  <c r="G210" i="7"/>
  <c r="G201" i="7"/>
  <c r="H201" i="7" s="1"/>
  <c r="G192" i="7"/>
  <c r="H192" i="7" s="1"/>
  <c r="G180" i="7"/>
  <c r="G160" i="7"/>
  <c r="G250" i="7"/>
  <c r="G248" i="7"/>
  <c r="G225" i="7"/>
  <c r="H225" i="7" s="1"/>
  <c r="G196" i="7"/>
  <c r="G194" i="7"/>
  <c r="G182" i="7"/>
  <c r="G175" i="7"/>
  <c r="G162" i="7"/>
  <c r="G134" i="7"/>
  <c r="G126" i="7"/>
  <c r="G121" i="7"/>
  <c r="G119" i="7"/>
  <c r="G105" i="7"/>
  <c r="G89" i="7"/>
  <c r="H89" i="7" s="1"/>
  <c r="G49" i="7"/>
  <c r="G47" i="7"/>
  <c r="G242" i="7"/>
  <c r="G229" i="7"/>
  <c r="H229" i="7" s="1"/>
  <c r="G169" i="7"/>
  <c r="G138" i="7"/>
  <c r="G112" i="7"/>
  <c r="G209" i="7"/>
  <c r="H209" i="7" s="1"/>
  <c r="G197" i="7"/>
  <c r="G179" i="7"/>
  <c r="H179" i="7" s="1"/>
  <c r="G177" i="7"/>
  <c r="H177" i="7" s="1"/>
  <c r="G148" i="7"/>
  <c r="G145" i="7"/>
  <c r="G114" i="7"/>
  <c r="G67" i="7"/>
  <c r="H67" i="7" s="1"/>
  <c r="G251" i="7"/>
  <c r="H251" i="7" s="1"/>
  <c r="G226" i="7"/>
  <c r="H226" i="7" s="1"/>
  <c r="G220" i="7"/>
  <c r="H220" i="7" s="1"/>
  <c r="G215" i="7"/>
  <c r="G183" i="7"/>
  <c r="H183" i="7" s="1"/>
  <c r="G171" i="7"/>
  <c r="H171" i="7" s="1"/>
  <c r="G140" i="7"/>
  <c r="J261" i="7"/>
  <c r="J257" i="7"/>
  <c r="K257" i="7" s="1"/>
  <c r="G256" i="7"/>
  <c r="G253" i="7"/>
  <c r="G249" i="7"/>
  <c r="H249" i="7" s="1"/>
  <c r="G246" i="7"/>
  <c r="G240" i="7"/>
  <c r="G239" i="7"/>
  <c r="H239" i="7" s="1"/>
  <c r="J237" i="7"/>
  <c r="N237" i="7" s="1"/>
  <c r="J234" i="7"/>
  <c r="N234" i="7" s="1"/>
  <c r="G231" i="7"/>
  <c r="G228" i="7"/>
  <c r="J222" i="7"/>
  <c r="K222" i="7" s="1"/>
  <c r="J219" i="7"/>
  <c r="J216" i="7"/>
  <c r="G214" i="7"/>
  <c r="H214" i="7" s="1"/>
  <c r="G205" i="7"/>
  <c r="G193" i="7"/>
  <c r="H193" i="7" s="1"/>
  <c r="G191" i="7"/>
  <c r="G189" i="7"/>
  <c r="H189" i="7" s="1"/>
  <c r="G181" i="7"/>
  <c r="J176" i="7"/>
  <c r="G174" i="7"/>
  <c r="G172" i="7"/>
  <c r="H172" i="7" s="1"/>
  <c r="G170" i="7"/>
  <c r="H170" i="7" s="1"/>
  <c r="J168" i="7"/>
  <c r="N168" i="7" s="1"/>
  <c r="G165" i="7"/>
  <c r="G163" i="7"/>
  <c r="H163" i="7" s="1"/>
  <c r="G161" i="7"/>
  <c r="H161" i="7" s="1"/>
  <c r="G159" i="7"/>
  <c r="G157" i="7"/>
  <c r="H157" i="7" s="1"/>
  <c r="G151" i="7"/>
  <c r="J146" i="7"/>
  <c r="G144" i="7"/>
  <c r="G142" i="7"/>
  <c r="H142" i="7" s="1"/>
  <c r="G139" i="7"/>
  <c r="G129" i="7"/>
  <c r="H129" i="7" s="1"/>
  <c r="G125" i="7"/>
  <c r="J122" i="7"/>
  <c r="N122" i="7" s="1"/>
  <c r="G115" i="7"/>
  <c r="H115" i="7" s="1"/>
  <c r="G113" i="7"/>
  <c r="H113" i="7" s="1"/>
  <c r="G82" i="7"/>
  <c r="J63" i="7"/>
  <c r="K63" i="7" s="1"/>
  <c r="J61" i="7"/>
  <c r="N61" i="7" s="1"/>
  <c r="J43" i="7"/>
  <c r="K43" i="7" s="1"/>
  <c r="G261" i="7"/>
  <c r="G257" i="7"/>
  <c r="H257" i="7" s="1"/>
  <c r="J250" i="7"/>
  <c r="J243" i="7"/>
  <c r="K243" i="7" s="1"/>
  <c r="J242" i="7"/>
  <c r="G241" i="7"/>
  <c r="H241" i="7" s="1"/>
  <c r="G237" i="7"/>
  <c r="H237" i="7" s="1"/>
  <c r="G234" i="7"/>
  <c r="J225" i="7"/>
  <c r="K225" i="7" s="1"/>
  <c r="G222" i="7"/>
  <c r="H222" i="7" s="1"/>
  <c r="G216" i="7"/>
  <c r="H216" i="7" s="1"/>
  <c r="J212" i="7"/>
  <c r="N212" i="7" s="1"/>
  <c r="J208" i="7"/>
  <c r="J198" i="7"/>
  <c r="J179" i="7"/>
  <c r="K179" i="7" s="1"/>
  <c r="G176" i="7"/>
  <c r="G168" i="7"/>
  <c r="G149" i="7"/>
  <c r="G146" i="7"/>
  <c r="J131" i="7"/>
  <c r="N131" i="7" s="1"/>
  <c r="J130" i="7"/>
  <c r="G127" i="7"/>
  <c r="J123" i="7"/>
  <c r="K123" i="7" s="1"/>
  <c r="J111" i="7"/>
  <c r="N111" i="7" s="1"/>
  <c r="G109" i="7"/>
  <c r="G106" i="7"/>
  <c r="H106" i="7" s="1"/>
  <c r="G74" i="7"/>
  <c r="N226" i="7"/>
  <c r="J147" i="7"/>
  <c r="J41" i="7"/>
  <c r="N41" i="7" s="1"/>
  <c r="J251" i="7"/>
  <c r="K251" i="7" s="1"/>
  <c r="J244" i="7"/>
  <c r="J238" i="7"/>
  <c r="K238" i="7" s="1"/>
  <c r="M223" i="7"/>
  <c r="J220" i="7"/>
  <c r="N220" i="7" s="1"/>
  <c r="J217" i="7"/>
  <c r="J213" i="7"/>
  <c r="N213" i="7" s="1"/>
  <c r="J209" i="7"/>
  <c r="G206" i="7"/>
  <c r="G203" i="7"/>
  <c r="H203" i="7" s="1"/>
  <c r="M201" i="7"/>
  <c r="G199" i="7"/>
  <c r="G187" i="7"/>
  <c r="H187" i="7" s="1"/>
  <c r="J185" i="7"/>
  <c r="N185" i="7" s="1"/>
  <c r="J183" i="7"/>
  <c r="J182" i="7"/>
  <c r="G173" i="7"/>
  <c r="H173" i="7" s="1"/>
  <c r="J166" i="7"/>
  <c r="K166" i="7" s="1"/>
  <c r="G164" i="7"/>
  <c r="G154" i="7"/>
  <c r="J152" i="7"/>
  <c r="G147" i="7"/>
  <c r="G143" i="7"/>
  <c r="G131" i="7"/>
  <c r="H131" i="7" s="1"/>
  <c r="G130" i="7"/>
  <c r="H130" i="7" s="1"/>
  <c r="G123" i="7"/>
  <c r="H123" i="7" s="1"/>
  <c r="J116" i="7"/>
  <c r="N116" i="7" s="1"/>
  <c r="J103" i="7"/>
  <c r="K103" i="7" s="1"/>
  <c r="G101" i="7"/>
  <c r="H101" i="7" s="1"/>
  <c r="J260" i="7"/>
  <c r="N260" i="7" s="1"/>
  <c r="G259" i="7"/>
  <c r="H259" i="7" s="1"/>
  <c r="G255" i="7"/>
  <c r="H255" i="7" s="1"/>
  <c r="G252" i="7"/>
  <c r="J239" i="7"/>
  <c r="G233" i="7"/>
  <c r="H233" i="7" s="1"/>
  <c r="G230" i="7"/>
  <c r="H230" i="7" s="1"/>
  <c r="J227" i="7"/>
  <c r="G218" i="7"/>
  <c r="G207" i="7"/>
  <c r="G204" i="7"/>
  <c r="J195" i="7"/>
  <c r="K195" i="7" s="1"/>
  <c r="G184" i="7"/>
  <c r="G167" i="7"/>
  <c r="H167" i="7" s="1"/>
  <c r="G153" i="7"/>
  <c r="G150" i="7"/>
  <c r="G132" i="7"/>
  <c r="H132" i="7" s="1"/>
  <c r="J129" i="7"/>
  <c r="N129" i="7" s="1"/>
  <c r="G128" i="7"/>
  <c r="H128" i="7" s="1"/>
  <c r="G124" i="7"/>
  <c r="H124" i="7" s="1"/>
  <c r="G110" i="7"/>
  <c r="G108" i="7"/>
  <c r="G93" i="7"/>
  <c r="H93" i="7" s="1"/>
  <c r="G90" i="7"/>
  <c r="H90" i="7" s="1"/>
  <c r="G85" i="7"/>
  <c r="H85" i="7" s="1"/>
  <c r="G57" i="7"/>
  <c r="G260" i="7"/>
  <c r="J256" i="7"/>
  <c r="J253" i="7"/>
  <c r="K253" i="7" s="1"/>
  <c r="J249" i="7"/>
  <c r="K249" i="7" s="1"/>
  <c r="J246" i="7"/>
  <c r="K246" i="7" s="1"/>
  <c r="J241" i="7"/>
  <c r="K241" i="7" s="1"/>
  <c r="J240" i="7"/>
  <c r="G236" i="7"/>
  <c r="H236" i="7" s="1"/>
  <c r="J231" i="7"/>
  <c r="K231" i="7" s="1"/>
  <c r="J228" i="7"/>
  <c r="N228" i="7" s="1"/>
  <c r="G227" i="7"/>
  <c r="G224" i="7"/>
  <c r="J205" i="7"/>
  <c r="G202" i="7"/>
  <c r="G200" i="7"/>
  <c r="G195" i="7"/>
  <c r="H195" i="7" s="1"/>
  <c r="G188" i="7"/>
  <c r="H188" i="7" s="1"/>
  <c r="J186" i="7"/>
  <c r="K186" i="7" s="1"/>
  <c r="J181" i="7"/>
  <c r="K181" i="7" s="1"/>
  <c r="G178" i="7"/>
  <c r="J170" i="7"/>
  <c r="N170" i="7" s="1"/>
  <c r="J163" i="7"/>
  <c r="K163" i="7" s="1"/>
  <c r="J155" i="7"/>
  <c r="N155" i="7" s="1"/>
  <c r="J151" i="7"/>
  <c r="N151" i="7" s="1"/>
  <c r="G141" i="7"/>
  <c r="H141" i="7" s="1"/>
  <c r="G137" i="7"/>
  <c r="G135" i="7"/>
  <c r="G133" i="7"/>
  <c r="G117" i="7"/>
  <c r="H117" i="7" s="1"/>
  <c r="J106" i="7"/>
  <c r="N106" i="7" s="1"/>
  <c r="G97" i="7"/>
  <c r="J145" i="7"/>
  <c r="J115" i="7"/>
  <c r="J110" i="7"/>
  <c r="K110" i="7" s="1"/>
  <c r="J102" i="7"/>
  <c r="G86" i="7"/>
  <c r="H86" i="7" s="1"/>
  <c r="G80" i="7"/>
  <c r="G76" i="7"/>
  <c r="J55" i="7"/>
  <c r="N55" i="7" s="1"/>
  <c r="J51" i="7"/>
  <c r="N51" i="7" s="1"/>
  <c r="J37" i="7"/>
  <c r="N37" i="7" s="1"/>
  <c r="G27" i="7"/>
  <c r="G25" i="7"/>
  <c r="G23" i="7"/>
  <c r="H23" i="7" s="1"/>
  <c r="J142" i="7"/>
  <c r="J138" i="7"/>
  <c r="N138" i="7" s="1"/>
  <c r="J124" i="7"/>
  <c r="N124" i="7" s="1"/>
  <c r="J118" i="7"/>
  <c r="J97" i="7"/>
  <c r="K97" i="7" s="1"/>
  <c r="J89" i="7"/>
  <c r="J87" i="7"/>
  <c r="J85" i="7"/>
  <c r="K85" i="7" s="1"/>
  <c r="J171" i="7"/>
  <c r="J164" i="7"/>
  <c r="K164" i="7" s="1"/>
  <c r="J156" i="7"/>
  <c r="N156" i="7" s="1"/>
  <c r="J153" i="7"/>
  <c r="J133" i="7"/>
  <c r="J125" i="7"/>
  <c r="J119" i="7"/>
  <c r="J113" i="7"/>
  <c r="N113" i="7" s="1"/>
  <c r="J112" i="7"/>
  <c r="J83" i="7"/>
  <c r="N83" i="7" s="1"/>
  <c r="J79" i="7"/>
  <c r="K79" i="7" s="1"/>
  <c r="J52" i="7"/>
  <c r="K52" i="7" s="1"/>
  <c r="J199" i="7"/>
  <c r="J190" i="7"/>
  <c r="J184" i="7"/>
  <c r="J172" i="7"/>
  <c r="N172" i="7" s="1"/>
  <c r="J169" i="7"/>
  <c r="N169" i="7" s="1"/>
  <c r="J154" i="7"/>
  <c r="J148" i="7"/>
  <c r="J143" i="7"/>
  <c r="J139" i="7"/>
  <c r="K139" i="7" s="1"/>
  <c r="J135" i="7"/>
  <c r="J134" i="7"/>
  <c r="J108" i="7"/>
  <c r="N108" i="7" s="1"/>
  <c r="G83" i="7"/>
  <c r="J50" i="7"/>
  <c r="K50" i="7" s="1"/>
  <c r="J44" i="7"/>
  <c r="N44" i="7" s="1"/>
  <c r="N235" i="7"/>
  <c r="J194" i="7"/>
  <c r="N194" i="7" s="1"/>
  <c r="J193" i="7"/>
  <c r="J178" i="7"/>
  <c r="K178" i="7" s="1"/>
  <c r="J177" i="7"/>
  <c r="J157" i="7"/>
  <c r="J149" i="7"/>
  <c r="J136" i="7"/>
  <c r="N136" i="7" s="1"/>
  <c r="J126" i="7"/>
  <c r="J121" i="7"/>
  <c r="K121" i="7" s="1"/>
  <c r="J120" i="7"/>
  <c r="J109" i="7"/>
  <c r="J105" i="7"/>
  <c r="N105" i="7" s="1"/>
  <c r="J104" i="7"/>
  <c r="J101" i="7"/>
  <c r="G79" i="7"/>
  <c r="H79" i="7" s="1"/>
  <c r="J75" i="7"/>
  <c r="J73" i="7"/>
  <c r="K73" i="7" s="1"/>
  <c r="J46" i="7"/>
  <c r="N46" i="7" s="1"/>
  <c r="G35" i="7"/>
  <c r="J200" i="7"/>
  <c r="J196" i="7"/>
  <c r="N196" i="7" s="1"/>
  <c r="J191" i="7"/>
  <c r="K191" i="7" s="1"/>
  <c r="J187" i="7"/>
  <c r="J180" i="7"/>
  <c r="N180" i="7" s="1"/>
  <c r="J165" i="7"/>
  <c r="J144" i="7"/>
  <c r="J137" i="7"/>
  <c r="N137" i="7" s="1"/>
  <c r="J127" i="7"/>
  <c r="N127" i="7" s="1"/>
  <c r="J114" i="7"/>
  <c r="G84" i="7"/>
  <c r="H84" i="7" s="1"/>
  <c r="J48" i="7"/>
  <c r="N48" i="7" s="1"/>
  <c r="K107" i="7"/>
  <c r="M67" i="7"/>
  <c r="J53" i="7"/>
  <c r="K53" i="7" s="1"/>
  <c r="J22" i="7"/>
  <c r="K22" i="7" s="1"/>
  <c r="G22" i="7"/>
  <c r="G73" i="7"/>
  <c r="H73" i="7" s="1"/>
  <c r="J68" i="7"/>
  <c r="K68" i="7" s="1"/>
  <c r="G61" i="7"/>
  <c r="G55" i="7"/>
  <c r="J42" i="7"/>
  <c r="J39" i="7"/>
  <c r="K39" i="7" s="1"/>
  <c r="G37" i="7"/>
  <c r="J71" i="7"/>
  <c r="J65" i="7"/>
  <c r="G53" i="7"/>
  <c r="H53" i="7" s="1"/>
  <c r="J47" i="7"/>
  <c r="N47" i="7" s="1"/>
  <c r="G42" i="7"/>
  <c r="H42" i="7" s="1"/>
  <c r="G39" i="7"/>
  <c r="H39" i="7" s="1"/>
  <c r="G12" i="7"/>
  <c r="G104" i="7"/>
  <c r="H104" i="7" s="1"/>
  <c r="G103" i="7"/>
  <c r="H103" i="7" s="1"/>
  <c r="G102" i="7"/>
  <c r="H102" i="7" s="1"/>
  <c r="J99" i="7"/>
  <c r="G98" i="7"/>
  <c r="H98" i="7" s="1"/>
  <c r="J95" i="7"/>
  <c r="G94" i="7"/>
  <c r="H94" i="7" s="1"/>
  <c r="J91" i="7"/>
  <c r="G87" i="7"/>
  <c r="J81" i="7"/>
  <c r="N81" i="7" s="1"/>
  <c r="J77" i="7"/>
  <c r="G71" i="7"/>
  <c r="H71" i="7" s="1"/>
  <c r="G69" i="7"/>
  <c r="H69" i="7" s="1"/>
  <c r="G65" i="7"/>
  <c r="H65" i="7" s="1"/>
  <c r="J62" i="7"/>
  <c r="J59" i="7"/>
  <c r="N59" i="7" s="1"/>
  <c r="G51" i="7"/>
  <c r="G40" i="7"/>
  <c r="H40" i="7" s="1"/>
  <c r="G34" i="7"/>
  <c r="H34" i="7" s="1"/>
  <c r="G29" i="7"/>
  <c r="H29" i="7" s="1"/>
  <c r="J21" i="7"/>
  <c r="N21" i="7" s="1"/>
  <c r="G17" i="7"/>
  <c r="H17" i="7" s="1"/>
  <c r="G96" i="7"/>
  <c r="H96" i="7" s="1"/>
  <c r="G81" i="7"/>
  <c r="H81" i="7" s="1"/>
  <c r="G78" i="7"/>
  <c r="H78" i="7" s="1"/>
  <c r="G75" i="7"/>
  <c r="H75" i="7" s="1"/>
  <c r="J66" i="7"/>
  <c r="G63" i="7"/>
  <c r="H63" i="7" s="1"/>
  <c r="J57" i="7"/>
  <c r="N57" i="7" s="1"/>
  <c r="J56" i="7"/>
  <c r="J224" i="7"/>
  <c r="G221" i="7"/>
  <c r="G219" i="7"/>
  <c r="H219" i="7" s="1"/>
  <c r="J215" i="7"/>
  <c r="J214" i="7"/>
  <c r="G212" i="7"/>
  <c r="H212" i="7" s="1"/>
  <c r="G211" i="7"/>
  <c r="H211" i="7" s="1"/>
  <c r="J202" i="7"/>
  <c r="K202" i="7" s="1"/>
  <c r="J201" i="7"/>
  <c r="G198" i="7"/>
  <c r="H198" i="7" s="1"/>
  <c r="J189" i="7"/>
  <c r="G186" i="7"/>
  <c r="G185" i="7"/>
  <c r="H185" i="7" s="1"/>
  <c r="J175" i="7"/>
  <c r="J174" i="7"/>
  <c r="J173" i="7"/>
  <c r="J162" i="7"/>
  <c r="J161" i="7"/>
  <c r="J160" i="7"/>
  <c r="J159" i="7"/>
  <c r="J158" i="7"/>
  <c r="G156" i="7"/>
  <c r="H156" i="7" s="1"/>
  <c r="G155" i="7"/>
  <c r="H155" i="7" s="1"/>
  <c r="G100" i="7"/>
  <c r="G99" i="7"/>
  <c r="H99" i="7" s="1"/>
  <c r="G95" i="7"/>
  <c r="H95" i="7" s="1"/>
  <c r="G92" i="7"/>
  <c r="H92" i="7" s="1"/>
  <c r="G91" i="7"/>
  <c r="H91" i="7" s="1"/>
  <c r="G88" i="7"/>
  <c r="H88" i="7" s="1"/>
  <c r="G77" i="7"/>
  <c r="H77" i="7" s="1"/>
  <c r="G59" i="7"/>
  <c r="H59" i="7" s="1"/>
  <c r="G32" i="7"/>
  <c r="H32" i="7" s="1"/>
  <c r="G30" i="7"/>
  <c r="N245" i="7"/>
  <c r="N93" i="7"/>
  <c r="K93" i="7"/>
  <c r="J26" i="7"/>
  <c r="J16" i="7"/>
  <c r="J70" i="7"/>
  <c r="J67" i="7"/>
  <c r="J58" i="7"/>
  <c r="J9" i="7"/>
  <c r="J12" i="7"/>
  <c r="J27" i="7"/>
  <c r="J30" i="7"/>
  <c r="J35" i="7"/>
  <c r="J33" i="7"/>
  <c r="J38" i="7"/>
  <c r="J45" i="7"/>
  <c r="J10" i="7"/>
  <c r="J17" i="7"/>
  <c r="J18" i="7"/>
  <c r="J24" i="7"/>
  <c r="J28" i="7"/>
  <c r="J31" i="7"/>
  <c r="J14" i="7"/>
  <c r="J32" i="7"/>
  <c r="J40" i="7"/>
  <c r="J25" i="7"/>
  <c r="J20" i="7"/>
  <c r="J100" i="7"/>
  <c r="J98" i="7"/>
  <c r="J96" i="7"/>
  <c r="J94" i="7"/>
  <c r="J92" i="7"/>
  <c r="J90" i="7"/>
  <c r="J88" i="7"/>
  <c r="J86" i="7"/>
  <c r="J84" i="7"/>
  <c r="J82" i="7"/>
  <c r="J80" i="7"/>
  <c r="J78" i="7"/>
  <c r="J76" i="7"/>
  <c r="J74" i="7"/>
  <c r="J72" i="7"/>
  <c r="J69" i="7"/>
  <c r="J64" i="7"/>
  <c r="J54" i="7"/>
  <c r="J49" i="7"/>
  <c r="G45" i="7"/>
  <c r="H45" i="7" s="1"/>
  <c r="J8" i="7"/>
  <c r="G9" i="7"/>
  <c r="H9" i="7" s="1"/>
  <c r="G6" i="7"/>
  <c r="G14" i="7"/>
  <c r="H14" i="7" s="1"/>
  <c r="G36" i="7"/>
  <c r="H36" i="7" s="1"/>
  <c r="G19" i="7"/>
  <c r="H19" i="7" s="1"/>
  <c r="G46" i="7"/>
  <c r="H46" i="7" s="1"/>
  <c r="G41" i="7"/>
  <c r="H41" i="7" s="1"/>
  <c r="G31" i="7"/>
  <c r="H31" i="7" s="1"/>
  <c r="G18" i="7"/>
  <c r="H18" i="7" s="1"/>
  <c r="G13" i="7"/>
  <c r="H13" i="7" s="1"/>
  <c r="G72" i="7"/>
  <c r="H72" i="7" s="1"/>
  <c r="G70" i="7"/>
  <c r="H70" i="7" s="1"/>
  <c r="G68" i="7"/>
  <c r="H68" i="7" s="1"/>
  <c r="G66" i="7"/>
  <c r="H66" i="7" s="1"/>
  <c r="G64" i="7"/>
  <c r="H64" i="7" s="1"/>
  <c r="G62" i="7"/>
  <c r="H62" i="7" s="1"/>
  <c r="G60" i="7"/>
  <c r="H60" i="7" s="1"/>
  <c r="G58" i="7"/>
  <c r="H58" i="7" s="1"/>
  <c r="G56" i="7"/>
  <c r="H56" i="7" s="1"/>
  <c r="G54" i="7"/>
  <c r="H54" i="7" s="1"/>
  <c r="G52" i="7"/>
  <c r="H52" i="7" s="1"/>
  <c r="G50" i="7"/>
  <c r="H50" i="7" s="1"/>
  <c r="G48" i="7"/>
  <c r="H48" i="7" s="1"/>
  <c r="G43" i="7"/>
  <c r="H43" i="7" s="1"/>
  <c r="G38" i="7"/>
  <c r="H38" i="7" s="1"/>
  <c r="G28" i="7"/>
  <c r="H28" i="7" s="1"/>
  <c r="G15" i="7"/>
  <c r="H15" i="7" s="1"/>
  <c r="G11" i="7"/>
  <c r="H11" i="7" s="1"/>
  <c r="G8" i="7"/>
  <c r="H8" i="7" s="1"/>
  <c r="J7" i="7"/>
  <c r="G26" i="7"/>
  <c r="H26" i="7" s="1"/>
  <c r="G24" i="7"/>
  <c r="H24" i="7" s="1"/>
  <c r="J23" i="7"/>
  <c r="G20" i="7"/>
  <c r="H20" i="7" s="1"/>
  <c r="J19" i="7"/>
  <c r="J13" i="7"/>
  <c r="G10" i="7"/>
  <c r="H10" i="7" s="1"/>
  <c r="J6" i="7"/>
  <c r="G44" i="7"/>
  <c r="H44" i="7" s="1"/>
  <c r="J36" i="7"/>
  <c r="G33" i="7"/>
  <c r="H33" i="7" s="1"/>
  <c r="J29" i="7"/>
  <c r="G16" i="7"/>
  <c r="H16" i="7" s="1"/>
  <c r="J15" i="7"/>
  <c r="J11" i="7"/>
  <c r="G7" i="7"/>
  <c r="H7" i="7" s="1"/>
  <c r="K251" i="6"/>
  <c r="J251" i="6"/>
  <c r="J243" i="6"/>
  <c r="K243" i="6"/>
  <c r="J235" i="6"/>
  <c r="K235" i="6"/>
  <c r="K227" i="6"/>
  <c r="J227" i="6"/>
  <c r="K219" i="6"/>
  <c r="J219" i="6"/>
  <c r="J211" i="6"/>
  <c r="K211" i="6"/>
  <c r="J203" i="6"/>
  <c r="K203" i="6"/>
  <c r="K195" i="6"/>
  <c r="J195" i="6"/>
  <c r="K187" i="6"/>
  <c r="J187" i="6"/>
  <c r="J179" i="6"/>
  <c r="K179" i="6"/>
  <c r="J171" i="6"/>
  <c r="K171" i="6"/>
  <c r="K163" i="6"/>
  <c r="J163" i="6"/>
  <c r="K155" i="6"/>
  <c r="J155" i="6"/>
  <c r="J147" i="6"/>
  <c r="K147" i="6"/>
  <c r="J139" i="6"/>
  <c r="K139" i="6"/>
  <c r="K131" i="6"/>
  <c r="J131" i="6"/>
  <c r="K123" i="6"/>
  <c r="J123" i="6"/>
  <c r="J115" i="6"/>
  <c r="K115" i="6"/>
  <c r="J107" i="6"/>
  <c r="K107" i="6"/>
  <c r="K99" i="6"/>
  <c r="J99" i="6"/>
  <c r="J91" i="6"/>
  <c r="K91" i="6"/>
  <c r="J83" i="6"/>
  <c r="K83" i="6"/>
  <c r="J75" i="6"/>
  <c r="K75" i="6"/>
  <c r="J67" i="6"/>
  <c r="K67" i="6"/>
  <c r="J59" i="6"/>
  <c r="K59" i="6"/>
  <c r="K250" i="6"/>
  <c r="J250" i="6"/>
  <c r="K242" i="6"/>
  <c r="J242" i="6"/>
  <c r="K234" i="6"/>
  <c r="J234" i="6"/>
  <c r="K226" i="6"/>
  <c r="J226" i="6"/>
  <c r="K218" i="6"/>
  <c r="J218" i="6"/>
  <c r="K210" i="6"/>
  <c r="J210" i="6"/>
  <c r="K202" i="6"/>
  <c r="J202" i="6"/>
  <c r="K194" i="6"/>
  <c r="J194" i="6"/>
  <c r="K186" i="6"/>
  <c r="J186" i="6"/>
  <c r="K178" i="6"/>
  <c r="J178" i="6"/>
  <c r="K170" i="6"/>
  <c r="J170" i="6"/>
  <c r="K162" i="6"/>
  <c r="J162" i="6"/>
  <c r="K154" i="6"/>
  <c r="J154" i="6"/>
  <c r="K146" i="6"/>
  <c r="J146" i="6"/>
  <c r="K138" i="6"/>
  <c r="J138" i="6"/>
  <c r="K130" i="6"/>
  <c r="J130" i="6"/>
  <c r="K122" i="6"/>
  <c r="J122" i="6"/>
  <c r="K114" i="6"/>
  <c r="J114" i="6"/>
  <c r="K106" i="6"/>
  <c r="J106" i="6"/>
  <c r="K98" i="6"/>
  <c r="J98" i="6"/>
  <c r="K90" i="6"/>
  <c r="J90" i="6"/>
  <c r="K82" i="6"/>
  <c r="J82" i="6"/>
  <c r="K74" i="6"/>
  <c r="J74" i="6"/>
  <c r="K66" i="6"/>
  <c r="J66" i="6"/>
  <c r="K58" i="6"/>
  <c r="J58" i="6"/>
  <c r="J247" i="6"/>
  <c r="K247" i="6"/>
  <c r="K239" i="6"/>
  <c r="J239" i="6"/>
  <c r="K231" i="6"/>
  <c r="J231" i="6"/>
  <c r="K223" i="6"/>
  <c r="J223" i="6"/>
  <c r="J215" i="6"/>
  <c r="K215" i="6"/>
  <c r="K207" i="6"/>
  <c r="J207" i="6"/>
  <c r="K199" i="6"/>
  <c r="J199" i="6"/>
  <c r="K191" i="6"/>
  <c r="J191" i="6"/>
  <c r="J183" i="6"/>
  <c r="K183" i="6"/>
  <c r="K175" i="6"/>
  <c r="J175" i="6"/>
  <c r="K167" i="6"/>
  <c r="J167" i="6"/>
  <c r="K159" i="6"/>
  <c r="J159" i="6"/>
  <c r="J151" i="6"/>
  <c r="K151" i="6"/>
  <c r="K143" i="6"/>
  <c r="J143" i="6"/>
  <c r="K135" i="6"/>
  <c r="J135" i="6"/>
  <c r="K127" i="6"/>
  <c r="J127" i="6"/>
  <c r="J119" i="6"/>
  <c r="K119" i="6"/>
  <c r="K111" i="6"/>
  <c r="J111" i="6"/>
  <c r="J103" i="6"/>
  <c r="K103" i="6"/>
  <c r="J95" i="6"/>
  <c r="K95" i="6"/>
  <c r="J87" i="6"/>
  <c r="K87" i="6"/>
  <c r="K79" i="6"/>
  <c r="J79" i="6"/>
  <c r="K71" i="6"/>
  <c r="J71" i="6"/>
  <c r="J63" i="6"/>
  <c r="K63" i="6"/>
  <c r="J55" i="6"/>
  <c r="K55" i="6"/>
  <c r="J246" i="6"/>
  <c r="K246" i="6"/>
  <c r="K238" i="6"/>
  <c r="J238" i="6"/>
  <c r="K230" i="6"/>
  <c r="J230" i="6"/>
  <c r="K222" i="6"/>
  <c r="J222" i="6"/>
  <c r="J214" i="6"/>
  <c r="K214" i="6"/>
  <c r="K206" i="6"/>
  <c r="J206" i="6"/>
  <c r="K198" i="6"/>
  <c r="J198" i="6"/>
  <c r="K190" i="6"/>
  <c r="J190" i="6"/>
  <c r="J182" i="6"/>
  <c r="K182" i="6"/>
  <c r="K174" i="6"/>
  <c r="J174" i="6"/>
  <c r="K166" i="6"/>
  <c r="J166" i="6"/>
  <c r="K158" i="6"/>
  <c r="J158" i="6"/>
  <c r="J150" i="6"/>
  <c r="K150" i="6"/>
  <c r="K142" i="6"/>
  <c r="J142" i="6"/>
  <c r="K134" i="6"/>
  <c r="J134" i="6"/>
  <c r="K126" i="6"/>
  <c r="J126" i="6"/>
  <c r="J118" i="6"/>
  <c r="K118" i="6"/>
  <c r="K110" i="6"/>
  <c r="J110" i="6"/>
  <c r="K102" i="6"/>
  <c r="J102" i="6"/>
  <c r="J94" i="6"/>
  <c r="K94" i="6"/>
  <c r="J86" i="6"/>
  <c r="K86" i="6"/>
  <c r="K78" i="6"/>
  <c r="J78" i="6"/>
  <c r="K70" i="6"/>
  <c r="J70" i="6"/>
  <c r="J62" i="6"/>
  <c r="K62" i="6"/>
  <c r="J248" i="6"/>
  <c r="J252" i="6"/>
  <c r="K52" i="6"/>
  <c r="J52" i="6"/>
  <c r="K210" i="7" l="1"/>
  <c r="K188" i="7"/>
  <c r="N43" i="7"/>
  <c r="K259" i="7"/>
  <c r="N243" i="7"/>
  <c r="K168" i="7"/>
  <c r="K203" i="7"/>
  <c r="N192" i="7"/>
  <c r="K213" i="7"/>
  <c r="K207" i="7"/>
  <c r="N257" i="7"/>
  <c r="K234" i="7"/>
  <c r="K236" i="7"/>
  <c r="N218" i="7"/>
  <c r="M170" i="7"/>
  <c r="M111" i="7"/>
  <c r="M263" i="7"/>
  <c r="M261" i="7"/>
  <c r="H261" i="7"/>
  <c r="M262" i="7"/>
  <c r="H262" i="7"/>
  <c r="M260" i="7"/>
  <c r="H260" i="7"/>
  <c r="K232" i="7"/>
  <c r="K60" i="7"/>
  <c r="N247" i="7"/>
  <c r="K131" i="7"/>
  <c r="K132" i="7"/>
  <c r="N166" i="7"/>
  <c r="N223" i="7"/>
  <c r="K228" i="7"/>
  <c r="K264" i="7"/>
  <c r="N264" i="7"/>
  <c r="K265" i="7"/>
  <c r="N265" i="7"/>
  <c r="K266" i="7"/>
  <c r="N266" i="7"/>
  <c r="N186" i="7"/>
  <c r="N267" i="7"/>
  <c r="K267" i="7"/>
  <c r="K261" i="7"/>
  <c r="N261" i="7"/>
  <c r="M172" i="7"/>
  <c r="M23" i="7"/>
  <c r="M93" i="7"/>
  <c r="M226" i="7"/>
  <c r="M171" i="7"/>
  <c r="M259" i="7"/>
  <c r="M264" i="7"/>
  <c r="M265" i="7"/>
  <c r="H266" i="7"/>
  <c r="M266" i="7"/>
  <c r="H267" i="7"/>
  <c r="M267" i="7"/>
  <c r="M225" i="7"/>
  <c r="M21" i="7"/>
  <c r="M51" i="7"/>
  <c r="H51" i="7"/>
  <c r="M87" i="7"/>
  <c r="H87" i="7"/>
  <c r="M37" i="7"/>
  <c r="H37" i="7"/>
  <c r="M27" i="7"/>
  <c r="H27" i="7"/>
  <c r="M135" i="7"/>
  <c r="H135" i="7"/>
  <c r="M227" i="7"/>
  <c r="H227" i="7"/>
  <c r="M110" i="7"/>
  <c r="H110" i="7"/>
  <c r="M184" i="7"/>
  <c r="H184" i="7"/>
  <c r="M164" i="7"/>
  <c r="H164" i="7"/>
  <c r="M74" i="7"/>
  <c r="H74" i="7"/>
  <c r="M146" i="7"/>
  <c r="H146" i="7"/>
  <c r="M205" i="7"/>
  <c r="H205" i="7"/>
  <c r="M112" i="7"/>
  <c r="H112" i="7"/>
  <c r="M105" i="7"/>
  <c r="H105" i="7"/>
  <c r="M194" i="7"/>
  <c r="H194" i="7"/>
  <c r="M245" i="7"/>
  <c r="H245" i="7"/>
  <c r="M213" i="7"/>
  <c r="H213" i="7"/>
  <c r="M186" i="7"/>
  <c r="H186" i="7"/>
  <c r="M22" i="7"/>
  <c r="H22" i="7"/>
  <c r="M35" i="7"/>
  <c r="H35" i="7"/>
  <c r="M25" i="7"/>
  <c r="H25" i="7"/>
  <c r="M133" i="7"/>
  <c r="H133" i="7"/>
  <c r="M178" i="7"/>
  <c r="H178" i="7"/>
  <c r="M224" i="7"/>
  <c r="H224" i="7"/>
  <c r="M108" i="7"/>
  <c r="H108" i="7"/>
  <c r="M154" i="7"/>
  <c r="H154" i="7"/>
  <c r="M144" i="7"/>
  <c r="H144" i="7"/>
  <c r="M182" i="7"/>
  <c r="H182" i="7"/>
  <c r="M190" i="7"/>
  <c r="H190" i="7"/>
  <c r="M107" i="7"/>
  <c r="H107" i="7"/>
  <c r="M221" i="7"/>
  <c r="H221" i="7"/>
  <c r="M12" i="7"/>
  <c r="H12" i="7"/>
  <c r="M137" i="7"/>
  <c r="H137" i="7"/>
  <c r="M252" i="7"/>
  <c r="H252" i="7"/>
  <c r="M199" i="7"/>
  <c r="H199" i="7"/>
  <c r="M149" i="7"/>
  <c r="H149" i="7"/>
  <c r="M151" i="7"/>
  <c r="H151" i="7"/>
  <c r="M140" i="7"/>
  <c r="H140" i="7"/>
  <c r="M114" i="7"/>
  <c r="H114" i="7"/>
  <c r="M138" i="7"/>
  <c r="H138" i="7"/>
  <c r="M119" i="7"/>
  <c r="H119" i="7"/>
  <c r="M196" i="7"/>
  <c r="H196" i="7"/>
  <c r="M210" i="7"/>
  <c r="H210" i="7"/>
  <c r="M30" i="7"/>
  <c r="H30" i="7"/>
  <c r="M204" i="7"/>
  <c r="H204" i="7"/>
  <c r="M109" i="7"/>
  <c r="H109" i="7"/>
  <c r="M168" i="7"/>
  <c r="H168" i="7"/>
  <c r="M174" i="7"/>
  <c r="H174" i="7"/>
  <c r="M240" i="7"/>
  <c r="H240" i="7"/>
  <c r="M145" i="7"/>
  <c r="H145" i="7"/>
  <c r="M169" i="7"/>
  <c r="H169" i="7"/>
  <c r="M121" i="7"/>
  <c r="H121" i="7"/>
  <c r="M118" i="7"/>
  <c r="H118" i="7"/>
  <c r="M235" i="7"/>
  <c r="H235" i="7"/>
  <c r="M57" i="7"/>
  <c r="H57" i="7"/>
  <c r="M176" i="7"/>
  <c r="H176" i="7"/>
  <c r="M234" i="7"/>
  <c r="H234" i="7"/>
  <c r="M125" i="7"/>
  <c r="H125" i="7"/>
  <c r="M159" i="7"/>
  <c r="H159" i="7"/>
  <c r="M246" i="7"/>
  <c r="H246" i="7"/>
  <c r="M148" i="7"/>
  <c r="H148" i="7"/>
  <c r="M126" i="7"/>
  <c r="H126" i="7"/>
  <c r="M248" i="7"/>
  <c r="H248" i="7"/>
  <c r="M152" i="7"/>
  <c r="H152" i="7"/>
  <c r="M120" i="7"/>
  <c r="H120" i="7"/>
  <c r="M254" i="7"/>
  <c r="H254" i="7"/>
  <c r="M55" i="7"/>
  <c r="H55" i="7"/>
  <c r="M207" i="7"/>
  <c r="H207" i="7"/>
  <c r="M61" i="7"/>
  <c r="H61" i="7"/>
  <c r="M76" i="7"/>
  <c r="H76" i="7"/>
  <c r="M97" i="7"/>
  <c r="H97" i="7"/>
  <c r="M200" i="7"/>
  <c r="H200" i="7"/>
  <c r="M218" i="7"/>
  <c r="H218" i="7"/>
  <c r="M143" i="7"/>
  <c r="H143" i="7"/>
  <c r="M206" i="7"/>
  <c r="H206" i="7"/>
  <c r="M181" i="7"/>
  <c r="H181" i="7"/>
  <c r="M215" i="7"/>
  <c r="H215" i="7"/>
  <c r="M242" i="7"/>
  <c r="H242" i="7"/>
  <c r="M134" i="7"/>
  <c r="H134" i="7"/>
  <c r="M250" i="7"/>
  <c r="H250" i="7"/>
  <c r="M208" i="7"/>
  <c r="H208" i="7"/>
  <c r="M122" i="7"/>
  <c r="H122" i="7"/>
  <c r="M136" i="7"/>
  <c r="H136" i="7"/>
  <c r="M83" i="7"/>
  <c r="H83" i="7"/>
  <c r="M80" i="7"/>
  <c r="H80" i="7"/>
  <c r="M202" i="7"/>
  <c r="H202" i="7"/>
  <c r="M150" i="7"/>
  <c r="H150" i="7"/>
  <c r="M147" i="7"/>
  <c r="H147" i="7"/>
  <c r="M127" i="7"/>
  <c r="H127" i="7"/>
  <c r="M139" i="7"/>
  <c r="H139" i="7"/>
  <c r="M228" i="7"/>
  <c r="H228" i="7"/>
  <c r="M253" i="7"/>
  <c r="H253" i="7"/>
  <c r="M47" i="7"/>
  <c r="H47" i="7"/>
  <c r="M162" i="7"/>
  <c r="H162" i="7"/>
  <c r="M160" i="7"/>
  <c r="H160" i="7"/>
  <c r="M232" i="7"/>
  <c r="H232" i="7"/>
  <c r="M158" i="7"/>
  <c r="H158" i="7"/>
  <c r="M100" i="7"/>
  <c r="H100" i="7"/>
  <c r="M153" i="7"/>
  <c r="H153" i="7"/>
  <c r="M82" i="7"/>
  <c r="H82" i="7"/>
  <c r="M165" i="7"/>
  <c r="H165" i="7"/>
  <c r="M191" i="7"/>
  <c r="H191" i="7"/>
  <c r="M231" i="7"/>
  <c r="H231" i="7"/>
  <c r="M256" i="7"/>
  <c r="H256" i="7"/>
  <c r="M197" i="7"/>
  <c r="H197" i="7"/>
  <c r="M49" i="7"/>
  <c r="H49" i="7"/>
  <c r="M175" i="7"/>
  <c r="H175" i="7"/>
  <c r="M180" i="7"/>
  <c r="H180" i="7"/>
  <c r="M238" i="7"/>
  <c r="H238" i="7"/>
  <c r="M166" i="7"/>
  <c r="H166" i="7"/>
  <c r="M244" i="7"/>
  <c r="H244" i="7"/>
  <c r="M192" i="7"/>
  <c r="M217" i="7"/>
  <c r="M258" i="7"/>
  <c r="N181" i="7"/>
  <c r="N53" i="7"/>
  <c r="K124" i="7"/>
  <c r="K229" i="7"/>
  <c r="K233" i="7"/>
  <c r="N39" i="7"/>
  <c r="N34" i="7"/>
  <c r="K156" i="7"/>
  <c r="N225" i="7"/>
  <c r="K116" i="7"/>
  <c r="N103" i="7"/>
  <c r="K117" i="7"/>
  <c r="N97" i="7"/>
  <c r="K230" i="7"/>
  <c r="N253" i="7"/>
  <c r="K204" i="7"/>
  <c r="N140" i="7"/>
  <c r="N195" i="7"/>
  <c r="K262" i="7"/>
  <c r="K59" i="7"/>
  <c r="N73" i="7"/>
  <c r="K170" i="7"/>
  <c r="K185" i="7"/>
  <c r="K37" i="7"/>
  <c r="K129" i="7"/>
  <c r="N50" i="7"/>
  <c r="K57" i="7"/>
  <c r="N241" i="7"/>
  <c r="K41" i="7"/>
  <c r="K47" i="7"/>
  <c r="N178" i="7"/>
  <c r="N255" i="7"/>
  <c r="N63" i="7"/>
  <c r="K105" i="7"/>
  <c r="N246" i="7"/>
  <c r="N254" i="7"/>
  <c r="N197" i="7"/>
  <c r="N222" i="7"/>
  <c r="N251" i="7"/>
  <c r="N179" i="7"/>
  <c r="K155" i="7"/>
  <c r="N123" i="7"/>
  <c r="K61" i="7"/>
  <c r="K172" i="7"/>
  <c r="N85" i="7"/>
  <c r="K106" i="7"/>
  <c r="N248" i="7"/>
  <c r="K167" i="7"/>
  <c r="K81" i="7"/>
  <c r="K206" i="7"/>
  <c r="N238" i="7"/>
  <c r="K83" i="7"/>
  <c r="K128" i="7"/>
  <c r="K44" i="7"/>
  <c r="K194" i="7"/>
  <c r="N121" i="7"/>
  <c r="K111" i="7"/>
  <c r="K212" i="7"/>
  <c r="K237" i="7"/>
  <c r="N221" i="7"/>
  <c r="K221" i="7"/>
  <c r="N68" i="7"/>
  <c r="N249" i="7"/>
  <c r="K48" i="7"/>
  <c r="K220" i="7"/>
  <c r="N139" i="7"/>
  <c r="K136" i="7"/>
  <c r="N163" i="7"/>
  <c r="N258" i="7"/>
  <c r="K46" i="7"/>
  <c r="K150" i="7"/>
  <c r="K151" i="7"/>
  <c r="K141" i="7"/>
  <c r="K252" i="7"/>
  <c r="N252" i="7"/>
  <c r="K51" i="7"/>
  <c r="N110" i="7"/>
  <c r="N231" i="7"/>
  <c r="K122" i="7"/>
  <c r="K138" i="7"/>
  <c r="K211" i="7"/>
  <c r="K108" i="7"/>
  <c r="M222" i="7"/>
  <c r="M220" i="7"/>
  <c r="M257" i="7"/>
  <c r="M115" i="7"/>
  <c r="M247" i="7"/>
  <c r="M187" i="7"/>
  <c r="M216" i="7"/>
  <c r="M177" i="7"/>
  <c r="M40" i="7"/>
  <c r="M173" i="7"/>
  <c r="M193" i="7"/>
  <c r="M81" i="7"/>
  <c r="M233" i="7"/>
  <c r="M251" i="7"/>
  <c r="M209" i="7"/>
  <c r="M89" i="7"/>
  <c r="M195" i="7"/>
  <c r="M84" i="7"/>
  <c r="M78" i="7"/>
  <c r="M183" i="7"/>
  <c r="M203" i="7"/>
  <c r="M237" i="7"/>
  <c r="M243" i="7"/>
  <c r="M85" i="7"/>
  <c r="M229" i="7"/>
  <c r="M179" i="7"/>
  <c r="M116" i="7"/>
  <c r="M141" i="7"/>
  <c r="M188" i="7"/>
  <c r="M128" i="7"/>
  <c r="M255" i="7"/>
  <c r="M123" i="7"/>
  <c r="K147" i="7"/>
  <c r="N147" i="7"/>
  <c r="M214" i="7"/>
  <c r="M239" i="7"/>
  <c r="M236" i="7"/>
  <c r="M130" i="7"/>
  <c r="N217" i="7"/>
  <c r="K217" i="7"/>
  <c r="M157" i="7"/>
  <c r="K216" i="7"/>
  <c r="N216" i="7"/>
  <c r="K240" i="7"/>
  <c r="N240" i="7"/>
  <c r="M132" i="7"/>
  <c r="K260" i="7"/>
  <c r="M131" i="7"/>
  <c r="N198" i="7"/>
  <c r="K198" i="7"/>
  <c r="N176" i="7"/>
  <c r="K176" i="7"/>
  <c r="N219" i="7"/>
  <c r="K219" i="7"/>
  <c r="M90" i="7"/>
  <c r="K227" i="7"/>
  <c r="N227" i="7"/>
  <c r="N130" i="7"/>
  <c r="K130" i="7"/>
  <c r="N208" i="7"/>
  <c r="K208" i="7"/>
  <c r="M241" i="7"/>
  <c r="M129" i="7"/>
  <c r="M161" i="7"/>
  <c r="M249" i="7"/>
  <c r="M117" i="7"/>
  <c r="K205" i="7"/>
  <c r="N205" i="7"/>
  <c r="M230" i="7"/>
  <c r="N242" i="7"/>
  <c r="K242" i="7"/>
  <c r="M163" i="7"/>
  <c r="M189" i="7"/>
  <c r="M42" i="7"/>
  <c r="M167" i="7"/>
  <c r="M101" i="7"/>
  <c r="K182" i="7"/>
  <c r="N182" i="7"/>
  <c r="K244" i="7"/>
  <c r="N244" i="7"/>
  <c r="M106" i="7"/>
  <c r="M142" i="7"/>
  <c r="N22" i="7"/>
  <c r="M39" i="7"/>
  <c r="N164" i="7"/>
  <c r="K127" i="7"/>
  <c r="N239" i="7"/>
  <c r="K239" i="7"/>
  <c r="N152" i="7"/>
  <c r="K152" i="7"/>
  <c r="K183" i="7"/>
  <c r="N183" i="7"/>
  <c r="K209" i="7"/>
  <c r="N209" i="7"/>
  <c r="K180" i="7"/>
  <c r="K256" i="7"/>
  <c r="N256" i="7"/>
  <c r="M124" i="7"/>
  <c r="K250" i="7"/>
  <c r="N250" i="7"/>
  <c r="M113" i="7"/>
  <c r="N146" i="7"/>
  <c r="K146" i="7"/>
  <c r="M79" i="7"/>
  <c r="K126" i="7"/>
  <c r="N126" i="7"/>
  <c r="K153" i="7"/>
  <c r="N153" i="7"/>
  <c r="N118" i="7"/>
  <c r="K118" i="7"/>
  <c r="N102" i="7"/>
  <c r="K102" i="7"/>
  <c r="K144" i="7"/>
  <c r="N144" i="7"/>
  <c r="K187" i="7"/>
  <c r="N187" i="7"/>
  <c r="K101" i="7"/>
  <c r="N101" i="7"/>
  <c r="N134" i="7"/>
  <c r="K134" i="7"/>
  <c r="K104" i="7"/>
  <c r="N104" i="7"/>
  <c r="K177" i="7"/>
  <c r="N177" i="7"/>
  <c r="K135" i="7"/>
  <c r="N135" i="7"/>
  <c r="N52" i="7"/>
  <c r="N79" i="7"/>
  <c r="K169" i="7"/>
  <c r="K114" i="7"/>
  <c r="N114" i="7"/>
  <c r="N184" i="7"/>
  <c r="K184" i="7"/>
  <c r="K112" i="7"/>
  <c r="N112" i="7"/>
  <c r="K171" i="7"/>
  <c r="N171" i="7"/>
  <c r="K142" i="7"/>
  <c r="N142" i="7"/>
  <c r="N115" i="7"/>
  <c r="K115" i="7"/>
  <c r="N109" i="7"/>
  <c r="K109" i="7"/>
  <c r="K143" i="7"/>
  <c r="N143" i="7"/>
  <c r="K190" i="7"/>
  <c r="N190" i="7"/>
  <c r="M88" i="7"/>
  <c r="K137" i="7"/>
  <c r="K165" i="7"/>
  <c r="N165" i="7"/>
  <c r="K149" i="7"/>
  <c r="N149" i="7"/>
  <c r="K193" i="7"/>
  <c r="N193" i="7"/>
  <c r="K148" i="7"/>
  <c r="N148" i="7"/>
  <c r="N119" i="7"/>
  <c r="K119" i="7"/>
  <c r="K87" i="7"/>
  <c r="N87" i="7"/>
  <c r="K145" i="7"/>
  <c r="N145" i="7"/>
  <c r="K21" i="7"/>
  <c r="K55" i="7"/>
  <c r="K113" i="7"/>
  <c r="K200" i="7"/>
  <c r="N200" i="7"/>
  <c r="K120" i="7"/>
  <c r="N120" i="7"/>
  <c r="N125" i="7"/>
  <c r="K125" i="7"/>
  <c r="N89" i="7"/>
  <c r="K89" i="7"/>
  <c r="K196" i="7"/>
  <c r="N191" i="7"/>
  <c r="K75" i="7"/>
  <c r="N75" i="7"/>
  <c r="K157" i="7"/>
  <c r="N157" i="7"/>
  <c r="N154" i="7"/>
  <c r="K154" i="7"/>
  <c r="N199" i="7"/>
  <c r="K199" i="7"/>
  <c r="K133" i="7"/>
  <c r="N133" i="7"/>
  <c r="M86" i="7"/>
  <c r="M34" i="7"/>
  <c r="N202" i="7"/>
  <c r="M99" i="7"/>
  <c r="K162" i="7"/>
  <c r="N162" i="7"/>
  <c r="K201" i="7"/>
  <c r="N201" i="7"/>
  <c r="N224" i="7"/>
  <c r="K224" i="7"/>
  <c r="M96" i="7"/>
  <c r="N62" i="7"/>
  <c r="K62" i="7"/>
  <c r="M94" i="7"/>
  <c r="N42" i="7"/>
  <c r="K42" i="7"/>
  <c r="M32" i="7"/>
  <c r="K173" i="7"/>
  <c r="N173" i="7"/>
  <c r="K56" i="7"/>
  <c r="N56" i="7"/>
  <c r="M65" i="7"/>
  <c r="K95" i="7"/>
  <c r="N95" i="7"/>
  <c r="M59" i="7"/>
  <c r="M155" i="7"/>
  <c r="K174" i="7"/>
  <c r="N174" i="7"/>
  <c r="M211" i="7"/>
  <c r="M69" i="7"/>
  <c r="M98" i="7"/>
  <c r="M77" i="7"/>
  <c r="M156" i="7"/>
  <c r="N175" i="7"/>
  <c r="K175" i="7"/>
  <c r="M212" i="7"/>
  <c r="M63" i="7"/>
  <c r="M29" i="7"/>
  <c r="M71" i="7"/>
  <c r="K99" i="7"/>
  <c r="N99" i="7"/>
  <c r="M53" i="7"/>
  <c r="K158" i="7"/>
  <c r="N158" i="7"/>
  <c r="M185" i="7"/>
  <c r="K214" i="7"/>
  <c r="N214" i="7"/>
  <c r="N66" i="7"/>
  <c r="K66" i="7"/>
  <c r="K77" i="7"/>
  <c r="N77" i="7"/>
  <c r="M102" i="7"/>
  <c r="K65" i="7"/>
  <c r="N65" i="7"/>
  <c r="M73" i="7"/>
  <c r="M17" i="7"/>
  <c r="M91" i="7"/>
  <c r="K159" i="7"/>
  <c r="N159" i="7"/>
  <c r="K215" i="7"/>
  <c r="N215" i="7"/>
  <c r="M75" i="7"/>
  <c r="M103" i="7"/>
  <c r="N71" i="7"/>
  <c r="K71" i="7"/>
  <c r="M92" i="7"/>
  <c r="K160" i="7"/>
  <c r="N160" i="7"/>
  <c r="K189" i="7"/>
  <c r="N189" i="7"/>
  <c r="M219" i="7"/>
  <c r="M104" i="7"/>
  <c r="M95" i="7"/>
  <c r="N161" i="7"/>
  <c r="K161" i="7"/>
  <c r="M198" i="7"/>
  <c r="N91" i="7"/>
  <c r="K91" i="7"/>
  <c r="M16" i="7"/>
  <c r="K19" i="7"/>
  <c r="N19" i="7"/>
  <c r="M15" i="7"/>
  <c r="M56" i="7"/>
  <c r="M72" i="7"/>
  <c r="M14" i="7"/>
  <c r="K64" i="7"/>
  <c r="N64" i="7"/>
  <c r="N84" i="7"/>
  <c r="K84" i="7"/>
  <c r="N100" i="7"/>
  <c r="K100" i="7"/>
  <c r="N24" i="7"/>
  <c r="K24" i="7"/>
  <c r="N30" i="7"/>
  <c r="K30" i="7"/>
  <c r="N29" i="7"/>
  <c r="K29" i="7"/>
  <c r="M20" i="7"/>
  <c r="M28" i="7"/>
  <c r="M58" i="7"/>
  <c r="M13" i="7"/>
  <c r="H6" i="7"/>
  <c r="M6" i="7"/>
  <c r="N69" i="7"/>
  <c r="K69" i="7"/>
  <c r="N86" i="7"/>
  <c r="K86" i="7"/>
  <c r="N20" i="7"/>
  <c r="K20" i="7"/>
  <c r="K18" i="7"/>
  <c r="N18" i="7"/>
  <c r="K27" i="7"/>
  <c r="N27" i="7"/>
  <c r="K13" i="7"/>
  <c r="N13" i="7"/>
  <c r="M36" i="7"/>
  <c r="K28" i="7"/>
  <c r="N28" i="7"/>
  <c r="M33" i="7"/>
  <c r="N23" i="7"/>
  <c r="K23" i="7"/>
  <c r="M38" i="7"/>
  <c r="M60" i="7"/>
  <c r="M18" i="7"/>
  <c r="M9" i="7"/>
  <c r="K72" i="7"/>
  <c r="N72" i="7"/>
  <c r="K88" i="7"/>
  <c r="N88" i="7"/>
  <c r="K25" i="7"/>
  <c r="N25" i="7"/>
  <c r="N17" i="7"/>
  <c r="K17" i="7"/>
  <c r="K12" i="7"/>
  <c r="N12" i="7"/>
  <c r="K58" i="7"/>
  <c r="N58" i="7"/>
  <c r="K36" i="7"/>
  <c r="N36" i="7"/>
  <c r="M24" i="7"/>
  <c r="M43" i="7"/>
  <c r="M62" i="7"/>
  <c r="M31" i="7"/>
  <c r="K8" i="7"/>
  <c r="N8" i="7"/>
  <c r="K74" i="7"/>
  <c r="N74" i="7"/>
  <c r="N90" i="7"/>
  <c r="K90" i="7"/>
  <c r="K40" i="7"/>
  <c r="N40" i="7"/>
  <c r="N10" i="7"/>
  <c r="K10" i="7"/>
  <c r="K9" i="7"/>
  <c r="N9" i="7"/>
  <c r="K67" i="7"/>
  <c r="N67" i="7"/>
  <c r="M11" i="7"/>
  <c r="K54" i="7"/>
  <c r="N54" i="7"/>
  <c r="K35" i="7"/>
  <c r="N35" i="7"/>
  <c r="M44" i="7"/>
  <c r="M26" i="7"/>
  <c r="M48" i="7"/>
  <c r="M64" i="7"/>
  <c r="M41" i="7"/>
  <c r="M45" i="7"/>
  <c r="N76" i="7"/>
  <c r="K76" i="7"/>
  <c r="K92" i="7"/>
  <c r="N92" i="7"/>
  <c r="K32" i="7"/>
  <c r="N32" i="7"/>
  <c r="K45" i="7"/>
  <c r="N45" i="7"/>
  <c r="K70" i="7"/>
  <c r="N70" i="7"/>
  <c r="M54" i="7"/>
  <c r="K82" i="7"/>
  <c r="N82" i="7"/>
  <c r="M7" i="7"/>
  <c r="K6" i="7"/>
  <c r="N6" i="7"/>
  <c r="N7" i="7"/>
  <c r="K7" i="7"/>
  <c r="M50" i="7"/>
  <c r="M66" i="7"/>
  <c r="M46" i="7"/>
  <c r="K78" i="7"/>
  <c r="N78" i="7"/>
  <c r="K94" i="7"/>
  <c r="N94" i="7"/>
  <c r="N14" i="7"/>
  <c r="K14" i="7"/>
  <c r="K38" i="7"/>
  <c r="N38" i="7"/>
  <c r="N16" i="7"/>
  <c r="K16" i="7"/>
  <c r="K15" i="7"/>
  <c r="N15" i="7"/>
  <c r="M70" i="7"/>
  <c r="K98" i="7"/>
  <c r="N98" i="7"/>
  <c r="K11" i="7"/>
  <c r="N11" i="7"/>
  <c r="M10" i="7"/>
  <c r="M8" i="7"/>
  <c r="M52" i="7"/>
  <c r="M68" i="7"/>
  <c r="M19" i="7"/>
  <c r="N49" i="7"/>
  <c r="K49" i="7"/>
  <c r="K80" i="7"/>
  <c r="N80" i="7"/>
  <c r="K96" i="7"/>
  <c r="N96" i="7"/>
  <c r="K31" i="7"/>
  <c r="N31" i="7"/>
  <c r="K33" i="7"/>
  <c r="N33" i="7"/>
  <c r="N26" i="7"/>
  <c r="K26" i="7"/>
  <c r="F45" i="7" l="1"/>
  <c r="F38" i="7"/>
  <c r="F36" i="7"/>
  <c r="F43" i="7"/>
  <c r="F17" i="7"/>
  <c r="F15" i="7"/>
  <c r="AW12" i="7"/>
  <c r="AW8" i="7"/>
  <c r="AW7" i="7"/>
  <c r="AX7" i="7" s="1"/>
  <c r="AW10" i="7"/>
  <c r="AW13" i="7"/>
  <c r="AI12" i="7"/>
  <c r="AI13" i="7"/>
  <c r="AI8" i="7"/>
  <c r="AI10" i="7"/>
  <c r="AI7" i="7"/>
  <c r="AJ7" i="7" s="1"/>
  <c r="T6" i="7" l="1"/>
  <c r="T259" i="7"/>
  <c r="T262" i="7"/>
  <c r="T260" i="7"/>
  <c r="T261" i="7"/>
  <c r="AI9" i="7"/>
  <c r="AI11" i="7" s="1"/>
  <c r="AW9" i="7"/>
  <c r="AW11" i="7" s="1"/>
  <c r="AY7" i="7" s="1"/>
  <c r="AK7" i="7"/>
  <c r="AL7" i="7" s="1"/>
  <c r="T10" i="7"/>
  <c r="T20" i="7"/>
  <c r="T24" i="7"/>
  <c r="T26" i="7"/>
  <c r="T35" i="7"/>
  <c r="T46" i="7"/>
  <c r="T12" i="7"/>
  <c r="T13" i="7"/>
  <c r="T19" i="7"/>
  <c r="T23" i="7"/>
  <c r="T21" i="7"/>
  <c r="T25" i="7"/>
  <c r="T36" i="7"/>
  <c r="T11" i="7"/>
  <c r="T15" i="7"/>
  <c r="T22" i="7"/>
  <c r="T29" i="7"/>
  <c r="T39" i="7"/>
  <c r="T44" i="7"/>
  <c r="T7" i="7"/>
  <c r="T16" i="7"/>
  <c r="T34" i="7"/>
  <c r="T37" i="7"/>
  <c r="T9" i="7"/>
  <c r="T8" i="7"/>
  <c r="T14" i="7"/>
  <c r="T31" i="7"/>
  <c r="T41" i="7"/>
  <c r="T48" i="7"/>
  <c r="T50" i="7"/>
  <c r="T52" i="7"/>
  <c r="T54" i="7"/>
  <c r="T56" i="7"/>
  <c r="T58" i="7"/>
  <c r="T60" i="7"/>
  <c r="T62" i="7"/>
  <c r="T42" i="7"/>
  <c r="T61" i="7"/>
  <c r="T65" i="7"/>
  <c r="T18" i="7"/>
  <c r="T32" i="7"/>
  <c r="T49" i="7"/>
  <c r="T63" i="7"/>
  <c r="T71" i="7"/>
  <c r="T17" i="7"/>
  <c r="T28" i="7"/>
  <c r="T45" i="7"/>
  <c r="T76" i="7"/>
  <c r="T83" i="7"/>
  <c r="T86" i="7"/>
  <c r="T99" i="7"/>
  <c r="T27" i="7"/>
  <c r="T51" i="7"/>
  <c r="T67" i="7"/>
  <c r="T80" i="7"/>
  <c r="T93" i="7"/>
  <c r="T96" i="7"/>
  <c r="T102" i="7"/>
  <c r="T104" i="7"/>
  <c r="T106" i="7"/>
  <c r="T108" i="7"/>
  <c r="T110" i="7"/>
  <c r="T112" i="7"/>
  <c r="T114" i="7"/>
  <c r="T116" i="7"/>
  <c r="T118" i="7"/>
  <c r="T120" i="7"/>
  <c r="T122" i="7"/>
  <c r="T124" i="7"/>
  <c r="T126" i="7"/>
  <c r="T128" i="7"/>
  <c r="T130" i="7"/>
  <c r="T132" i="7"/>
  <c r="T134" i="7"/>
  <c r="T136" i="7"/>
  <c r="T138" i="7"/>
  <c r="T140" i="7"/>
  <c r="T142" i="7"/>
  <c r="T144" i="7"/>
  <c r="T146" i="7"/>
  <c r="T148" i="7"/>
  <c r="T150" i="7"/>
  <c r="T152" i="7"/>
  <c r="T154" i="7"/>
  <c r="T156" i="7"/>
  <c r="T38" i="7"/>
  <c r="T43" i="7"/>
  <c r="T73" i="7"/>
  <c r="T77" i="7"/>
  <c r="T87" i="7"/>
  <c r="T90" i="7"/>
  <c r="T47" i="7"/>
  <c r="T75" i="7"/>
  <c r="T79" i="7"/>
  <c r="T82" i="7"/>
  <c r="T95" i="7"/>
  <c r="T98" i="7"/>
  <c r="T81" i="7"/>
  <c r="T100" i="7"/>
  <c r="T101" i="7"/>
  <c r="T117" i="7"/>
  <c r="T133" i="7"/>
  <c r="T149" i="7"/>
  <c r="T165" i="7"/>
  <c r="T172" i="7"/>
  <c r="T177" i="7"/>
  <c r="T180" i="7"/>
  <c r="T185" i="7"/>
  <c r="T188" i="7"/>
  <c r="T193" i="7"/>
  <c r="T196" i="7"/>
  <c r="T201" i="7"/>
  <c r="T204" i="7"/>
  <c r="T209" i="7"/>
  <c r="T212" i="7"/>
  <c r="T217" i="7"/>
  <c r="T220" i="7"/>
  <c r="T53" i="7"/>
  <c r="T97" i="7"/>
  <c r="T107" i="7"/>
  <c r="T123" i="7"/>
  <c r="T139" i="7"/>
  <c r="T155" i="7"/>
  <c r="T159" i="7"/>
  <c r="T166" i="7"/>
  <c r="T33" i="7"/>
  <c r="T59" i="7"/>
  <c r="T66" i="7"/>
  <c r="T74" i="7"/>
  <c r="T78" i="7"/>
  <c r="T113" i="7"/>
  <c r="T129" i="7"/>
  <c r="T145" i="7"/>
  <c r="T160" i="7"/>
  <c r="T169" i="7"/>
  <c r="T175" i="7"/>
  <c r="T178" i="7"/>
  <c r="T183" i="7"/>
  <c r="T186" i="7"/>
  <c r="T191" i="7"/>
  <c r="T194" i="7"/>
  <c r="T199" i="7"/>
  <c r="T202" i="7"/>
  <c r="T207" i="7"/>
  <c r="T210" i="7"/>
  <c r="T215" i="7"/>
  <c r="T218" i="7"/>
  <c r="T223" i="7"/>
  <c r="T226" i="7"/>
  <c r="T231" i="7"/>
  <c r="T64" i="7"/>
  <c r="T72" i="7"/>
  <c r="T89" i="7"/>
  <c r="T94" i="7"/>
  <c r="T103" i="7"/>
  <c r="T119" i="7"/>
  <c r="T135" i="7"/>
  <c r="T40" i="7"/>
  <c r="T88" i="7"/>
  <c r="T91" i="7"/>
  <c r="T92" i="7"/>
  <c r="T109" i="7"/>
  <c r="T125" i="7"/>
  <c r="T141" i="7"/>
  <c r="T30" i="7"/>
  <c r="T57" i="7"/>
  <c r="T70" i="7"/>
  <c r="T115" i="7"/>
  <c r="T131" i="7"/>
  <c r="T147" i="7"/>
  <c r="T85" i="7"/>
  <c r="T55" i="7"/>
  <c r="T68" i="7"/>
  <c r="T69" i="7"/>
  <c r="T84" i="7"/>
  <c r="T111" i="7"/>
  <c r="T127" i="7"/>
  <c r="T143" i="7"/>
  <c r="T162" i="7"/>
  <c r="T171" i="7"/>
  <c r="T153" i="7"/>
  <c r="T158" i="7"/>
  <c r="T224" i="7"/>
  <c r="T227" i="7"/>
  <c r="T230" i="7"/>
  <c r="T234" i="7"/>
  <c r="T105" i="7"/>
  <c r="T157" i="7"/>
  <c r="T173" i="7"/>
  <c r="T189" i="7"/>
  <c r="T205" i="7"/>
  <c r="T239" i="7"/>
  <c r="T241" i="7"/>
  <c r="T243" i="7"/>
  <c r="T245" i="7"/>
  <c r="T247" i="7"/>
  <c r="T249" i="7"/>
  <c r="T251" i="7"/>
  <c r="T253" i="7"/>
  <c r="T255" i="7"/>
  <c r="T257" i="7"/>
  <c r="T174" i="7"/>
  <c r="T176" i="7"/>
  <c r="T179" i="7"/>
  <c r="T190" i="7"/>
  <c r="T192" i="7"/>
  <c r="T195" i="7"/>
  <c r="T206" i="7"/>
  <c r="T208" i="7"/>
  <c r="T211" i="7"/>
  <c r="T228" i="7"/>
  <c r="T237" i="7"/>
  <c r="T216" i="7"/>
  <c r="T219" i="7"/>
  <c r="T225" i="7"/>
  <c r="T232" i="7"/>
  <c r="T121" i="7"/>
  <c r="T161" i="7"/>
  <c r="T164" i="7"/>
  <c r="T235" i="7"/>
  <c r="T163" i="7"/>
  <c r="T168" i="7"/>
  <c r="T170" i="7"/>
  <c r="T181" i="7"/>
  <c r="T197" i="7"/>
  <c r="T213" i="7"/>
  <c r="T214" i="7"/>
  <c r="T221" i="7"/>
  <c r="T222" i="7"/>
  <c r="T238" i="7"/>
  <c r="T240" i="7"/>
  <c r="T242" i="7"/>
  <c r="T244" i="7"/>
  <c r="T246" i="7"/>
  <c r="T248" i="7"/>
  <c r="T250" i="7"/>
  <c r="T252" i="7"/>
  <c r="T254" i="7"/>
  <c r="T256" i="7"/>
  <c r="T258" i="7"/>
  <c r="T137" i="7"/>
  <c r="T151" i="7"/>
  <c r="T167" i="7"/>
  <c r="T182" i="7"/>
  <c r="T184" i="7"/>
  <c r="T187" i="7"/>
  <c r="T198" i="7"/>
  <c r="T200" i="7"/>
  <c r="T203" i="7"/>
  <c r="T229" i="7"/>
  <c r="T233" i="7"/>
  <c r="T236" i="7"/>
  <c r="BA7" i="7" l="1"/>
  <c r="AX8" i="7"/>
  <c r="BB7" i="7"/>
  <c r="AZ7" i="7"/>
  <c r="AM7" i="7"/>
  <c r="AN7" i="7"/>
  <c r="AJ8" i="7"/>
  <c r="AK8" i="7" l="1"/>
  <c r="AL8" i="7"/>
  <c r="AY8" i="7"/>
  <c r="BB8" i="7" l="1"/>
  <c r="BA8" i="7"/>
  <c r="AX9" i="7"/>
  <c r="AZ8" i="7"/>
  <c r="AM8" i="7"/>
  <c r="AN8" i="7"/>
  <c r="AJ9" i="7"/>
  <c r="AK9" i="7" l="1"/>
  <c r="AL9" i="7"/>
  <c r="AY9" i="7"/>
  <c r="AZ9" i="7"/>
  <c r="BB9" i="7" l="1"/>
  <c r="AX10" i="7"/>
  <c r="BA9" i="7"/>
  <c r="AN9" i="7"/>
  <c r="AJ10" i="7"/>
  <c r="AM9" i="7"/>
  <c r="AY10" i="7" l="1"/>
  <c r="AK10" i="7"/>
  <c r="BA10" i="7" l="1"/>
  <c r="BB10" i="7"/>
  <c r="AX11" i="7"/>
  <c r="AZ10" i="7"/>
  <c r="AM10" i="7"/>
  <c r="AN10" i="7"/>
  <c r="AJ11" i="7"/>
  <c r="AL10" i="7"/>
  <c r="AK11" i="7" l="1"/>
  <c r="AL11" i="7" s="1"/>
  <c r="AY11" i="7"/>
  <c r="AZ11" i="7"/>
  <c r="BA11" i="7" l="1"/>
  <c r="BB11" i="7"/>
  <c r="AX12" i="7"/>
  <c r="AM11" i="7"/>
  <c r="AN11" i="7"/>
  <c r="AJ12" i="7"/>
  <c r="AK12" i="7" l="1"/>
  <c r="AL12" i="7"/>
  <c r="AY12" i="7"/>
  <c r="BA12" i="7" l="1"/>
  <c r="AX13" i="7"/>
  <c r="BB12" i="7"/>
  <c r="AZ12" i="7"/>
  <c r="AM12" i="7"/>
  <c r="AN12" i="7"/>
  <c r="AJ13" i="7"/>
  <c r="AK13" i="7" l="1"/>
  <c r="AY13" i="7"/>
  <c r="BB13" i="7" l="1"/>
  <c r="AX14" i="7"/>
  <c r="BA13" i="7"/>
  <c r="AN13" i="7"/>
  <c r="AJ14" i="7"/>
  <c r="AM13" i="7"/>
  <c r="AZ13" i="7"/>
  <c r="AL13" i="7"/>
  <c r="AK14" i="7" l="1"/>
  <c r="AL14" i="7"/>
  <c r="AY14" i="7"/>
  <c r="AZ14" i="7" s="1"/>
  <c r="BA14" i="7" l="1"/>
  <c r="AX15" i="7"/>
  <c r="BB14" i="7"/>
  <c r="AN14" i="7"/>
  <c r="AJ15" i="7"/>
  <c r="AM14" i="7"/>
  <c r="AK15" i="7" l="1"/>
  <c r="AL15" i="7"/>
  <c r="AY15" i="7"/>
  <c r="AZ15" i="7"/>
  <c r="AN15" i="7" l="1"/>
  <c r="AM15" i="7"/>
  <c r="AJ16" i="7"/>
  <c r="BA15" i="7"/>
  <c r="AX16" i="7"/>
  <c r="BB15" i="7"/>
  <c r="AY16" i="7" l="1"/>
  <c r="AK16" i="7"/>
  <c r="AL16" i="7" s="1"/>
  <c r="BA16" i="7" l="1"/>
  <c r="AX17" i="7"/>
  <c r="BB16" i="7"/>
  <c r="AZ16" i="7"/>
  <c r="AN16" i="7"/>
  <c r="AJ17" i="7"/>
  <c r="AM16" i="7"/>
  <c r="AK17" i="7" l="1"/>
  <c r="AL17" i="7"/>
  <c r="AY17" i="7"/>
  <c r="AJ18" i="7" l="1"/>
  <c r="AM17" i="7"/>
  <c r="AN17" i="7"/>
  <c r="AX18" i="7"/>
  <c r="BA17" i="7"/>
  <c r="BB17" i="7"/>
  <c r="AZ17" i="7"/>
  <c r="AY18" i="7" l="1"/>
  <c r="AZ18" i="7"/>
  <c r="AK18" i="7"/>
  <c r="AL18" i="7"/>
  <c r="AJ19" i="7" l="1"/>
  <c r="AM18" i="7"/>
  <c r="AN18" i="7"/>
  <c r="BB18" i="7"/>
  <c r="BA18" i="7"/>
  <c r="AX19" i="7"/>
  <c r="AY19" i="7" l="1"/>
  <c r="AK19" i="7"/>
  <c r="AL19" i="7"/>
  <c r="AM19" i="7" l="1"/>
  <c r="AJ20" i="7"/>
  <c r="AN19" i="7"/>
  <c r="BB19" i="7"/>
  <c r="AX20" i="7"/>
  <c r="BA19" i="7"/>
  <c r="AZ19" i="7"/>
  <c r="AY20" i="7" l="1"/>
  <c r="AK20" i="7"/>
  <c r="AL20" i="7"/>
  <c r="BB20" i="7" l="1"/>
  <c r="AX21" i="7"/>
  <c r="BA20" i="7"/>
  <c r="AZ20" i="7"/>
  <c r="AM20" i="7"/>
  <c r="AN20" i="7"/>
  <c r="AJ21" i="7"/>
  <c r="AK21" i="7" l="1"/>
  <c r="AL21" i="7"/>
  <c r="AY21" i="7"/>
  <c r="AX22" i="7" l="1"/>
  <c r="BA21" i="7"/>
  <c r="BB21" i="7"/>
  <c r="AZ21" i="7"/>
  <c r="AJ22" i="7"/>
  <c r="AM21" i="7"/>
  <c r="AN21" i="7"/>
  <c r="AK22" i="7" l="1"/>
  <c r="AL22" i="7"/>
  <c r="AY22" i="7"/>
  <c r="AZ22" i="7"/>
  <c r="AN22" i="7" l="1"/>
  <c r="AM22" i="7"/>
  <c r="AJ23" i="7"/>
  <c r="BA22" i="7"/>
  <c r="BB22" i="7"/>
  <c r="AX23" i="7"/>
  <c r="BB23" i="7" l="1"/>
  <c r="BC23" i="7" s="1"/>
  <c r="AY23" i="7"/>
  <c r="BA23" i="7" s="1"/>
  <c r="BD23" i="7" s="1"/>
  <c r="AZ23" i="7"/>
  <c r="BC22" i="7"/>
  <c r="BD22" i="7" s="1"/>
  <c r="AO7" i="7"/>
  <c r="AP7" i="7" s="1"/>
  <c r="AO8" i="7"/>
  <c r="AP8" i="7" s="1"/>
  <c r="AO9" i="7"/>
  <c r="AP9" i="7" s="1"/>
  <c r="AO10" i="7"/>
  <c r="AP10" i="7" s="1"/>
  <c r="AO11" i="7"/>
  <c r="AP11" i="7" s="1"/>
  <c r="AO12" i="7"/>
  <c r="AP12" i="7" s="1"/>
  <c r="AO13" i="7"/>
  <c r="AP13" i="7" s="1"/>
  <c r="AO14" i="7"/>
  <c r="AP14" i="7" s="1"/>
  <c r="AO15" i="7"/>
  <c r="AP15" i="7" s="1"/>
  <c r="AO16" i="7"/>
  <c r="AP16" i="7" s="1"/>
  <c r="AO17" i="7"/>
  <c r="AP17" i="7" s="1"/>
  <c r="AO21" i="7"/>
  <c r="AP21" i="7" s="1"/>
  <c r="AO20" i="7"/>
  <c r="AP20" i="7" s="1"/>
  <c r="AO18" i="7"/>
  <c r="AP18" i="7" s="1"/>
  <c r="AO19" i="7"/>
  <c r="AP19" i="7" s="1"/>
  <c r="BC7" i="7"/>
  <c r="BD7" i="7" s="1"/>
  <c r="BC8" i="7"/>
  <c r="BD8" i="7" s="1"/>
  <c r="BC9" i="7"/>
  <c r="BD9" i="7" s="1"/>
  <c r="BC10" i="7"/>
  <c r="BD10" i="7" s="1"/>
  <c r="BC11" i="7"/>
  <c r="BD11" i="7" s="1"/>
  <c r="BC12" i="7"/>
  <c r="BD12" i="7" s="1"/>
  <c r="BC13" i="7"/>
  <c r="BD13" i="7" s="1"/>
  <c r="BC14" i="7"/>
  <c r="BD14" i="7" s="1"/>
  <c r="BC15" i="7"/>
  <c r="BD15" i="7" s="1"/>
  <c r="BC16" i="7"/>
  <c r="BD16" i="7" s="1"/>
  <c r="BC17" i="7"/>
  <c r="BD17" i="7" s="1"/>
  <c r="BC18" i="7"/>
  <c r="BD18" i="7" s="1"/>
  <c r="BC19" i="7"/>
  <c r="BD19" i="7" s="1"/>
  <c r="BC20" i="7"/>
  <c r="BD20" i="7" s="1"/>
  <c r="BC21" i="7"/>
  <c r="BD21" i="7" s="1"/>
  <c r="AN23" i="7"/>
  <c r="AO23" i="7" s="1"/>
  <c r="AK23" i="7"/>
  <c r="AM23" i="7" s="1"/>
  <c r="AP23" i="7" s="1"/>
  <c r="AO22" i="7"/>
  <c r="AP22" i="7" s="1"/>
  <c r="BG7" i="7" l="1"/>
  <c r="BG8" i="7" s="1"/>
  <c r="AL23" i="7"/>
  <c r="AS8" i="7"/>
  <c r="F20" i="5" l="1"/>
  <c r="F21" i="5" s="1"/>
  <c r="K21" i="5" s="1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F53" i="6"/>
  <c r="F54" i="6"/>
  <c r="F55" i="6"/>
  <c r="D5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AE280" i="5"/>
  <c r="AE279" i="5"/>
  <c r="AE278" i="5"/>
  <c r="V2" i="6"/>
  <c r="C2" i="6"/>
  <c r="V6" i="6"/>
  <c r="V5" i="6"/>
  <c r="V4" i="6"/>
  <c r="V3" i="6"/>
  <c r="V20" i="5"/>
  <c r="V21" i="5" s="1"/>
  <c r="W20" i="5"/>
  <c r="X20" i="5"/>
  <c r="X21" i="5" s="1"/>
  <c r="U20" i="5"/>
  <c r="U21" i="5" s="1"/>
  <c r="I20" i="5"/>
  <c r="I21" i="5" s="1"/>
  <c r="S21" i="5" s="1"/>
  <c r="H20" i="5"/>
  <c r="L278" i="5" s="1"/>
  <c r="G20" i="5"/>
  <c r="G21" i="5" s="1"/>
  <c r="E53" i="6" l="1"/>
  <c r="E54" i="6"/>
  <c r="E55" i="6"/>
  <c r="R2" i="6"/>
  <c r="K278" i="5"/>
  <c r="H21" i="5"/>
  <c r="AF21" i="5"/>
  <c r="V22" i="5"/>
  <c r="AF22" i="5" s="1"/>
  <c r="U22" i="5"/>
  <c r="U23" i="5" s="1"/>
  <c r="AE21" i="5"/>
  <c r="Z21" i="5"/>
  <c r="X22" i="5"/>
  <c r="X23" i="5" s="1"/>
  <c r="AH21" i="5"/>
  <c r="AC21" i="5"/>
  <c r="AG278" i="5"/>
  <c r="AF278" i="5"/>
  <c r="W21" i="5"/>
  <c r="AB21" i="5" s="1"/>
  <c r="AH278" i="5"/>
  <c r="Q21" i="5"/>
  <c r="G22" i="5"/>
  <c r="Q22" i="5" s="1"/>
  <c r="N278" i="5"/>
  <c r="M278" i="5"/>
  <c r="F22" i="5"/>
  <c r="P22" i="5" s="1"/>
  <c r="P21" i="5"/>
  <c r="I22" i="5"/>
  <c r="N21" i="5"/>
  <c r="AC22" i="5"/>
  <c r="K279" i="5"/>
  <c r="M279" i="5"/>
  <c r="AA279" i="5"/>
  <c r="Z279" i="5"/>
  <c r="W22" i="5"/>
  <c r="H279" i="5"/>
  <c r="G279" i="5"/>
  <c r="L279" i="5" s="1"/>
  <c r="M21" i="5"/>
  <c r="R21" i="5"/>
  <c r="I279" i="5"/>
  <c r="N279" i="5" s="1"/>
  <c r="L21" i="5"/>
  <c r="AA21" i="5"/>
  <c r="W2" i="6"/>
  <c r="W6" i="6"/>
  <c r="W5" i="6"/>
  <c r="W4" i="6"/>
  <c r="W3" i="6"/>
  <c r="V13" i="6" l="1"/>
  <c r="Q38" i="6" s="1"/>
  <c r="W13" i="6"/>
  <c r="Q41" i="6" s="1"/>
  <c r="V23" i="5"/>
  <c r="Z22" i="5"/>
  <c r="AE22" i="5"/>
  <c r="AC279" i="5"/>
  <c r="AH279" i="5" s="1"/>
  <c r="AG21" i="5"/>
  <c r="AB279" i="5"/>
  <c r="AG279" i="5" s="1"/>
  <c r="AQ279" i="5" s="1"/>
  <c r="AA22" i="5"/>
  <c r="H22" i="5"/>
  <c r="AH22" i="5"/>
  <c r="G23" i="5"/>
  <c r="L23" i="5" s="1"/>
  <c r="L22" i="5"/>
  <c r="AF279" i="5"/>
  <c r="F23" i="5"/>
  <c r="F24" i="5" s="1"/>
  <c r="K22" i="5"/>
  <c r="X24" i="5"/>
  <c r="AC23" i="5"/>
  <c r="AH23" i="5"/>
  <c r="I23" i="5"/>
  <c r="N22" i="5"/>
  <c r="S22" i="5"/>
  <c r="X279" i="5"/>
  <c r="S279" i="5"/>
  <c r="AB280" i="5"/>
  <c r="AG280" i="5" s="1"/>
  <c r="Z280" i="5"/>
  <c r="AA280" i="5"/>
  <c r="AF280" i="5" s="1"/>
  <c r="AG22" i="5"/>
  <c r="AB22" i="5"/>
  <c r="W23" i="5"/>
  <c r="V279" i="5"/>
  <c r="Q279" i="5"/>
  <c r="AL279" i="5"/>
  <c r="AJ279" i="5"/>
  <c r="AO279" i="5"/>
  <c r="AP279" i="5"/>
  <c r="AK279" i="5"/>
  <c r="U279" i="5"/>
  <c r="P279" i="5"/>
  <c r="AM279" i="5"/>
  <c r="AR279" i="5"/>
  <c r="W279" i="5"/>
  <c r="R279" i="5"/>
  <c r="H23" i="5"/>
  <c r="G280" i="5"/>
  <c r="F280" i="5"/>
  <c r="K280" i="5" s="1"/>
  <c r="R22" i="5"/>
  <c r="H280" i="5"/>
  <c r="M280" i="5" s="1"/>
  <c r="I280" i="5"/>
  <c r="M22" i="5"/>
  <c r="V24" i="5"/>
  <c r="AF23" i="5"/>
  <c r="AA23" i="5"/>
  <c r="G24" i="5"/>
  <c r="Q23" i="5"/>
  <c r="U24" i="5"/>
  <c r="AE23" i="5"/>
  <c r="Z23" i="5"/>
  <c r="Q3" i="6"/>
  <c r="R3" i="6"/>
  <c r="Q5" i="6"/>
  <c r="R5" i="6"/>
  <c r="Q6" i="6"/>
  <c r="R6" i="6"/>
  <c r="Q4" i="6"/>
  <c r="R4" i="6"/>
  <c r="P23" i="5" l="1"/>
  <c r="K23" i="5"/>
  <c r="Q13" i="6"/>
  <c r="Q37" i="6" s="1"/>
  <c r="AC280" i="5"/>
  <c r="AH280" i="5" s="1"/>
  <c r="G281" i="5"/>
  <c r="I281" i="5"/>
  <c r="R13" i="6"/>
  <c r="Q40" i="6" s="1"/>
  <c r="I24" i="5"/>
  <c r="N23" i="5"/>
  <c r="S23" i="5"/>
  <c r="X25" i="5"/>
  <c r="AC24" i="5"/>
  <c r="AH24" i="5"/>
  <c r="AQ280" i="5"/>
  <c r="AL280" i="5"/>
  <c r="AR280" i="5"/>
  <c r="AM280" i="5"/>
  <c r="W280" i="5"/>
  <c r="R280" i="5"/>
  <c r="N280" i="5"/>
  <c r="AP280" i="5"/>
  <c r="AK280" i="5"/>
  <c r="P280" i="5"/>
  <c r="U280" i="5"/>
  <c r="H24" i="5"/>
  <c r="G282" i="5" s="1"/>
  <c r="N281" i="5"/>
  <c r="L281" i="5"/>
  <c r="H281" i="5"/>
  <c r="H282" i="5" s="1"/>
  <c r="R23" i="5"/>
  <c r="M23" i="5"/>
  <c r="Z281" i="5"/>
  <c r="W24" i="5"/>
  <c r="AA281" i="5"/>
  <c r="AF281" i="5" s="1"/>
  <c r="AB281" i="5"/>
  <c r="AG281" i="5" s="1"/>
  <c r="AC281" i="5"/>
  <c r="AH281" i="5" s="1"/>
  <c r="AG23" i="5"/>
  <c r="AB23" i="5"/>
  <c r="AO280" i="5"/>
  <c r="AJ280" i="5"/>
  <c r="F281" i="5"/>
  <c r="L280" i="5"/>
  <c r="G25" i="5"/>
  <c r="Q24" i="5"/>
  <c r="L24" i="5"/>
  <c r="V25" i="5"/>
  <c r="AF24" i="5"/>
  <c r="AA24" i="5"/>
  <c r="F25" i="5"/>
  <c r="P24" i="5"/>
  <c r="K24" i="5"/>
  <c r="U25" i="5"/>
  <c r="AE24" i="5"/>
  <c r="Z24" i="5"/>
  <c r="I282" i="5" l="1"/>
  <c r="F282" i="5"/>
  <c r="X26" i="5"/>
  <c r="AC25" i="5"/>
  <c r="AH25" i="5"/>
  <c r="I25" i="5"/>
  <c r="S24" i="5"/>
  <c r="N24" i="5"/>
  <c r="AR281" i="5"/>
  <c r="AM281" i="5"/>
  <c r="AQ281" i="5"/>
  <c r="AL281" i="5"/>
  <c r="AP281" i="5"/>
  <c r="AK281" i="5"/>
  <c r="W25" i="5"/>
  <c r="AF282" i="5"/>
  <c r="AC282" i="5"/>
  <c r="AH282" i="5" s="1"/>
  <c r="AB282" i="5"/>
  <c r="AG282" i="5" s="1"/>
  <c r="AA282" i="5"/>
  <c r="AG24" i="5"/>
  <c r="AB24" i="5"/>
  <c r="Z282" i="5"/>
  <c r="V281" i="5"/>
  <c r="Q281" i="5"/>
  <c r="H25" i="5"/>
  <c r="L282" i="5"/>
  <c r="N282" i="5"/>
  <c r="M24" i="5"/>
  <c r="M282" i="5"/>
  <c r="K282" i="5"/>
  <c r="R24" i="5"/>
  <c r="S281" i="5"/>
  <c r="X281" i="5"/>
  <c r="V280" i="5"/>
  <c r="Q280" i="5"/>
  <c r="K281" i="5"/>
  <c r="AE281" i="5"/>
  <c r="M281" i="5"/>
  <c r="X280" i="5"/>
  <c r="S280" i="5"/>
  <c r="G26" i="5"/>
  <c r="Q25" i="5"/>
  <c r="L25" i="5"/>
  <c r="V26" i="5"/>
  <c r="AF25" i="5"/>
  <c r="AA25" i="5"/>
  <c r="F26" i="5"/>
  <c r="P25" i="5"/>
  <c r="K25" i="5"/>
  <c r="U26" i="5"/>
  <c r="AE25" i="5"/>
  <c r="Z25" i="5"/>
  <c r="I26" i="5" l="1"/>
  <c r="N25" i="5"/>
  <c r="S25" i="5"/>
  <c r="X27" i="5"/>
  <c r="AH26" i="5"/>
  <c r="AC26" i="5"/>
  <c r="AQ282" i="5"/>
  <c r="AL282" i="5"/>
  <c r="X282" i="5"/>
  <c r="S282" i="5"/>
  <c r="W281" i="5"/>
  <c r="R281" i="5"/>
  <c r="AO281" i="5"/>
  <c r="AJ281" i="5"/>
  <c r="U281" i="5"/>
  <c r="P281" i="5"/>
  <c r="H26" i="5"/>
  <c r="R25" i="5"/>
  <c r="M25" i="5"/>
  <c r="L283" i="5"/>
  <c r="I283" i="5"/>
  <c r="N283" i="5" s="1"/>
  <c r="AR282" i="5"/>
  <c r="AM282" i="5"/>
  <c r="V282" i="5"/>
  <c r="Q282" i="5"/>
  <c r="AB283" i="5"/>
  <c r="G283" i="5"/>
  <c r="U282" i="5"/>
  <c r="P282" i="5"/>
  <c r="Z283" i="5"/>
  <c r="Z284" i="5" s="1"/>
  <c r="AC283" i="5"/>
  <c r="AC284" i="5" s="1"/>
  <c r="AP282" i="5"/>
  <c r="AK282" i="5"/>
  <c r="W26" i="5"/>
  <c r="AB25" i="5"/>
  <c r="AG25" i="5"/>
  <c r="AA283" i="5"/>
  <c r="AF283" i="5" s="1"/>
  <c r="F283" i="5"/>
  <c r="F284" i="5" s="1"/>
  <c r="W282" i="5"/>
  <c r="R282" i="5"/>
  <c r="H283" i="5"/>
  <c r="H284" i="5" s="1"/>
  <c r="AE282" i="5"/>
  <c r="V27" i="5"/>
  <c r="AF26" i="5"/>
  <c r="AA26" i="5"/>
  <c r="G27" i="5"/>
  <c r="Q26" i="5"/>
  <c r="L26" i="5"/>
  <c r="F27" i="5"/>
  <c r="P26" i="5"/>
  <c r="K26" i="5"/>
  <c r="U27" i="5"/>
  <c r="AE26" i="5"/>
  <c r="Z26" i="5"/>
  <c r="AE283" i="5" l="1"/>
  <c r="AB284" i="5"/>
  <c r="K283" i="5"/>
  <c r="X28" i="5"/>
  <c r="AH27" i="5"/>
  <c r="AC27" i="5"/>
  <c r="I27" i="5"/>
  <c r="S26" i="5"/>
  <c r="N26" i="5"/>
  <c r="AG283" i="5"/>
  <c r="X283" i="5"/>
  <c r="S283" i="5"/>
  <c r="U283" i="5"/>
  <c r="P283" i="5"/>
  <c r="AP283" i="5"/>
  <c r="AK283" i="5"/>
  <c r="M283" i="5"/>
  <c r="AO282" i="5"/>
  <c r="AJ282" i="5"/>
  <c r="W27" i="5"/>
  <c r="AC285" i="5" s="1"/>
  <c r="AH284" i="5"/>
  <c r="AG284" i="5"/>
  <c r="AE284" i="5"/>
  <c r="AG26" i="5"/>
  <c r="AB26" i="5"/>
  <c r="H27" i="5"/>
  <c r="F285" i="5" s="1"/>
  <c r="M284" i="5"/>
  <c r="K284" i="5"/>
  <c r="R26" i="5"/>
  <c r="M26" i="5"/>
  <c r="V283" i="5"/>
  <c r="Q283" i="5"/>
  <c r="AO283" i="5"/>
  <c r="AJ283" i="5"/>
  <c r="AH283" i="5"/>
  <c r="AA284" i="5"/>
  <c r="G284" i="5"/>
  <c r="I284" i="5"/>
  <c r="G28" i="5"/>
  <c r="Q27" i="5"/>
  <c r="L27" i="5"/>
  <c r="V28" i="5"/>
  <c r="AF27" i="5"/>
  <c r="AA27" i="5"/>
  <c r="U28" i="5"/>
  <c r="AE27" i="5"/>
  <c r="Z27" i="5"/>
  <c r="F28" i="5"/>
  <c r="P27" i="5"/>
  <c r="K27" i="5"/>
  <c r="I285" i="5" l="1"/>
  <c r="G285" i="5"/>
  <c r="I28" i="5"/>
  <c r="S27" i="5"/>
  <c r="N27" i="5"/>
  <c r="X29" i="5"/>
  <c r="AH28" i="5"/>
  <c r="AC28" i="5"/>
  <c r="W284" i="5"/>
  <c r="R284" i="5"/>
  <c r="AR284" i="5"/>
  <c r="AM284" i="5"/>
  <c r="G286" i="5"/>
  <c r="W28" i="5"/>
  <c r="AH285" i="5"/>
  <c r="AG27" i="5"/>
  <c r="AB27" i="5"/>
  <c r="L284" i="5"/>
  <c r="AJ284" i="5"/>
  <c r="AO284" i="5"/>
  <c r="AA285" i="5"/>
  <c r="AR283" i="5"/>
  <c r="AM283" i="5"/>
  <c r="AB285" i="5"/>
  <c r="AG285" i="5" s="1"/>
  <c r="Z285" i="5"/>
  <c r="AE285" i="5" s="1"/>
  <c r="U284" i="5"/>
  <c r="P284" i="5"/>
  <c r="H28" i="5"/>
  <c r="K285" i="5"/>
  <c r="N285" i="5"/>
  <c r="R27" i="5"/>
  <c r="M27" i="5"/>
  <c r="L285" i="5"/>
  <c r="AQ283" i="5"/>
  <c r="AL283" i="5"/>
  <c r="AQ284" i="5"/>
  <c r="AL284" i="5"/>
  <c r="H285" i="5"/>
  <c r="H286" i="5" s="1"/>
  <c r="N284" i="5"/>
  <c r="AF284" i="5"/>
  <c r="W283" i="5"/>
  <c r="R283" i="5"/>
  <c r="V29" i="5"/>
  <c r="AA28" i="5"/>
  <c r="AF28" i="5"/>
  <c r="G29" i="5"/>
  <c r="L28" i="5"/>
  <c r="Q28" i="5"/>
  <c r="F29" i="5"/>
  <c r="P28" i="5"/>
  <c r="K28" i="5"/>
  <c r="U29" i="5"/>
  <c r="AE28" i="5"/>
  <c r="Z28" i="5"/>
  <c r="X30" i="5" l="1"/>
  <c r="AC29" i="5"/>
  <c r="AH29" i="5"/>
  <c r="I29" i="5"/>
  <c r="S28" i="5"/>
  <c r="N28" i="5"/>
  <c r="AQ285" i="5"/>
  <c r="AL285" i="5"/>
  <c r="AJ285" i="5"/>
  <c r="AO285" i="5"/>
  <c r="AP284" i="5"/>
  <c r="AK284" i="5"/>
  <c r="W29" i="5"/>
  <c r="AH286" i="5"/>
  <c r="AG28" i="5"/>
  <c r="AB28" i="5"/>
  <c r="X284" i="5"/>
  <c r="S284" i="5"/>
  <c r="H29" i="5"/>
  <c r="G287" i="5" s="1"/>
  <c r="M286" i="5"/>
  <c r="R28" i="5"/>
  <c r="L286" i="5"/>
  <c r="M28" i="5"/>
  <c r="AA286" i="5"/>
  <c r="AF286" i="5" s="1"/>
  <c r="AF285" i="5"/>
  <c r="Z286" i="5"/>
  <c r="AE286" i="5" s="1"/>
  <c r="V284" i="5"/>
  <c r="Q284" i="5"/>
  <c r="I286" i="5"/>
  <c r="I287" i="5" s="1"/>
  <c r="F286" i="5"/>
  <c r="F287" i="5" s="1"/>
  <c r="S285" i="5"/>
  <c r="X285" i="5"/>
  <c r="AB286" i="5"/>
  <c r="U285" i="5"/>
  <c r="P285" i="5"/>
  <c r="M285" i="5"/>
  <c r="V285" i="5"/>
  <c r="Q285" i="5"/>
  <c r="AR285" i="5"/>
  <c r="AM285" i="5"/>
  <c r="AC286" i="5"/>
  <c r="G30" i="5"/>
  <c r="L29" i="5"/>
  <c r="Q29" i="5"/>
  <c r="V30" i="5"/>
  <c r="AA29" i="5"/>
  <c r="AF29" i="5"/>
  <c r="U30" i="5"/>
  <c r="AE29" i="5"/>
  <c r="Z29" i="5"/>
  <c r="F30" i="5"/>
  <c r="K29" i="5"/>
  <c r="P29" i="5"/>
  <c r="AC287" i="5" l="1"/>
  <c r="N286" i="5"/>
  <c r="H287" i="5"/>
  <c r="I30" i="5"/>
  <c r="S29" i="5"/>
  <c r="N29" i="5"/>
  <c r="X31" i="5"/>
  <c r="AC30" i="5"/>
  <c r="AH30" i="5"/>
  <c r="AJ286" i="5"/>
  <c r="AO286" i="5"/>
  <c r="AP286" i="5"/>
  <c r="AK286" i="5"/>
  <c r="W30" i="5"/>
  <c r="AG287" i="5"/>
  <c r="AH287" i="5"/>
  <c r="AB29" i="5"/>
  <c r="AG29" i="5"/>
  <c r="AB287" i="5"/>
  <c r="K286" i="5"/>
  <c r="AR286" i="5"/>
  <c r="AM286" i="5"/>
  <c r="AP285" i="5"/>
  <c r="AK285" i="5"/>
  <c r="H30" i="5"/>
  <c r="G288" i="5" s="1"/>
  <c r="N287" i="5"/>
  <c r="L287" i="5"/>
  <c r="M287" i="5"/>
  <c r="K287" i="5"/>
  <c r="R29" i="5"/>
  <c r="M29" i="5"/>
  <c r="V286" i="5"/>
  <c r="Q286" i="5"/>
  <c r="R286" i="5"/>
  <c r="W286" i="5"/>
  <c r="Z287" i="5"/>
  <c r="AE287" i="5" s="1"/>
  <c r="S286" i="5"/>
  <c r="X286" i="5"/>
  <c r="W285" i="5"/>
  <c r="R285" i="5"/>
  <c r="I288" i="5"/>
  <c r="AA287" i="5"/>
  <c r="AG286" i="5"/>
  <c r="V31" i="5"/>
  <c r="AF30" i="5"/>
  <c r="AA30" i="5"/>
  <c r="G31" i="5"/>
  <c r="Q30" i="5"/>
  <c r="L30" i="5"/>
  <c r="F31" i="5"/>
  <c r="P30" i="5"/>
  <c r="K30" i="5"/>
  <c r="U31" i="5"/>
  <c r="AE30" i="5"/>
  <c r="Z30" i="5"/>
  <c r="AA288" i="5" l="1"/>
  <c r="X32" i="5"/>
  <c r="AC31" i="5"/>
  <c r="AH31" i="5"/>
  <c r="I31" i="5"/>
  <c r="S30" i="5"/>
  <c r="N30" i="5"/>
  <c r="U286" i="5"/>
  <c r="P286" i="5"/>
  <c r="AQ287" i="5"/>
  <c r="AL287" i="5"/>
  <c r="H31" i="5"/>
  <c r="I289" i="5" s="1"/>
  <c r="N288" i="5"/>
  <c r="L288" i="5"/>
  <c r="M30" i="5"/>
  <c r="R30" i="5"/>
  <c r="H288" i="5"/>
  <c r="W287" i="5"/>
  <c r="R287" i="5"/>
  <c r="AO287" i="5"/>
  <c r="AJ287" i="5"/>
  <c r="W31" i="5"/>
  <c r="AG288" i="5"/>
  <c r="AH288" i="5"/>
  <c r="AF288" i="5"/>
  <c r="AG30" i="5"/>
  <c r="AB30" i="5"/>
  <c r="AC288" i="5"/>
  <c r="AB288" i="5"/>
  <c r="AQ286" i="5"/>
  <c r="AL286" i="5"/>
  <c r="AA289" i="5"/>
  <c r="V287" i="5"/>
  <c r="Q287" i="5"/>
  <c r="AR287" i="5"/>
  <c r="AM287" i="5"/>
  <c r="X287" i="5"/>
  <c r="S287" i="5"/>
  <c r="F288" i="5"/>
  <c r="Z288" i="5"/>
  <c r="Z289" i="5" s="1"/>
  <c r="U287" i="5"/>
  <c r="P287" i="5"/>
  <c r="AF287" i="5"/>
  <c r="G32" i="5"/>
  <c r="Q31" i="5"/>
  <c r="L31" i="5"/>
  <c r="V32" i="5"/>
  <c r="AF31" i="5"/>
  <c r="AA31" i="5"/>
  <c r="U32" i="5"/>
  <c r="AE31" i="5"/>
  <c r="Z31" i="5"/>
  <c r="F32" i="5"/>
  <c r="P31" i="5"/>
  <c r="K31" i="5"/>
  <c r="AB289" i="5" l="1"/>
  <c r="I32" i="5"/>
  <c r="S31" i="5"/>
  <c r="N31" i="5"/>
  <c r="X33" i="5"/>
  <c r="AC32" i="5"/>
  <c r="AH32" i="5"/>
  <c r="X288" i="5"/>
  <c r="S288" i="5"/>
  <c r="AP288" i="5"/>
  <c r="AK288" i="5"/>
  <c r="AE288" i="5"/>
  <c r="W32" i="5"/>
  <c r="AB290" i="5" s="1"/>
  <c r="AE289" i="5"/>
  <c r="AG289" i="5"/>
  <c r="AF289" i="5"/>
  <c r="AG31" i="5"/>
  <c r="AB31" i="5"/>
  <c r="H32" i="5"/>
  <c r="N289" i="5"/>
  <c r="M31" i="5"/>
  <c r="R31" i="5"/>
  <c r="AA290" i="5"/>
  <c r="H289" i="5"/>
  <c r="F289" i="5"/>
  <c r="AR288" i="5"/>
  <c r="AM288" i="5"/>
  <c r="AQ288" i="5"/>
  <c r="AL288" i="5"/>
  <c r="K288" i="5"/>
  <c r="G289" i="5"/>
  <c r="AC289" i="5"/>
  <c r="M288" i="5"/>
  <c r="AP287" i="5"/>
  <c r="AK287" i="5"/>
  <c r="Q288" i="5"/>
  <c r="V288" i="5"/>
  <c r="V33" i="5"/>
  <c r="AF32" i="5"/>
  <c r="AA32" i="5"/>
  <c r="G33" i="5"/>
  <c r="Q32" i="5"/>
  <c r="L32" i="5"/>
  <c r="F33" i="5"/>
  <c r="P32" i="5"/>
  <c r="K32" i="5"/>
  <c r="U33" i="5"/>
  <c r="AE32" i="5"/>
  <c r="Z32" i="5"/>
  <c r="Z290" i="5" l="1"/>
  <c r="AC290" i="5"/>
  <c r="X34" i="5"/>
  <c r="AC33" i="5"/>
  <c r="AH33" i="5"/>
  <c r="I33" i="5"/>
  <c r="S32" i="5"/>
  <c r="N32" i="5"/>
  <c r="H290" i="5"/>
  <c r="F290" i="5"/>
  <c r="X289" i="5"/>
  <c r="S289" i="5"/>
  <c r="W33" i="5"/>
  <c r="AC291" i="5" s="1"/>
  <c r="AF290" i="5"/>
  <c r="AH290" i="5"/>
  <c r="AE290" i="5"/>
  <c r="AG290" i="5"/>
  <c r="AG32" i="5"/>
  <c r="AB32" i="5"/>
  <c r="G290" i="5"/>
  <c r="U288" i="5"/>
  <c r="P288" i="5"/>
  <c r="K289" i="5"/>
  <c r="AQ289" i="5"/>
  <c r="AL289" i="5"/>
  <c r="AO288" i="5"/>
  <c r="AJ288" i="5"/>
  <c r="AP289" i="5"/>
  <c r="AK289" i="5"/>
  <c r="H33" i="5"/>
  <c r="M32" i="5"/>
  <c r="M290" i="5"/>
  <c r="R32" i="5"/>
  <c r="M289" i="5"/>
  <c r="AO289" i="5"/>
  <c r="AJ289" i="5"/>
  <c r="W288" i="5"/>
  <c r="R288" i="5"/>
  <c r="L289" i="5"/>
  <c r="AH289" i="5"/>
  <c r="I290" i="5"/>
  <c r="G34" i="5"/>
  <c r="L33" i="5"/>
  <c r="Q33" i="5"/>
  <c r="V34" i="5"/>
  <c r="AF33" i="5"/>
  <c r="AA33" i="5"/>
  <c r="U34" i="5"/>
  <c r="Z33" i="5"/>
  <c r="AE33" i="5"/>
  <c r="F34" i="5"/>
  <c r="P33" i="5"/>
  <c r="K33" i="5"/>
  <c r="F291" i="5" l="1"/>
  <c r="Z291" i="5"/>
  <c r="K290" i="5"/>
  <c r="U290" i="5" s="1"/>
  <c r="G291" i="5"/>
  <c r="L291" i="5" s="1"/>
  <c r="I291" i="5"/>
  <c r="N291" i="5" s="1"/>
  <c r="I34" i="5"/>
  <c r="S33" i="5"/>
  <c r="N33" i="5"/>
  <c r="X35" i="5"/>
  <c r="AH34" i="5"/>
  <c r="AC34" i="5"/>
  <c r="Z292" i="5"/>
  <c r="AP290" i="5"/>
  <c r="AK290" i="5"/>
  <c r="L290" i="5"/>
  <c r="AQ290" i="5"/>
  <c r="AL290" i="5"/>
  <c r="W34" i="5"/>
  <c r="AH291" i="5"/>
  <c r="AE291" i="5"/>
  <c r="AG291" i="5"/>
  <c r="AG33" i="5"/>
  <c r="AB33" i="5"/>
  <c r="Q289" i="5"/>
  <c r="V289" i="5"/>
  <c r="AB291" i="5"/>
  <c r="AB292" i="5" s="1"/>
  <c r="N290" i="5"/>
  <c r="AO290" i="5"/>
  <c r="AJ290" i="5"/>
  <c r="AR289" i="5"/>
  <c r="AM289" i="5"/>
  <c r="W290" i="5"/>
  <c r="R290" i="5"/>
  <c r="AA291" i="5"/>
  <c r="AA292" i="5" s="1"/>
  <c r="W289" i="5"/>
  <c r="R289" i="5"/>
  <c r="H34" i="5"/>
  <c r="I292" i="5" s="1"/>
  <c r="K291" i="5"/>
  <c r="R33" i="5"/>
  <c r="M33" i="5"/>
  <c r="U289" i="5"/>
  <c r="P289" i="5"/>
  <c r="AR290" i="5"/>
  <c r="AM290" i="5"/>
  <c r="H291" i="5"/>
  <c r="V35" i="5"/>
  <c r="AF34" i="5"/>
  <c r="AA34" i="5"/>
  <c r="G35" i="5"/>
  <c r="Q34" i="5"/>
  <c r="L34" i="5"/>
  <c r="F35" i="5"/>
  <c r="K34" i="5"/>
  <c r="P34" i="5"/>
  <c r="U35" i="5"/>
  <c r="AE34" i="5"/>
  <c r="Z34" i="5"/>
  <c r="P290" i="5" l="1"/>
  <c r="H292" i="5"/>
  <c r="F292" i="5"/>
  <c r="K292" i="5" s="1"/>
  <c r="X36" i="5"/>
  <c r="AH35" i="5"/>
  <c r="AC35" i="5"/>
  <c r="I35" i="5"/>
  <c r="S34" i="5"/>
  <c r="N34" i="5"/>
  <c r="AQ291" i="5"/>
  <c r="AL291" i="5"/>
  <c r="V291" i="5"/>
  <c r="Q291" i="5"/>
  <c r="AO291" i="5"/>
  <c r="AJ291" i="5"/>
  <c r="S290" i="5"/>
  <c r="X290" i="5"/>
  <c r="AR291" i="5"/>
  <c r="AM291" i="5"/>
  <c r="X291" i="5"/>
  <c r="S291" i="5"/>
  <c r="U291" i="5"/>
  <c r="P291" i="5"/>
  <c r="M291" i="5"/>
  <c r="G292" i="5"/>
  <c r="AF291" i="5"/>
  <c r="Q290" i="5"/>
  <c r="V290" i="5"/>
  <c r="H35" i="5"/>
  <c r="F293" i="5" s="1"/>
  <c r="M292" i="5"/>
  <c r="N292" i="5"/>
  <c r="R34" i="5"/>
  <c r="M34" i="5"/>
  <c r="W35" i="5"/>
  <c r="AA293" i="5" s="1"/>
  <c r="AF292" i="5"/>
  <c r="AE292" i="5"/>
  <c r="AG292" i="5"/>
  <c r="AG34" i="5"/>
  <c r="AB34" i="5"/>
  <c r="AC292" i="5"/>
  <c r="G36" i="5"/>
  <c r="Q35" i="5"/>
  <c r="L35" i="5"/>
  <c r="V36" i="5"/>
  <c r="AF35" i="5"/>
  <c r="AA35" i="5"/>
  <c r="U36" i="5"/>
  <c r="AE35" i="5"/>
  <c r="Z35" i="5"/>
  <c r="F36" i="5"/>
  <c r="K35" i="5"/>
  <c r="P35" i="5"/>
  <c r="Z293" i="5" l="1"/>
  <c r="AC293" i="5"/>
  <c r="AB293" i="5"/>
  <c r="AG293" i="5" s="1"/>
  <c r="H293" i="5"/>
  <c r="G293" i="5"/>
  <c r="I36" i="5"/>
  <c r="S35" i="5"/>
  <c r="N35" i="5"/>
  <c r="X37" i="5"/>
  <c r="AH36" i="5"/>
  <c r="AC36" i="5"/>
  <c r="AP291" i="5"/>
  <c r="AK291" i="5"/>
  <c r="AQ292" i="5"/>
  <c r="AL292" i="5"/>
  <c r="X292" i="5"/>
  <c r="S292" i="5"/>
  <c r="AJ292" i="5"/>
  <c r="AO292" i="5"/>
  <c r="L292" i="5"/>
  <c r="W291" i="5"/>
  <c r="R291" i="5"/>
  <c r="W292" i="5"/>
  <c r="R292" i="5"/>
  <c r="AP292" i="5"/>
  <c r="AK292" i="5"/>
  <c r="AH292" i="5"/>
  <c r="H36" i="5"/>
  <c r="M293" i="5"/>
  <c r="L293" i="5"/>
  <c r="K293" i="5"/>
  <c r="M35" i="5"/>
  <c r="R35" i="5"/>
  <c r="U292" i="5"/>
  <c r="P292" i="5"/>
  <c r="W36" i="5"/>
  <c r="AC294" i="5" s="1"/>
  <c r="AH293" i="5"/>
  <c r="AF293" i="5"/>
  <c r="AE293" i="5"/>
  <c r="AG35" i="5"/>
  <c r="AB35" i="5"/>
  <c r="I293" i="5"/>
  <c r="V37" i="5"/>
  <c r="AA36" i="5"/>
  <c r="AF36" i="5"/>
  <c r="G37" i="5"/>
  <c r="Q36" i="5"/>
  <c r="L36" i="5"/>
  <c r="F37" i="5"/>
  <c r="K36" i="5"/>
  <c r="P36" i="5"/>
  <c r="U37" i="5"/>
  <c r="AE36" i="5"/>
  <c r="Z36" i="5"/>
  <c r="I294" i="5" l="1"/>
  <c r="AB294" i="5"/>
  <c r="Z294" i="5"/>
  <c r="X38" i="5"/>
  <c r="AC37" i="5"/>
  <c r="AH37" i="5"/>
  <c r="I37" i="5"/>
  <c r="S36" i="5"/>
  <c r="N36" i="5"/>
  <c r="AR292" i="5"/>
  <c r="AM292" i="5"/>
  <c r="U293" i="5"/>
  <c r="P293" i="5"/>
  <c r="W293" i="5"/>
  <c r="R293" i="5"/>
  <c r="H37" i="5"/>
  <c r="N294" i="5"/>
  <c r="M36" i="5"/>
  <c r="R36" i="5"/>
  <c r="V292" i="5"/>
  <c r="Q292" i="5"/>
  <c r="H294" i="5"/>
  <c r="M294" i="5" s="1"/>
  <c r="AJ293" i="5"/>
  <c r="AO293" i="5"/>
  <c r="F294" i="5"/>
  <c r="AR293" i="5"/>
  <c r="AM293" i="5"/>
  <c r="N293" i="5"/>
  <c r="AQ293" i="5"/>
  <c r="AL293" i="5"/>
  <c r="AP293" i="5"/>
  <c r="AK293" i="5"/>
  <c r="G294" i="5"/>
  <c r="W37" i="5"/>
  <c r="AH294" i="5"/>
  <c r="AG294" i="5"/>
  <c r="AF294" i="5"/>
  <c r="AE294" i="5"/>
  <c r="AB36" i="5"/>
  <c r="AG36" i="5"/>
  <c r="V293" i="5"/>
  <c r="Q293" i="5"/>
  <c r="AA294" i="5"/>
  <c r="G38" i="5"/>
  <c r="L37" i="5"/>
  <c r="Q37" i="5"/>
  <c r="V38" i="5"/>
  <c r="AA37" i="5"/>
  <c r="AF37" i="5"/>
  <c r="U38" i="5"/>
  <c r="AE37" i="5"/>
  <c r="Z37" i="5"/>
  <c r="F38" i="5"/>
  <c r="K37" i="5"/>
  <c r="P37" i="5"/>
  <c r="G295" i="5" l="1"/>
  <c r="F295" i="5"/>
  <c r="H295" i="5"/>
  <c r="I38" i="5"/>
  <c r="S37" i="5"/>
  <c r="N37" i="5"/>
  <c r="X39" i="5"/>
  <c r="AC38" i="5"/>
  <c r="AH38" i="5"/>
  <c r="W38" i="5"/>
  <c r="AB37" i="5"/>
  <c r="AG37" i="5"/>
  <c r="L294" i="5"/>
  <c r="Z295" i="5"/>
  <c r="R294" i="5"/>
  <c r="W294" i="5"/>
  <c r="AJ294" i="5"/>
  <c r="AO294" i="5"/>
  <c r="K294" i="5"/>
  <c r="AP294" i="5"/>
  <c r="AK294" i="5"/>
  <c r="X294" i="5"/>
  <c r="S294" i="5"/>
  <c r="AQ294" i="5"/>
  <c r="AL294" i="5"/>
  <c r="AB295" i="5"/>
  <c r="H38" i="5"/>
  <c r="G296" i="5" s="1"/>
  <c r="L295" i="5"/>
  <c r="K295" i="5"/>
  <c r="M295" i="5"/>
  <c r="M37" i="5"/>
  <c r="R37" i="5"/>
  <c r="I295" i="5"/>
  <c r="AA295" i="5"/>
  <c r="AR294" i="5"/>
  <c r="AM294" i="5"/>
  <c r="X293" i="5"/>
  <c r="S293" i="5"/>
  <c r="AC295" i="5"/>
  <c r="V39" i="5"/>
  <c r="AF38" i="5"/>
  <c r="AA38" i="5"/>
  <c r="G39" i="5"/>
  <c r="Q38" i="5"/>
  <c r="L38" i="5"/>
  <c r="F39" i="5"/>
  <c r="P38" i="5"/>
  <c r="K38" i="5"/>
  <c r="U39" i="5"/>
  <c r="AE38" i="5"/>
  <c r="Z38" i="5"/>
  <c r="AC296" i="5" l="1"/>
  <c r="Z296" i="5"/>
  <c r="AB296" i="5"/>
  <c r="AG296" i="5" s="1"/>
  <c r="AE295" i="5"/>
  <c r="AO295" i="5" s="1"/>
  <c r="AA296" i="5"/>
  <c r="AF296" i="5" s="1"/>
  <c r="AF295" i="5"/>
  <c r="AK295" i="5" s="1"/>
  <c r="X40" i="5"/>
  <c r="AC39" i="5"/>
  <c r="AH39" i="5"/>
  <c r="I39" i="5"/>
  <c r="N38" i="5"/>
  <c r="S38" i="5"/>
  <c r="H39" i="5"/>
  <c r="N296" i="5"/>
  <c r="L296" i="5"/>
  <c r="M38" i="5"/>
  <c r="R38" i="5"/>
  <c r="I296" i="5"/>
  <c r="P295" i="5"/>
  <c r="U295" i="5"/>
  <c r="AH295" i="5"/>
  <c r="V294" i="5"/>
  <c r="Q294" i="5"/>
  <c r="P294" i="5"/>
  <c r="U294" i="5"/>
  <c r="V295" i="5"/>
  <c r="Q295" i="5"/>
  <c r="H296" i="5"/>
  <c r="F296" i="5"/>
  <c r="AG295" i="5"/>
  <c r="W295" i="5"/>
  <c r="R295" i="5"/>
  <c r="N295" i="5"/>
  <c r="W39" i="5"/>
  <c r="AE296" i="5"/>
  <c r="AH296" i="5"/>
  <c r="AG38" i="5"/>
  <c r="AB38" i="5"/>
  <c r="G40" i="5"/>
  <c r="Q39" i="5"/>
  <c r="L39" i="5"/>
  <c r="V40" i="5"/>
  <c r="AF39" i="5"/>
  <c r="AA39" i="5"/>
  <c r="U40" i="5"/>
  <c r="AE39" i="5"/>
  <c r="Z39" i="5"/>
  <c r="F40" i="5"/>
  <c r="P39" i="5"/>
  <c r="K39" i="5"/>
  <c r="AA297" i="5" l="1"/>
  <c r="AC297" i="5"/>
  <c r="Z297" i="5"/>
  <c r="AP295" i="5"/>
  <c r="AJ295" i="5"/>
  <c r="F297" i="5"/>
  <c r="K297" i="5" s="1"/>
  <c r="H297" i="5"/>
  <c r="M297" i="5" s="1"/>
  <c r="I40" i="5"/>
  <c r="N39" i="5"/>
  <c r="S39" i="5"/>
  <c r="X41" i="5"/>
  <c r="AC40" i="5"/>
  <c r="AH40" i="5"/>
  <c r="M296" i="5"/>
  <c r="K296" i="5"/>
  <c r="S296" i="5"/>
  <c r="X296" i="5"/>
  <c r="X295" i="5"/>
  <c r="S295" i="5"/>
  <c r="H40" i="5"/>
  <c r="R39" i="5"/>
  <c r="M39" i="5"/>
  <c r="AR295" i="5"/>
  <c r="AM295" i="5"/>
  <c r="AR296" i="5"/>
  <c r="AM296" i="5"/>
  <c r="AP296" i="5"/>
  <c r="AK296" i="5"/>
  <c r="Q296" i="5"/>
  <c r="V296" i="5"/>
  <c r="AO296" i="5"/>
  <c r="AJ296" i="5"/>
  <c r="AQ296" i="5"/>
  <c r="AL296" i="5"/>
  <c r="W40" i="5"/>
  <c r="AC298" i="5" s="1"/>
  <c r="AE297" i="5"/>
  <c r="AF297" i="5"/>
  <c r="AH297" i="5"/>
  <c r="AG39" i="5"/>
  <c r="AB39" i="5"/>
  <c r="AQ295" i="5"/>
  <c r="AL295" i="5"/>
  <c r="AB297" i="5"/>
  <c r="I297" i="5"/>
  <c r="N297" i="5" s="1"/>
  <c r="G297" i="5"/>
  <c r="L297" i="5" s="1"/>
  <c r="V41" i="5"/>
  <c r="AF40" i="5"/>
  <c r="AA40" i="5"/>
  <c r="G41" i="5"/>
  <c r="Q40" i="5"/>
  <c r="L40" i="5"/>
  <c r="F41" i="5"/>
  <c r="P40" i="5"/>
  <c r="K40" i="5"/>
  <c r="U41" i="5"/>
  <c r="AE40" i="5"/>
  <c r="Z40" i="5"/>
  <c r="F298" i="5" l="1"/>
  <c r="G298" i="5"/>
  <c r="X42" i="5"/>
  <c r="AH41" i="5"/>
  <c r="AC41" i="5"/>
  <c r="I41" i="5"/>
  <c r="S40" i="5"/>
  <c r="N40" i="5"/>
  <c r="AB298" i="5"/>
  <c r="AG297" i="5"/>
  <c r="U297" i="5"/>
  <c r="P297" i="5"/>
  <c r="R297" i="5"/>
  <c r="W297" i="5"/>
  <c r="H41" i="5"/>
  <c r="L298" i="5"/>
  <c r="M40" i="5"/>
  <c r="K298" i="5"/>
  <c r="R40" i="5"/>
  <c r="P296" i="5"/>
  <c r="U296" i="5"/>
  <c r="W41" i="5"/>
  <c r="AE298" i="5"/>
  <c r="AH298" i="5"/>
  <c r="AG40" i="5"/>
  <c r="AB40" i="5"/>
  <c r="Q297" i="5"/>
  <c r="V297" i="5"/>
  <c r="AP297" i="5"/>
  <c r="AK297" i="5"/>
  <c r="AA298" i="5"/>
  <c r="AA299" i="5" s="1"/>
  <c r="W296" i="5"/>
  <c r="R296" i="5"/>
  <c r="S297" i="5"/>
  <c r="X297" i="5"/>
  <c r="AR297" i="5"/>
  <c r="AM297" i="5"/>
  <c r="I298" i="5"/>
  <c r="AO297" i="5"/>
  <c r="AJ297" i="5"/>
  <c r="H298" i="5"/>
  <c r="Z298" i="5"/>
  <c r="G42" i="5"/>
  <c r="Q41" i="5"/>
  <c r="L41" i="5"/>
  <c r="V42" i="5"/>
  <c r="AF41" i="5"/>
  <c r="AA41" i="5"/>
  <c r="U42" i="5"/>
  <c r="Z41" i="5"/>
  <c r="AE41" i="5"/>
  <c r="F42" i="5"/>
  <c r="P41" i="5"/>
  <c r="K41" i="5"/>
  <c r="AB299" i="5" l="1"/>
  <c r="AG298" i="5"/>
  <c r="Z299" i="5"/>
  <c r="AE299" i="5" s="1"/>
  <c r="H299" i="5"/>
  <c r="M299" i="5" s="1"/>
  <c r="I42" i="5"/>
  <c r="N41" i="5"/>
  <c r="S41" i="5"/>
  <c r="X43" i="5"/>
  <c r="AH42" i="5"/>
  <c r="AC42" i="5"/>
  <c r="H42" i="5"/>
  <c r="R41" i="5"/>
  <c r="M41" i="5"/>
  <c r="F299" i="5"/>
  <c r="K299" i="5" s="1"/>
  <c r="AF298" i="5"/>
  <c r="G299" i="5"/>
  <c r="AO298" i="5"/>
  <c r="AJ298" i="5"/>
  <c r="Q298" i="5"/>
  <c r="V298" i="5"/>
  <c r="AQ297" i="5"/>
  <c r="AL297" i="5"/>
  <c r="AR298" i="5"/>
  <c r="AM298" i="5"/>
  <c r="U298" i="5"/>
  <c r="P298" i="5"/>
  <c r="I299" i="5"/>
  <c r="AQ298" i="5"/>
  <c r="AL298" i="5"/>
  <c r="N298" i="5"/>
  <c r="W42" i="5"/>
  <c r="Z300" i="5" s="1"/>
  <c r="AF299" i="5"/>
  <c r="AG299" i="5"/>
  <c r="AB41" i="5"/>
  <c r="AG41" i="5"/>
  <c r="M298" i="5"/>
  <c r="AC299" i="5"/>
  <c r="V43" i="5"/>
  <c r="AF42" i="5"/>
  <c r="AA42" i="5"/>
  <c r="G43" i="5"/>
  <c r="L42" i="5"/>
  <c r="Q42" i="5"/>
  <c r="F43" i="5"/>
  <c r="P42" i="5"/>
  <c r="K42" i="5"/>
  <c r="U43" i="5"/>
  <c r="AE42" i="5"/>
  <c r="Z42" i="5"/>
  <c r="G300" i="5" l="1"/>
  <c r="AC300" i="5"/>
  <c r="AH300" i="5" s="1"/>
  <c r="AB300" i="5"/>
  <c r="AG300" i="5" s="1"/>
  <c r="AH299" i="5"/>
  <c r="AM299" i="5" s="1"/>
  <c r="I300" i="5"/>
  <c r="N300" i="5" s="1"/>
  <c r="L299" i="5"/>
  <c r="Q299" i="5" s="1"/>
  <c r="X44" i="5"/>
  <c r="AH43" i="5"/>
  <c r="AC43" i="5"/>
  <c r="I43" i="5"/>
  <c r="S42" i="5"/>
  <c r="N42" i="5"/>
  <c r="AQ299" i="5"/>
  <c r="AL299" i="5"/>
  <c r="AP299" i="5"/>
  <c r="AK299" i="5"/>
  <c r="R298" i="5"/>
  <c r="W298" i="5"/>
  <c r="AP298" i="5"/>
  <c r="AK298" i="5"/>
  <c r="W299" i="5"/>
  <c r="R299" i="5"/>
  <c r="W43" i="5"/>
  <c r="AC301" i="5" s="1"/>
  <c r="AE300" i="5"/>
  <c r="AG42" i="5"/>
  <c r="AB42" i="5"/>
  <c r="S298" i="5"/>
  <c r="X298" i="5"/>
  <c r="AA300" i="5"/>
  <c r="H43" i="5"/>
  <c r="G301" i="5" s="1"/>
  <c r="R42" i="5"/>
  <c r="L300" i="5"/>
  <c r="M42" i="5"/>
  <c r="N299" i="5"/>
  <c r="U299" i="5"/>
  <c r="P299" i="5"/>
  <c r="AO299" i="5"/>
  <c r="AJ299" i="5"/>
  <c r="F300" i="5"/>
  <c r="H300" i="5"/>
  <c r="M300" i="5" s="1"/>
  <c r="G44" i="5"/>
  <c r="L43" i="5"/>
  <c r="Q43" i="5"/>
  <c r="V44" i="5"/>
  <c r="AA43" i="5"/>
  <c r="AF43" i="5"/>
  <c r="U44" i="5"/>
  <c r="Z43" i="5"/>
  <c r="AE43" i="5"/>
  <c r="F44" i="5"/>
  <c r="P43" i="5"/>
  <c r="K43" i="5"/>
  <c r="V299" i="5" l="1"/>
  <c r="AR299" i="5"/>
  <c r="I301" i="5"/>
  <c r="N301" i="5" s="1"/>
  <c r="I44" i="5"/>
  <c r="S43" i="5"/>
  <c r="N43" i="5"/>
  <c r="X45" i="5"/>
  <c r="AH44" i="5"/>
  <c r="AC44" i="5"/>
  <c r="W44" i="5"/>
  <c r="AH301" i="5"/>
  <c r="AB43" i="5"/>
  <c r="AG43" i="5"/>
  <c r="X299" i="5"/>
  <c r="S299" i="5"/>
  <c r="H44" i="5"/>
  <c r="L301" i="5"/>
  <c r="M43" i="5"/>
  <c r="R43" i="5"/>
  <c r="AQ300" i="5"/>
  <c r="AL300" i="5"/>
  <c r="F301" i="5"/>
  <c r="AB301" i="5"/>
  <c r="AA301" i="5"/>
  <c r="AA302" i="5" s="1"/>
  <c r="AF300" i="5"/>
  <c r="V300" i="5"/>
  <c r="Q300" i="5"/>
  <c r="X300" i="5"/>
  <c r="S300" i="5"/>
  <c r="W300" i="5"/>
  <c r="R300" i="5"/>
  <c r="AJ300" i="5"/>
  <c r="AO300" i="5"/>
  <c r="H301" i="5"/>
  <c r="M301" i="5" s="1"/>
  <c r="K300" i="5"/>
  <c r="AR300" i="5"/>
  <c r="AM300" i="5"/>
  <c r="Z301" i="5"/>
  <c r="V45" i="5"/>
  <c r="AA44" i="5"/>
  <c r="AF44" i="5"/>
  <c r="G45" i="5"/>
  <c r="L44" i="5"/>
  <c r="Q44" i="5"/>
  <c r="F45" i="5"/>
  <c r="P44" i="5"/>
  <c r="K44" i="5"/>
  <c r="U45" i="5"/>
  <c r="Z44" i="5"/>
  <c r="AE44" i="5"/>
  <c r="AB302" i="5" l="1"/>
  <c r="Z302" i="5"/>
  <c r="AE302" i="5" s="1"/>
  <c r="AG301" i="5"/>
  <c r="AL301" i="5" s="1"/>
  <c r="F302" i="5"/>
  <c r="K302" i="5" s="1"/>
  <c r="X46" i="5"/>
  <c r="AC45" i="5"/>
  <c r="AH45" i="5"/>
  <c r="I45" i="5"/>
  <c r="S44" i="5"/>
  <c r="N44" i="5"/>
  <c r="V301" i="5"/>
  <c r="Q301" i="5"/>
  <c r="AR301" i="5"/>
  <c r="AM301" i="5"/>
  <c r="AP300" i="5"/>
  <c r="AK300" i="5"/>
  <c r="X301" i="5"/>
  <c r="S301" i="5"/>
  <c r="AE301" i="5"/>
  <c r="W301" i="5"/>
  <c r="R301" i="5"/>
  <c r="H45" i="5"/>
  <c r="R44" i="5"/>
  <c r="M44" i="5"/>
  <c r="U300" i="5"/>
  <c r="P300" i="5"/>
  <c r="W45" i="5"/>
  <c r="Z303" i="5" s="1"/>
  <c r="AF302" i="5"/>
  <c r="AG302" i="5"/>
  <c r="AG44" i="5"/>
  <c r="AB44" i="5"/>
  <c r="AQ301" i="5"/>
  <c r="H302" i="5"/>
  <c r="M302" i="5" s="1"/>
  <c r="K301" i="5"/>
  <c r="AC302" i="5"/>
  <c r="AH302" i="5" s="1"/>
  <c r="AF301" i="5"/>
  <c r="I302" i="5"/>
  <c r="N302" i="5" s="1"/>
  <c r="G302" i="5"/>
  <c r="G46" i="5"/>
  <c r="L45" i="5"/>
  <c r="Q45" i="5"/>
  <c r="V46" i="5"/>
  <c r="AA45" i="5"/>
  <c r="AF45" i="5"/>
  <c r="U46" i="5"/>
  <c r="AE45" i="5"/>
  <c r="Z45" i="5"/>
  <c r="F46" i="5"/>
  <c r="P45" i="5"/>
  <c r="K45" i="5"/>
  <c r="AB303" i="5" l="1"/>
  <c r="G303" i="5"/>
  <c r="I303" i="5"/>
  <c r="N303" i="5" s="1"/>
  <c r="I46" i="5"/>
  <c r="S45" i="5"/>
  <c r="N45" i="5"/>
  <c r="X47" i="5"/>
  <c r="AH46" i="5"/>
  <c r="AC46" i="5"/>
  <c r="AP302" i="5"/>
  <c r="AK302" i="5"/>
  <c r="X302" i="5"/>
  <c r="S302" i="5"/>
  <c r="G304" i="5"/>
  <c r="AR302" i="5"/>
  <c r="AM302" i="5"/>
  <c r="W46" i="5"/>
  <c r="Z304" i="5" s="1"/>
  <c r="AE303" i="5"/>
  <c r="AG303" i="5"/>
  <c r="AB45" i="5"/>
  <c r="AG45" i="5"/>
  <c r="AP301" i="5"/>
  <c r="AK301" i="5"/>
  <c r="AA303" i="5"/>
  <c r="AF303" i="5" s="1"/>
  <c r="H46" i="5"/>
  <c r="L303" i="5"/>
  <c r="M45" i="5"/>
  <c r="R45" i="5"/>
  <c r="L302" i="5"/>
  <c r="U301" i="5"/>
  <c r="P301" i="5"/>
  <c r="AJ301" i="5"/>
  <c r="AO301" i="5"/>
  <c r="R302" i="5"/>
  <c r="W302" i="5"/>
  <c r="AC303" i="5"/>
  <c r="H303" i="5"/>
  <c r="H304" i="5" s="1"/>
  <c r="AQ302" i="5"/>
  <c r="AL302" i="5"/>
  <c r="F303" i="5"/>
  <c r="F304" i="5" s="1"/>
  <c r="AJ302" i="5"/>
  <c r="AO302" i="5"/>
  <c r="P302" i="5"/>
  <c r="U302" i="5"/>
  <c r="V47" i="5"/>
  <c r="AA46" i="5"/>
  <c r="AF46" i="5"/>
  <c r="G47" i="5"/>
  <c r="Q46" i="5"/>
  <c r="L46" i="5"/>
  <c r="F47" i="5"/>
  <c r="P46" i="5"/>
  <c r="K46" i="5"/>
  <c r="U47" i="5"/>
  <c r="AE46" i="5"/>
  <c r="Z46" i="5"/>
  <c r="AC304" i="5" l="1"/>
  <c r="M303" i="5"/>
  <c r="W303" i="5" s="1"/>
  <c r="X48" i="5"/>
  <c r="AC47" i="5"/>
  <c r="AH47" i="5"/>
  <c r="I47" i="5"/>
  <c r="S46" i="5"/>
  <c r="N46" i="5"/>
  <c r="V303" i="5"/>
  <c r="Q303" i="5"/>
  <c r="AP303" i="5"/>
  <c r="AK303" i="5"/>
  <c r="AO303" i="5"/>
  <c r="AJ303" i="5"/>
  <c r="V302" i="5"/>
  <c r="Q302" i="5"/>
  <c r="AA304" i="5"/>
  <c r="AH303" i="5"/>
  <c r="K303" i="5"/>
  <c r="G305" i="5"/>
  <c r="X303" i="5"/>
  <c r="S303" i="5"/>
  <c r="AQ303" i="5"/>
  <c r="AL303" i="5"/>
  <c r="H47" i="5"/>
  <c r="L304" i="5"/>
  <c r="K304" i="5"/>
  <c r="R46" i="5"/>
  <c r="M46" i="5"/>
  <c r="M304" i="5"/>
  <c r="W47" i="5"/>
  <c r="AE304" i="5"/>
  <c r="AH304" i="5"/>
  <c r="AG46" i="5"/>
  <c r="AB46" i="5"/>
  <c r="I304" i="5"/>
  <c r="N304" i="5" s="1"/>
  <c r="AB304" i="5"/>
  <c r="AG304" i="5" s="1"/>
  <c r="G48" i="5"/>
  <c r="Q47" i="5"/>
  <c r="L47" i="5"/>
  <c r="V48" i="5"/>
  <c r="AF47" i="5"/>
  <c r="AA47" i="5"/>
  <c r="U48" i="5"/>
  <c r="AE47" i="5"/>
  <c r="Z47" i="5"/>
  <c r="F48" i="5"/>
  <c r="P47" i="5"/>
  <c r="K47" i="5"/>
  <c r="R303" i="5" l="1"/>
  <c r="I48" i="5"/>
  <c r="S47" i="5"/>
  <c r="N47" i="5"/>
  <c r="X49" i="5"/>
  <c r="AH48" i="5"/>
  <c r="AC48" i="5"/>
  <c r="AO304" i="5"/>
  <c r="AJ304" i="5"/>
  <c r="AQ304" i="5"/>
  <c r="AL304" i="5"/>
  <c r="P303" i="5"/>
  <c r="U303" i="5"/>
  <c r="W48" i="5"/>
  <c r="AG47" i="5"/>
  <c r="AB47" i="5"/>
  <c r="I305" i="5"/>
  <c r="Q304" i="5"/>
  <c r="V304" i="5"/>
  <c r="S304" i="5"/>
  <c r="X304" i="5"/>
  <c r="AB305" i="5"/>
  <c r="H48" i="5"/>
  <c r="G306" i="5" s="1"/>
  <c r="L305" i="5"/>
  <c r="R47" i="5"/>
  <c r="M47" i="5"/>
  <c r="AR303" i="5"/>
  <c r="AM303" i="5"/>
  <c r="AA305" i="5"/>
  <c r="W304" i="5"/>
  <c r="R304" i="5"/>
  <c r="AF304" i="5"/>
  <c r="Z305" i="5"/>
  <c r="H305" i="5"/>
  <c r="AC305" i="5"/>
  <c r="AR304" i="5"/>
  <c r="AM304" i="5"/>
  <c r="P304" i="5"/>
  <c r="U304" i="5"/>
  <c r="F305" i="5"/>
  <c r="K305" i="5" s="1"/>
  <c r="V49" i="5"/>
  <c r="AF48" i="5"/>
  <c r="AA48" i="5"/>
  <c r="G49" i="5"/>
  <c r="Q48" i="5"/>
  <c r="L48" i="5"/>
  <c r="F49" i="5"/>
  <c r="P48" i="5"/>
  <c r="K48" i="5"/>
  <c r="U49" i="5"/>
  <c r="AE48" i="5"/>
  <c r="Z48" i="5"/>
  <c r="I306" i="5" l="1"/>
  <c r="X50" i="5"/>
  <c r="AH49" i="5"/>
  <c r="AC49" i="5"/>
  <c r="I49" i="5"/>
  <c r="S48" i="5"/>
  <c r="N48" i="5"/>
  <c r="U305" i="5"/>
  <c r="P305" i="5"/>
  <c r="W49" i="5"/>
  <c r="AG48" i="5"/>
  <c r="AB48" i="5"/>
  <c r="AA306" i="5"/>
  <c r="AA307" i="5" s="1"/>
  <c r="N305" i="5"/>
  <c r="AC306" i="5"/>
  <c r="AC307" i="5" s="1"/>
  <c r="AB306" i="5"/>
  <c r="AB307" i="5" s="1"/>
  <c r="AH305" i="5"/>
  <c r="AF305" i="5"/>
  <c r="H49" i="5"/>
  <c r="I307" i="5" s="1"/>
  <c r="L306" i="5"/>
  <c r="N306" i="5"/>
  <c r="M48" i="5"/>
  <c r="R48" i="5"/>
  <c r="H306" i="5"/>
  <c r="M306" i="5" s="1"/>
  <c r="Z306" i="5"/>
  <c r="AE306" i="5" s="1"/>
  <c r="M305" i="5"/>
  <c r="AE305" i="5"/>
  <c r="V305" i="5"/>
  <c r="Q305" i="5"/>
  <c r="F306" i="5"/>
  <c r="AP304" i="5"/>
  <c r="AK304" i="5"/>
  <c r="AG305" i="5"/>
  <c r="G50" i="5"/>
  <c r="Q49" i="5"/>
  <c r="L49" i="5"/>
  <c r="V50" i="5"/>
  <c r="AF49" i="5"/>
  <c r="AA49" i="5"/>
  <c r="U50" i="5"/>
  <c r="Z49" i="5"/>
  <c r="AE49" i="5"/>
  <c r="F50" i="5"/>
  <c r="P49" i="5"/>
  <c r="K49" i="5"/>
  <c r="AH306" i="5" l="1"/>
  <c r="AF306" i="5"/>
  <c r="F307" i="5"/>
  <c r="K307" i="5" s="1"/>
  <c r="I50" i="5"/>
  <c r="S49" i="5"/>
  <c r="N49" i="5"/>
  <c r="X51" i="5"/>
  <c r="AH50" i="5"/>
  <c r="AC50" i="5"/>
  <c r="AR306" i="5"/>
  <c r="AM306" i="5"/>
  <c r="AO306" i="5"/>
  <c r="AJ306" i="5"/>
  <c r="S305" i="5"/>
  <c r="X305" i="5"/>
  <c r="AO305" i="5"/>
  <c r="AJ305" i="5"/>
  <c r="S306" i="5"/>
  <c r="X306" i="5"/>
  <c r="W50" i="5"/>
  <c r="AG307" i="5"/>
  <c r="AH307" i="5"/>
  <c r="AF307" i="5"/>
  <c r="AG49" i="5"/>
  <c r="AB49" i="5"/>
  <c r="W305" i="5"/>
  <c r="R305" i="5"/>
  <c r="V306" i="5"/>
  <c r="Q306" i="5"/>
  <c r="AR305" i="5"/>
  <c r="AM305" i="5"/>
  <c r="AG306" i="5"/>
  <c r="Z307" i="5"/>
  <c r="K306" i="5"/>
  <c r="AP306" i="5"/>
  <c r="AK306" i="5"/>
  <c r="R306" i="5"/>
  <c r="W306" i="5"/>
  <c r="AQ305" i="5"/>
  <c r="AL305" i="5"/>
  <c r="H50" i="5"/>
  <c r="N307" i="5"/>
  <c r="R49" i="5"/>
  <c r="M49" i="5"/>
  <c r="H307" i="5"/>
  <c r="M307" i="5" s="1"/>
  <c r="AP305" i="5"/>
  <c r="AK305" i="5"/>
  <c r="G307" i="5"/>
  <c r="G308" i="5" s="1"/>
  <c r="V51" i="5"/>
  <c r="AF50" i="5"/>
  <c r="AA50" i="5"/>
  <c r="G51" i="5"/>
  <c r="Q50" i="5"/>
  <c r="L50" i="5"/>
  <c r="F51" i="5"/>
  <c r="K50" i="5"/>
  <c r="P50" i="5"/>
  <c r="U51" i="5"/>
  <c r="AE50" i="5"/>
  <c r="Z50" i="5"/>
  <c r="F308" i="5" l="1"/>
  <c r="X52" i="5"/>
  <c r="AH51" i="5"/>
  <c r="AC51" i="5"/>
  <c r="I51" i="5"/>
  <c r="S50" i="5"/>
  <c r="N50" i="5"/>
  <c r="W51" i="5"/>
  <c r="AB50" i="5"/>
  <c r="AG50" i="5"/>
  <c r="U307" i="5"/>
  <c r="P307" i="5"/>
  <c r="AR307" i="5"/>
  <c r="AM307" i="5"/>
  <c r="W307" i="5"/>
  <c r="R307" i="5"/>
  <c r="H308" i="5"/>
  <c r="AA308" i="5"/>
  <c r="AF308" i="5" s="1"/>
  <c r="AQ306" i="5"/>
  <c r="AL306" i="5"/>
  <c r="AC308" i="5"/>
  <c r="AH308" i="5" s="1"/>
  <c r="Z308" i="5"/>
  <c r="AE308" i="5" s="1"/>
  <c r="AB308" i="5"/>
  <c r="X307" i="5"/>
  <c r="S307" i="5"/>
  <c r="AE307" i="5"/>
  <c r="AQ307" i="5"/>
  <c r="AL307" i="5"/>
  <c r="H51" i="5"/>
  <c r="K308" i="5"/>
  <c r="R50" i="5"/>
  <c r="M50" i="5"/>
  <c r="L308" i="5"/>
  <c r="U306" i="5"/>
  <c r="P306" i="5"/>
  <c r="L307" i="5"/>
  <c r="AP307" i="5"/>
  <c r="AK307" i="5"/>
  <c r="I308" i="5"/>
  <c r="I309" i="5" s="1"/>
  <c r="G52" i="5"/>
  <c r="Q51" i="5"/>
  <c r="L51" i="5"/>
  <c r="V52" i="5"/>
  <c r="AA51" i="5"/>
  <c r="AF51" i="5"/>
  <c r="U52" i="5"/>
  <c r="Z51" i="5"/>
  <c r="AE51" i="5"/>
  <c r="F52" i="5"/>
  <c r="K51" i="5"/>
  <c r="P51" i="5"/>
  <c r="H309" i="5" l="1"/>
  <c r="I52" i="5"/>
  <c r="S51" i="5"/>
  <c r="N51" i="5"/>
  <c r="X53" i="5"/>
  <c r="AH52" i="5"/>
  <c r="AC52" i="5"/>
  <c r="AR308" i="5"/>
  <c r="AM308" i="5"/>
  <c r="V307" i="5"/>
  <c r="Q307" i="5"/>
  <c r="M308" i="5"/>
  <c r="AP308" i="5"/>
  <c r="AK308" i="5"/>
  <c r="U308" i="5"/>
  <c r="P308" i="5"/>
  <c r="W52" i="5"/>
  <c r="AB51" i="5"/>
  <c r="AG51" i="5"/>
  <c r="N308" i="5"/>
  <c r="AB309" i="5"/>
  <c r="AB310" i="5" s="1"/>
  <c r="AJ308" i="5"/>
  <c r="AO308" i="5"/>
  <c r="Z309" i="5"/>
  <c r="Z310" i="5" s="1"/>
  <c r="AG308" i="5"/>
  <c r="H52" i="5"/>
  <c r="H310" i="5" s="1"/>
  <c r="M309" i="5"/>
  <c r="N309" i="5"/>
  <c r="R51" i="5"/>
  <c r="M51" i="5"/>
  <c r="AC309" i="5"/>
  <c r="AC310" i="5" s="1"/>
  <c r="V308" i="5"/>
  <c r="Q308" i="5"/>
  <c r="AO307" i="5"/>
  <c r="AJ307" i="5"/>
  <c r="AA309" i="5"/>
  <c r="AA310" i="5" s="1"/>
  <c r="G309" i="5"/>
  <c r="G310" i="5" s="1"/>
  <c r="F309" i="5"/>
  <c r="F310" i="5" s="1"/>
  <c r="V53" i="5"/>
  <c r="AA52" i="5"/>
  <c r="AF52" i="5"/>
  <c r="G53" i="5"/>
  <c r="Q52" i="5"/>
  <c r="L52" i="5"/>
  <c r="F53" i="5"/>
  <c r="K52" i="5"/>
  <c r="P52" i="5"/>
  <c r="U53" i="5"/>
  <c r="AE52" i="5"/>
  <c r="Z52" i="5"/>
  <c r="AG309" i="5" l="1"/>
  <c r="X54" i="5"/>
  <c r="AC53" i="5"/>
  <c r="AH53" i="5"/>
  <c r="I53" i="5"/>
  <c r="S52" i="5"/>
  <c r="N52" i="5"/>
  <c r="AQ308" i="5"/>
  <c r="AL308" i="5"/>
  <c r="AE309" i="5"/>
  <c r="K309" i="5"/>
  <c r="AH309" i="5"/>
  <c r="X309" i="5"/>
  <c r="S309" i="5"/>
  <c r="X308" i="5"/>
  <c r="S308" i="5"/>
  <c r="W53" i="5"/>
  <c r="AA311" i="5" s="1"/>
  <c r="AH310" i="5"/>
  <c r="AF310" i="5"/>
  <c r="AG310" i="5"/>
  <c r="AE310" i="5"/>
  <c r="AB52" i="5"/>
  <c r="AG52" i="5"/>
  <c r="I310" i="5"/>
  <c r="I311" i="5" s="1"/>
  <c r="AQ309" i="5"/>
  <c r="AL309" i="5"/>
  <c r="W308" i="5"/>
  <c r="R308" i="5"/>
  <c r="AF309" i="5"/>
  <c r="W309" i="5"/>
  <c r="R309" i="5"/>
  <c r="G311" i="5"/>
  <c r="L309" i="5"/>
  <c r="H53" i="5"/>
  <c r="F311" i="5" s="1"/>
  <c r="R52" i="5"/>
  <c r="M52" i="5"/>
  <c r="K310" i="5"/>
  <c r="L310" i="5"/>
  <c r="M310" i="5"/>
  <c r="G54" i="5"/>
  <c r="L53" i="5"/>
  <c r="Q53" i="5"/>
  <c r="V54" i="5"/>
  <c r="AA53" i="5"/>
  <c r="AF53" i="5"/>
  <c r="U54" i="5"/>
  <c r="AE53" i="5"/>
  <c r="Z53" i="5"/>
  <c r="F54" i="5"/>
  <c r="K53" i="5"/>
  <c r="P53" i="5"/>
  <c r="I54" i="5" l="1"/>
  <c r="S53" i="5"/>
  <c r="N53" i="5"/>
  <c r="X55" i="5"/>
  <c r="AH54" i="5"/>
  <c r="AC54" i="5"/>
  <c r="AP310" i="5"/>
  <c r="AK310" i="5"/>
  <c r="V309" i="5"/>
  <c r="Q309" i="5"/>
  <c r="AQ310" i="5"/>
  <c r="AL310" i="5"/>
  <c r="AR309" i="5"/>
  <c r="AM309" i="5"/>
  <c r="AR310" i="5"/>
  <c r="AM310" i="5"/>
  <c r="AJ309" i="5"/>
  <c r="AO309" i="5"/>
  <c r="P310" i="5"/>
  <c r="U310" i="5"/>
  <c r="V310" i="5"/>
  <c r="Q310" i="5"/>
  <c r="AC311" i="5"/>
  <c r="AH311" i="5" s="1"/>
  <c r="Z311" i="5"/>
  <c r="AP309" i="5"/>
  <c r="AK309" i="5"/>
  <c r="W310" i="5"/>
  <c r="R310" i="5"/>
  <c r="U309" i="5"/>
  <c r="P309" i="5"/>
  <c r="W54" i="5"/>
  <c r="AF311" i="5"/>
  <c r="AB53" i="5"/>
  <c r="AG53" i="5"/>
  <c r="AB311" i="5"/>
  <c r="AG311" i="5" s="1"/>
  <c r="N310" i="5"/>
  <c r="H54" i="5"/>
  <c r="G312" i="5" s="1"/>
  <c r="N311" i="5"/>
  <c r="L311" i="5"/>
  <c r="K311" i="5"/>
  <c r="M53" i="5"/>
  <c r="R53" i="5"/>
  <c r="AJ310" i="5"/>
  <c r="AO310" i="5"/>
  <c r="H311" i="5"/>
  <c r="H312" i="5" s="1"/>
  <c r="V55" i="5"/>
  <c r="AA54" i="5"/>
  <c r="AF54" i="5"/>
  <c r="G55" i="5"/>
  <c r="Q54" i="5"/>
  <c r="L54" i="5"/>
  <c r="F55" i="5"/>
  <c r="P54" i="5"/>
  <c r="K54" i="5"/>
  <c r="U55" i="5"/>
  <c r="AE54" i="5"/>
  <c r="Z54" i="5"/>
  <c r="X56" i="5" l="1"/>
  <c r="AC55" i="5"/>
  <c r="AH55" i="5"/>
  <c r="I55" i="5"/>
  <c r="N54" i="5"/>
  <c r="S54" i="5"/>
  <c r="AQ311" i="5"/>
  <c r="AL311" i="5"/>
  <c r="X311" i="5"/>
  <c r="S311" i="5"/>
  <c r="AR311" i="5"/>
  <c r="AM311" i="5"/>
  <c r="W55" i="5"/>
  <c r="AG312" i="5"/>
  <c r="AH312" i="5"/>
  <c r="AG54" i="5"/>
  <c r="AB54" i="5"/>
  <c r="S310" i="5"/>
  <c r="X310" i="5"/>
  <c r="I312" i="5"/>
  <c r="N312" i="5" s="1"/>
  <c r="AB312" i="5"/>
  <c r="Z312" i="5"/>
  <c r="Z313" i="5" s="1"/>
  <c r="V311" i="5"/>
  <c r="Q311" i="5"/>
  <c r="H55" i="5"/>
  <c r="L312" i="5"/>
  <c r="M312" i="5"/>
  <c r="R54" i="5"/>
  <c r="M54" i="5"/>
  <c r="AP311" i="5"/>
  <c r="AK311" i="5"/>
  <c r="F312" i="5"/>
  <c r="AC312" i="5"/>
  <c r="U311" i="5"/>
  <c r="P311" i="5"/>
  <c r="M311" i="5"/>
  <c r="AE311" i="5"/>
  <c r="AA312" i="5"/>
  <c r="AA313" i="5" s="1"/>
  <c r="G56" i="5"/>
  <c r="Q55" i="5"/>
  <c r="L55" i="5"/>
  <c r="V56" i="5"/>
  <c r="AF55" i="5"/>
  <c r="AA55" i="5"/>
  <c r="U56" i="5"/>
  <c r="AE55" i="5"/>
  <c r="Z55" i="5"/>
  <c r="F56" i="5"/>
  <c r="P55" i="5"/>
  <c r="K55" i="5"/>
  <c r="AC313" i="5" l="1"/>
  <c r="I56" i="5"/>
  <c r="N55" i="5"/>
  <c r="S55" i="5"/>
  <c r="X57" i="5"/>
  <c r="AH56" i="5"/>
  <c r="AC56" i="5"/>
  <c r="H56" i="5"/>
  <c r="R55" i="5"/>
  <c r="M55" i="5"/>
  <c r="F313" i="5"/>
  <c r="S312" i="5"/>
  <c r="X312" i="5"/>
  <c r="AO311" i="5"/>
  <c r="AJ311" i="5"/>
  <c r="W311" i="5"/>
  <c r="R311" i="5"/>
  <c r="AF312" i="5"/>
  <c r="H313" i="5"/>
  <c r="M313" i="5" s="1"/>
  <c r="K312" i="5"/>
  <c r="AB313" i="5"/>
  <c r="AG313" i="5" s="1"/>
  <c r="AE312" i="5"/>
  <c r="AR312" i="5"/>
  <c r="AM312" i="5"/>
  <c r="W312" i="5"/>
  <c r="R312" i="5"/>
  <c r="I313" i="5"/>
  <c r="AQ312" i="5"/>
  <c r="AL312" i="5"/>
  <c r="Q312" i="5"/>
  <c r="V312" i="5"/>
  <c r="W56" i="5"/>
  <c r="AA314" i="5" s="1"/>
  <c r="AH313" i="5"/>
  <c r="AE313" i="5"/>
  <c r="AF313" i="5"/>
  <c r="AG55" i="5"/>
  <c r="AB55" i="5"/>
  <c r="G313" i="5"/>
  <c r="V57" i="5"/>
  <c r="AF56" i="5"/>
  <c r="AA56" i="5"/>
  <c r="G57" i="5"/>
  <c r="Q56" i="5"/>
  <c r="L56" i="5"/>
  <c r="F57" i="5"/>
  <c r="P56" i="5"/>
  <c r="K56" i="5"/>
  <c r="U57" i="5"/>
  <c r="AE56" i="5"/>
  <c r="Z56" i="5"/>
  <c r="G314" i="5" l="1"/>
  <c r="H314" i="5"/>
  <c r="I314" i="5"/>
  <c r="F314" i="5"/>
  <c r="K314" i="5" s="1"/>
  <c r="K313" i="5"/>
  <c r="U313" i="5" s="1"/>
  <c r="X58" i="5"/>
  <c r="AH57" i="5"/>
  <c r="AC57" i="5"/>
  <c r="I57" i="5"/>
  <c r="S56" i="5"/>
  <c r="N56" i="5"/>
  <c r="AQ313" i="5"/>
  <c r="AL313" i="5"/>
  <c r="Z314" i="5"/>
  <c r="AE314" i="5" s="1"/>
  <c r="AP313" i="5"/>
  <c r="AK313" i="5"/>
  <c r="L313" i="5"/>
  <c r="W57" i="5"/>
  <c r="AA315" i="5" s="1"/>
  <c r="AF314" i="5"/>
  <c r="AG56" i="5"/>
  <c r="AB56" i="5"/>
  <c r="W313" i="5"/>
  <c r="R313" i="5"/>
  <c r="N313" i="5"/>
  <c r="AC314" i="5"/>
  <c r="AO312" i="5"/>
  <c r="AJ312" i="5"/>
  <c r="AB314" i="5"/>
  <c r="AG314" i="5" s="1"/>
  <c r="U312" i="5"/>
  <c r="P312" i="5"/>
  <c r="AO313" i="5"/>
  <c r="AJ313" i="5"/>
  <c r="AR313" i="5"/>
  <c r="AM313" i="5"/>
  <c r="AP312" i="5"/>
  <c r="AK312" i="5"/>
  <c r="H57" i="5"/>
  <c r="G315" i="5" s="1"/>
  <c r="M314" i="5"/>
  <c r="N314" i="5"/>
  <c r="M56" i="5"/>
  <c r="L314" i="5"/>
  <c r="R56" i="5"/>
  <c r="G58" i="5"/>
  <c r="L57" i="5"/>
  <c r="Q57" i="5"/>
  <c r="V58" i="5"/>
  <c r="AF57" i="5"/>
  <c r="AA57" i="5"/>
  <c r="U58" i="5"/>
  <c r="AE57" i="5"/>
  <c r="Z57" i="5"/>
  <c r="F58" i="5"/>
  <c r="P57" i="5"/>
  <c r="K57" i="5"/>
  <c r="P313" i="5" l="1"/>
  <c r="I58" i="5"/>
  <c r="N57" i="5"/>
  <c r="S57" i="5"/>
  <c r="X59" i="5"/>
  <c r="AH58" i="5"/>
  <c r="AC58" i="5"/>
  <c r="AO314" i="5"/>
  <c r="AJ314" i="5"/>
  <c r="W314" i="5"/>
  <c r="R314" i="5"/>
  <c r="AC315" i="5"/>
  <c r="H58" i="5"/>
  <c r="K315" i="5"/>
  <c r="L315" i="5"/>
  <c r="R57" i="5"/>
  <c r="M57" i="5"/>
  <c r="AP314" i="5"/>
  <c r="AK314" i="5"/>
  <c r="F315" i="5"/>
  <c r="H315" i="5"/>
  <c r="W58" i="5"/>
  <c r="AF315" i="5"/>
  <c r="AB57" i="5"/>
  <c r="AG57" i="5"/>
  <c r="S314" i="5"/>
  <c r="X314" i="5"/>
  <c r="X313" i="5"/>
  <c r="S313" i="5"/>
  <c r="Z315" i="5"/>
  <c r="AB315" i="5"/>
  <c r="AG315" i="5" s="1"/>
  <c r="I315" i="5"/>
  <c r="I316" i="5" s="1"/>
  <c r="AH314" i="5"/>
  <c r="Q313" i="5"/>
  <c r="V313" i="5"/>
  <c r="U314" i="5"/>
  <c r="P314" i="5"/>
  <c r="Q314" i="5"/>
  <c r="V314" i="5"/>
  <c r="AQ314" i="5"/>
  <c r="AL314" i="5"/>
  <c r="V59" i="5"/>
  <c r="AF58" i="5"/>
  <c r="AA58" i="5"/>
  <c r="G59" i="5"/>
  <c r="L58" i="5"/>
  <c r="Q58" i="5"/>
  <c r="F59" i="5"/>
  <c r="P58" i="5"/>
  <c r="K58" i="5"/>
  <c r="U59" i="5"/>
  <c r="AE58" i="5"/>
  <c r="Z58" i="5"/>
  <c r="X60" i="5" l="1"/>
  <c r="AH59" i="5"/>
  <c r="AC59" i="5"/>
  <c r="I59" i="5"/>
  <c r="S58" i="5"/>
  <c r="N58" i="5"/>
  <c r="AQ315" i="5"/>
  <c r="AL315" i="5"/>
  <c r="Z316" i="5"/>
  <c r="AC316" i="5"/>
  <c r="W59" i="5"/>
  <c r="AH316" i="5"/>
  <c r="AG316" i="5"/>
  <c r="AG58" i="5"/>
  <c r="AB58" i="5"/>
  <c r="N315" i="5"/>
  <c r="AP315" i="5"/>
  <c r="AK315" i="5"/>
  <c r="V315" i="5"/>
  <c r="Q315" i="5"/>
  <c r="H316" i="5"/>
  <c r="M316" i="5" s="1"/>
  <c r="U315" i="5"/>
  <c r="P315" i="5"/>
  <c r="H59" i="5"/>
  <c r="N316" i="5"/>
  <c r="R58" i="5"/>
  <c r="M58" i="5"/>
  <c r="AB316" i="5"/>
  <c r="AB317" i="5" s="1"/>
  <c r="G316" i="5"/>
  <c r="AE315" i="5"/>
  <c r="AH315" i="5"/>
  <c r="AR314" i="5"/>
  <c r="AM314" i="5"/>
  <c r="F316" i="5"/>
  <c r="K316" i="5" s="1"/>
  <c r="M315" i="5"/>
  <c r="AA316" i="5"/>
  <c r="AA317" i="5" s="1"/>
  <c r="G60" i="5"/>
  <c r="Q59" i="5"/>
  <c r="L59" i="5"/>
  <c r="V60" i="5"/>
  <c r="AA59" i="5"/>
  <c r="AF59" i="5"/>
  <c r="U60" i="5"/>
  <c r="AE59" i="5"/>
  <c r="Z59" i="5"/>
  <c r="F60" i="5"/>
  <c r="P59" i="5"/>
  <c r="K59" i="5"/>
  <c r="AC317" i="5" l="1"/>
  <c r="G317" i="5"/>
  <c r="L316" i="5"/>
  <c r="V316" i="5" s="1"/>
  <c r="I60" i="5"/>
  <c r="S59" i="5"/>
  <c r="N59" i="5"/>
  <c r="X61" i="5"/>
  <c r="AH60" i="5"/>
  <c r="AC60" i="5"/>
  <c r="U316" i="5"/>
  <c r="P316" i="5"/>
  <c r="X316" i="5"/>
  <c r="S316" i="5"/>
  <c r="AQ316" i="5"/>
  <c r="AL316" i="5"/>
  <c r="AR315" i="5"/>
  <c r="AM315" i="5"/>
  <c r="Q316" i="5"/>
  <c r="AF316" i="5"/>
  <c r="AO315" i="5"/>
  <c r="AJ315" i="5"/>
  <c r="W316" i="5"/>
  <c r="R316" i="5"/>
  <c r="AR316" i="5"/>
  <c r="AM316" i="5"/>
  <c r="H60" i="5"/>
  <c r="M317" i="5"/>
  <c r="L317" i="5"/>
  <c r="N317" i="5"/>
  <c r="R59" i="5"/>
  <c r="M59" i="5"/>
  <c r="W60" i="5"/>
  <c r="AC318" i="5" s="1"/>
  <c r="AH317" i="5"/>
  <c r="AF317" i="5"/>
  <c r="AG317" i="5"/>
  <c r="AG59" i="5"/>
  <c r="AB59" i="5"/>
  <c r="I317" i="5"/>
  <c r="X315" i="5"/>
  <c r="S315" i="5"/>
  <c r="W315" i="5"/>
  <c r="R315" i="5"/>
  <c r="Z317" i="5"/>
  <c r="F317" i="5"/>
  <c r="K317" i="5" s="1"/>
  <c r="H317" i="5"/>
  <c r="AE316" i="5"/>
  <c r="V61" i="5"/>
  <c r="AA60" i="5"/>
  <c r="AF60" i="5"/>
  <c r="G61" i="5"/>
  <c r="Q60" i="5"/>
  <c r="L60" i="5"/>
  <c r="F61" i="5"/>
  <c r="P60" i="5"/>
  <c r="K60" i="5"/>
  <c r="U61" i="5"/>
  <c r="AE60" i="5"/>
  <c r="Z60" i="5"/>
  <c r="Z318" i="5" l="1"/>
  <c r="AA318" i="5"/>
  <c r="AB318" i="5"/>
  <c r="H318" i="5"/>
  <c r="I318" i="5"/>
  <c r="AE317" i="5"/>
  <c r="AJ317" i="5" s="1"/>
  <c r="X62" i="5"/>
  <c r="AC61" i="5"/>
  <c r="AH61" i="5"/>
  <c r="I61" i="5"/>
  <c r="S60" i="5"/>
  <c r="N60" i="5"/>
  <c r="AO317" i="5"/>
  <c r="X317" i="5"/>
  <c r="S317" i="5"/>
  <c r="AQ317" i="5"/>
  <c r="AL317" i="5"/>
  <c r="V317" i="5"/>
  <c r="Q317" i="5"/>
  <c r="AJ316" i="5"/>
  <c r="AO316" i="5"/>
  <c r="AP317" i="5"/>
  <c r="AK317" i="5"/>
  <c r="W317" i="5"/>
  <c r="R317" i="5"/>
  <c r="AR317" i="5"/>
  <c r="AM317" i="5"/>
  <c r="H61" i="5"/>
  <c r="H319" i="5" s="1"/>
  <c r="N318" i="5"/>
  <c r="R60" i="5"/>
  <c r="M60" i="5"/>
  <c r="M318" i="5"/>
  <c r="AP316" i="5"/>
  <c r="AK316" i="5"/>
  <c r="F318" i="5"/>
  <c r="W61" i="5"/>
  <c r="AA319" i="5" s="1"/>
  <c r="AH318" i="5"/>
  <c r="AF318" i="5"/>
  <c r="AG318" i="5"/>
  <c r="AE318" i="5"/>
  <c r="AG60" i="5"/>
  <c r="AB60" i="5"/>
  <c r="G318" i="5"/>
  <c r="U317" i="5"/>
  <c r="P317" i="5"/>
  <c r="G62" i="5"/>
  <c r="Q61" i="5"/>
  <c r="L61" i="5"/>
  <c r="V62" i="5"/>
  <c r="AA61" i="5"/>
  <c r="AF61" i="5"/>
  <c r="U62" i="5"/>
  <c r="AE61" i="5"/>
  <c r="Z61" i="5"/>
  <c r="F62" i="5"/>
  <c r="P61" i="5"/>
  <c r="K61" i="5"/>
  <c r="F319" i="5" l="1"/>
  <c r="G319" i="5"/>
  <c r="I62" i="5"/>
  <c r="S61" i="5"/>
  <c r="N61" i="5"/>
  <c r="X63" i="5"/>
  <c r="AH62" i="5"/>
  <c r="AC62" i="5"/>
  <c r="AR318" i="5"/>
  <c r="AM318" i="5"/>
  <c r="W62" i="5"/>
  <c r="AF319" i="5"/>
  <c r="AB61" i="5"/>
  <c r="AG61" i="5"/>
  <c r="AJ318" i="5"/>
  <c r="AO318" i="5"/>
  <c r="Z319" i="5"/>
  <c r="X318" i="5"/>
  <c r="S318" i="5"/>
  <c r="H62" i="5"/>
  <c r="F320" i="5" s="1"/>
  <c r="L319" i="5"/>
  <c r="M319" i="5"/>
  <c r="M61" i="5"/>
  <c r="R61" i="5"/>
  <c r="K319" i="5"/>
  <c r="AQ318" i="5"/>
  <c r="AL318" i="5"/>
  <c r="W318" i="5"/>
  <c r="R318" i="5"/>
  <c r="AB319" i="5"/>
  <c r="AB320" i="5" s="1"/>
  <c r="L318" i="5"/>
  <c r="AP318" i="5"/>
  <c r="AK318" i="5"/>
  <c r="K318" i="5"/>
  <c r="I319" i="5"/>
  <c r="AC319" i="5"/>
  <c r="AH319" i="5" s="1"/>
  <c r="V63" i="5"/>
  <c r="AA62" i="5"/>
  <c r="AF62" i="5"/>
  <c r="G63" i="5"/>
  <c r="Q62" i="5"/>
  <c r="L62" i="5"/>
  <c r="F63" i="5"/>
  <c r="P62" i="5"/>
  <c r="K62" i="5"/>
  <c r="U63" i="5"/>
  <c r="AE62" i="5"/>
  <c r="Z62" i="5"/>
  <c r="I320" i="5" l="1"/>
  <c r="Z320" i="5"/>
  <c r="AG319" i="5"/>
  <c r="AL319" i="5" s="1"/>
  <c r="G320" i="5"/>
  <c r="X64" i="5"/>
  <c r="AC63" i="5"/>
  <c r="AH63" i="5"/>
  <c r="I63" i="5"/>
  <c r="S62" i="5"/>
  <c r="N62" i="5"/>
  <c r="AP319" i="5"/>
  <c r="AK319" i="5"/>
  <c r="W319" i="5"/>
  <c r="R319" i="5"/>
  <c r="AC320" i="5"/>
  <c r="AR319" i="5"/>
  <c r="AM319" i="5"/>
  <c r="V319" i="5"/>
  <c r="Q319" i="5"/>
  <c r="P318" i="5"/>
  <c r="U318" i="5"/>
  <c r="H63" i="5"/>
  <c r="N320" i="5"/>
  <c r="L320" i="5"/>
  <c r="K320" i="5"/>
  <c r="M62" i="5"/>
  <c r="R62" i="5"/>
  <c r="H320" i="5"/>
  <c r="M320" i="5" s="1"/>
  <c r="P319" i="5"/>
  <c r="U319" i="5"/>
  <c r="V318" i="5"/>
  <c r="Q318" i="5"/>
  <c r="W63" i="5"/>
  <c r="AG320" i="5"/>
  <c r="AE320" i="5"/>
  <c r="AG62" i="5"/>
  <c r="AB62" i="5"/>
  <c r="N319" i="5"/>
  <c r="AE319" i="5"/>
  <c r="AA320" i="5"/>
  <c r="G64" i="5"/>
  <c r="Q63" i="5"/>
  <c r="L63" i="5"/>
  <c r="V64" i="5"/>
  <c r="AF63" i="5"/>
  <c r="AA63" i="5"/>
  <c r="U64" i="5"/>
  <c r="AE63" i="5"/>
  <c r="Z63" i="5"/>
  <c r="F64" i="5"/>
  <c r="P63" i="5"/>
  <c r="K63" i="5"/>
  <c r="AQ319" i="5" l="1"/>
  <c r="AA321" i="5"/>
  <c r="I64" i="5"/>
  <c r="S63" i="5"/>
  <c r="N63" i="5"/>
  <c r="X65" i="5"/>
  <c r="AH64" i="5"/>
  <c r="AC64" i="5"/>
  <c r="W320" i="5"/>
  <c r="R320" i="5"/>
  <c r="H64" i="5"/>
  <c r="M63" i="5"/>
  <c r="R63" i="5"/>
  <c r="W64" i="5"/>
  <c r="AA322" i="5" s="1"/>
  <c r="AH321" i="5"/>
  <c r="AF321" i="5"/>
  <c r="AG63" i="5"/>
  <c r="AB63" i="5"/>
  <c r="I321" i="5"/>
  <c r="N321" i="5" s="1"/>
  <c r="AO319" i="5"/>
  <c r="AJ319" i="5"/>
  <c r="F321" i="5"/>
  <c r="F322" i="5" s="1"/>
  <c r="Z321" i="5"/>
  <c r="Z322" i="5" s="1"/>
  <c r="AF320" i="5"/>
  <c r="P320" i="5"/>
  <c r="U320" i="5"/>
  <c r="G321" i="5"/>
  <c r="L321" i="5" s="1"/>
  <c r="H321" i="5"/>
  <c r="H322" i="5" s="1"/>
  <c r="AC321" i="5"/>
  <c r="AH320" i="5"/>
  <c r="Q320" i="5"/>
  <c r="V320" i="5"/>
  <c r="AQ320" i="5"/>
  <c r="AL320" i="5"/>
  <c r="X319" i="5"/>
  <c r="S319" i="5"/>
  <c r="AO320" i="5"/>
  <c r="AJ320" i="5"/>
  <c r="S320" i="5"/>
  <c r="X320" i="5"/>
  <c r="AB321" i="5"/>
  <c r="V65" i="5"/>
  <c r="AF64" i="5"/>
  <c r="AA64" i="5"/>
  <c r="G65" i="5"/>
  <c r="Q64" i="5"/>
  <c r="L64" i="5"/>
  <c r="F65" i="5"/>
  <c r="P64" i="5"/>
  <c r="K64" i="5"/>
  <c r="U65" i="5"/>
  <c r="AE64" i="5"/>
  <c r="Z64" i="5"/>
  <c r="AC322" i="5" l="1"/>
  <c r="K321" i="5"/>
  <c r="AB322" i="5"/>
  <c r="AG322" i="5" s="1"/>
  <c r="M321" i="5"/>
  <c r="X66" i="5"/>
  <c r="AH65" i="5"/>
  <c r="AC65" i="5"/>
  <c r="I65" i="5"/>
  <c r="S64" i="5"/>
  <c r="N64" i="5"/>
  <c r="AP320" i="5"/>
  <c r="AK320" i="5"/>
  <c r="U321" i="5"/>
  <c r="P321" i="5"/>
  <c r="F323" i="5"/>
  <c r="Q321" i="5"/>
  <c r="V321" i="5"/>
  <c r="AE321" i="5"/>
  <c r="H65" i="5"/>
  <c r="K322" i="5"/>
  <c r="M322" i="5"/>
  <c r="M64" i="5"/>
  <c r="L322" i="5"/>
  <c r="R64" i="5"/>
  <c r="AG321" i="5"/>
  <c r="S321" i="5"/>
  <c r="X321" i="5"/>
  <c r="H323" i="5"/>
  <c r="G322" i="5"/>
  <c r="G323" i="5" s="1"/>
  <c r="I322" i="5"/>
  <c r="I323" i="5" s="1"/>
  <c r="W65" i="5"/>
  <c r="AB323" i="5" s="1"/>
  <c r="AE322" i="5"/>
  <c r="AF322" i="5"/>
  <c r="AH322" i="5"/>
  <c r="AG64" i="5"/>
  <c r="AB64" i="5"/>
  <c r="W321" i="5"/>
  <c r="R321" i="5"/>
  <c r="AP321" i="5"/>
  <c r="AK321" i="5"/>
  <c r="AR320" i="5"/>
  <c r="AM320" i="5"/>
  <c r="AR321" i="5"/>
  <c r="AM321" i="5"/>
  <c r="G66" i="5"/>
  <c r="Q65" i="5"/>
  <c r="L65" i="5"/>
  <c r="V66" i="5"/>
  <c r="AF65" i="5"/>
  <c r="AA65" i="5"/>
  <c r="U66" i="5"/>
  <c r="AE65" i="5"/>
  <c r="Z65" i="5"/>
  <c r="F66" i="5"/>
  <c r="P65" i="5"/>
  <c r="K65" i="5"/>
  <c r="AA323" i="5" l="1"/>
  <c r="Z323" i="5"/>
  <c r="I66" i="5"/>
  <c r="S65" i="5"/>
  <c r="N65" i="5"/>
  <c r="X67" i="5"/>
  <c r="AH66" i="5"/>
  <c r="AC66" i="5"/>
  <c r="AR322" i="5"/>
  <c r="AM322" i="5"/>
  <c r="N322" i="5"/>
  <c r="AP322" i="5"/>
  <c r="AK322" i="5"/>
  <c r="AQ321" i="5"/>
  <c r="AL321" i="5"/>
  <c r="H66" i="5"/>
  <c r="G324" i="5" s="1"/>
  <c r="M323" i="5"/>
  <c r="K323" i="5"/>
  <c r="N323" i="5"/>
  <c r="L323" i="5"/>
  <c r="R65" i="5"/>
  <c r="M65" i="5"/>
  <c r="Q322" i="5"/>
  <c r="V322" i="5"/>
  <c r="U322" i="5"/>
  <c r="P322" i="5"/>
  <c r="AC323" i="5"/>
  <c r="AQ322" i="5"/>
  <c r="AL322" i="5"/>
  <c r="AO322" i="5"/>
  <c r="AJ322" i="5"/>
  <c r="AO321" i="5"/>
  <c r="AJ321" i="5"/>
  <c r="W322" i="5"/>
  <c r="R322" i="5"/>
  <c r="W66" i="5"/>
  <c r="AA324" i="5" s="1"/>
  <c r="AG323" i="5"/>
  <c r="AF323" i="5"/>
  <c r="AH323" i="5"/>
  <c r="AE323" i="5"/>
  <c r="AB65" i="5"/>
  <c r="AG65" i="5"/>
  <c r="V67" i="5"/>
  <c r="AF66" i="5"/>
  <c r="AA66" i="5"/>
  <c r="G67" i="5"/>
  <c r="Q66" i="5"/>
  <c r="L66" i="5"/>
  <c r="F67" i="5"/>
  <c r="K66" i="5"/>
  <c r="P66" i="5"/>
  <c r="U67" i="5"/>
  <c r="AE66" i="5"/>
  <c r="Z66" i="5"/>
  <c r="AC324" i="5" l="1"/>
  <c r="F324" i="5"/>
  <c r="H324" i="5"/>
  <c r="X68" i="5"/>
  <c r="AH67" i="5"/>
  <c r="AC67" i="5"/>
  <c r="I67" i="5"/>
  <c r="S66" i="5"/>
  <c r="N66" i="5"/>
  <c r="AO323" i="5"/>
  <c r="AJ323" i="5"/>
  <c r="AQ323" i="5"/>
  <c r="AL323" i="5"/>
  <c r="AP323" i="5"/>
  <c r="AK323" i="5"/>
  <c r="X323" i="5"/>
  <c r="S323" i="5"/>
  <c r="U323" i="5"/>
  <c r="P323" i="5"/>
  <c r="W67" i="5"/>
  <c r="AA325" i="5" s="1"/>
  <c r="AH324" i="5"/>
  <c r="AF324" i="5"/>
  <c r="AB66" i="5"/>
  <c r="AG66" i="5"/>
  <c r="W323" i="5"/>
  <c r="R323" i="5"/>
  <c r="H67" i="5"/>
  <c r="M324" i="5"/>
  <c r="K324" i="5"/>
  <c r="L324" i="5"/>
  <c r="R66" i="5"/>
  <c r="M66" i="5"/>
  <c r="Z324" i="5"/>
  <c r="AR323" i="5"/>
  <c r="AM323" i="5"/>
  <c r="V323" i="5"/>
  <c r="Q323" i="5"/>
  <c r="X322" i="5"/>
  <c r="S322" i="5"/>
  <c r="I324" i="5"/>
  <c r="AB324" i="5"/>
  <c r="G68" i="5"/>
  <c r="Q67" i="5"/>
  <c r="L67" i="5"/>
  <c r="V68" i="5"/>
  <c r="AA67" i="5"/>
  <c r="AF67" i="5"/>
  <c r="U68" i="5"/>
  <c r="AE67" i="5"/>
  <c r="Z67" i="5"/>
  <c r="F68" i="5"/>
  <c r="K67" i="5"/>
  <c r="P67" i="5"/>
  <c r="AB325" i="5" l="1"/>
  <c r="Z325" i="5"/>
  <c r="I68" i="5"/>
  <c r="S67" i="5"/>
  <c r="N67" i="5"/>
  <c r="X69" i="5"/>
  <c r="AH68" i="5"/>
  <c r="AC68" i="5"/>
  <c r="H68" i="5"/>
  <c r="R67" i="5"/>
  <c r="M67" i="5"/>
  <c r="I325" i="5"/>
  <c r="N325" i="5" s="1"/>
  <c r="AR324" i="5"/>
  <c r="AM324" i="5"/>
  <c r="F325" i="5"/>
  <c r="F326" i="5" s="1"/>
  <c r="W68" i="5"/>
  <c r="AF325" i="5"/>
  <c r="AG325" i="5"/>
  <c r="AE325" i="5"/>
  <c r="AB67" i="5"/>
  <c r="AG67" i="5"/>
  <c r="U324" i="5"/>
  <c r="P324" i="5"/>
  <c r="AE324" i="5"/>
  <c r="G325" i="5"/>
  <c r="N324" i="5"/>
  <c r="AG324" i="5"/>
  <c r="H325" i="5"/>
  <c r="V324" i="5"/>
  <c r="Q324" i="5"/>
  <c r="AC325" i="5"/>
  <c r="W324" i="5"/>
  <c r="R324" i="5"/>
  <c r="AP324" i="5"/>
  <c r="AK324" i="5"/>
  <c r="V69" i="5"/>
  <c r="AA68" i="5"/>
  <c r="AF68" i="5"/>
  <c r="G69" i="5"/>
  <c r="Q68" i="5"/>
  <c r="L68" i="5"/>
  <c r="F69" i="5"/>
  <c r="K68" i="5"/>
  <c r="P68" i="5"/>
  <c r="U69" i="5"/>
  <c r="AE68" i="5"/>
  <c r="Z68" i="5"/>
  <c r="AC326" i="5" l="1"/>
  <c r="H326" i="5"/>
  <c r="K325" i="5"/>
  <c r="G326" i="5"/>
  <c r="X70" i="5"/>
  <c r="AC69" i="5"/>
  <c r="AH69" i="5"/>
  <c r="I69" i="5"/>
  <c r="S68" i="5"/>
  <c r="N68" i="5"/>
  <c r="AH325" i="5"/>
  <c r="W69" i="5"/>
  <c r="AH326" i="5"/>
  <c r="AE326" i="5"/>
  <c r="AG326" i="5"/>
  <c r="AG68" i="5"/>
  <c r="AB68" i="5"/>
  <c r="AB326" i="5"/>
  <c r="M325" i="5"/>
  <c r="G327" i="5"/>
  <c r="AP325" i="5"/>
  <c r="AK325" i="5"/>
  <c r="U325" i="5"/>
  <c r="P325" i="5"/>
  <c r="L325" i="5"/>
  <c r="H69" i="5"/>
  <c r="M326" i="5"/>
  <c r="L326" i="5"/>
  <c r="K326" i="5"/>
  <c r="R68" i="5"/>
  <c r="M68" i="5"/>
  <c r="AO324" i="5"/>
  <c r="AJ324" i="5"/>
  <c r="Z326" i="5"/>
  <c r="H327" i="5"/>
  <c r="S325" i="5"/>
  <c r="X325" i="5"/>
  <c r="AQ324" i="5"/>
  <c r="AL324" i="5"/>
  <c r="AJ325" i="5"/>
  <c r="AO325" i="5"/>
  <c r="S324" i="5"/>
  <c r="X324" i="5"/>
  <c r="AQ325" i="5"/>
  <c r="AL325" i="5"/>
  <c r="I326" i="5"/>
  <c r="I327" i="5" s="1"/>
  <c r="AA326" i="5"/>
  <c r="AA327" i="5" s="1"/>
  <c r="G70" i="5"/>
  <c r="L69" i="5"/>
  <c r="Q69" i="5"/>
  <c r="V70" i="5"/>
  <c r="AA69" i="5"/>
  <c r="AF69" i="5"/>
  <c r="U70" i="5"/>
  <c r="AE69" i="5"/>
  <c r="Z69" i="5"/>
  <c r="F70" i="5"/>
  <c r="K69" i="5"/>
  <c r="P69" i="5"/>
  <c r="AF326" i="5" l="1"/>
  <c r="Z327" i="5"/>
  <c r="I70" i="5"/>
  <c r="N69" i="5"/>
  <c r="S69" i="5"/>
  <c r="X71" i="5"/>
  <c r="AH70" i="5"/>
  <c r="AC70" i="5"/>
  <c r="V325" i="5"/>
  <c r="Q325" i="5"/>
  <c r="P326" i="5"/>
  <c r="U326" i="5"/>
  <c r="AQ326" i="5"/>
  <c r="AL326" i="5"/>
  <c r="AP326" i="5"/>
  <c r="AK326" i="5"/>
  <c r="AR326" i="5"/>
  <c r="AM326" i="5"/>
  <c r="V326" i="5"/>
  <c r="Q326" i="5"/>
  <c r="AJ326" i="5"/>
  <c r="AO326" i="5"/>
  <c r="N326" i="5"/>
  <c r="H70" i="5"/>
  <c r="H328" i="5" s="1"/>
  <c r="N327" i="5"/>
  <c r="L327" i="5"/>
  <c r="M327" i="5"/>
  <c r="R69" i="5"/>
  <c r="M69" i="5"/>
  <c r="W325" i="5"/>
  <c r="R325" i="5"/>
  <c r="W70" i="5"/>
  <c r="Z328" i="5" s="1"/>
  <c r="AE327" i="5"/>
  <c r="AF327" i="5"/>
  <c r="AB69" i="5"/>
  <c r="AG69" i="5"/>
  <c r="W326" i="5"/>
  <c r="R326" i="5"/>
  <c r="AC327" i="5"/>
  <c r="F327" i="5"/>
  <c r="AB327" i="5"/>
  <c r="AR325" i="5"/>
  <c r="AM325" i="5"/>
  <c r="V71" i="5"/>
  <c r="AA70" i="5"/>
  <c r="AF70" i="5"/>
  <c r="G71" i="5"/>
  <c r="Q70" i="5"/>
  <c r="L70" i="5"/>
  <c r="F71" i="5"/>
  <c r="P70" i="5"/>
  <c r="K70" i="5"/>
  <c r="U71" i="5"/>
  <c r="AE70" i="5"/>
  <c r="Z70" i="5"/>
  <c r="AC328" i="5" l="1"/>
  <c r="AA328" i="5"/>
  <c r="F328" i="5"/>
  <c r="K328" i="5" s="1"/>
  <c r="X72" i="5"/>
  <c r="AC71" i="5"/>
  <c r="AH71" i="5"/>
  <c r="I71" i="5"/>
  <c r="N70" i="5"/>
  <c r="S70" i="5"/>
  <c r="X326" i="5"/>
  <c r="S326" i="5"/>
  <c r="AH327" i="5"/>
  <c r="V327" i="5"/>
  <c r="Q327" i="5"/>
  <c r="H71" i="5"/>
  <c r="M328" i="5"/>
  <c r="R70" i="5"/>
  <c r="M70" i="5"/>
  <c r="G328" i="5"/>
  <c r="L328" i="5" s="1"/>
  <c r="AP327" i="5"/>
  <c r="AK327" i="5"/>
  <c r="AO327" i="5"/>
  <c r="AJ327" i="5"/>
  <c r="W327" i="5"/>
  <c r="R327" i="5"/>
  <c r="W71" i="5"/>
  <c r="AA329" i="5" s="1"/>
  <c r="AE328" i="5"/>
  <c r="AH328" i="5"/>
  <c r="AF328" i="5"/>
  <c r="AG70" i="5"/>
  <c r="AB70" i="5"/>
  <c r="X327" i="5"/>
  <c r="S327" i="5"/>
  <c r="AB328" i="5"/>
  <c r="AG327" i="5"/>
  <c r="K327" i="5"/>
  <c r="I328" i="5"/>
  <c r="G72" i="5"/>
  <c r="Q71" i="5"/>
  <c r="L71" i="5"/>
  <c r="V72" i="5"/>
  <c r="AF71" i="5"/>
  <c r="AA71" i="5"/>
  <c r="U72" i="5"/>
  <c r="AE71" i="5"/>
  <c r="Z71" i="5"/>
  <c r="F72" i="5"/>
  <c r="P71" i="5"/>
  <c r="K71" i="5"/>
  <c r="I329" i="5" l="1"/>
  <c r="I72" i="5"/>
  <c r="N71" i="5"/>
  <c r="S71" i="5"/>
  <c r="X73" i="5"/>
  <c r="AH72" i="5"/>
  <c r="AC72" i="5"/>
  <c r="AR327" i="5"/>
  <c r="AM327" i="5"/>
  <c r="P328" i="5"/>
  <c r="U328" i="5"/>
  <c r="W72" i="5"/>
  <c r="AE329" i="5"/>
  <c r="AF329" i="5"/>
  <c r="AG71" i="5"/>
  <c r="AB71" i="5"/>
  <c r="AQ327" i="5"/>
  <c r="AL327" i="5"/>
  <c r="AR328" i="5"/>
  <c r="AM328" i="5"/>
  <c r="N328" i="5"/>
  <c r="AB329" i="5"/>
  <c r="AO328" i="5"/>
  <c r="AJ328" i="5"/>
  <c r="H72" i="5"/>
  <c r="N329" i="5"/>
  <c r="L329" i="5"/>
  <c r="R71" i="5"/>
  <c r="M71" i="5"/>
  <c r="F329" i="5"/>
  <c r="W328" i="5"/>
  <c r="R328" i="5"/>
  <c r="AC329" i="5"/>
  <c r="P327" i="5"/>
  <c r="U327" i="5"/>
  <c r="AP328" i="5"/>
  <c r="AK328" i="5"/>
  <c r="Q328" i="5"/>
  <c r="V328" i="5"/>
  <c r="H329" i="5"/>
  <c r="H330" i="5" s="1"/>
  <c r="AG328" i="5"/>
  <c r="G329" i="5"/>
  <c r="Z329" i="5"/>
  <c r="V73" i="5"/>
  <c r="AF72" i="5"/>
  <c r="AA72" i="5"/>
  <c r="G73" i="5"/>
  <c r="Q72" i="5"/>
  <c r="L72" i="5"/>
  <c r="F73" i="5"/>
  <c r="P72" i="5"/>
  <c r="K72" i="5"/>
  <c r="U73" i="5"/>
  <c r="AE72" i="5"/>
  <c r="Z72" i="5"/>
  <c r="X74" i="5" l="1"/>
  <c r="AH73" i="5"/>
  <c r="AC73" i="5"/>
  <c r="I73" i="5"/>
  <c r="S72" i="5"/>
  <c r="N72" i="5"/>
  <c r="W73" i="5"/>
  <c r="AH330" i="5"/>
  <c r="AG72" i="5"/>
  <c r="AB72" i="5"/>
  <c r="AQ328" i="5"/>
  <c r="AL328" i="5"/>
  <c r="AC330" i="5"/>
  <c r="Q329" i="5"/>
  <c r="V329" i="5"/>
  <c r="AO329" i="5"/>
  <c r="AJ329" i="5"/>
  <c r="H73" i="5"/>
  <c r="M72" i="5"/>
  <c r="M330" i="5"/>
  <c r="R72" i="5"/>
  <c r="I330" i="5"/>
  <c r="N330" i="5" s="1"/>
  <c r="M329" i="5"/>
  <c r="AB330" i="5"/>
  <c r="AP329" i="5"/>
  <c r="AK329" i="5"/>
  <c r="S329" i="5"/>
  <c r="X329" i="5"/>
  <c r="F330" i="5"/>
  <c r="K330" i="5" s="1"/>
  <c r="Z330" i="5"/>
  <c r="S328" i="5"/>
  <c r="X328" i="5"/>
  <c r="AG329" i="5"/>
  <c r="G330" i="5"/>
  <c r="K329" i="5"/>
  <c r="AH329" i="5"/>
  <c r="AA330" i="5"/>
  <c r="G74" i="5"/>
  <c r="L73" i="5"/>
  <c r="Q73" i="5"/>
  <c r="V74" i="5"/>
  <c r="AF73" i="5"/>
  <c r="AA73" i="5"/>
  <c r="U74" i="5"/>
  <c r="Z73" i="5"/>
  <c r="AE73" i="5"/>
  <c r="F74" i="5"/>
  <c r="P73" i="5"/>
  <c r="K73" i="5"/>
  <c r="Z331" i="5" l="1"/>
  <c r="AC331" i="5"/>
  <c r="AH331" i="5" s="1"/>
  <c r="AA331" i="5"/>
  <c r="AB331" i="5"/>
  <c r="AG331" i="5" s="1"/>
  <c r="AG330" i="5"/>
  <c r="I74" i="5"/>
  <c r="S73" i="5"/>
  <c r="N73" i="5"/>
  <c r="X75" i="5"/>
  <c r="AH74" i="5"/>
  <c r="AC74" i="5"/>
  <c r="U330" i="5"/>
  <c r="P330" i="5"/>
  <c r="S330" i="5"/>
  <c r="X330" i="5"/>
  <c r="W329" i="5"/>
  <c r="R329" i="5"/>
  <c r="H74" i="5"/>
  <c r="R73" i="5"/>
  <c r="M73" i="5"/>
  <c r="AR329" i="5"/>
  <c r="AM329" i="5"/>
  <c r="AQ330" i="5"/>
  <c r="AL330" i="5"/>
  <c r="G331" i="5"/>
  <c r="AR330" i="5"/>
  <c r="AM330" i="5"/>
  <c r="R330" i="5"/>
  <c r="W330" i="5"/>
  <c r="AF330" i="5"/>
  <c r="AE330" i="5"/>
  <c r="I331" i="5"/>
  <c r="H331" i="5"/>
  <c r="M331" i="5" s="1"/>
  <c r="F331" i="5"/>
  <c r="U329" i="5"/>
  <c r="P329" i="5"/>
  <c r="AQ329" i="5"/>
  <c r="AL329" i="5"/>
  <c r="L330" i="5"/>
  <c r="W74" i="5"/>
  <c r="AA332" i="5" s="1"/>
  <c r="AE331" i="5"/>
  <c r="AF331" i="5"/>
  <c r="AB73" i="5"/>
  <c r="AG73" i="5"/>
  <c r="V75" i="5"/>
  <c r="AF74" i="5"/>
  <c r="AA74" i="5"/>
  <c r="G75" i="5"/>
  <c r="Q74" i="5"/>
  <c r="L74" i="5"/>
  <c r="F75" i="5"/>
  <c r="P74" i="5"/>
  <c r="K74" i="5"/>
  <c r="U75" i="5"/>
  <c r="AE74" i="5"/>
  <c r="Z74" i="5"/>
  <c r="Z332" i="5" l="1"/>
  <c r="X76" i="5"/>
  <c r="AH75" i="5"/>
  <c r="AC75" i="5"/>
  <c r="I75" i="5"/>
  <c r="S74" i="5"/>
  <c r="N74" i="5"/>
  <c r="AR331" i="5"/>
  <c r="AM331" i="5"/>
  <c r="V330" i="5"/>
  <c r="Q330" i="5"/>
  <c r="AO331" i="5"/>
  <c r="AJ331" i="5"/>
  <c r="AP330" i="5"/>
  <c r="AK330" i="5"/>
  <c r="W331" i="5"/>
  <c r="R331" i="5"/>
  <c r="AQ331" i="5"/>
  <c r="AL331" i="5"/>
  <c r="H75" i="5"/>
  <c r="K332" i="5"/>
  <c r="R74" i="5"/>
  <c r="M74" i="5"/>
  <c r="Z333" i="5"/>
  <c r="I332" i="5"/>
  <c r="G332" i="5"/>
  <c r="N331" i="5"/>
  <c r="F332" i="5"/>
  <c r="W75" i="5"/>
  <c r="AG332" i="5"/>
  <c r="AF332" i="5"/>
  <c r="AE332" i="5"/>
  <c r="AG74" i="5"/>
  <c r="AB74" i="5"/>
  <c r="AB332" i="5"/>
  <c r="AO330" i="5"/>
  <c r="AJ330" i="5"/>
  <c r="L331" i="5"/>
  <c r="H332" i="5"/>
  <c r="M332" i="5" s="1"/>
  <c r="AP331" i="5"/>
  <c r="AK331" i="5"/>
  <c r="AC332" i="5"/>
  <c r="K331" i="5"/>
  <c r="G76" i="5"/>
  <c r="Q75" i="5"/>
  <c r="L75" i="5"/>
  <c r="V76" i="5"/>
  <c r="AA75" i="5"/>
  <c r="AF75" i="5"/>
  <c r="U76" i="5"/>
  <c r="Z75" i="5"/>
  <c r="AE75" i="5"/>
  <c r="F76" i="5"/>
  <c r="P75" i="5"/>
  <c r="K75" i="5"/>
  <c r="AC333" i="5" l="1"/>
  <c r="G333" i="5"/>
  <c r="I333" i="5"/>
  <c r="N333" i="5" s="1"/>
  <c r="I76" i="5"/>
  <c r="S75" i="5"/>
  <c r="N75" i="5"/>
  <c r="X77" i="5"/>
  <c r="AH76" i="5"/>
  <c r="AC76" i="5"/>
  <c r="W332" i="5"/>
  <c r="R332" i="5"/>
  <c r="H333" i="5"/>
  <c r="X331" i="5"/>
  <c r="S331" i="5"/>
  <c r="U332" i="5"/>
  <c r="P332" i="5"/>
  <c r="AP332" i="5"/>
  <c r="AK332" i="5"/>
  <c r="V331" i="5"/>
  <c r="Q331" i="5"/>
  <c r="AQ332" i="5"/>
  <c r="AL332" i="5"/>
  <c r="W76" i="5"/>
  <c r="Z334" i="5" s="1"/>
  <c r="AH333" i="5"/>
  <c r="AE333" i="5"/>
  <c r="AB75" i="5"/>
  <c r="AG75" i="5"/>
  <c r="N332" i="5"/>
  <c r="AO332" i="5"/>
  <c r="AJ332" i="5"/>
  <c r="H76" i="5"/>
  <c r="I334" i="5" s="1"/>
  <c r="M75" i="5"/>
  <c r="R75" i="5"/>
  <c r="L333" i="5"/>
  <c r="AH332" i="5"/>
  <c r="U331" i="5"/>
  <c r="P331" i="5"/>
  <c r="AB333" i="5"/>
  <c r="F333" i="5"/>
  <c r="L332" i="5"/>
  <c r="AA333" i="5"/>
  <c r="V77" i="5"/>
  <c r="AA76" i="5"/>
  <c r="AF76" i="5"/>
  <c r="G77" i="5"/>
  <c r="Q76" i="5"/>
  <c r="L76" i="5"/>
  <c r="F77" i="5"/>
  <c r="P76" i="5"/>
  <c r="K76" i="5"/>
  <c r="U77" i="5"/>
  <c r="AE76" i="5"/>
  <c r="Z76" i="5"/>
  <c r="F334" i="5" l="1"/>
  <c r="H334" i="5"/>
  <c r="AC334" i="5"/>
  <c r="AA334" i="5"/>
  <c r="AB334" i="5"/>
  <c r="AG334" i="5" s="1"/>
  <c r="AF333" i="5"/>
  <c r="X78" i="5"/>
  <c r="AC77" i="5"/>
  <c r="AH77" i="5"/>
  <c r="I77" i="5"/>
  <c r="S76" i="5"/>
  <c r="N76" i="5"/>
  <c r="X332" i="5"/>
  <c r="S332" i="5"/>
  <c r="K333" i="5"/>
  <c r="X333" i="5"/>
  <c r="S333" i="5"/>
  <c r="AO333" i="5"/>
  <c r="AJ333" i="5"/>
  <c r="M333" i="5"/>
  <c r="AR332" i="5"/>
  <c r="AM332" i="5"/>
  <c r="H77" i="5"/>
  <c r="F335" i="5" s="1"/>
  <c r="N334" i="5"/>
  <c r="M76" i="5"/>
  <c r="R76" i="5"/>
  <c r="K334" i="5"/>
  <c r="M334" i="5"/>
  <c r="AG333" i="5"/>
  <c r="AP333" i="5"/>
  <c r="AK333" i="5"/>
  <c r="AR333" i="5"/>
  <c r="AM333" i="5"/>
  <c r="V332" i="5"/>
  <c r="Q332" i="5"/>
  <c r="V333" i="5"/>
  <c r="Q333" i="5"/>
  <c r="W77" i="5"/>
  <c r="AB335" i="5" s="1"/>
  <c r="AH334" i="5"/>
  <c r="AF334" i="5"/>
  <c r="AE334" i="5"/>
  <c r="AB76" i="5"/>
  <c r="AG76" i="5"/>
  <c r="G334" i="5"/>
  <c r="L334" i="5" s="1"/>
  <c r="G78" i="5"/>
  <c r="L77" i="5"/>
  <c r="Q77" i="5"/>
  <c r="V78" i="5"/>
  <c r="AA77" i="5"/>
  <c r="AF77" i="5"/>
  <c r="U78" i="5"/>
  <c r="AE77" i="5"/>
  <c r="Z77" i="5"/>
  <c r="F78" i="5"/>
  <c r="P77" i="5"/>
  <c r="K77" i="5"/>
  <c r="I335" i="5" l="1"/>
  <c r="AC335" i="5"/>
  <c r="AA335" i="5"/>
  <c r="I78" i="5"/>
  <c r="N77" i="5"/>
  <c r="S77" i="5"/>
  <c r="X79" i="5"/>
  <c r="AH78" i="5"/>
  <c r="AC78" i="5"/>
  <c r="V334" i="5"/>
  <c r="Q334" i="5"/>
  <c r="S334" i="5"/>
  <c r="X334" i="5"/>
  <c r="AA336" i="5"/>
  <c r="AJ334" i="5"/>
  <c r="AO334" i="5"/>
  <c r="AQ333" i="5"/>
  <c r="AL333" i="5"/>
  <c r="P333" i="5"/>
  <c r="U333" i="5"/>
  <c r="AQ334" i="5"/>
  <c r="AL334" i="5"/>
  <c r="AR334" i="5"/>
  <c r="AM334" i="5"/>
  <c r="W334" i="5"/>
  <c r="R334" i="5"/>
  <c r="W333" i="5"/>
  <c r="R333" i="5"/>
  <c r="AP334" i="5"/>
  <c r="AK334" i="5"/>
  <c r="H78" i="5"/>
  <c r="I336" i="5" s="1"/>
  <c r="N335" i="5"/>
  <c r="M77" i="5"/>
  <c r="K335" i="5"/>
  <c r="R77" i="5"/>
  <c r="W78" i="5"/>
  <c r="AB336" i="5" s="1"/>
  <c r="AH335" i="5"/>
  <c r="AG335" i="5"/>
  <c r="AF335" i="5"/>
  <c r="AE335" i="5"/>
  <c r="AB77" i="5"/>
  <c r="AG77" i="5"/>
  <c r="G335" i="5"/>
  <c r="Z335" i="5"/>
  <c r="Z336" i="5" s="1"/>
  <c r="P334" i="5"/>
  <c r="U334" i="5"/>
  <c r="H335" i="5"/>
  <c r="H336" i="5" s="1"/>
  <c r="V79" i="5"/>
  <c r="AA78" i="5"/>
  <c r="AF78" i="5"/>
  <c r="G79" i="5"/>
  <c r="Q78" i="5"/>
  <c r="L78" i="5"/>
  <c r="F79" i="5"/>
  <c r="P78" i="5"/>
  <c r="K78" i="5"/>
  <c r="U79" i="5"/>
  <c r="AE78" i="5"/>
  <c r="Z78" i="5"/>
  <c r="AC336" i="5" l="1"/>
  <c r="G336" i="5"/>
  <c r="F336" i="5"/>
  <c r="M335" i="5"/>
  <c r="X80" i="5"/>
  <c r="AC79" i="5"/>
  <c r="AH79" i="5"/>
  <c r="I79" i="5"/>
  <c r="N78" i="5"/>
  <c r="S78" i="5"/>
  <c r="AQ335" i="5"/>
  <c r="AL335" i="5"/>
  <c r="L335" i="5"/>
  <c r="AP335" i="5"/>
  <c r="AK335" i="5"/>
  <c r="AR335" i="5"/>
  <c r="AM335" i="5"/>
  <c r="X335" i="5"/>
  <c r="S335" i="5"/>
  <c r="W335" i="5"/>
  <c r="R335" i="5"/>
  <c r="AO335" i="5"/>
  <c r="AJ335" i="5"/>
  <c r="P335" i="5"/>
  <c r="U335" i="5"/>
  <c r="W79" i="5"/>
  <c r="AG336" i="5"/>
  <c r="AE336" i="5"/>
  <c r="AF336" i="5"/>
  <c r="AH336" i="5"/>
  <c r="AG78" i="5"/>
  <c r="AB78" i="5"/>
  <c r="H79" i="5"/>
  <c r="H337" i="5" s="1"/>
  <c r="N336" i="5"/>
  <c r="L336" i="5"/>
  <c r="M336" i="5"/>
  <c r="M78" i="5"/>
  <c r="R78" i="5"/>
  <c r="K336" i="5"/>
  <c r="G80" i="5"/>
  <c r="Q79" i="5"/>
  <c r="L79" i="5"/>
  <c r="V80" i="5"/>
  <c r="AF79" i="5"/>
  <c r="AA79" i="5"/>
  <c r="U80" i="5"/>
  <c r="AE79" i="5"/>
  <c r="Z79" i="5"/>
  <c r="F80" i="5"/>
  <c r="P79" i="5"/>
  <c r="K79" i="5"/>
  <c r="I80" i="5" l="1"/>
  <c r="N79" i="5"/>
  <c r="S79" i="5"/>
  <c r="X81" i="5"/>
  <c r="AH80" i="5"/>
  <c r="AC80" i="5"/>
  <c r="S336" i="5"/>
  <c r="X336" i="5"/>
  <c r="W80" i="5"/>
  <c r="AG79" i="5"/>
  <c r="AB79" i="5"/>
  <c r="AC337" i="5"/>
  <c r="AH337" i="5" s="1"/>
  <c r="H80" i="5"/>
  <c r="M337" i="5"/>
  <c r="R79" i="5"/>
  <c r="M79" i="5"/>
  <c r="Z337" i="5"/>
  <c r="AE337" i="5" s="1"/>
  <c r="AA337" i="5"/>
  <c r="AA338" i="5" s="1"/>
  <c r="V335" i="5"/>
  <c r="Q335" i="5"/>
  <c r="W336" i="5"/>
  <c r="R336" i="5"/>
  <c r="AO336" i="5"/>
  <c r="AJ336" i="5"/>
  <c r="I337" i="5"/>
  <c r="N337" i="5" s="1"/>
  <c r="G337" i="5"/>
  <c r="U336" i="5"/>
  <c r="P336" i="5"/>
  <c r="AR336" i="5"/>
  <c r="AM336" i="5"/>
  <c r="F337" i="5"/>
  <c r="AP336" i="5"/>
  <c r="AK336" i="5"/>
  <c r="Q336" i="5"/>
  <c r="V336" i="5"/>
  <c r="AQ336" i="5"/>
  <c r="AL336" i="5"/>
  <c r="AB337" i="5"/>
  <c r="AB338" i="5" s="1"/>
  <c r="V81" i="5"/>
  <c r="AF80" i="5"/>
  <c r="AA80" i="5"/>
  <c r="G81" i="5"/>
  <c r="Q80" i="5"/>
  <c r="L80" i="5"/>
  <c r="F81" i="5"/>
  <c r="P80" i="5"/>
  <c r="K80" i="5"/>
  <c r="U81" i="5"/>
  <c r="AE80" i="5"/>
  <c r="Z80" i="5"/>
  <c r="AF337" i="5" l="1"/>
  <c r="G338" i="5"/>
  <c r="L338" i="5" s="1"/>
  <c r="L337" i="5"/>
  <c r="Q337" i="5" s="1"/>
  <c r="X82" i="5"/>
  <c r="AH81" i="5"/>
  <c r="AC81" i="5"/>
  <c r="I81" i="5"/>
  <c r="S80" i="5"/>
  <c r="N80" i="5"/>
  <c r="AP337" i="5"/>
  <c r="AK337" i="5"/>
  <c r="AR337" i="5"/>
  <c r="AM337" i="5"/>
  <c r="S337" i="5"/>
  <c r="X337" i="5"/>
  <c r="I338" i="5"/>
  <c r="Z338" i="5"/>
  <c r="AC338" i="5"/>
  <c r="AO337" i="5"/>
  <c r="AJ337" i="5"/>
  <c r="H81" i="5"/>
  <c r="G339" i="5" s="1"/>
  <c r="K338" i="5"/>
  <c r="M80" i="5"/>
  <c r="R80" i="5"/>
  <c r="AG337" i="5"/>
  <c r="W337" i="5"/>
  <c r="R337" i="5"/>
  <c r="W81" i="5"/>
  <c r="AA339" i="5" s="1"/>
  <c r="AE338" i="5"/>
  <c r="AF338" i="5"/>
  <c r="AG338" i="5"/>
  <c r="AG80" i="5"/>
  <c r="AB80" i="5"/>
  <c r="F338" i="5"/>
  <c r="K337" i="5"/>
  <c r="H338" i="5"/>
  <c r="G82" i="5"/>
  <c r="L81" i="5"/>
  <c r="Q81" i="5"/>
  <c r="V82" i="5"/>
  <c r="AF81" i="5"/>
  <c r="AA81" i="5"/>
  <c r="U82" i="5"/>
  <c r="AE81" i="5"/>
  <c r="Z81" i="5"/>
  <c r="F82" i="5"/>
  <c r="P81" i="5"/>
  <c r="K81" i="5"/>
  <c r="V337" i="5" l="1"/>
  <c r="AC339" i="5"/>
  <c r="Z339" i="5"/>
  <c r="AE339" i="5" s="1"/>
  <c r="I82" i="5"/>
  <c r="N81" i="5"/>
  <c r="S81" i="5"/>
  <c r="X83" i="5"/>
  <c r="AH82" i="5"/>
  <c r="AC82" i="5"/>
  <c r="AQ337" i="5"/>
  <c r="AL337" i="5"/>
  <c r="AP338" i="5"/>
  <c r="AK338" i="5"/>
  <c r="AO338" i="5"/>
  <c r="AJ338" i="5"/>
  <c r="Q338" i="5"/>
  <c r="V338" i="5"/>
  <c r="AH338" i="5"/>
  <c r="AQ338" i="5"/>
  <c r="AL338" i="5"/>
  <c r="U337" i="5"/>
  <c r="P337" i="5"/>
  <c r="I339" i="5"/>
  <c r="F339" i="5"/>
  <c r="K339" i="5" s="1"/>
  <c r="N338" i="5"/>
  <c r="H82" i="5"/>
  <c r="R81" i="5"/>
  <c r="M81" i="5"/>
  <c r="L339" i="5"/>
  <c r="H339" i="5"/>
  <c r="M339" i="5" s="1"/>
  <c r="W82" i="5"/>
  <c r="AH339" i="5"/>
  <c r="AF339" i="5"/>
  <c r="AG81" i="5"/>
  <c r="AB81" i="5"/>
  <c r="U338" i="5"/>
  <c r="P338" i="5"/>
  <c r="M338" i="5"/>
  <c r="AB339" i="5"/>
  <c r="AG339" i="5" s="1"/>
  <c r="V83" i="5"/>
  <c r="AF82" i="5"/>
  <c r="AA82" i="5"/>
  <c r="G83" i="5"/>
  <c r="L82" i="5"/>
  <c r="Q82" i="5"/>
  <c r="F83" i="5"/>
  <c r="K82" i="5"/>
  <c r="P82" i="5"/>
  <c r="U83" i="5"/>
  <c r="AE82" i="5"/>
  <c r="Z82" i="5"/>
  <c r="AB340" i="5" l="1"/>
  <c r="I340" i="5"/>
  <c r="X84" i="5"/>
  <c r="AH83" i="5"/>
  <c r="AC83" i="5"/>
  <c r="I83" i="5"/>
  <c r="S82" i="5"/>
  <c r="N82" i="5"/>
  <c r="AQ339" i="5"/>
  <c r="AL339" i="5"/>
  <c r="AP339" i="5"/>
  <c r="AK339" i="5"/>
  <c r="AR339" i="5"/>
  <c r="AM339" i="5"/>
  <c r="W83" i="5"/>
  <c r="AG340" i="5"/>
  <c r="AG82" i="5"/>
  <c r="AB82" i="5"/>
  <c r="R338" i="5"/>
  <c r="W338" i="5"/>
  <c r="N339" i="5"/>
  <c r="Z340" i="5"/>
  <c r="AE340" i="5" s="1"/>
  <c r="R339" i="5"/>
  <c r="W339" i="5"/>
  <c r="H340" i="5"/>
  <c r="AR338" i="5"/>
  <c r="AM338" i="5"/>
  <c r="U339" i="5"/>
  <c r="P339" i="5"/>
  <c r="H83" i="5"/>
  <c r="I341" i="5" s="1"/>
  <c r="N340" i="5"/>
  <c r="R82" i="5"/>
  <c r="M82" i="5"/>
  <c r="G340" i="5"/>
  <c r="AC340" i="5"/>
  <c r="S338" i="5"/>
  <c r="X338" i="5"/>
  <c r="AO339" i="5"/>
  <c r="AJ339" i="5"/>
  <c r="V339" i="5"/>
  <c r="Q339" i="5"/>
  <c r="F340" i="5"/>
  <c r="K340" i="5" s="1"/>
  <c r="AA340" i="5"/>
  <c r="G84" i="5"/>
  <c r="L83" i="5"/>
  <c r="Q83" i="5"/>
  <c r="V84" i="5"/>
  <c r="AA83" i="5"/>
  <c r="AF83" i="5"/>
  <c r="U84" i="5"/>
  <c r="AE83" i="5"/>
  <c r="Z83" i="5"/>
  <c r="F84" i="5"/>
  <c r="K83" i="5"/>
  <c r="P83" i="5"/>
  <c r="F341" i="5" l="1"/>
  <c r="G341" i="5"/>
  <c r="L340" i="5"/>
  <c r="H341" i="5"/>
  <c r="I84" i="5"/>
  <c r="S83" i="5"/>
  <c r="N83" i="5"/>
  <c r="X85" i="5"/>
  <c r="AH84" i="5"/>
  <c r="AC84" i="5"/>
  <c r="W84" i="5"/>
  <c r="AG83" i="5"/>
  <c r="AB83" i="5"/>
  <c r="V340" i="5"/>
  <c r="Q340" i="5"/>
  <c r="X340" i="5"/>
  <c r="S340" i="5"/>
  <c r="AA341" i="5"/>
  <c r="AC341" i="5"/>
  <c r="AC342" i="5" s="1"/>
  <c r="M340" i="5"/>
  <c r="AO340" i="5"/>
  <c r="AJ340" i="5"/>
  <c r="AB341" i="5"/>
  <c r="AB342" i="5" s="1"/>
  <c r="U340" i="5"/>
  <c r="P340" i="5"/>
  <c r="AQ340" i="5"/>
  <c r="AL340" i="5"/>
  <c r="H84" i="5"/>
  <c r="I342" i="5" s="1"/>
  <c r="M341" i="5"/>
  <c r="L341" i="5"/>
  <c r="K341" i="5"/>
  <c r="N341" i="5"/>
  <c r="R83" i="5"/>
  <c r="M83" i="5"/>
  <c r="Z341" i="5"/>
  <c r="Z342" i="5" s="1"/>
  <c r="AF340" i="5"/>
  <c r="X339" i="5"/>
  <c r="S339" i="5"/>
  <c r="AH340" i="5"/>
  <c r="AA84" i="5"/>
  <c r="V85" i="5"/>
  <c r="AF84" i="5"/>
  <c r="G85" i="5"/>
  <c r="Q84" i="5"/>
  <c r="L84" i="5"/>
  <c r="F85" i="5"/>
  <c r="K84" i="5"/>
  <c r="P84" i="5"/>
  <c r="U85" i="5"/>
  <c r="AE84" i="5"/>
  <c r="Z84" i="5"/>
  <c r="AA342" i="5" l="1"/>
  <c r="AG341" i="5"/>
  <c r="X86" i="5"/>
  <c r="AC85" i="5"/>
  <c r="AH85" i="5"/>
  <c r="I85" i="5"/>
  <c r="S84" i="5"/>
  <c r="N84" i="5"/>
  <c r="AP340" i="5"/>
  <c r="AK340" i="5"/>
  <c r="AE341" i="5"/>
  <c r="U341" i="5"/>
  <c r="P341" i="5"/>
  <c r="AQ341" i="5"/>
  <c r="AL341" i="5"/>
  <c r="H85" i="5"/>
  <c r="N342" i="5"/>
  <c r="R84" i="5"/>
  <c r="M84" i="5"/>
  <c r="AM340" i="5"/>
  <c r="AR340" i="5"/>
  <c r="X341" i="5"/>
  <c r="S341" i="5"/>
  <c r="AF341" i="5"/>
  <c r="G342" i="5"/>
  <c r="V341" i="5"/>
  <c r="Q341" i="5"/>
  <c r="AH341" i="5"/>
  <c r="F342" i="5"/>
  <c r="K342" i="5" s="1"/>
  <c r="R340" i="5"/>
  <c r="W340" i="5"/>
  <c r="H342" i="5"/>
  <c r="W341" i="5"/>
  <c r="R341" i="5"/>
  <c r="W85" i="5"/>
  <c r="AA343" i="5" s="1"/>
  <c r="AH342" i="5"/>
  <c r="AG342" i="5"/>
  <c r="AF342" i="5"/>
  <c r="AE342" i="5"/>
  <c r="AG84" i="5"/>
  <c r="AB84" i="5"/>
  <c r="G86" i="5"/>
  <c r="L85" i="5"/>
  <c r="Q85" i="5"/>
  <c r="V86" i="5"/>
  <c r="AA85" i="5"/>
  <c r="AF85" i="5"/>
  <c r="U86" i="5"/>
  <c r="AE85" i="5"/>
  <c r="Z85" i="5"/>
  <c r="F86" i="5"/>
  <c r="K85" i="5"/>
  <c r="P85" i="5"/>
  <c r="AB343" i="5" l="1"/>
  <c r="Z343" i="5"/>
  <c r="F343" i="5"/>
  <c r="K343" i="5" s="1"/>
  <c r="G343" i="5"/>
  <c r="H343" i="5"/>
  <c r="M343" i="5" s="1"/>
  <c r="I86" i="5"/>
  <c r="N85" i="5"/>
  <c r="S85" i="5"/>
  <c r="X87" i="5"/>
  <c r="AH86" i="5"/>
  <c r="AC86" i="5"/>
  <c r="AJ342" i="5"/>
  <c r="AO342" i="5"/>
  <c r="AP341" i="5"/>
  <c r="AK341" i="5"/>
  <c r="AP342" i="5"/>
  <c r="AK342" i="5"/>
  <c r="X342" i="5"/>
  <c r="S342" i="5"/>
  <c r="AQ342" i="5"/>
  <c r="AL342" i="5"/>
  <c r="P342" i="5"/>
  <c r="U342" i="5"/>
  <c r="AO341" i="5"/>
  <c r="AJ341" i="5"/>
  <c r="AR342" i="5"/>
  <c r="AM342" i="5"/>
  <c r="M342" i="5"/>
  <c r="W86" i="5"/>
  <c r="AG343" i="5"/>
  <c r="AF343" i="5"/>
  <c r="AE343" i="5"/>
  <c r="AB85" i="5"/>
  <c r="AG85" i="5"/>
  <c r="AR341" i="5"/>
  <c r="AM341" i="5"/>
  <c r="AC343" i="5"/>
  <c r="AC344" i="5" s="1"/>
  <c r="L342" i="5"/>
  <c r="H86" i="5"/>
  <c r="G344" i="5" s="1"/>
  <c r="L343" i="5"/>
  <c r="M85" i="5"/>
  <c r="R85" i="5"/>
  <c r="I343" i="5"/>
  <c r="V87" i="5"/>
  <c r="AA86" i="5"/>
  <c r="AF86" i="5"/>
  <c r="G87" i="5"/>
  <c r="Q86" i="5"/>
  <c r="L86" i="5"/>
  <c r="F87" i="5"/>
  <c r="P86" i="5"/>
  <c r="K86" i="5"/>
  <c r="U87" i="5"/>
  <c r="AE86" i="5"/>
  <c r="Z86" i="5"/>
  <c r="I344" i="5" l="1"/>
  <c r="H344" i="5"/>
  <c r="F344" i="5"/>
  <c r="N343" i="5"/>
  <c r="S343" i="5" s="1"/>
  <c r="X88" i="5"/>
  <c r="AC87" i="5"/>
  <c r="AH87" i="5"/>
  <c r="I87" i="5"/>
  <c r="S86" i="5"/>
  <c r="N86" i="5"/>
  <c r="W342" i="5"/>
  <c r="R342" i="5"/>
  <c r="V342" i="5"/>
  <c r="Q342" i="5"/>
  <c r="W343" i="5"/>
  <c r="R343" i="5"/>
  <c r="W87" i="5"/>
  <c r="AH344" i="5"/>
  <c r="AG86" i="5"/>
  <c r="AB86" i="5"/>
  <c r="V343" i="5"/>
  <c r="Q343" i="5"/>
  <c r="X343" i="5"/>
  <c r="H87" i="5"/>
  <c r="N344" i="5"/>
  <c r="L344" i="5"/>
  <c r="M344" i="5"/>
  <c r="K344" i="5"/>
  <c r="R86" i="5"/>
  <c r="M86" i="5"/>
  <c r="AO343" i="5"/>
  <c r="AJ343" i="5"/>
  <c r="P343" i="5"/>
  <c r="U343" i="5"/>
  <c r="AQ343" i="5"/>
  <c r="AL343" i="5"/>
  <c r="AH343" i="5"/>
  <c r="Z344" i="5"/>
  <c r="AE344" i="5" s="1"/>
  <c r="AB344" i="5"/>
  <c r="G345" i="5"/>
  <c r="AP343" i="5"/>
  <c r="AK343" i="5"/>
  <c r="AA344" i="5"/>
  <c r="AF344" i="5" s="1"/>
  <c r="G88" i="5"/>
  <c r="Q87" i="5"/>
  <c r="L87" i="5"/>
  <c r="V88" i="5"/>
  <c r="AF87" i="5"/>
  <c r="AA87" i="5"/>
  <c r="U88" i="5"/>
  <c r="AE87" i="5"/>
  <c r="Z87" i="5"/>
  <c r="F88" i="5"/>
  <c r="P87" i="5"/>
  <c r="K87" i="5"/>
  <c r="I88" i="5" l="1"/>
  <c r="S87" i="5"/>
  <c r="N87" i="5"/>
  <c r="X89" i="5"/>
  <c r="AH88" i="5"/>
  <c r="AC88" i="5"/>
  <c r="AO344" i="5"/>
  <c r="AJ344" i="5"/>
  <c r="W344" i="5"/>
  <c r="R344" i="5"/>
  <c r="W88" i="5"/>
  <c r="AE345" i="5"/>
  <c r="AG87" i="5"/>
  <c r="AB87" i="5"/>
  <c r="H88" i="5"/>
  <c r="L345" i="5"/>
  <c r="R87" i="5"/>
  <c r="M87" i="5"/>
  <c r="AR343" i="5"/>
  <c r="AM343" i="5"/>
  <c r="F345" i="5"/>
  <c r="AR344" i="5"/>
  <c r="AM344" i="5"/>
  <c r="H345" i="5"/>
  <c r="V344" i="5"/>
  <c r="Q344" i="5"/>
  <c r="S344" i="5"/>
  <c r="X344" i="5"/>
  <c r="AB345" i="5"/>
  <c r="AB346" i="5" s="1"/>
  <c r="AP344" i="5"/>
  <c r="AK344" i="5"/>
  <c r="AC345" i="5"/>
  <c r="Z345" i="5"/>
  <c r="I345" i="5"/>
  <c r="N345" i="5" s="1"/>
  <c r="AA345" i="5"/>
  <c r="P344" i="5"/>
  <c r="U344" i="5"/>
  <c r="AG344" i="5"/>
  <c r="V89" i="5"/>
  <c r="AF88" i="5"/>
  <c r="AA88" i="5"/>
  <c r="G89" i="5"/>
  <c r="Q88" i="5"/>
  <c r="L88" i="5"/>
  <c r="F89" i="5"/>
  <c r="P88" i="5"/>
  <c r="K88" i="5"/>
  <c r="U89" i="5"/>
  <c r="AE88" i="5"/>
  <c r="Z88" i="5"/>
  <c r="F346" i="5" l="1"/>
  <c r="AG345" i="5"/>
  <c r="AQ345" i="5" s="1"/>
  <c r="AC346" i="5"/>
  <c r="H346" i="5"/>
  <c r="M345" i="5"/>
  <c r="R345" i="5" s="1"/>
  <c r="X90" i="5"/>
  <c r="AH89" i="5"/>
  <c r="AC89" i="5"/>
  <c r="I89" i="5"/>
  <c r="S88" i="5"/>
  <c r="N88" i="5"/>
  <c r="K345" i="5"/>
  <c r="AH345" i="5"/>
  <c r="AQ344" i="5"/>
  <c r="AL344" i="5"/>
  <c r="W345" i="5"/>
  <c r="AO345" i="5"/>
  <c r="AJ345" i="5"/>
  <c r="W89" i="5"/>
  <c r="AG346" i="5"/>
  <c r="AH346" i="5"/>
  <c r="AG88" i="5"/>
  <c r="AB88" i="5"/>
  <c r="H89" i="5"/>
  <c r="F347" i="5" s="1"/>
  <c r="M88" i="5"/>
  <c r="M346" i="5"/>
  <c r="K346" i="5"/>
  <c r="R88" i="5"/>
  <c r="I346" i="5"/>
  <c r="N346" i="5" s="1"/>
  <c r="Z346" i="5"/>
  <c r="AE346" i="5" s="1"/>
  <c r="V345" i="5"/>
  <c r="Q345" i="5"/>
  <c r="X345" i="5"/>
  <c r="S345" i="5"/>
  <c r="AA346" i="5"/>
  <c r="G346" i="5"/>
  <c r="L346" i="5" s="1"/>
  <c r="AF345" i="5"/>
  <c r="G90" i="5"/>
  <c r="Q89" i="5"/>
  <c r="L89" i="5"/>
  <c r="V90" i="5"/>
  <c r="AF89" i="5"/>
  <c r="AA89" i="5"/>
  <c r="U90" i="5"/>
  <c r="Z89" i="5"/>
  <c r="AE89" i="5"/>
  <c r="F90" i="5"/>
  <c r="P89" i="5"/>
  <c r="K89" i="5"/>
  <c r="AL345" i="5" l="1"/>
  <c r="I90" i="5"/>
  <c r="S89" i="5"/>
  <c r="N89" i="5"/>
  <c r="X91" i="5"/>
  <c r="AH90" i="5"/>
  <c r="AC90" i="5"/>
  <c r="AQ346" i="5"/>
  <c r="AL346" i="5"/>
  <c r="S346" i="5"/>
  <c r="X346" i="5"/>
  <c r="AO346" i="5"/>
  <c r="AJ346" i="5"/>
  <c r="I347" i="5"/>
  <c r="N347" i="5" s="1"/>
  <c r="AA347" i="5"/>
  <c r="AF347" i="5" s="1"/>
  <c r="U345" i="5"/>
  <c r="P345" i="5"/>
  <c r="H90" i="5"/>
  <c r="K347" i="5"/>
  <c r="R89" i="5"/>
  <c r="M89" i="5"/>
  <c r="G347" i="5"/>
  <c r="L347" i="5" s="1"/>
  <c r="AR345" i="5"/>
  <c r="AM345" i="5"/>
  <c r="U346" i="5"/>
  <c r="P346" i="5"/>
  <c r="AF346" i="5"/>
  <c r="H347" i="5"/>
  <c r="M347" i="5" s="1"/>
  <c r="V346" i="5"/>
  <c r="Q346" i="5"/>
  <c r="W90" i="5"/>
  <c r="AH347" i="5"/>
  <c r="AB89" i="5"/>
  <c r="AG89" i="5"/>
  <c r="AP345" i="5"/>
  <c r="AK345" i="5"/>
  <c r="Z347" i="5"/>
  <c r="AB347" i="5"/>
  <c r="AG347" i="5" s="1"/>
  <c r="W346" i="5"/>
  <c r="R346" i="5"/>
  <c r="AR346" i="5"/>
  <c r="AM346" i="5"/>
  <c r="AC347" i="5"/>
  <c r="V91" i="5"/>
  <c r="AF90" i="5"/>
  <c r="AA90" i="5"/>
  <c r="G91" i="5"/>
  <c r="Q90" i="5"/>
  <c r="L90" i="5"/>
  <c r="F91" i="5"/>
  <c r="P90" i="5"/>
  <c r="K90" i="5"/>
  <c r="U91" i="5"/>
  <c r="AE90" i="5"/>
  <c r="Z90" i="5"/>
  <c r="Z348" i="5" l="1"/>
  <c r="AE347" i="5"/>
  <c r="AB348" i="5"/>
  <c r="X92" i="5"/>
  <c r="AH91" i="5"/>
  <c r="AC91" i="5"/>
  <c r="I91" i="5"/>
  <c r="S90" i="5"/>
  <c r="N90" i="5"/>
  <c r="AP347" i="5"/>
  <c r="AK347" i="5"/>
  <c r="AO347" i="5"/>
  <c r="AJ347" i="5"/>
  <c r="AP346" i="5"/>
  <c r="AK346" i="5"/>
  <c r="I348" i="5"/>
  <c r="AQ347" i="5"/>
  <c r="AL347" i="5"/>
  <c r="X347" i="5"/>
  <c r="S347" i="5"/>
  <c r="W91" i="5"/>
  <c r="AG348" i="5"/>
  <c r="AE348" i="5"/>
  <c r="AG90" i="5"/>
  <c r="AB90" i="5"/>
  <c r="H91" i="5"/>
  <c r="R90" i="5"/>
  <c r="M90" i="5"/>
  <c r="AC348" i="5"/>
  <c r="AH348" i="5" s="1"/>
  <c r="G348" i="5"/>
  <c r="Z349" i="5"/>
  <c r="AR347" i="5"/>
  <c r="AM347" i="5"/>
  <c r="R347" i="5"/>
  <c r="W347" i="5"/>
  <c r="U347" i="5"/>
  <c r="P347" i="5"/>
  <c r="V347" i="5"/>
  <c r="Q347" i="5"/>
  <c r="H348" i="5"/>
  <c r="AA348" i="5"/>
  <c r="F348" i="5"/>
  <c r="F349" i="5" s="1"/>
  <c r="G92" i="5"/>
  <c r="L91" i="5"/>
  <c r="Q91" i="5"/>
  <c r="V92" i="5"/>
  <c r="AA91" i="5"/>
  <c r="AF91" i="5"/>
  <c r="U92" i="5"/>
  <c r="Z91" i="5"/>
  <c r="AE91" i="5"/>
  <c r="F92" i="5"/>
  <c r="P91" i="5"/>
  <c r="K91" i="5"/>
  <c r="AA349" i="5" l="1"/>
  <c r="G349" i="5"/>
  <c r="I349" i="5"/>
  <c r="H349" i="5"/>
  <c r="M349" i="5" s="1"/>
  <c r="I92" i="5"/>
  <c r="S91" i="5"/>
  <c r="N91" i="5"/>
  <c r="X93" i="5"/>
  <c r="AH92" i="5"/>
  <c r="AC92" i="5"/>
  <c r="K348" i="5"/>
  <c r="M348" i="5"/>
  <c r="AM348" i="5"/>
  <c r="AR348" i="5"/>
  <c r="W92" i="5"/>
  <c r="AF349" i="5"/>
  <c r="AE349" i="5"/>
  <c r="AG91" i="5"/>
  <c r="AB91" i="5"/>
  <c r="AC349" i="5"/>
  <c r="L348" i="5"/>
  <c r="AQ348" i="5"/>
  <c r="AL348" i="5"/>
  <c r="AF348" i="5"/>
  <c r="N348" i="5"/>
  <c r="H92" i="5"/>
  <c r="G350" i="5" s="1"/>
  <c r="K349" i="5"/>
  <c r="N349" i="5"/>
  <c r="M91" i="5"/>
  <c r="L349" i="5"/>
  <c r="R91" i="5"/>
  <c r="AO348" i="5"/>
  <c r="AJ348" i="5"/>
  <c r="AB349" i="5"/>
  <c r="AG349" i="5" s="1"/>
  <c r="V93" i="5"/>
  <c r="AA92" i="5"/>
  <c r="AF92" i="5"/>
  <c r="G93" i="5"/>
  <c r="Q92" i="5"/>
  <c r="L92" i="5"/>
  <c r="F93" i="5"/>
  <c r="P92" i="5"/>
  <c r="K92" i="5"/>
  <c r="U93" i="5"/>
  <c r="Z92" i="5"/>
  <c r="AE92" i="5"/>
  <c r="X94" i="5" l="1"/>
  <c r="AC93" i="5"/>
  <c r="AH93" i="5"/>
  <c r="I93" i="5"/>
  <c r="S92" i="5"/>
  <c r="N92" i="5"/>
  <c r="S348" i="5"/>
  <c r="X348" i="5"/>
  <c r="AC350" i="5"/>
  <c r="W93" i="5"/>
  <c r="AH350" i="5"/>
  <c r="AG350" i="5"/>
  <c r="AB92" i="5"/>
  <c r="AG92" i="5"/>
  <c r="V349" i="5"/>
  <c r="Q349" i="5"/>
  <c r="AP348" i="5"/>
  <c r="AK348" i="5"/>
  <c r="I350" i="5"/>
  <c r="AO349" i="5"/>
  <c r="AJ349" i="5"/>
  <c r="X349" i="5"/>
  <c r="S349" i="5"/>
  <c r="U349" i="5"/>
  <c r="P349" i="5"/>
  <c r="AP349" i="5"/>
  <c r="AK349" i="5"/>
  <c r="H93" i="5"/>
  <c r="M350" i="5"/>
  <c r="M92" i="5"/>
  <c r="L350" i="5"/>
  <c r="R92" i="5"/>
  <c r="F350" i="5"/>
  <c r="H350" i="5"/>
  <c r="AQ349" i="5"/>
  <c r="AL349" i="5"/>
  <c r="R348" i="5"/>
  <c r="W348" i="5"/>
  <c r="Z350" i="5"/>
  <c r="Z351" i="5" s="1"/>
  <c r="U348" i="5"/>
  <c r="P348" i="5"/>
  <c r="AB350" i="5"/>
  <c r="W349" i="5"/>
  <c r="R349" i="5"/>
  <c r="V348" i="5"/>
  <c r="Q348" i="5"/>
  <c r="AH349" i="5"/>
  <c r="AA350" i="5"/>
  <c r="AA351" i="5" s="1"/>
  <c r="G94" i="5"/>
  <c r="L93" i="5"/>
  <c r="Q93" i="5"/>
  <c r="V94" i="5"/>
  <c r="AA93" i="5"/>
  <c r="AF93" i="5"/>
  <c r="U94" i="5"/>
  <c r="AE93" i="5"/>
  <c r="Z93" i="5"/>
  <c r="F94" i="5"/>
  <c r="P93" i="5"/>
  <c r="K93" i="5"/>
  <c r="I351" i="5" l="1"/>
  <c r="H351" i="5"/>
  <c r="F351" i="5"/>
  <c r="K351" i="5" s="1"/>
  <c r="I94" i="5"/>
  <c r="N93" i="5"/>
  <c r="S93" i="5"/>
  <c r="X95" i="5"/>
  <c r="AH94" i="5"/>
  <c r="AC94" i="5"/>
  <c r="V350" i="5"/>
  <c r="Q350" i="5"/>
  <c r="AR350" i="5"/>
  <c r="AM350" i="5"/>
  <c r="AF350" i="5"/>
  <c r="AQ350" i="5"/>
  <c r="AL350" i="5"/>
  <c r="AR349" i="5"/>
  <c r="AM349" i="5"/>
  <c r="W94" i="5"/>
  <c r="AA352" i="5" s="1"/>
  <c r="AE351" i="5"/>
  <c r="AF351" i="5"/>
  <c r="AB93" i="5"/>
  <c r="AG93" i="5"/>
  <c r="W350" i="5"/>
  <c r="R350" i="5"/>
  <c r="K350" i="5"/>
  <c r="AC351" i="5"/>
  <c r="AC352" i="5" s="1"/>
  <c r="N350" i="5"/>
  <c r="AB351" i="5"/>
  <c r="AG351" i="5" s="1"/>
  <c r="H94" i="5"/>
  <c r="F352" i="5" s="1"/>
  <c r="N351" i="5"/>
  <c r="M351" i="5"/>
  <c r="R93" i="5"/>
  <c r="M93" i="5"/>
  <c r="AE350" i="5"/>
  <c r="G351" i="5"/>
  <c r="V95" i="5"/>
  <c r="AA94" i="5"/>
  <c r="AF94" i="5"/>
  <c r="G95" i="5"/>
  <c r="Q94" i="5"/>
  <c r="L94" i="5"/>
  <c r="F95" i="5"/>
  <c r="P94" i="5"/>
  <c r="K94" i="5"/>
  <c r="U95" i="5"/>
  <c r="AE94" i="5"/>
  <c r="Z94" i="5"/>
  <c r="I352" i="5" l="1"/>
  <c r="G352" i="5"/>
  <c r="L351" i="5"/>
  <c r="X96" i="5"/>
  <c r="AC95" i="5"/>
  <c r="AH95" i="5"/>
  <c r="I95" i="5"/>
  <c r="N94" i="5"/>
  <c r="S94" i="5"/>
  <c r="X351" i="5"/>
  <c r="S351" i="5"/>
  <c r="U351" i="5"/>
  <c r="P351" i="5"/>
  <c r="AH351" i="5"/>
  <c r="W351" i="5"/>
  <c r="R351" i="5"/>
  <c r="U350" i="5"/>
  <c r="P350" i="5"/>
  <c r="AQ351" i="5"/>
  <c r="AL351" i="5"/>
  <c r="W95" i="5"/>
  <c r="AH352" i="5"/>
  <c r="AF352" i="5"/>
  <c r="AG94" i="5"/>
  <c r="AB94" i="5"/>
  <c r="H95" i="5"/>
  <c r="N352" i="5"/>
  <c r="L352" i="5"/>
  <c r="M94" i="5"/>
  <c r="K352" i="5"/>
  <c r="R94" i="5"/>
  <c r="AJ350" i="5"/>
  <c r="AO350" i="5"/>
  <c r="H352" i="5"/>
  <c r="AB352" i="5"/>
  <c r="AP350" i="5"/>
  <c r="AK350" i="5"/>
  <c r="AO351" i="5"/>
  <c r="AJ351" i="5"/>
  <c r="V351" i="5"/>
  <c r="Q351" i="5"/>
  <c r="X350" i="5"/>
  <c r="S350" i="5"/>
  <c r="AP351" i="5"/>
  <c r="AK351" i="5"/>
  <c r="Z352" i="5"/>
  <c r="Z353" i="5" s="1"/>
  <c r="G96" i="5"/>
  <c r="Q95" i="5"/>
  <c r="L95" i="5"/>
  <c r="V96" i="5"/>
  <c r="AF95" i="5"/>
  <c r="AA95" i="5"/>
  <c r="U96" i="5"/>
  <c r="AE95" i="5"/>
  <c r="Z95" i="5"/>
  <c r="F96" i="5"/>
  <c r="P95" i="5"/>
  <c r="K95" i="5"/>
  <c r="I96" i="5" l="1"/>
  <c r="N95" i="5"/>
  <c r="S95" i="5"/>
  <c r="X97" i="5"/>
  <c r="AH96" i="5"/>
  <c r="AC96" i="5"/>
  <c r="H353" i="5"/>
  <c r="M353" i="5" s="1"/>
  <c r="S352" i="5"/>
  <c r="X352" i="5"/>
  <c r="W96" i="5"/>
  <c r="AE353" i="5"/>
  <c r="AG353" i="5"/>
  <c r="AG95" i="5"/>
  <c r="AB95" i="5"/>
  <c r="AR351" i="5"/>
  <c r="AM351" i="5"/>
  <c r="AE352" i="5"/>
  <c r="H96" i="5"/>
  <c r="M95" i="5"/>
  <c r="R95" i="5"/>
  <c r="Z354" i="5"/>
  <c r="AA353" i="5"/>
  <c r="AA354" i="5" s="1"/>
  <c r="G353" i="5"/>
  <c r="U352" i="5"/>
  <c r="P352" i="5"/>
  <c r="AP352" i="5"/>
  <c r="AK352" i="5"/>
  <c r="AC353" i="5"/>
  <c r="AC354" i="5" s="1"/>
  <c r="M352" i="5"/>
  <c r="AR352" i="5"/>
  <c r="AM352" i="5"/>
  <c r="F353" i="5"/>
  <c r="F354" i="5" s="1"/>
  <c r="AB353" i="5"/>
  <c r="Q352" i="5"/>
  <c r="V352" i="5"/>
  <c r="AG352" i="5"/>
  <c r="I353" i="5"/>
  <c r="N353" i="5" s="1"/>
  <c r="V97" i="5"/>
  <c r="AF96" i="5"/>
  <c r="AA96" i="5"/>
  <c r="G97" i="5"/>
  <c r="Q96" i="5"/>
  <c r="L96" i="5"/>
  <c r="F97" i="5"/>
  <c r="P96" i="5"/>
  <c r="K96" i="5"/>
  <c r="U97" i="5"/>
  <c r="AE96" i="5"/>
  <c r="Z96" i="5"/>
  <c r="AH353" i="5" l="1"/>
  <c r="G354" i="5"/>
  <c r="X98" i="5"/>
  <c r="AH97" i="5"/>
  <c r="AC97" i="5"/>
  <c r="I97" i="5"/>
  <c r="S96" i="5"/>
  <c r="N96" i="5"/>
  <c r="L353" i="5"/>
  <c r="AF353" i="5"/>
  <c r="S353" i="5"/>
  <c r="X353" i="5"/>
  <c r="AQ353" i="5"/>
  <c r="AL353" i="5"/>
  <c r="H97" i="5"/>
  <c r="F355" i="5" s="1"/>
  <c r="L354" i="5"/>
  <c r="M96" i="5"/>
  <c r="K354" i="5"/>
  <c r="R96" i="5"/>
  <c r="AO352" i="5"/>
  <c r="AJ352" i="5"/>
  <c r="AR353" i="5"/>
  <c r="AM353" i="5"/>
  <c r="AQ352" i="5"/>
  <c r="AL352" i="5"/>
  <c r="AO353" i="5"/>
  <c r="AJ353" i="5"/>
  <c r="W97" i="5"/>
  <c r="AH354" i="5"/>
  <c r="AE354" i="5"/>
  <c r="AF354" i="5"/>
  <c r="AG96" i="5"/>
  <c r="AB96" i="5"/>
  <c r="K353" i="5"/>
  <c r="I354" i="5"/>
  <c r="W352" i="5"/>
  <c r="R352" i="5"/>
  <c r="AB354" i="5"/>
  <c r="W353" i="5"/>
  <c r="R353" i="5"/>
  <c r="H354" i="5"/>
  <c r="M354" i="5" s="1"/>
  <c r="G98" i="5"/>
  <c r="Q97" i="5"/>
  <c r="L97" i="5"/>
  <c r="V98" i="5"/>
  <c r="AF97" i="5"/>
  <c r="AA97" i="5"/>
  <c r="U98" i="5"/>
  <c r="Z97" i="5"/>
  <c r="AE97" i="5"/>
  <c r="F98" i="5"/>
  <c r="P97" i="5"/>
  <c r="K97" i="5"/>
  <c r="I98" i="5" l="1"/>
  <c r="N97" i="5"/>
  <c r="S97" i="5"/>
  <c r="X99" i="5"/>
  <c r="AH98" i="5"/>
  <c r="AC98" i="5"/>
  <c r="H98" i="5"/>
  <c r="F356" i="5" s="1"/>
  <c r="K355" i="5"/>
  <c r="R97" i="5"/>
  <c r="M97" i="5"/>
  <c r="W98" i="5"/>
  <c r="AG97" i="5"/>
  <c r="AB97" i="5"/>
  <c r="Z355" i="5"/>
  <c r="Z356" i="5" s="1"/>
  <c r="AB355" i="5"/>
  <c r="AB356" i="5" s="1"/>
  <c r="AG354" i="5"/>
  <c r="W354" i="5"/>
  <c r="R354" i="5"/>
  <c r="G355" i="5"/>
  <c r="U353" i="5"/>
  <c r="P353" i="5"/>
  <c r="AC355" i="5"/>
  <c r="AC356" i="5" s="1"/>
  <c r="Q354" i="5"/>
  <c r="V354" i="5"/>
  <c r="AP353" i="5"/>
  <c r="AK353" i="5"/>
  <c r="U354" i="5"/>
  <c r="P354" i="5"/>
  <c r="AP354" i="5"/>
  <c r="AK354" i="5"/>
  <c r="I355" i="5"/>
  <c r="AO354" i="5"/>
  <c r="AJ354" i="5"/>
  <c r="H355" i="5"/>
  <c r="AA355" i="5"/>
  <c r="AA356" i="5" s="1"/>
  <c r="AR354" i="5"/>
  <c r="AM354" i="5"/>
  <c r="N354" i="5"/>
  <c r="Q353" i="5"/>
  <c r="V353" i="5"/>
  <c r="V99" i="5"/>
  <c r="AF98" i="5"/>
  <c r="AA98" i="5"/>
  <c r="G99" i="5"/>
  <c r="Q98" i="5"/>
  <c r="L98" i="5"/>
  <c r="F99" i="5"/>
  <c r="K98" i="5"/>
  <c r="P98" i="5"/>
  <c r="U99" i="5"/>
  <c r="AE98" i="5"/>
  <c r="Z98" i="5"/>
  <c r="H356" i="5" l="1"/>
  <c r="G356" i="5"/>
  <c r="I356" i="5"/>
  <c r="N355" i="5"/>
  <c r="X100" i="5"/>
  <c r="AH99" i="5"/>
  <c r="AC99" i="5"/>
  <c r="I99" i="5"/>
  <c r="S98" i="5"/>
  <c r="N98" i="5"/>
  <c r="X354" i="5"/>
  <c r="S354" i="5"/>
  <c r="W99" i="5"/>
  <c r="AH356" i="5"/>
  <c r="AF356" i="5"/>
  <c r="AE356" i="5"/>
  <c r="AG356" i="5"/>
  <c r="AG98" i="5"/>
  <c r="AB98" i="5"/>
  <c r="AG355" i="5"/>
  <c r="AF355" i="5"/>
  <c r="U355" i="5"/>
  <c r="P355" i="5"/>
  <c r="L355" i="5"/>
  <c r="AH355" i="5"/>
  <c r="M355" i="5"/>
  <c r="F357" i="5"/>
  <c r="X355" i="5"/>
  <c r="S355" i="5"/>
  <c r="AQ354" i="5"/>
  <c r="AL354" i="5"/>
  <c r="AE355" i="5"/>
  <c r="H99" i="5"/>
  <c r="M356" i="5"/>
  <c r="L356" i="5"/>
  <c r="N356" i="5"/>
  <c r="R98" i="5"/>
  <c r="M98" i="5"/>
  <c r="K356" i="5"/>
  <c r="G100" i="5"/>
  <c r="L99" i="5"/>
  <c r="Q99" i="5"/>
  <c r="V100" i="5"/>
  <c r="AA99" i="5"/>
  <c r="AF99" i="5"/>
  <c r="U100" i="5"/>
  <c r="AE99" i="5"/>
  <c r="Z99" i="5"/>
  <c r="F100" i="5"/>
  <c r="K99" i="5"/>
  <c r="P99" i="5"/>
  <c r="I100" i="5" l="1"/>
  <c r="S99" i="5"/>
  <c r="N99" i="5"/>
  <c r="X101" i="5"/>
  <c r="AH100" i="5"/>
  <c r="AC100" i="5"/>
  <c r="V356" i="5"/>
  <c r="Q356" i="5"/>
  <c r="AP356" i="5"/>
  <c r="AK356" i="5"/>
  <c r="H100" i="5"/>
  <c r="L357" i="5"/>
  <c r="K357" i="5"/>
  <c r="R99" i="5"/>
  <c r="M99" i="5"/>
  <c r="W100" i="5"/>
  <c r="AG99" i="5"/>
  <c r="AB99" i="5"/>
  <c r="W355" i="5"/>
  <c r="R355" i="5"/>
  <c r="AB357" i="5"/>
  <c r="U356" i="5"/>
  <c r="P356" i="5"/>
  <c r="R356" i="5"/>
  <c r="W356" i="5"/>
  <c r="AR356" i="5"/>
  <c r="AM356" i="5"/>
  <c r="AA357" i="5"/>
  <c r="AF357" i="5" s="1"/>
  <c r="AQ355" i="5"/>
  <c r="AL355" i="5"/>
  <c r="AJ355" i="5"/>
  <c r="AO355" i="5"/>
  <c r="G357" i="5"/>
  <c r="AR355" i="5"/>
  <c r="AM355" i="5"/>
  <c r="AC357" i="5"/>
  <c r="V355" i="5"/>
  <c r="Q355" i="5"/>
  <c r="AP355" i="5"/>
  <c r="AK355" i="5"/>
  <c r="I357" i="5"/>
  <c r="H357" i="5"/>
  <c r="M357" i="5" s="1"/>
  <c r="AQ356" i="5"/>
  <c r="AL356" i="5"/>
  <c r="X356" i="5"/>
  <c r="S356" i="5"/>
  <c r="AO356" i="5"/>
  <c r="AJ356" i="5"/>
  <c r="Z357" i="5"/>
  <c r="V101" i="5"/>
  <c r="AA100" i="5"/>
  <c r="AF100" i="5"/>
  <c r="G101" i="5"/>
  <c r="L100" i="5"/>
  <c r="Q100" i="5"/>
  <c r="F101" i="5"/>
  <c r="K100" i="5"/>
  <c r="P100" i="5"/>
  <c r="U101" i="5"/>
  <c r="AE100" i="5"/>
  <c r="Z100" i="5"/>
  <c r="AB358" i="5" l="1"/>
  <c r="AC358" i="5"/>
  <c r="AA358" i="5"/>
  <c r="AF358" i="5" s="1"/>
  <c r="AH357" i="5"/>
  <c r="AR357" i="5" s="1"/>
  <c r="X102" i="5"/>
  <c r="AC101" i="5"/>
  <c r="AH101" i="5"/>
  <c r="I101" i="5"/>
  <c r="S100" i="5"/>
  <c r="N100" i="5"/>
  <c r="AP357" i="5"/>
  <c r="AK357" i="5"/>
  <c r="W357" i="5"/>
  <c r="R357" i="5"/>
  <c r="AG357" i="5"/>
  <c r="V357" i="5"/>
  <c r="Q357" i="5"/>
  <c r="H101" i="5"/>
  <c r="R100" i="5"/>
  <c r="M100" i="5"/>
  <c r="W101" i="5"/>
  <c r="AB359" i="5" s="1"/>
  <c r="AH358" i="5"/>
  <c r="AG358" i="5"/>
  <c r="AB100" i="5"/>
  <c r="AG100" i="5"/>
  <c r="F358" i="5"/>
  <c r="H358" i="5"/>
  <c r="H359" i="5" s="1"/>
  <c r="P357" i="5"/>
  <c r="U357" i="5"/>
  <c r="Z358" i="5"/>
  <c r="I358" i="5"/>
  <c r="G358" i="5"/>
  <c r="AE357" i="5"/>
  <c r="N357" i="5"/>
  <c r="G102" i="5"/>
  <c r="L101" i="5"/>
  <c r="Q101" i="5"/>
  <c r="V102" i="5"/>
  <c r="AA101" i="5"/>
  <c r="AF101" i="5"/>
  <c r="U102" i="5"/>
  <c r="AE101" i="5"/>
  <c r="Z101" i="5"/>
  <c r="F102" i="5"/>
  <c r="K101" i="5"/>
  <c r="P101" i="5"/>
  <c r="AC359" i="5" l="1"/>
  <c r="AM357" i="5"/>
  <c r="AA359" i="5"/>
  <c r="Z359" i="5"/>
  <c r="I359" i="5"/>
  <c r="N359" i="5" s="1"/>
  <c r="F359" i="5"/>
  <c r="K359" i="5" s="1"/>
  <c r="G359" i="5"/>
  <c r="L359" i="5" s="1"/>
  <c r="M358" i="5"/>
  <c r="R358" i="5" s="1"/>
  <c r="L358" i="5"/>
  <c r="Q358" i="5" s="1"/>
  <c r="I102" i="5"/>
  <c r="N101" i="5"/>
  <c r="S101" i="5"/>
  <c r="X103" i="5"/>
  <c r="AH102" i="5"/>
  <c r="AC102" i="5"/>
  <c r="AQ358" i="5"/>
  <c r="AL358" i="5"/>
  <c r="X357" i="5"/>
  <c r="S357" i="5"/>
  <c r="AP358" i="5"/>
  <c r="AK358" i="5"/>
  <c r="K358" i="5"/>
  <c r="AO357" i="5"/>
  <c r="AJ357" i="5"/>
  <c r="AR358" i="5"/>
  <c r="AM358" i="5"/>
  <c r="N358" i="5"/>
  <c r="AE358" i="5"/>
  <c r="AQ357" i="5"/>
  <c r="AL357" i="5"/>
  <c r="W102" i="5"/>
  <c r="Z360" i="5" s="1"/>
  <c r="AG359" i="5"/>
  <c r="AH359" i="5"/>
  <c r="AF359" i="5"/>
  <c r="AE359" i="5"/>
  <c r="AB101" i="5"/>
  <c r="AG101" i="5"/>
  <c r="H102" i="5"/>
  <c r="H360" i="5" s="1"/>
  <c r="R101" i="5"/>
  <c r="M101" i="5"/>
  <c r="M359" i="5"/>
  <c r="V103" i="5"/>
  <c r="AA102" i="5"/>
  <c r="AF102" i="5"/>
  <c r="G103" i="5"/>
  <c r="Q102" i="5"/>
  <c r="L102" i="5"/>
  <c r="F103" i="5"/>
  <c r="P102" i="5"/>
  <c r="K102" i="5"/>
  <c r="U103" i="5"/>
  <c r="AE102" i="5"/>
  <c r="Z102" i="5"/>
  <c r="I360" i="5" l="1"/>
  <c r="W358" i="5"/>
  <c r="V358" i="5"/>
  <c r="X104" i="5"/>
  <c r="AC103" i="5"/>
  <c r="AH103" i="5"/>
  <c r="I103" i="5"/>
  <c r="N102" i="5"/>
  <c r="S102" i="5"/>
  <c r="AO359" i="5"/>
  <c r="AJ359" i="5"/>
  <c r="AP359" i="5"/>
  <c r="AK359" i="5"/>
  <c r="P358" i="5"/>
  <c r="U358" i="5"/>
  <c r="AJ358" i="5"/>
  <c r="AO358" i="5"/>
  <c r="X359" i="5"/>
  <c r="S359" i="5"/>
  <c r="W103" i="5"/>
  <c r="AE360" i="5"/>
  <c r="AH360" i="5"/>
  <c r="AG102" i="5"/>
  <c r="AB102" i="5"/>
  <c r="X358" i="5"/>
  <c r="S358" i="5"/>
  <c r="AC360" i="5"/>
  <c r="H103" i="5"/>
  <c r="I361" i="5" s="1"/>
  <c r="N360" i="5"/>
  <c r="M102" i="5"/>
  <c r="R102" i="5"/>
  <c r="M360" i="5"/>
  <c r="G360" i="5"/>
  <c r="L360" i="5" s="1"/>
  <c r="AB360" i="5"/>
  <c r="P359" i="5"/>
  <c r="U359" i="5"/>
  <c r="AA360" i="5"/>
  <c r="AF360" i="5" s="1"/>
  <c r="AR359" i="5"/>
  <c r="AM359" i="5"/>
  <c r="V359" i="5"/>
  <c r="Q359" i="5"/>
  <c r="AQ359" i="5"/>
  <c r="AL359" i="5"/>
  <c r="Z361" i="5"/>
  <c r="W359" i="5"/>
  <c r="R359" i="5"/>
  <c r="F360" i="5"/>
  <c r="G104" i="5"/>
  <c r="Q103" i="5"/>
  <c r="L103" i="5"/>
  <c r="V104" i="5"/>
  <c r="AF103" i="5"/>
  <c r="AA103" i="5"/>
  <c r="U104" i="5"/>
  <c r="AE103" i="5"/>
  <c r="Z103" i="5"/>
  <c r="F104" i="5"/>
  <c r="P103" i="5"/>
  <c r="K103" i="5"/>
  <c r="AB361" i="5" l="1"/>
  <c r="AC361" i="5"/>
  <c r="I104" i="5"/>
  <c r="N103" i="5"/>
  <c r="S103" i="5"/>
  <c r="X105" i="5"/>
  <c r="AH104" i="5"/>
  <c r="AC104" i="5"/>
  <c r="Q360" i="5"/>
  <c r="V360" i="5"/>
  <c r="W104" i="5"/>
  <c r="AG361" i="5"/>
  <c r="AE361" i="5"/>
  <c r="AH361" i="5"/>
  <c r="AG103" i="5"/>
  <c r="AB103" i="5"/>
  <c r="H104" i="5"/>
  <c r="N361" i="5"/>
  <c r="R103" i="5"/>
  <c r="M103" i="5"/>
  <c r="AR360" i="5"/>
  <c r="AM360" i="5"/>
  <c r="G361" i="5"/>
  <c r="L361" i="5" s="1"/>
  <c r="AO360" i="5"/>
  <c r="AJ360" i="5"/>
  <c r="F361" i="5"/>
  <c r="K361" i="5" s="1"/>
  <c r="W360" i="5"/>
  <c r="R360" i="5"/>
  <c r="H361" i="5"/>
  <c r="M361" i="5" s="1"/>
  <c r="S360" i="5"/>
  <c r="X360" i="5"/>
  <c r="AP360" i="5"/>
  <c r="AK360" i="5"/>
  <c r="AG360" i="5"/>
  <c r="AA361" i="5"/>
  <c r="AF361" i="5" s="1"/>
  <c r="K360" i="5"/>
  <c r="V105" i="5"/>
  <c r="AF104" i="5"/>
  <c r="AA104" i="5"/>
  <c r="G105" i="5"/>
  <c r="Q104" i="5"/>
  <c r="L104" i="5"/>
  <c r="F105" i="5"/>
  <c r="P104" i="5"/>
  <c r="K104" i="5"/>
  <c r="U105" i="5"/>
  <c r="AE104" i="5"/>
  <c r="Z104" i="5"/>
  <c r="G362" i="5" l="1"/>
  <c r="X106" i="5"/>
  <c r="AH105" i="5"/>
  <c r="AC105" i="5"/>
  <c r="I105" i="5"/>
  <c r="S104" i="5"/>
  <c r="N104" i="5"/>
  <c r="W361" i="5"/>
  <c r="R361" i="5"/>
  <c r="AP361" i="5"/>
  <c r="AK361" i="5"/>
  <c r="Q361" i="5"/>
  <c r="V361" i="5"/>
  <c r="AQ361" i="5"/>
  <c r="AL361" i="5"/>
  <c r="W105" i="5"/>
  <c r="AG104" i="5"/>
  <c r="AB104" i="5"/>
  <c r="P360" i="5"/>
  <c r="U360" i="5"/>
  <c r="AC362" i="5"/>
  <c r="AO361" i="5"/>
  <c r="AJ361" i="5"/>
  <c r="AA362" i="5"/>
  <c r="Z362" i="5"/>
  <c r="S361" i="5"/>
  <c r="X361" i="5"/>
  <c r="H105" i="5"/>
  <c r="G363" i="5" s="1"/>
  <c r="M362" i="5"/>
  <c r="M104" i="5"/>
  <c r="L362" i="5"/>
  <c r="R104" i="5"/>
  <c r="H362" i="5"/>
  <c r="AB362" i="5"/>
  <c r="U361" i="5"/>
  <c r="P361" i="5"/>
  <c r="AQ360" i="5"/>
  <c r="AL360" i="5"/>
  <c r="F362" i="5"/>
  <c r="AR361" i="5"/>
  <c r="AM361" i="5"/>
  <c r="I362" i="5"/>
  <c r="G106" i="5"/>
  <c r="Q105" i="5"/>
  <c r="L105" i="5"/>
  <c r="V106" i="5"/>
  <c r="AF105" i="5"/>
  <c r="AA105" i="5"/>
  <c r="U106" i="5"/>
  <c r="Z105" i="5"/>
  <c r="AE105" i="5"/>
  <c r="F106" i="5"/>
  <c r="P105" i="5"/>
  <c r="K105" i="5"/>
  <c r="Z363" i="5" l="1"/>
  <c r="AB363" i="5"/>
  <c r="AC363" i="5"/>
  <c r="AH363" i="5" s="1"/>
  <c r="AA363" i="5"/>
  <c r="AF363" i="5" s="1"/>
  <c r="AH362" i="5"/>
  <c r="AR362" i="5" s="1"/>
  <c r="AG362" i="5"/>
  <c r="AQ362" i="5" s="1"/>
  <c r="H363" i="5"/>
  <c r="M363" i="5" s="1"/>
  <c r="I363" i="5"/>
  <c r="N363" i="5" s="1"/>
  <c r="F363" i="5"/>
  <c r="N362" i="5"/>
  <c r="X362" i="5" s="1"/>
  <c r="I106" i="5"/>
  <c r="S105" i="5"/>
  <c r="N105" i="5"/>
  <c r="X107" i="5"/>
  <c r="AH106" i="5"/>
  <c r="AC106" i="5"/>
  <c r="K362" i="5"/>
  <c r="AE362" i="5"/>
  <c r="R362" i="5"/>
  <c r="W362" i="5"/>
  <c r="Q362" i="5"/>
  <c r="V362" i="5"/>
  <c r="AF362" i="5"/>
  <c r="H106" i="5"/>
  <c r="K363" i="5"/>
  <c r="R105" i="5"/>
  <c r="M105" i="5"/>
  <c r="L363" i="5"/>
  <c r="W106" i="5"/>
  <c r="AG363" i="5"/>
  <c r="AE363" i="5"/>
  <c r="AB105" i="5"/>
  <c r="AG105" i="5"/>
  <c r="V107" i="5"/>
  <c r="AF106" i="5"/>
  <c r="AA106" i="5"/>
  <c r="G107" i="5"/>
  <c r="Q106" i="5"/>
  <c r="L106" i="5"/>
  <c r="F107" i="5"/>
  <c r="P106" i="5"/>
  <c r="K106" i="5"/>
  <c r="U107" i="5"/>
  <c r="AE106" i="5"/>
  <c r="Z106" i="5"/>
  <c r="I364" i="5" l="1"/>
  <c r="G364" i="5"/>
  <c r="S362" i="5"/>
  <c r="AC364" i="5"/>
  <c r="Z364" i="5"/>
  <c r="AL362" i="5"/>
  <c r="AM362" i="5"/>
  <c r="X108" i="5"/>
  <c r="AH107" i="5"/>
  <c r="AC107" i="5"/>
  <c r="I107" i="5"/>
  <c r="S106" i="5"/>
  <c r="N106" i="5"/>
  <c r="AO363" i="5"/>
  <c r="AJ363" i="5"/>
  <c r="AP362" i="5"/>
  <c r="AK362" i="5"/>
  <c r="U363" i="5"/>
  <c r="P363" i="5"/>
  <c r="W363" i="5"/>
  <c r="R363" i="5"/>
  <c r="AP363" i="5"/>
  <c r="AK363" i="5"/>
  <c r="AQ363" i="5"/>
  <c r="AL363" i="5"/>
  <c r="AR363" i="5"/>
  <c r="AM363" i="5"/>
  <c r="AB364" i="5"/>
  <c r="AG364" i="5" s="1"/>
  <c r="U362" i="5"/>
  <c r="P362" i="5"/>
  <c r="H364" i="5"/>
  <c r="V363" i="5"/>
  <c r="Q363" i="5"/>
  <c r="X363" i="5"/>
  <c r="S363" i="5"/>
  <c r="AO362" i="5"/>
  <c r="AJ362" i="5"/>
  <c r="H107" i="5"/>
  <c r="G365" i="5" s="1"/>
  <c r="N364" i="5"/>
  <c r="R106" i="5"/>
  <c r="M106" i="5"/>
  <c r="L364" i="5"/>
  <c r="F364" i="5"/>
  <c r="K364" i="5" s="1"/>
  <c r="W107" i="5"/>
  <c r="AH364" i="5"/>
  <c r="AE364" i="5"/>
  <c r="AG106" i="5"/>
  <c r="AB106" i="5"/>
  <c r="AA364" i="5"/>
  <c r="AF364" i="5" s="1"/>
  <c r="G108" i="5"/>
  <c r="Q107" i="5"/>
  <c r="L107" i="5"/>
  <c r="V108" i="5"/>
  <c r="AA107" i="5"/>
  <c r="AF107" i="5"/>
  <c r="U108" i="5"/>
  <c r="Z107" i="5"/>
  <c r="AE107" i="5"/>
  <c r="F108" i="5"/>
  <c r="P107" i="5"/>
  <c r="K107" i="5"/>
  <c r="H365" i="5" l="1"/>
  <c r="I108" i="5"/>
  <c r="S107" i="5"/>
  <c r="N107" i="5"/>
  <c r="X109" i="5"/>
  <c r="AH108" i="5"/>
  <c r="AC108" i="5"/>
  <c r="W108" i="5"/>
  <c r="AG107" i="5"/>
  <c r="AB107" i="5"/>
  <c r="AQ364" i="5"/>
  <c r="AL364" i="5"/>
  <c r="U364" i="5"/>
  <c r="P364" i="5"/>
  <c r="AP364" i="5"/>
  <c r="AK364" i="5"/>
  <c r="AM364" i="5"/>
  <c r="AR364" i="5"/>
  <c r="H108" i="5"/>
  <c r="G366" i="5" s="1"/>
  <c r="M365" i="5"/>
  <c r="L365" i="5"/>
  <c r="M107" i="5"/>
  <c r="R107" i="5"/>
  <c r="V364" i="5"/>
  <c r="Q364" i="5"/>
  <c r="M364" i="5"/>
  <c r="AA365" i="5"/>
  <c r="AB365" i="5"/>
  <c r="Z365" i="5"/>
  <c r="AC365" i="5"/>
  <c r="X364" i="5"/>
  <c r="S364" i="5"/>
  <c r="F365" i="5"/>
  <c r="K365" i="5" s="1"/>
  <c r="AO364" i="5"/>
  <c r="AJ364" i="5"/>
  <c r="I365" i="5"/>
  <c r="I366" i="5" s="1"/>
  <c r="V109" i="5"/>
  <c r="AA108" i="5"/>
  <c r="AF108" i="5"/>
  <c r="G109" i="5"/>
  <c r="Q108" i="5"/>
  <c r="L108" i="5"/>
  <c r="F109" i="5"/>
  <c r="P108" i="5"/>
  <c r="K108" i="5"/>
  <c r="U109" i="5"/>
  <c r="Z108" i="5"/>
  <c r="AE108" i="5"/>
  <c r="AC366" i="5" l="1"/>
  <c r="AB366" i="5"/>
  <c r="Z366" i="5"/>
  <c r="AG365" i="5"/>
  <c r="H366" i="5"/>
  <c r="X110" i="5"/>
  <c r="AC109" i="5"/>
  <c r="AH109" i="5"/>
  <c r="I109" i="5"/>
  <c r="S108" i="5"/>
  <c r="N108" i="5"/>
  <c r="AQ365" i="5"/>
  <c r="AL365" i="5"/>
  <c r="AA366" i="5"/>
  <c r="AF366" i="5" s="1"/>
  <c r="N365" i="5"/>
  <c r="AF365" i="5"/>
  <c r="AE365" i="5"/>
  <c r="F366" i="5"/>
  <c r="K366" i="5" s="1"/>
  <c r="W364" i="5"/>
  <c r="R364" i="5"/>
  <c r="W365" i="5"/>
  <c r="R365" i="5"/>
  <c r="AH365" i="5"/>
  <c r="AC367" i="5"/>
  <c r="U365" i="5"/>
  <c r="P365" i="5"/>
  <c r="V365" i="5"/>
  <c r="Q365" i="5"/>
  <c r="H109" i="5"/>
  <c r="H367" i="5" s="1"/>
  <c r="L366" i="5"/>
  <c r="M366" i="5"/>
  <c r="N366" i="5"/>
  <c r="R108" i="5"/>
  <c r="M108" i="5"/>
  <c r="W109" i="5"/>
  <c r="Z367" i="5" s="1"/>
  <c r="AH366" i="5"/>
  <c r="AE366" i="5"/>
  <c r="AG366" i="5"/>
  <c r="AG108" i="5"/>
  <c r="AB108" i="5"/>
  <c r="G110" i="5"/>
  <c r="L109" i="5"/>
  <c r="Q109" i="5"/>
  <c r="V110" i="5"/>
  <c r="AA109" i="5"/>
  <c r="AF109" i="5"/>
  <c r="U110" i="5"/>
  <c r="AE109" i="5"/>
  <c r="Z109" i="5"/>
  <c r="F110" i="5"/>
  <c r="P109" i="5"/>
  <c r="K109" i="5"/>
  <c r="I110" i="5" l="1"/>
  <c r="N109" i="5"/>
  <c r="S109" i="5"/>
  <c r="X111" i="5"/>
  <c r="AH110" i="5"/>
  <c r="AC110" i="5"/>
  <c r="AO365" i="5"/>
  <c r="AJ365" i="5"/>
  <c r="P366" i="5"/>
  <c r="U366" i="5"/>
  <c r="AB367" i="5"/>
  <c r="H110" i="5"/>
  <c r="M367" i="5"/>
  <c r="R109" i="5"/>
  <c r="M109" i="5"/>
  <c r="AP365" i="5"/>
  <c r="AK365" i="5"/>
  <c r="AR365" i="5"/>
  <c r="AM365" i="5"/>
  <c r="AA367" i="5"/>
  <c r="AP366" i="5"/>
  <c r="AK366" i="5"/>
  <c r="V366" i="5"/>
  <c r="Q366" i="5"/>
  <c r="AR366" i="5"/>
  <c r="AM366" i="5"/>
  <c r="W110" i="5"/>
  <c r="AC368" i="5" s="1"/>
  <c r="AH367" i="5"/>
  <c r="AE367" i="5"/>
  <c r="AF367" i="5"/>
  <c r="AB109" i="5"/>
  <c r="AG109" i="5"/>
  <c r="X365" i="5"/>
  <c r="S365" i="5"/>
  <c r="AQ366" i="5"/>
  <c r="AL366" i="5"/>
  <c r="X366" i="5"/>
  <c r="S366" i="5"/>
  <c r="I367" i="5"/>
  <c r="I368" i="5" s="1"/>
  <c r="AJ366" i="5"/>
  <c r="AO366" i="5"/>
  <c r="W366" i="5"/>
  <c r="R366" i="5"/>
  <c r="F367" i="5"/>
  <c r="F368" i="5" s="1"/>
  <c r="G367" i="5"/>
  <c r="G368" i="5" s="1"/>
  <c r="V111" i="5"/>
  <c r="AA110" i="5"/>
  <c r="AF110" i="5"/>
  <c r="G111" i="5"/>
  <c r="Q110" i="5"/>
  <c r="L110" i="5"/>
  <c r="F111" i="5"/>
  <c r="P110" i="5"/>
  <c r="K110" i="5"/>
  <c r="U111" i="5"/>
  <c r="AE110" i="5"/>
  <c r="Z110" i="5"/>
  <c r="AA368" i="5" l="1"/>
  <c r="AB368" i="5"/>
  <c r="X112" i="5"/>
  <c r="AC111" i="5"/>
  <c r="AH111" i="5"/>
  <c r="I111" i="5"/>
  <c r="N110" i="5"/>
  <c r="S110" i="5"/>
  <c r="W367" i="5"/>
  <c r="R367" i="5"/>
  <c r="W111" i="5"/>
  <c r="AA369" i="5" s="1"/>
  <c r="AG368" i="5"/>
  <c r="AH368" i="5"/>
  <c r="AF368" i="5"/>
  <c r="AG110" i="5"/>
  <c r="AB110" i="5"/>
  <c r="L367" i="5"/>
  <c r="AP367" i="5"/>
  <c r="AK367" i="5"/>
  <c r="AG367" i="5"/>
  <c r="AO367" i="5"/>
  <c r="AJ367" i="5"/>
  <c r="AR367" i="5"/>
  <c r="AM367" i="5"/>
  <c r="K367" i="5"/>
  <c r="N367" i="5"/>
  <c r="Z368" i="5"/>
  <c r="AE368" i="5" s="1"/>
  <c r="H111" i="5"/>
  <c r="N368" i="5"/>
  <c r="L368" i="5"/>
  <c r="K368" i="5"/>
  <c r="R110" i="5"/>
  <c r="M110" i="5"/>
  <c r="H368" i="5"/>
  <c r="G112" i="5"/>
  <c r="Q111" i="5"/>
  <c r="L111" i="5"/>
  <c r="V112" i="5"/>
  <c r="AF111" i="5"/>
  <c r="AA111" i="5"/>
  <c r="U112" i="5"/>
  <c r="AE111" i="5"/>
  <c r="Z111" i="5"/>
  <c r="F112" i="5"/>
  <c r="P111" i="5"/>
  <c r="K111" i="5"/>
  <c r="I112" i="5" l="1"/>
  <c r="S111" i="5"/>
  <c r="N111" i="5"/>
  <c r="X113" i="5"/>
  <c r="AH112" i="5"/>
  <c r="AC112" i="5"/>
  <c r="W112" i="5"/>
  <c r="AA370" i="5" s="1"/>
  <c r="AF369" i="5"/>
  <c r="AG111" i="5"/>
  <c r="AB111" i="5"/>
  <c r="AO368" i="5"/>
  <c r="AJ368" i="5"/>
  <c r="P368" i="5"/>
  <c r="U368" i="5"/>
  <c r="AQ368" i="5"/>
  <c r="AL368" i="5"/>
  <c r="Q368" i="5"/>
  <c r="V368" i="5"/>
  <c r="AB369" i="5"/>
  <c r="AC369" i="5"/>
  <c r="AH369" i="5" s="1"/>
  <c r="V367" i="5"/>
  <c r="Q367" i="5"/>
  <c r="H112" i="5"/>
  <c r="R111" i="5"/>
  <c r="M111" i="5"/>
  <c r="Z369" i="5"/>
  <c r="P367" i="5"/>
  <c r="U367" i="5"/>
  <c r="AQ367" i="5"/>
  <c r="AL367" i="5"/>
  <c r="AR368" i="5"/>
  <c r="AM368" i="5"/>
  <c r="S368" i="5"/>
  <c r="X368" i="5"/>
  <c r="H369" i="5"/>
  <c r="G369" i="5"/>
  <c r="M368" i="5"/>
  <c r="X367" i="5"/>
  <c r="S367" i="5"/>
  <c r="F369" i="5"/>
  <c r="K369" i="5" s="1"/>
  <c r="AP368" i="5"/>
  <c r="AK368" i="5"/>
  <c r="I369" i="5"/>
  <c r="V113" i="5"/>
  <c r="AF112" i="5"/>
  <c r="AA112" i="5"/>
  <c r="G113" i="5"/>
  <c r="Q112" i="5"/>
  <c r="L112" i="5"/>
  <c r="F113" i="5"/>
  <c r="P112" i="5"/>
  <c r="K112" i="5"/>
  <c r="U113" i="5"/>
  <c r="AE112" i="5"/>
  <c r="Z112" i="5"/>
  <c r="G370" i="5" l="1"/>
  <c r="I370" i="5"/>
  <c r="H370" i="5"/>
  <c r="L369" i="5"/>
  <c r="Z370" i="5"/>
  <c r="AE370" i="5" s="1"/>
  <c r="AC370" i="5"/>
  <c r="AH370" i="5" s="1"/>
  <c r="AB370" i="5"/>
  <c r="AG370" i="5" s="1"/>
  <c r="N369" i="5"/>
  <c r="S369" i="5" s="1"/>
  <c r="X114" i="5"/>
  <c r="AH113" i="5"/>
  <c r="AC113" i="5"/>
  <c r="I113" i="5"/>
  <c r="S112" i="5"/>
  <c r="N112" i="5"/>
  <c r="U369" i="5"/>
  <c r="P369" i="5"/>
  <c r="AE369" i="5"/>
  <c r="W368" i="5"/>
  <c r="R368" i="5"/>
  <c r="V369" i="5"/>
  <c r="Q369" i="5"/>
  <c r="AR369" i="5"/>
  <c r="AM369" i="5"/>
  <c r="F370" i="5"/>
  <c r="AG369" i="5"/>
  <c r="H113" i="5"/>
  <c r="G371" i="5" s="1"/>
  <c r="L370" i="5"/>
  <c r="N370" i="5"/>
  <c r="M112" i="5"/>
  <c r="M370" i="5"/>
  <c r="R112" i="5"/>
  <c r="AP369" i="5"/>
  <c r="AK369" i="5"/>
  <c r="M369" i="5"/>
  <c r="W113" i="5"/>
  <c r="AF370" i="5"/>
  <c r="AG112" i="5"/>
  <c r="AB112" i="5"/>
  <c r="G114" i="5"/>
  <c r="Q113" i="5"/>
  <c r="L113" i="5"/>
  <c r="V114" i="5"/>
  <c r="AF113" i="5"/>
  <c r="AA113" i="5"/>
  <c r="U114" i="5"/>
  <c r="Z113" i="5"/>
  <c r="AE113" i="5"/>
  <c r="F114" i="5"/>
  <c r="P113" i="5"/>
  <c r="K113" i="5"/>
  <c r="X369" i="5" l="1"/>
  <c r="AB371" i="5"/>
  <c r="F371" i="5"/>
  <c r="I114" i="5"/>
  <c r="S113" i="5"/>
  <c r="N113" i="5"/>
  <c r="X115" i="5"/>
  <c r="AH114" i="5"/>
  <c r="AC114" i="5"/>
  <c r="S370" i="5"/>
  <c r="X370" i="5"/>
  <c r="W114" i="5"/>
  <c r="AG371" i="5"/>
  <c r="AH371" i="5"/>
  <c r="AG113" i="5"/>
  <c r="AB113" i="5"/>
  <c r="H371" i="5"/>
  <c r="M371" i="5" s="1"/>
  <c r="AA371" i="5"/>
  <c r="AQ370" i="5"/>
  <c r="AL370" i="5"/>
  <c r="AO369" i="5"/>
  <c r="AJ369" i="5"/>
  <c r="W369" i="5"/>
  <c r="R369" i="5"/>
  <c r="V370" i="5"/>
  <c r="Q370" i="5"/>
  <c r="Z371" i="5"/>
  <c r="AR370" i="5"/>
  <c r="AM370" i="5"/>
  <c r="AQ369" i="5"/>
  <c r="AL369" i="5"/>
  <c r="R370" i="5"/>
  <c r="W370" i="5"/>
  <c r="H114" i="5"/>
  <c r="G372" i="5" s="1"/>
  <c r="K371" i="5"/>
  <c r="L371" i="5"/>
  <c r="R113" i="5"/>
  <c r="M113" i="5"/>
  <c r="I371" i="5"/>
  <c r="AP370" i="5"/>
  <c r="AK370" i="5"/>
  <c r="AO370" i="5"/>
  <c r="AJ370" i="5"/>
  <c r="K370" i="5"/>
  <c r="AC371" i="5"/>
  <c r="V115" i="5"/>
  <c r="AF114" i="5"/>
  <c r="AA114" i="5"/>
  <c r="G115" i="5"/>
  <c r="Q114" i="5"/>
  <c r="L114" i="5"/>
  <c r="F115" i="5"/>
  <c r="K114" i="5"/>
  <c r="P114" i="5"/>
  <c r="U115" i="5"/>
  <c r="AE114" i="5"/>
  <c r="Z114" i="5"/>
  <c r="Z372" i="5" l="1"/>
  <c r="AA372" i="5"/>
  <c r="X116" i="5"/>
  <c r="AH115" i="5"/>
  <c r="AC115" i="5"/>
  <c r="I115" i="5"/>
  <c r="S114" i="5"/>
  <c r="N114" i="5"/>
  <c r="AQ371" i="5"/>
  <c r="AL371" i="5"/>
  <c r="I372" i="5"/>
  <c r="U371" i="5"/>
  <c r="P371" i="5"/>
  <c r="Z373" i="5"/>
  <c r="F372" i="5"/>
  <c r="K372" i="5" s="1"/>
  <c r="AR371" i="5"/>
  <c r="AM371" i="5"/>
  <c r="R371" i="5"/>
  <c r="W371" i="5"/>
  <c r="AC372" i="5"/>
  <c r="AH372" i="5" s="1"/>
  <c r="AE371" i="5"/>
  <c r="H115" i="5"/>
  <c r="R114" i="5"/>
  <c r="M114" i="5"/>
  <c r="L372" i="5"/>
  <c r="W115" i="5"/>
  <c r="AA373" i="5" s="1"/>
  <c r="AF372" i="5"/>
  <c r="AE372" i="5"/>
  <c r="AB114" i="5"/>
  <c r="AG114" i="5"/>
  <c r="H372" i="5"/>
  <c r="U370" i="5"/>
  <c r="P370" i="5"/>
  <c r="N371" i="5"/>
  <c r="V371" i="5"/>
  <c r="Q371" i="5"/>
  <c r="AF371" i="5"/>
  <c r="AB372" i="5"/>
  <c r="G116" i="5"/>
  <c r="Q115" i="5"/>
  <c r="L115" i="5"/>
  <c r="V116" i="5"/>
  <c r="AA115" i="5"/>
  <c r="AF115" i="5"/>
  <c r="U116" i="5"/>
  <c r="AE115" i="5"/>
  <c r="Z115" i="5"/>
  <c r="F116" i="5"/>
  <c r="K115" i="5"/>
  <c r="P115" i="5"/>
  <c r="I116" i="5" l="1"/>
  <c r="S115" i="5"/>
  <c r="N115" i="5"/>
  <c r="X117" i="5"/>
  <c r="AH116" i="5"/>
  <c r="AC116" i="5"/>
  <c r="AC373" i="5"/>
  <c r="AH373" i="5" s="1"/>
  <c r="Z374" i="5"/>
  <c r="AB373" i="5"/>
  <c r="I373" i="5"/>
  <c r="AJ372" i="5"/>
  <c r="AO372" i="5"/>
  <c r="AM372" i="5"/>
  <c r="AR372" i="5"/>
  <c r="H116" i="5"/>
  <c r="M373" i="5"/>
  <c r="R115" i="5"/>
  <c r="M115" i="5"/>
  <c r="W116" i="5"/>
  <c r="AF373" i="5"/>
  <c r="AE373" i="5"/>
  <c r="AB115" i="5"/>
  <c r="AG115" i="5"/>
  <c r="AJ371" i="5"/>
  <c r="AO371" i="5"/>
  <c r="H373" i="5"/>
  <c r="V372" i="5"/>
  <c r="Q372" i="5"/>
  <c r="U372" i="5"/>
  <c r="P372" i="5"/>
  <c r="AP371" i="5"/>
  <c r="AK371" i="5"/>
  <c r="AG372" i="5"/>
  <c r="N372" i="5"/>
  <c r="X371" i="5"/>
  <c r="S371" i="5"/>
  <c r="AP372" i="5"/>
  <c r="AK372" i="5"/>
  <c r="M372" i="5"/>
  <c r="F373" i="5"/>
  <c r="G373" i="5"/>
  <c r="V117" i="5"/>
  <c r="AA116" i="5"/>
  <c r="AF116" i="5"/>
  <c r="G117" i="5"/>
  <c r="Q116" i="5"/>
  <c r="L116" i="5"/>
  <c r="F117" i="5"/>
  <c r="K116" i="5"/>
  <c r="P116" i="5"/>
  <c r="U117" i="5"/>
  <c r="AE116" i="5"/>
  <c r="Z116" i="5"/>
  <c r="AB374" i="5" l="1"/>
  <c r="I374" i="5"/>
  <c r="H374" i="5"/>
  <c r="G374" i="5"/>
  <c r="L374" i="5" s="1"/>
  <c r="F374" i="5"/>
  <c r="K374" i="5" s="1"/>
  <c r="L373" i="5"/>
  <c r="V373" i="5" s="1"/>
  <c r="X118" i="5"/>
  <c r="AC117" i="5"/>
  <c r="AH117" i="5"/>
  <c r="I117" i="5"/>
  <c r="S116" i="5"/>
  <c r="N116" i="5"/>
  <c r="K373" i="5"/>
  <c r="AO373" i="5"/>
  <c r="AJ373" i="5"/>
  <c r="AB375" i="5"/>
  <c r="AP373" i="5"/>
  <c r="AK373" i="5"/>
  <c r="W373" i="5"/>
  <c r="R373" i="5"/>
  <c r="W372" i="5"/>
  <c r="R372" i="5"/>
  <c r="I375" i="5"/>
  <c r="AG373" i="5"/>
  <c r="X372" i="5"/>
  <c r="S372" i="5"/>
  <c r="AR373" i="5"/>
  <c r="AM373" i="5"/>
  <c r="H117" i="5"/>
  <c r="G375" i="5" s="1"/>
  <c r="N374" i="5"/>
  <c r="M116" i="5"/>
  <c r="M374" i="5"/>
  <c r="R116" i="5"/>
  <c r="AC374" i="5"/>
  <c r="N373" i="5"/>
  <c r="AQ372" i="5"/>
  <c r="AL372" i="5"/>
  <c r="W117" i="5"/>
  <c r="Z375" i="5" s="1"/>
  <c r="AG374" i="5"/>
  <c r="AE374" i="5"/>
  <c r="AB116" i="5"/>
  <c r="AG116" i="5"/>
  <c r="AA374" i="5"/>
  <c r="AF374" i="5" s="1"/>
  <c r="G118" i="5"/>
  <c r="L117" i="5"/>
  <c r="Q117" i="5"/>
  <c r="V118" i="5"/>
  <c r="AA117" i="5"/>
  <c r="AF117" i="5"/>
  <c r="U118" i="5"/>
  <c r="AE117" i="5"/>
  <c r="Z117" i="5"/>
  <c r="F118" i="5"/>
  <c r="K117" i="5"/>
  <c r="P117" i="5"/>
  <c r="Q373" i="5" l="1"/>
  <c r="AC375" i="5"/>
  <c r="I118" i="5"/>
  <c r="N117" i="5"/>
  <c r="S117" i="5"/>
  <c r="X119" i="5"/>
  <c r="AH118" i="5"/>
  <c r="AC118" i="5"/>
  <c r="S374" i="5"/>
  <c r="X374" i="5"/>
  <c r="W374" i="5"/>
  <c r="R374" i="5"/>
  <c r="AJ374" i="5"/>
  <c r="AO374" i="5"/>
  <c r="X373" i="5"/>
  <c r="S373" i="5"/>
  <c r="AQ373" i="5"/>
  <c r="AL373" i="5"/>
  <c r="AQ374" i="5"/>
  <c r="AL374" i="5"/>
  <c r="AP374" i="5"/>
  <c r="AK374" i="5"/>
  <c r="H118" i="5"/>
  <c r="I376" i="5" s="1"/>
  <c r="N375" i="5"/>
  <c r="L375" i="5"/>
  <c r="M117" i="5"/>
  <c r="R117" i="5"/>
  <c r="P373" i="5"/>
  <c r="U373" i="5"/>
  <c r="V374" i="5"/>
  <c r="Q374" i="5"/>
  <c r="AH374" i="5"/>
  <c r="W118" i="5"/>
  <c r="AB376" i="5" s="1"/>
  <c r="AH375" i="5"/>
  <c r="AG375" i="5"/>
  <c r="AE375" i="5"/>
  <c r="AB117" i="5"/>
  <c r="AG117" i="5"/>
  <c r="P374" i="5"/>
  <c r="U374" i="5"/>
  <c r="AA375" i="5"/>
  <c r="H375" i="5"/>
  <c r="F375" i="5"/>
  <c r="V119" i="5"/>
  <c r="AA118" i="5"/>
  <c r="AF118" i="5"/>
  <c r="G119" i="5"/>
  <c r="Q118" i="5"/>
  <c r="L118" i="5"/>
  <c r="F119" i="5"/>
  <c r="P118" i="5"/>
  <c r="K118" i="5"/>
  <c r="U119" i="5"/>
  <c r="AE118" i="5"/>
  <c r="Z118" i="5"/>
  <c r="G376" i="5" l="1"/>
  <c r="F376" i="5"/>
  <c r="H376" i="5"/>
  <c r="K375" i="5"/>
  <c r="U375" i="5" s="1"/>
  <c r="M375" i="5"/>
  <c r="W375" i="5" s="1"/>
  <c r="X120" i="5"/>
  <c r="AC119" i="5"/>
  <c r="AH119" i="5"/>
  <c r="I119" i="5"/>
  <c r="N118" i="5"/>
  <c r="S118" i="5"/>
  <c r="AR374" i="5"/>
  <c r="AM374" i="5"/>
  <c r="W119" i="5"/>
  <c r="AG376" i="5"/>
  <c r="AG118" i="5"/>
  <c r="AB118" i="5"/>
  <c r="AO375" i="5"/>
  <c r="AJ375" i="5"/>
  <c r="V375" i="5"/>
  <c r="Q375" i="5"/>
  <c r="X375" i="5"/>
  <c r="S375" i="5"/>
  <c r="AR375" i="5"/>
  <c r="AM375" i="5"/>
  <c r="H119" i="5"/>
  <c r="G377" i="5" s="1"/>
  <c r="N376" i="5"/>
  <c r="L376" i="5"/>
  <c r="M376" i="5"/>
  <c r="K376" i="5"/>
  <c r="R118" i="5"/>
  <c r="M118" i="5"/>
  <c r="AQ375" i="5"/>
  <c r="AL375" i="5"/>
  <c r="AA376" i="5"/>
  <c r="AF375" i="5"/>
  <c r="AC376" i="5"/>
  <c r="Z376" i="5"/>
  <c r="G120" i="5"/>
  <c r="L119" i="5"/>
  <c r="Q119" i="5"/>
  <c r="V120" i="5"/>
  <c r="AF119" i="5"/>
  <c r="AA119" i="5"/>
  <c r="U120" i="5"/>
  <c r="AE119" i="5"/>
  <c r="Z119" i="5"/>
  <c r="F120" i="5"/>
  <c r="P119" i="5"/>
  <c r="K119" i="5"/>
  <c r="AA377" i="5" l="1"/>
  <c r="P375" i="5"/>
  <c r="AC377" i="5"/>
  <c r="AF376" i="5"/>
  <c r="Z377" i="5"/>
  <c r="R375" i="5"/>
  <c r="H377" i="5"/>
  <c r="I120" i="5"/>
  <c r="N119" i="5"/>
  <c r="S119" i="5"/>
  <c r="X121" i="5"/>
  <c r="AH120" i="5"/>
  <c r="AC120" i="5"/>
  <c r="AH376" i="5"/>
  <c r="AQ376" i="5"/>
  <c r="AL376" i="5"/>
  <c r="Q376" i="5"/>
  <c r="V376" i="5"/>
  <c r="I377" i="5"/>
  <c r="N377" i="5" s="1"/>
  <c r="AP376" i="5"/>
  <c r="AK376" i="5"/>
  <c r="U376" i="5"/>
  <c r="P376" i="5"/>
  <c r="AE376" i="5"/>
  <c r="W376" i="5"/>
  <c r="R376" i="5"/>
  <c r="AP375" i="5"/>
  <c r="AK375" i="5"/>
  <c r="W120" i="5"/>
  <c r="AA378" i="5" s="1"/>
  <c r="AH377" i="5"/>
  <c r="AE377" i="5"/>
  <c r="AF377" i="5"/>
  <c r="AG119" i="5"/>
  <c r="AB119" i="5"/>
  <c r="S376" i="5"/>
  <c r="X376" i="5"/>
  <c r="H120" i="5"/>
  <c r="L377" i="5"/>
  <c r="M377" i="5"/>
  <c r="R119" i="5"/>
  <c r="M119" i="5"/>
  <c r="F377" i="5"/>
  <c r="AB377" i="5"/>
  <c r="V121" i="5"/>
  <c r="AF120" i="5"/>
  <c r="AA120" i="5"/>
  <c r="G121" i="5"/>
  <c r="L120" i="5"/>
  <c r="Q120" i="5"/>
  <c r="F121" i="5"/>
  <c r="P120" i="5"/>
  <c r="K120" i="5"/>
  <c r="U121" i="5"/>
  <c r="AE120" i="5"/>
  <c r="Z120" i="5"/>
  <c r="AB378" i="5" l="1"/>
  <c r="X122" i="5"/>
  <c r="AH121" i="5"/>
  <c r="AC121" i="5"/>
  <c r="I121" i="5"/>
  <c r="S120" i="5"/>
  <c r="N120" i="5"/>
  <c r="Q377" i="5"/>
  <c r="V377" i="5"/>
  <c r="AO377" i="5"/>
  <c r="AJ377" i="5"/>
  <c r="AO376" i="5"/>
  <c r="AJ376" i="5"/>
  <c r="H121" i="5"/>
  <c r="M378" i="5"/>
  <c r="M120" i="5"/>
  <c r="R120" i="5"/>
  <c r="AR377" i="5"/>
  <c r="AM377" i="5"/>
  <c r="F378" i="5"/>
  <c r="W121" i="5"/>
  <c r="AB379" i="5" s="1"/>
  <c r="AG378" i="5"/>
  <c r="AH378" i="5"/>
  <c r="AF378" i="5"/>
  <c r="AG120" i="5"/>
  <c r="AB120" i="5"/>
  <c r="AC378" i="5"/>
  <c r="H378" i="5"/>
  <c r="AP377" i="5"/>
  <c r="AK377" i="5"/>
  <c r="X377" i="5"/>
  <c r="S377" i="5"/>
  <c r="K377" i="5"/>
  <c r="AR376" i="5"/>
  <c r="AM376" i="5"/>
  <c r="Z378" i="5"/>
  <c r="Z379" i="5" s="1"/>
  <c r="W377" i="5"/>
  <c r="R377" i="5"/>
  <c r="AG377" i="5"/>
  <c r="I378" i="5"/>
  <c r="G378" i="5"/>
  <c r="G122" i="5"/>
  <c r="Q121" i="5"/>
  <c r="L121" i="5"/>
  <c r="V122" i="5"/>
  <c r="AF121" i="5"/>
  <c r="AA121" i="5"/>
  <c r="U122" i="5"/>
  <c r="AE121" i="5"/>
  <c r="Z121" i="5"/>
  <c r="F122" i="5"/>
  <c r="P121" i="5"/>
  <c r="K121" i="5"/>
  <c r="AE378" i="5" l="1"/>
  <c r="AA379" i="5"/>
  <c r="I379" i="5"/>
  <c r="I122" i="5"/>
  <c r="N121" i="5"/>
  <c r="S121" i="5"/>
  <c r="X123" i="5"/>
  <c r="AH122" i="5"/>
  <c r="AC122" i="5"/>
  <c r="H122" i="5"/>
  <c r="N379" i="5"/>
  <c r="L379" i="5"/>
  <c r="R121" i="5"/>
  <c r="M121" i="5"/>
  <c r="AQ377" i="5"/>
  <c r="AL377" i="5"/>
  <c r="AP378" i="5"/>
  <c r="AK378" i="5"/>
  <c r="G379" i="5"/>
  <c r="U377" i="5"/>
  <c r="P377" i="5"/>
  <c r="W378" i="5"/>
  <c r="R378" i="5"/>
  <c r="I380" i="5"/>
  <c r="AO378" i="5"/>
  <c r="AJ378" i="5"/>
  <c r="AR378" i="5"/>
  <c r="AM378" i="5"/>
  <c r="AQ378" i="5"/>
  <c r="AL378" i="5"/>
  <c r="L378" i="5"/>
  <c r="W122" i="5"/>
  <c r="AA380" i="5" s="1"/>
  <c r="AG379" i="5"/>
  <c r="AE379" i="5"/>
  <c r="AF379" i="5"/>
  <c r="AG121" i="5"/>
  <c r="AB121" i="5"/>
  <c r="N378" i="5"/>
  <c r="H379" i="5"/>
  <c r="H380" i="5" s="1"/>
  <c r="AC379" i="5"/>
  <c r="AH379" i="5" s="1"/>
  <c r="F379" i="5"/>
  <c r="K378" i="5"/>
  <c r="V123" i="5"/>
  <c r="AF122" i="5"/>
  <c r="AA122" i="5"/>
  <c r="G123" i="5"/>
  <c r="Q122" i="5"/>
  <c r="L122" i="5"/>
  <c r="F123" i="5"/>
  <c r="P122" i="5"/>
  <c r="K122" i="5"/>
  <c r="U123" i="5"/>
  <c r="AE122" i="5"/>
  <c r="Z122" i="5"/>
  <c r="AC380" i="5" l="1"/>
  <c r="F380" i="5"/>
  <c r="G380" i="5"/>
  <c r="X124" i="5"/>
  <c r="AH123" i="5"/>
  <c r="AC123" i="5"/>
  <c r="I123" i="5"/>
  <c r="S122" i="5"/>
  <c r="N122" i="5"/>
  <c r="AP379" i="5"/>
  <c r="AK379" i="5"/>
  <c r="AR379" i="5"/>
  <c r="AM379" i="5"/>
  <c r="AC381" i="5"/>
  <c r="X379" i="5"/>
  <c r="S379" i="5"/>
  <c r="W123" i="5"/>
  <c r="AA381" i="5" s="1"/>
  <c r="AH380" i="5"/>
  <c r="AF380" i="5"/>
  <c r="AE380" i="5"/>
  <c r="AG122" i="5"/>
  <c r="AB122" i="5"/>
  <c r="M379" i="5"/>
  <c r="AO379" i="5"/>
  <c r="AJ379" i="5"/>
  <c r="V379" i="5"/>
  <c r="Q379" i="5"/>
  <c r="AQ379" i="5"/>
  <c r="AL379" i="5"/>
  <c r="K379" i="5"/>
  <c r="S378" i="5"/>
  <c r="X378" i="5"/>
  <c r="Z380" i="5"/>
  <c r="Z381" i="5" s="1"/>
  <c r="Q378" i="5"/>
  <c r="V378" i="5"/>
  <c r="H123" i="5"/>
  <c r="F381" i="5" s="1"/>
  <c r="M380" i="5"/>
  <c r="L380" i="5"/>
  <c r="N380" i="5"/>
  <c r="R122" i="5"/>
  <c r="M122" i="5"/>
  <c r="K380" i="5"/>
  <c r="U378" i="5"/>
  <c r="P378" i="5"/>
  <c r="AB380" i="5"/>
  <c r="AG380" i="5" s="1"/>
  <c r="G124" i="5"/>
  <c r="Q123" i="5"/>
  <c r="L123" i="5"/>
  <c r="V124" i="5"/>
  <c r="AA123" i="5"/>
  <c r="AF123" i="5"/>
  <c r="U124" i="5"/>
  <c r="AE123" i="5"/>
  <c r="Z123" i="5"/>
  <c r="F124" i="5"/>
  <c r="P123" i="5"/>
  <c r="K123" i="5"/>
  <c r="I381" i="5" l="1"/>
  <c r="G381" i="5"/>
  <c r="I124" i="5"/>
  <c r="S123" i="5"/>
  <c r="N123" i="5"/>
  <c r="X125" i="5"/>
  <c r="AH124" i="5"/>
  <c r="AC124" i="5"/>
  <c r="AJ380" i="5"/>
  <c r="AO380" i="5"/>
  <c r="AP380" i="5"/>
  <c r="AK380" i="5"/>
  <c r="X380" i="5"/>
  <c r="S380" i="5"/>
  <c r="V380" i="5"/>
  <c r="Q380" i="5"/>
  <c r="R379" i="5"/>
  <c r="W379" i="5"/>
  <c r="H381" i="5"/>
  <c r="U380" i="5"/>
  <c r="P380" i="5"/>
  <c r="AQ380" i="5"/>
  <c r="AL380" i="5"/>
  <c r="AR380" i="5"/>
  <c r="AM380" i="5"/>
  <c r="W124" i="5"/>
  <c r="Z382" i="5" s="1"/>
  <c r="AH381" i="5"/>
  <c r="AF381" i="5"/>
  <c r="AE381" i="5"/>
  <c r="AG123" i="5"/>
  <c r="AB123" i="5"/>
  <c r="AB381" i="5"/>
  <c r="W380" i="5"/>
  <c r="R380" i="5"/>
  <c r="U379" i="5"/>
  <c r="P379" i="5"/>
  <c r="H124" i="5"/>
  <c r="I382" i="5" s="1"/>
  <c r="L381" i="5"/>
  <c r="N381" i="5"/>
  <c r="K381" i="5"/>
  <c r="M123" i="5"/>
  <c r="R123" i="5"/>
  <c r="V125" i="5"/>
  <c r="AA124" i="5"/>
  <c r="AF124" i="5"/>
  <c r="G125" i="5"/>
  <c r="Q124" i="5"/>
  <c r="L124" i="5"/>
  <c r="F125" i="5"/>
  <c r="P124" i="5"/>
  <c r="K124" i="5"/>
  <c r="U125" i="5"/>
  <c r="AE124" i="5"/>
  <c r="Z124" i="5"/>
  <c r="H382" i="5" l="1"/>
  <c r="G382" i="5"/>
  <c r="X126" i="5"/>
  <c r="AC125" i="5"/>
  <c r="AH125" i="5"/>
  <c r="I125" i="5"/>
  <c r="S124" i="5"/>
  <c r="N124" i="5"/>
  <c r="U381" i="5"/>
  <c r="P381" i="5"/>
  <c r="AR381" i="5"/>
  <c r="AM381" i="5"/>
  <c r="AB382" i="5"/>
  <c r="H125" i="5"/>
  <c r="H383" i="5" s="1"/>
  <c r="L382" i="5"/>
  <c r="N382" i="5"/>
  <c r="R124" i="5"/>
  <c r="M124" i="5"/>
  <c r="M382" i="5"/>
  <c r="AG381" i="5"/>
  <c r="W125" i="5"/>
  <c r="AH382" i="5"/>
  <c r="AE382" i="5"/>
  <c r="AG124" i="5"/>
  <c r="AB124" i="5"/>
  <c r="V381" i="5"/>
  <c r="Q381" i="5"/>
  <c r="AC382" i="5"/>
  <c r="M381" i="5"/>
  <c r="AJ381" i="5"/>
  <c r="AO381" i="5"/>
  <c r="AA382" i="5"/>
  <c r="X381" i="5"/>
  <c r="S381" i="5"/>
  <c r="AP381" i="5"/>
  <c r="AK381" i="5"/>
  <c r="F382" i="5"/>
  <c r="K382" i="5" s="1"/>
  <c r="G126" i="5"/>
  <c r="L125" i="5"/>
  <c r="Q125" i="5"/>
  <c r="V126" i="5"/>
  <c r="AA125" i="5"/>
  <c r="AF125" i="5"/>
  <c r="U126" i="5"/>
  <c r="AE125" i="5"/>
  <c r="Z125" i="5"/>
  <c r="F126" i="5"/>
  <c r="P125" i="5"/>
  <c r="K125" i="5"/>
  <c r="G383" i="5" l="1"/>
  <c r="AB383" i="5"/>
  <c r="AG383" i="5" s="1"/>
  <c r="AC383" i="5"/>
  <c r="AH383" i="5" s="1"/>
  <c r="AA383" i="5"/>
  <c r="AF383" i="5" s="1"/>
  <c r="I383" i="5"/>
  <c r="N383" i="5" s="1"/>
  <c r="F383" i="5"/>
  <c r="K383" i="5" s="1"/>
  <c r="I126" i="5"/>
  <c r="S125" i="5"/>
  <c r="N125" i="5"/>
  <c r="X127" i="5"/>
  <c r="AH126" i="5"/>
  <c r="AC126" i="5"/>
  <c r="AQ381" i="5"/>
  <c r="AL381" i="5"/>
  <c r="AF382" i="5"/>
  <c r="X382" i="5"/>
  <c r="S382" i="5"/>
  <c r="AJ382" i="5"/>
  <c r="AO382" i="5"/>
  <c r="P382" i="5"/>
  <c r="U382" i="5"/>
  <c r="AR382" i="5"/>
  <c r="AM382" i="5"/>
  <c r="V382" i="5"/>
  <c r="Q382" i="5"/>
  <c r="W382" i="5"/>
  <c r="R382" i="5"/>
  <c r="W381" i="5"/>
  <c r="R381" i="5"/>
  <c r="AG382" i="5"/>
  <c r="W126" i="5"/>
  <c r="AB125" i="5"/>
  <c r="AG125" i="5"/>
  <c r="H126" i="5"/>
  <c r="L383" i="5"/>
  <c r="R125" i="5"/>
  <c r="M125" i="5"/>
  <c r="M383" i="5"/>
  <c r="Z383" i="5"/>
  <c r="V127" i="5"/>
  <c r="AA126" i="5"/>
  <c r="AF126" i="5"/>
  <c r="G127" i="5"/>
  <c r="Q126" i="5"/>
  <c r="L126" i="5"/>
  <c r="F127" i="5"/>
  <c r="P126" i="5"/>
  <c r="K126" i="5"/>
  <c r="U127" i="5"/>
  <c r="AE126" i="5"/>
  <c r="Z126" i="5"/>
  <c r="F384" i="5" l="1"/>
  <c r="G384" i="5"/>
  <c r="AC384" i="5"/>
  <c r="AH384" i="5" s="1"/>
  <c r="Z384" i="5"/>
  <c r="AE384" i="5" s="1"/>
  <c r="AB384" i="5"/>
  <c r="AG384" i="5" s="1"/>
  <c r="H384" i="5"/>
  <c r="M384" i="5" s="1"/>
  <c r="I384" i="5"/>
  <c r="N384" i="5" s="1"/>
  <c r="X128" i="5"/>
  <c r="AC127" i="5"/>
  <c r="AH127" i="5"/>
  <c r="I127" i="5"/>
  <c r="S126" i="5"/>
  <c r="N126" i="5"/>
  <c r="P383" i="5"/>
  <c r="U383" i="5"/>
  <c r="AQ383" i="5"/>
  <c r="AL383" i="5"/>
  <c r="V383" i="5"/>
  <c r="Q383" i="5"/>
  <c r="AR383" i="5"/>
  <c r="AM383" i="5"/>
  <c r="X383" i="5"/>
  <c r="S383" i="5"/>
  <c r="W127" i="5"/>
  <c r="Z385" i="5" s="1"/>
  <c r="AG126" i="5"/>
  <c r="AB126" i="5"/>
  <c r="W383" i="5"/>
  <c r="R383" i="5"/>
  <c r="AP383" i="5"/>
  <c r="AK383" i="5"/>
  <c r="AE383" i="5"/>
  <c r="AP382" i="5"/>
  <c r="AK382" i="5"/>
  <c r="H127" i="5"/>
  <c r="G385" i="5" s="1"/>
  <c r="L384" i="5"/>
  <c r="K384" i="5"/>
  <c r="M126" i="5"/>
  <c r="R126" i="5"/>
  <c r="AQ382" i="5"/>
  <c r="AL382" i="5"/>
  <c r="AA384" i="5"/>
  <c r="AF384" i="5" s="1"/>
  <c r="G128" i="5"/>
  <c r="Q127" i="5"/>
  <c r="L127" i="5"/>
  <c r="V128" i="5"/>
  <c r="AF127" i="5"/>
  <c r="AA127" i="5"/>
  <c r="U128" i="5"/>
  <c r="AE127" i="5"/>
  <c r="Z127" i="5"/>
  <c r="F128" i="5"/>
  <c r="P127" i="5"/>
  <c r="K127" i="5"/>
  <c r="I128" i="5" l="1"/>
  <c r="S127" i="5"/>
  <c r="N127" i="5"/>
  <c r="X129" i="5"/>
  <c r="AH128" i="5"/>
  <c r="AC128" i="5"/>
  <c r="AP384" i="5"/>
  <c r="AK384" i="5"/>
  <c r="W384" i="5"/>
  <c r="R384" i="5"/>
  <c r="P384" i="5"/>
  <c r="U384" i="5"/>
  <c r="AR384" i="5"/>
  <c r="AM384" i="5"/>
  <c r="I385" i="5"/>
  <c r="N385" i="5" s="1"/>
  <c r="H385" i="5"/>
  <c r="M385" i="5" s="1"/>
  <c r="F385" i="5"/>
  <c r="AJ383" i="5"/>
  <c r="AO383" i="5"/>
  <c r="Q384" i="5"/>
  <c r="V384" i="5"/>
  <c r="AO384" i="5"/>
  <c r="AJ384" i="5"/>
  <c r="H128" i="5"/>
  <c r="L385" i="5"/>
  <c r="K385" i="5"/>
  <c r="M127" i="5"/>
  <c r="R127" i="5"/>
  <c r="W128" i="5"/>
  <c r="AE385" i="5"/>
  <c r="AG385" i="5"/>
  <c r="AF385" i="5"/>
  <c r="AG127" i="5"/>
  <c r="AB127" i="5"/>
  <c r="AB385" i="5"/>
  <c r="AA385" i="5"/>
  <c r="S384" i="5"/>
  <c r="X384" i="5"/>
  <c r="AQ384" i="5"/>
  <c r="AL384" i="5"/>
  <c r="AC385" i="5"/>
  <c r="V129" i="5"/>
  <c r="AF128" i="5"/>
  <c r="AA128" i="5"/>
  <c r="G129" i="5"/>
  <c r="Q128" i="5"/>
  <c r="L128" i="5"/>
  <c r="F129" i="5"/>
  <c r="P128" i="5"/>
  <c r="K128" i="5"/>
  <c r="U129" i="5"/>
  <c r="AE128" i="5"/>
  <c r="Z128" i="5"/>
  <c r="AA386" i="5" l="1"/>
  <c r="AC386" i="5"/>
  <c r="AH386" i="5" s="1"/>
  <c r="F386" i="5"/>
  <c r="K386" i="5" s="1"/>
  <c r="X130" i="5"/>
  <c r="AH129" i="5"/>
  <c r="AC129" i="5"/>
  <c r="I129" i="5"/>
  <c r="S128" i="5"/>
  <c r="N128" i="5"/>
  <c r="W385" i="5"/>
  <c r="R385" i="5"/>
  <c r="AO385" i="5"/>
  <c r="AJ385" i="5"/>
  <c r="W129" i="5"/>
  <c r="AA387" i="5" s="1"/>
  <c r="AF386" i="5"/>
  <c r="AG128" i="5"/>
  <c r="AB128" i="5"/>
  <c r="I386" i="5"/>
  <c r="N386" i="5" s="1"/>
  <c r="AP385" i="5"/>
  <c r="AK385" i="5"/>
  <c r="U385" i="5"/>
  <c r="P385" i="5"/>
  <c r="AH385" i="5"/>
  <c r="S385" i="5"/>
  <c r="X385" i="5"/>
  <c r="H386" i="5"/>
  <c r="M386" i="5" s="1"/>
  <c r="Z386" i="5"/>
  <c r="AQ385" i="5"/>
  <c r="AL385" i="5"/>
  <c r="Q385" i="5"/>
  <c r="V385" i="5"/>
  <c r="H129" i="5"/>
  <c r="M128" i="5"/>
  <c r="R128" i="5"/>
  <c r="AB386" i="5"/>
  <c r="AG386" i="5" s="1"/>
  <c r="G386" i="5"/>
  <c r="G130" i="5"/>
  <c r="L129" i="5"/>
  <c r="Q129" i="5"/>
  <c r="V130" i="5"/>
  <c r="AF129" i="5"/>
  <c r="AA129" i="5"/>
  <c r="U130" i="5"/>
  <c r="AE129" i="5"/>
  <c r="Z129" i="5"/>
  <c r="F130" i="5"/>
  <c r="P129" i="5"/>
  <c r="K129" i="5"/>
  <c r="Z387" i="5" l="1"/>
  <c r="G387" i="5"/>
  <c r="L387" i="5" s="1"/>
  <c r="H387" i="5"/>
  <c r="I130" i="5"/>
  <c r="S129" i="5"/>
  <c r="N129" i="5"/>
  <c r="X131" i="5"/>
  <c r="AH130" i="5"/>
  <c r="AC130" i="5"/>
  <c r="AP386" i="5"/>
  <c r="AK386" i="5"/>
  <c r="H130" i="5"/>
  <c r="M387" i="5"/>
  <c r="K387" i="5"/>
  <c r="R129" i="5"/>
  <c r="M129" i="5"/>
  <c r="AQ386" i="5"/>
  <c r="AL386" i="5"/>
  <c r="U386" i="5"/>
  <c r="P386" i="5"/>
  <c r="X386" i="5"/>
  <c r="S386" i="5"/>
  <c r="AC387" i="5"/>
  <c r="AB387" i="5"/>
  <c r="I387" i="5"/>
  <c r="F387" i="5"/>
  <c r="AE386" i="5"/>
  <c r="W130" i="5"/>
  <c r="Z388" i="5" s="1"/>
  <c r="AF387" i="5"/>
  <c r="AE387" i="5"/>
  <c r="AB129" i="5"/>
  <c r="AG129" i="5"/>
  <c r="W386" i="5"/>
  <c r="R386" i="5"/>
  <c r="AR385" i="5"/>
  <c r="AM385" i="5"/>
  <c r="L386" i="5"/>
  <c r="AR386" i="5"/>
  <c r="AM386" i="5"/>
  <c r="V131" i="5"/>
  <c r="AF130" i="5"/>
  <c r="AA130" i="5"/>
  <c r="G131" i="5"/>
  <c r="Q130" i="5"/>
  <c r="L130" i="5"/>
  <c r="F131" i="5"/>
  <c r="K130" i="5"/>
  <c r="P130" i="5"/>
  <c r="U131" i="5"/>
  <c r="AE130" i="5"/>
  <c r="Z130" i="5"/>
  <c r="AB388" i="5" l="1"/>
  <c r="AC388" i="5"/>
  <c r="F388" i="5"/>
  <c r="K388" i="5" s="1"/>
  <c r="I388" i="5"/>
  <c r="N388" i="5" s="1"/>
  <c r="X132" i="5"/>
  <c r="AH131" i="5"/>
  <c r="AC131" i="5"/>
  <c r="I131" i="5"/>
  <c r="S130" i="5"/>
  <c r="N130" i="5"/>
  <c r="AO386" i="5"/>
  <c r="AJ386" i="5"/>
  <c r="U387" i="5"/>
  <c r="P387" i="5"/>
  <c r="Q386" i="5"/>
  <c r="V386" i="5"/>
  <c r="AP387" i="5"/>
  <c r="AK387" i="5"/>
  <c r="V387" i="5"/>
  <c r="Q387" i="5"/>
  <c r="AH387" i="5"/>
  <c r="W387" i="5"/>
  <c r="R387" i="5"/>
  <c r="H131" i="5"/>
  <c r="I389" i="5" s="1"/>
  <c r="R130" i="5"/>
  <c r="M130" i="5"/>
  <c r="H388" i="5"/>
  <c r="M388" i="5" s="1"/>
  <c r="AO387" i="5"/>
  <c r="AJ387" i="5"/>
  <c r="AG387" i="5"/>
  <c r="W131" i="5"/>
  <c r="AH388" i="5"/>
  <c r="AG388" i="5"/>
  <c r="AE388" i="5"/>
  <c r="AB130" i="5"/>
  <c r="AG130" i="5"/>
  <c r="G388" i="5"/>
  <c r="L388" i="5" s="1"/>
  <c r="N387" i="5"/>
  <c r="AA388" i="5"/>
  <c r="G132" i="5"/>
  <c r="Q131" i="5"/>
  <c r="L131" i="5"/>
  <c r="V132" i="5"/>
  <c r="AA131" i="5"/>
  <c r="AF131" i="5"/>
  <c r="U132" i="5"/>
  <c r="AE131" i="5"/>
  <c r="Z131" i="5"/>
  <c r="F132" i="5"/>
  <c r="K131" i="5"/>
  <c r="P131" i="5"/>
  <c r="F389" i="5" l="1"/>
  <c r="AA389" i="5"/>
  <c r="H389" i="5"/>
  <c r="G389" i="5"/>
  <c r="L389" i="5" s="1"/>
  <c r="I132" i="5"/>
  <c r="S131" i="5"/>
  <c r="N131" i="5"/>
  <c r="X133" i="5"/>
  <c r="AH132" i="5"/>
  <c r="AC132" i="5"/>
  <c r="W132" i="5"/>
  <c r="AA390" i="5" s="1"/>
  <c r="AF389" i="5"/>
  <c r="AG131" i="5"/>
  <c r="AB131" i="5"/>
  <c r="AF388" i="5"/>
  <c r="AB389" i="5"/>
  <c r="AB390" i="5" s="1"/>
  <c r="AM388" i="5"/>
  <c r="AR388" i="5"/>
  <c r="V388" i="5"/>
  <c r="Q388" i="5"/>
  <c r="X387" i="5"/>
  <c r="S387" i="5"/>
  <c r="AR387" i="5"/>
  <c r="AM387" i="5"/>
  <c r="U388" i="5"/>
  <c r="P388" i="5"/>
  <c r="Z389" i="5"/>
  <c r="Z390" i="5" s="1"/>
  <c r="X388" i="5"/>
  <c r="S388" i="5"/>
  <c r="W388" i="5"/>
  <c r="R388" i="5"/>
  <c r="AQ387" i="5"/>
  <c r="AL387" i="5"/>
  <c r="AO388" i="5"/>
  <c r="AJ388" i="5"/>
  <c r="AQ388" i="5"/>
  <c r="AL388" i="5"/>
  <c r="H132" i="5"/>
  <c r="H390" i="5" s="1"/>
  <c r="M389" i="5"/>
  <c r="N389" i="5"/>
  <c r="R131" i="5"/>
  <c r="K389" i="5"/>
  <c r="M131" i="5"/>
  <c r="AC389" i="5"/>
  <c r="AC390" i="5" s="1"/>
  <c r="V133" i="5"/>
  <c r="AA132" i="5"/>
  <c r="AF132" i="5"/>
  <c r="G133" i="5"/>
  <c r="Q132" i="5"/>
  <c r="L132" i="5"/>
  <c r="F133" i="5"/>
  <c r="K132" i="5"/>
  <c r="P132" i="5"/>
  <c r="U133" i="5"/>
  <c r="Z132" i="5"/>
  <c r="AE132" i="5"/>
  <c r="AG389" i="5" l="1"/>
  <c r="X134" i="5"/>
  <c r="AC133" i="5"/>
  <c r="AH133" i="5"/>
  <c r="I133" i="5"/>
  <c r="S132" i="5"/>
  <c r="N132" i="5"/>
  <c r="AP388" i="5"/>
  <c r="AK388" i="5"/>
  <c r="W389" i="5"/>
  <c r="R389" i="5"/>
  <c r="AQ389" i="5"/>
  <c r="AL389" i="5"/>
  <c r="AP389" i="5"/>
  <c r="AK389" i="5"/>
  <c r="U389" i="5"/>
  <c r="P389" i="5"/>
  <c r="H133" i="5"/>
  <c r="M390" i="5"/>
  <c r="R132" i="5"/>
  <c r="M132" i="5"/>
  <c r="I390" i="5"/>
  <c r="N390" i="5" s="1"/>
  <c r="AH389" i="5"/>
  <c r="S389" i="5"/>
  <c r="X389" i="5"/>
  <c r="AE389" i="5"/>
  <c r="G390" i="5"/>
  <c r="V389" i="5"/>
  <c r="Q389" i="5"/>
  <c r="F390" i="5"/>
  <c r="F391" i="5" s="1"/>
  <c r="W133" i="5"/>
  <c r="AB391" i="5" s="1"/>
  <c r="AH390" i="5"/>
  <c r="AF390" i="5"/>
  <c r="AE390" i="5"/>
  <c r="AG390" i="5"/>
  <c r="AB132" i="5"/>
  <c r="AG132" i="5"/>
  <c r="G134" i="5"/>
  <c r="L133" i="5"/>
  <c r="Q133" i="5"/>
  <c r="V134" i="5"/>
  <c r="AA133" i="5"/>
  <c r="AF133" i="5"/>
  <c r="U134" i="5"/>
  <c r="AE133" i="5"/>
  <c r="Z133" i="5"/>
  <c r="F134" i="5"/>
  <c r="K133" i="5"/>
  <c r="P133" i="5"/>
  <c r="I134" i="5" l="1"/>
  <c r="N133" i="5"/>
  <c r="S133" i="5"/>
  <c r="X135" i="5"/>
  <c r="AH134" i="5"/>
  <c r="AC134" i="5"/>
  <c r="AC391" i="5"/>
  <c r="AH391" i="5" s="1"/>
  <c r="W390" i="5"/>
  <c r="R390" i="5"/>
  <c r="AR389" i="5"/>
  <c r="AM389" i="5"/>
  <c r="W134" i="5"/>
  <c r="AG391" i="5"/>
  <c r="AB133" i="5"/>
  <c r="AG133" i="5"/>
  <c r="X390" i="5"/>
  <c r="S390" i="5"/>
  <c r="H134" i="5"/>
  <c r="F392" i="5" s="1"/>
  <c r="R133" i="5"/>
  <c r="M133" i="5"/>
  <c r="K391" i="5"/>
  <c r="I391" i="5"/>
  <c r="G391" i="5"/>
  <c r="L391" i="5" s="1"/>
  <c r="K390" i="5"/>
  <c r="AQ390" i="5"/>
  <c r="AL390" i="5"/>
  <c r="AJ390" i="5"/>
  <c r="AO390" i="5"/>
  <c r="AP390" i="5"/>
  <c r="AK390" i="5"/>
  <c r="AJ389" i="5"/>
  <c r="AO389" i="5"/>
  <c r="AR390" i="5"/>
  <c r="AM390" i="5"/>
  <c r="Z391" i="5"/>
  <c r="L390" i="5"/>
  <c r="AA391" i="5"/>
  <c r="AA392" i="5" s="1"/>
  <c r="H391" i="5"/>
  <c r="V135" i="5"/>
  <c r="AA134" i="5"/>
  <c r="AF134" i="5"/>
  <c r="G135" i="5"/>
  <c r="Q134" i="5"/>
  <c r="L134" i="5"/>
  <c r="F135" i="5"/>
  <c r="P134" i="5"/>
  <c r="K134" i="5"/>
  <c r="U135" i="5"/>
  <c r="AE134" i="5"/>
  <c r="Z134" i="5"/>
  <c r="G392" i="5" l="1"/>
  <c r="H392" i="5"/>
  <c r="I392" i="5"/>
  <c r="X136" i="5"/>
  <c r="AC135" i="5"/>
  <c r="AH135" i="5"/>
  <c r="I135" i="5"/>
  <c r="N134" i="5"/>
  <c r="S134" i="5"/>
  <c r="AR391" i="5"/>
  <c r="AM391" i="5"/>
  <c r="P391" i="5"/>
  <c r="U391" i="5"/>
  <c r="W135" i="5"/>
  <c r="AF392" i="5"/>
  <c r="AG134" i="5"/>
  <c r="AB134" i="5"/>
  <c r="V390" i="5"/>
  <c r="Q390" i="5"/>
  <c r="M391" i="5"/>
  <c r="P390" i="5"/>
  <c r="U390" i="5"/>
  <c r="N391" i="5"/>
  <c r="AQ391" i="5"/>
  <c r="AL391" i="5"/>
  <c r="AC392" i="5"/>
  <c r="Z392" i="5"/>
  <c r="V391" i="5"/>
  <c r="Q391" i="5"/>
  <c r="AF391" i="5"/>
  <c r="H135" i="5"/>
  <c r="H393" i="5" s="1"/>
  <c r="N392" i="5"/>
  <c r="L392" i="5"/>
  <c r="M392" i="5"/>
  <c r="M134" i="5"/>
  <c r="K392" i="5"/>
  <c r="R134" i="5"/>
  <c r="AE391" i="5"/>
  <c r="AB392" i="5"/>
  <c r="G136" i="5"/>
  <c r="Q135" i="5"/>
  <c r="L135" i="5"/>
  <c r="V136" i="5"/>
  <c r="AF135" i="5"/>
  <c r="AA135" i="5"/>
  <c r="U136" i="5"/>
  <c r="AE135" i="5"/>
  <c r="Z135" i="5"/>
  <c r="F136" i="5"/>
  <c r="P135" i="5"/>
  <c r="K135" i="5"/>
  <c r="AC393" i="5" l="1"/>
  <c r="I136" i="5"/>
  <c r="N135" i="5"/>
  <c r="S135" i="5"/>
  <c r="X137" i="5"/>
  <c r="AH136" i="5"/>
  <c r="AC136" i="5"/>
  <c r="W136" i="5"/>
  <c r="AC394" i="5" s="1"/>
  <c r="AH393" i="5"/>
  <c r="AG135" i="5"/>
  <c r="AB135" i="5"/>
  <c r="AB393" i="5"/>
  <c r="AG393" i="5" s="1"/>
  <c r="Q392" i="5"/>
  <c r="V392" i="5"/>
  <c r="AA393" i="5"/>
  <c r="AF393" i="5" s="1"/>
  <c r="AG392" i="5"/>
  <c r="H136" i="5"/>
  <c r="R135" i="5"/>
  <c r="M393" i="5"/>
  <c r="M135" i="5"/>
  <c r="AP392" i="5"/>
  <c r="AK392" i="5"/>
  <c r="S392" i="5"/>
  <c r="X392" i="5"/>
  <c r="AP391" i="5"/>
  <c r="AK391" i="5"/>
  <c r="X391" i="5"/>
  <c r="S391" i="5"/>
  <c r="F393" i="5"/>
  <c r="AJ391" i="5"/>
  <c r="AO391" i="5"/>
  <c r="G393" i="5"/>
  <c r="L393" i="5" s="1"/>
  <c r="P392" i="5"/>
  <c r="U392" i="5"/>
  <c r="AH392" i="5"/>
  <c r="W392" i="5"/>
  <c r="R392" i="5"/>
  <c r="Z393" i="5"/>
  <c r="W391" i="5"/>
  <c r="R391" i="5"/>
  <c r="AE392" i="5"/>
  <c r="I393" i="5"/>
  <c r="N393" i="5" s="1"/>
  <c r="V137" i="5"/>
  <c r="AF136" i="5"/>
  <c r="AA136" i="5"/>
  <c r="G137" i="5"/>
  <c r="L136" i="5"/>
  <c r="Q136" i="5"/>
  <c r="F137" i="5"/>
  <c r="P136" i="5"/>
  <c r="K136" i="5"/>
  <c r="U137" i="5"/>
  <c r="AE136" i="5"/>
  <c r="Z136" i="5"/>
  <c r="Z394" i="5" l="1"/>
  <c r="AA394" i="5"/>
  <c r="AA395" i="5" s="1"/>
  <c r="X138" i="5"/>
  <c r="AH137" i="5"/>
  <c r="AC137" i="5"/>
  <c r="I137" i="5"/>
  <c r="S136" i="5"/>
  <c r="N136" i="5"/>
  <c r="Q393" i="5"/>
  <c r="V393" i="5"/>
  <c r="S393" i="5"/>
  <c r="X393" i="5"/>
  <c r="AQ393" i="5"/>
  <c r="AL393" i="5"/>
  <c r="AO392" i="5"/>
  <c r="AJ392" i="5"/>
  <c r="W137" i="5"/>
  <c r="AE394" i="5"/>
  <c r="AH394" i="5"/>
  <c r="AF394" i="5"/>
  <c r="AG136" i="5"/>
  <c r="AB136" i="5"/>
  <c r="H137" i="5"/>
  <c r="M136" i="5"/>
  <c r="R136" i="5"/>
  <c r="AP393" i="5"/>
  <c r="AK393" i="5"/>
  <c r="F394" i="5"/>
  <c r="K394" i="5" s="1"/>
  <c r="AQ392" i="5"/>
  <c r="AL392" i="5"/>
  <c r="AR392" i="5"/>
  <c r="AM392" i="5"/>
  <c r="AR393" i="5"/>
  <c r="AM393" i="5"/>
  <c r="I394" i="5"/>
  <c r="W393" i="5"/>
  <c r="R393" i="5"/>
  <c r="AE393" i="5"/>
  <c r="G394" i="5"/>
  <c r="K393" i="5"/>
  <c r="AB394" i="5"/>
  <c r="AB395" i="5" s="1"/>
  <c r="H394" i="5"/>
  <c r="G138" i="5"/>
  <c r="L137" i="5"/>
  <c r="Q137" i="5"/>
  <c r="V138" i="5"/>
  <c r="AF137" i="5"/>
  <c r="AA137" i="5"/>
  <c r="U138" i="5"/>
  <c r="Z137" i="5"/>
  <c r="AE137" i="5"/>
  <c r="F138" i="5"/>
  <c r="P137" i="5"/>
  <c r="K137" i="5"/>
  <c r="I395" i="5" l="1"/>
  <c r="F395" i="5"/>
  <c r="N394" i="5"/>
  <c r="AG394" i="5"/>
  <c r="H395" i="5"/>
  <c r="M395" i="5" s="1"/>
  <c r="G395" i="5"/>
  <c r="L395" i="5" s="1"/>
  <c r="M394" i="5"/>
  <c r="R394" i="5" s="1"/>
  <c r="I138" i="5"/>
  <c r="S137" i="5"/>
  <c r="N137" i="5"/>
  <c r="X139" i="5"/>
  <c r="AH138" i="5"/>
  <c r="AC138" i="5"/>
  <c r="U393" i="5"/>
  <c r="P393" i="5"/>
  <c r="AO393" i="5"/>
  <c r="AJ393" i="5"/>
  <c r="AP394" i="5"/>
  <c r="AK394" i="5"/>
  <c r="S394" i="5"/>
  <c r="X394" i="5"/>
  <c r="U394" i="5"/>
  <c r="P394" i="5"/>
  <c r="I396" i="5"/>
  <c r="L394" i="5"/>
  <c r="AO394" i="5"/>
  <c r="AJ394" i="5"/>
  <c r="H138" i="5"/>
  <c r="F396" i="5" s="1"/>
  <c r="K395" i="5"/>
  <c r="N395" i="5"/>
  <c r="R137" i="5"/>
  <c r="M137" i="5"/>
  <c r="W138" i="5"/>
  <c r="AG395" i="5"/>
  <c r="AF395" i="5"/>
  <c r="AG137" i="5"/>
  <c r="AB137" i="5"/>
  <c r="AQ394" i="5"/>
  <c r="AL394" i="5"/>
  <c r="AR394" i="5"/>
  <c r="AM394" i="5"/>
  <c r="AB396" i="5"/>
  <c r="AC395" i="5"/>
  <c r="AC396" i="5" s="1"/>
  <c r="Z395" i="5"/>
  <c r="Z396" i="5" s="1"/>
  <c r="V139" i="5"/>
  <c r="AF138" i="5"/>
  <c r="AA138" i="5"/>
  <c r="G139" i="5"/>
  <c r="L138" i="5"/>
  <c r="Q138" i="5"/>
  <c r="F139" i="5"/>
  <c r="P138" i="5"/>
  <c r="K138" i="5"/>
  <c r="U139" i="5"/>
  <c r="AE138" i="5"/>
  <c r="Z138" i="5"/>
  <c r="W394" i="5" l="1"/>
  <c r="G396" i="5"/>
  <c r="X140" i="5"/>
  <c r="AH139" i="5"/>
  <c r="AC139" i="5"/>
  <c r="I139" i="5"/>
  <c r="S138" i="5"/>
  <c r="N138" i="5"/>
  <c r="X395" i="5"/>
  <c r="S395" i="5"/>
  <c r="V394" i="5"/>
  <c r="Q394" i="5"/>
  <c r="AP395" i="5"/>
  <c r="AK395" i="5"/>
  <c r="V395" i="5"/>
  <c r="Q395" i="5"/>
  <c r="AE395" i="5"/>
  <c r="W395" i="5"/>
  <c r="R395" i="5"/>
  <c r="AH395" i="5"/>
  <c r="AQ395" i="5"/>
  <c r="AL395" i="5"/>
  <c r="H139" i="5"/>
  <c r="F397" i="5" s="1"/>
  <c r="K396" i="5"/>
  <c r="L396" i="5"/>
  <c r="N396" i="5"/>
  <c r="R138" i="5"/>
  <c r="M138" i="5"/>
  <c r="W139" i="5"/>
  <c r="AC397" i="5" s="1"/>
  <c r="AH396" i="5"/>
  <c r="AG396" i="5"/>
  <c r="AE396" i="5"/>
  <c r="AG138" i="5"/>
  <c r="AB138" i="5"/>
  <c r="H396" i="5"/>
  <c r="AA396" i="5"/>
  <c r="U395" i="5"/>
  <c r="P395" i="5"/>
  <c r="G397" i="5"/>
  <c r="Z397" i="5"/>
  <c r="G140" i="5"/>
  <c r="Q139" i="5"/>
  <c r="L139" i="5"/>
  <c r="V140" i="5"/>
  <c r="AA139" i="5"/>
  <c r="AF139" i="5"/>
  <c r="U140" i="5"/>
  <c r="AE139" i="5"/>
  <c r="Z139" i="5"/>
  <c r="F140" i="5"/>
  <c r="P139" i="5"/>
  <c r="K139" i="5"/>
  <c r="AA397" i="5" l="1"/>
  <c r="AF396" i="5"/>
  <c r="AB397" i="5"/>
  <c r="H397" i="5"/>
  <c r="M397" i="5" s="1"/>
  <c r="I140" i="5"/>
  <c r="S139" i="5"/>
  <c r="N139" i="5"/>
  <c r="X141" i="5"/>
  <c r="AH140" i="5"/>
  <c r="AC140" i="5"/>
  <c r="AR395" i="5"/>
  <c r="AM395" i="5"/>
  <c r="AO396" i="5"/>
  <c r="AJ396" i="5"/>
  <c r="AP396" i="5"/>
  <c r="AK396" i="5"/>
  <c r="U396" i="5"/>
  <c r="P396" i="5"/>
  <c r="AQ396" i="5"/>
  <c r="AL396" i="5"/>
  <c r="M396" i="5"/>
  <c r="AO395" i="5"/>
  <c r="AJ395" i="5"/>
  <c r="AR396" i="5"/>
  <c r="AM396" i="5"/>
  <c r="H140" i="5"/>
  <c r="G398" i="5" s="1"/>
  <c r="K397" i="5"/>
  <c r="M139" i="5"/>
  <c r="R139" i="5"/>
  <c r="L397" i="5"/>
  <c r="I397" i="5"/>
  <c r="N397" i="5" s="1"/>
  <c r="H398" i="5"/>
  <c r="X396" i="5"/>
  <c r="S396" i="5"/>
  <c r="V396" i="5"/>
  <c r="Q396" i="5"/>
  <c r="W140" i="5"/>
  <c r="AB398" i="5" s="1"/>
  <c r="AH397" i="5"/>
  <c r="AG397" i="5"/>
  <c r="AF397" i="5"/>
  <c r="AE397" i="5"/>
  <c r="AB139" i="5"/>
  <c r="AG139" i="5"/>
  <c r="V141" i="5"/>
  <c r="AA140" i="5"/>
  <c r="AF140" i="5"/>
  <c r="G141" i="5"/>
  <c r="Q140" i="5"/>
  <c r="L140" i="5"/>
  <c r="F141" i="5"/>
  <c r="P140" i="5"/>
  <c r="K140" i="5"/>
  <c r="U141" i="5"/>
  <c r="AE140" i="5"/>
  <c r="Z140" i="5"/>
  <c r="AA398" i="5" l="1"/>
  <c r="X142" i="5"/>
  <c r="AC141" i="5"/>
  <c r="AH141" i="5"/>
  <c r="I141" i="5"/>
  <c r="S140" i="5"/>
  <c r="N140" i="5"/>
  <c r="AP397" i="5"/>
  <c r="AK397" i="5"/>
  <c r="X397" i="5"/>
  <c r="S397" i="5"/>
  <c r="AB399" i="5"/>
  <c r="AQ397" i="5"/>
  <c r="AL397" i="5"/>
  <c r="W397" i="5"/>
  <c r="R397" i="5"/>
  <c r="W141" i="5"/>
  <c r="AG398" i="5"/>
  <c r="AF398" i="5"/>
  <c r="AB140" i="5"/>
  <c r="AG140" i="5"/>
  <c r="I398" i="5"/>
  <c r="N398" i="5" s="1"/>
  <c r="Z398" i="5"/>
  <c r="Z399" i="5" s="1"/>
  <c r="AO397" i="5"/>
  <c r="AJ397" i="5"/>
  <c r="P397" i="5"/>
  <c r="U397" i="5"/>
  <c r="W396" i="5"/>
  <c r="R396" i="5"/>
  <c r="AR397" i="5"/>
  <c r="AM397" i="5"/>
  <c r="H141" i="5"/>
  <c r="G399" i="5" s="1"/>
  <c r="L398" i="5"/>
  <c r="R140" i="5"/>
  <c r="M398" i="5"/>
  <c r="M140" i="5"/>
  <c r="F398" i="5"/>
  <c r="K398" i="5" s="1"/>
  <c r="AA399" i="5"/>
  <c r="V397" i="5"/>
  <c r="Q397" i="5"/>
  <c r="AC398" i="5"/>
  <c r="AC399" i="5" s="1"/>
  <c r="G142" i="5"/>
  <c r="Q141" i="5"/>
  <c r="L141" i="5"/>
  <c r="V142" i="5"/>
  <c r="AA141" i="5"/>
  <c r="AF141" i="5"/>
  <c r="U142" i="5"/>
  <c r="AE141" i="5"/>
  <c r="Z141" i="5"/>
  <c r="F142" i="5"/>
  <c r="P141" i="5"/>
  <c r="K141" i="5"/>
  <c r="AE398" i="5" l="1"/>
  <c r="I142" i="5"/>
  <c r="N141" i="5"/>
  <c r="S141" i="5"/>
  <c r="X143" i="5"/>
  <c r="AH142" i="5"/>
  <c r="AC142" i="5"/>
  <c r="P398" i="5"/>
  <c r="U398" i="5"/>
  <c r="AJ398" i="5"/>
  <c r="AO398" i="5"/>
  <c r="AQ398" i="5"/>
  <c r="AL398" i="5"/>
  <c r="AH398" i="5"/>
  <c r="W142" i="5"/>
  <c r="AB400" i="5" s="1"/>
  <c r="AH399" i="5"/>
  <c r="AG399" i="5"/>
  <c r="AF399" i="5"/>
  <c r="AE399" i="5"/>
  <c r="AB141" i="5"/>
  <c r="AG141" i="5"/>
  <c r="S398" i="5"/>
  <c r="X398" i="5"/>
  <c r="H142" i="5"/>
  <c r="G400" i="5" s="1"/>
  <c r="L399" i="5"/>
  <c r="R141" i="5"/>
  <c r="M141" i="5"/>
  <c r="I399" i="5"/>
  <c r="N399" i="5" s="1"/>
  <c r="H399" i="5"/>
  <c r="W398" i="5"/>
  <c r="R398" i="5"/>
  <c r="V398" i="5"/>
  <c r="Q398" i="5"/>
  <c r="AP398" i="5"/>
  <c r="AK398" i="5"/>
  <c r="F399" i="5"/>
  <c r="V143" i="5"/>
  <c r="AA142" i="5"/>
  <c r="AF142" i="5"/>
  <c r="G143" i="5"/>
  <c r="Q142" i="5"/>
  <c r="L142" i="5"/>
  <c r="F143" i="5"/>
  <c r="P142" i="5"/>
  <c r="K142" i="5"/>
  <c r="U143" i="5"/>
  <c r="AE142" i="5"/>
  <c r="Z142" i="5"/>
  <c r="F400" i="5" l="1"/>
  <c r="AC400" i="5"/>
  <c r="AA400" i="5"/>
  <c r="H400" i="5"/>
  <c r="K399" i="5"/>
  <c r="X144" i="5"/>
  <c r="AC143" i="5"/>
  <c r="AH143" i="5"/>
  <c r="I143" i="5"/>
  <c r="N142" i="5"/>
  <c r="S142" i="5"/>
  <c r="AJ399" i="5"/>
  <c r="AO399" i="5"/>
  <c r="AP399" i="5"/>
  <c r="AK399" i="5"/>
  <c r="I400" i="5"/>
  <c r="N400" i="5" s="1"/>
  <c r="AR399" i="5"/>
  <c r="AM399" i="5"/>
  <c r="AR398" i="5"/>
  <c r="AM398" i="5"/>
  <c r="P399" i="5"/>
  <c r="U399" i="5"/>
  <c r="V399" i="5"/>
  <c r="Q399" i="5"/>
  <c r="X399" i="5"/>
  <c r="S399" i="5"/>
  <c r="M399" i="5"/>
  <c r="W143" i="5"/>
  <c r="AG400" i="5"/>
  <c r="AF400" i="5"/>
  <c r="AH400" i="5"/>
  <c r="AG142" i="5"/>
  <c r="AB142" i="5"/>
  <c r="H143" i="5"/>
  <c r="G401" i="5" s="1"/>
  <c r="L400" i="5"/>
  <c r="M400" i="5"/>
  <c r="K400" i="5"/>
  <c r="R142" i="5"/>
  <c r="M142" i="5"/>
  <c r="AQ399" i="5"/>
  <c r="AL399" i="5"/>
  <c r="Z400" i="5"/>
  <c r="G144" i="5"/>
  <c r="Q143" i="5"/>
  <c r="L143" i="5"/>
  <c r="V144" i="5"/>
  <c r="AF143" i="5"/>
  <c r="AA143" i="5"/>
  <c r="U144" i="5"/>
  <c r="AE143" i="5"/>
  <c r="Z143" i="5"/>
  <c r="F144" i="5"/>
  <c r="P143" i="5"/>
  <c r="K143" i="5"/>
  <c r="Z401" i="5" l="1"/>
  <c r="I144" i="5"/>
  <c r="N143" i="5"/>
  <c r="S143" i="5"/>
  <c r="X145" i="5"/>
  <c r="AH144" i="5"/>
  <c r="AC144" i="5"/>
  <c r="AQ400" i="5"/>
  <c r="AL400" i="5"/>
  <c r="W144" i="5"/>
  <c r="AE401" i="5"/>
  <c r="AG143" i="5"/>
  <c r="AB143" i="5"/>
  <c r="AA401" i="5"/>
  <c r="AF401" i="5" s="1"/>
  <c r="Z402" i="5"/>
  <c r="W399" i="5"/>
  <c r="R399" i="5"/>
  <c r="AC401" i="5"/>
  <c r="AC402" i="5" s="1"/>
  <c r="AP400" i="5"/>
  <c r="AK400" i="5"/>
  <c r="I401" i="5"/>
  <c r="N401" i="5" s="1"/>
  <c r="Q400" i="5"/>
  <c r="V400" i="5"/>
  <c r="S400" i="5"/>
  <c r="X400" i="5"/>
  <c r="H144" i="5"/>
  <c r="L401" i="5"/>
  <c r="R143" i="5"/>
  <c r="M143" i="5"/>
  <c r="AR400" i="5"/>
  <c r="AM400" i="5"/>
  <c r="F401" i="5"/>
  <c r="U400" i="5"/>
  <c r="P400" i="5"/>
  <c r="W400" i="5"/>
  <c r="R400" i="5"/>
  <c r="AE400" i="5"/>
  <c r="H401" i="5"/>
  <c r="AB401" i="5"/>
  <c r="AB402" i="5" s="1"/>
  <c r="V145" i="5"/>
  <c r="AF144" i="5"/>
  <c r="AA144" i="5"/>
  <c r="G145" i="5"/>
  <c r="Q144" i="5"/>
  <c r="L144" i="5"/>
  <c r="F145" i="5"/>
  <c r="P144" i="5"/>
  <c r="K144" i="5"/>
  <c r="U145" i="5"/>
  <c r="AE144" i="5"/>
  <c r="Z144" i="5"/>
  <c r="X146" i="5" l="1"/>
  <c r="AH145" i="5"/>
  <c r="AC145" i="5"/>
  <c r="I145" i="5"/>
  <c r="S144" i="5"/>
  <c r="N144" i="5"/>
  <c r="F402" i="5"/>
  <c r="S401" i="5"/>
  <c r="X401" i="5"/>
  <c r="AG401" i="5"/>
  <c r="H145" i="5"/>
  <c r="M402" i="5"/>
  <c r="N402" i="5"/>
  <c r="M144" i="5"/>
  <c r="R144" i="5"/>
  <c r="AH401" i="5"/>
  <c r="H402" i="5"/>
  <c r="AO401" i="5"/>
  <c r="AJ401" i="5"/>
  <c r="K401" i="5"/>
  <c r="AA402" i="5"/>
  <c r="AP401" i="5"/>
  <c r="AK401" i="5"/>
  <c r="AO400" i="5"/>
  <c r="AJ400" i="5"/>
  <c r="W145" i="5"/>
  <c r="AB403" i="5" s="1"/>
  <c r="AH402" i="5"/>
  <c r="AE402" i="5"/>
  <c r="AG402" i="5"/>
  <c r="AF402" i="5"/>
  <c r="AG144" i="5"/>
  <c r="AB144" i="5"/>
  <c r="M401" i="5"/>
  <c r="I402" i="5"/>
  <c r="Q401" i="5"/>
  <c r="V401" i="5"/>
  <c r="G402" i="5"/>
  <c r="G146" i="5"/>
  <c r="Q145" i="5"/>
  <c r="L145" i="5"/>
  <c r="V146" i="5"/>
  <c r="AF145" i="5"/>
  <c r="AA145" i="5"/>
  <c r="U146" i="5"/>
  <c r="AE145" i="5"/>
  <c r="Z145" i="5"/>
  <c r="F146" i="5"/>
  <c r="P145" i="5"/>
  <c r="K145" i="5"/>
  <c r="I403" i="5" l="1"/>
  <c r="H403" i="5"/>
  <c r="I146" i="5"/>
  <c r="N145" i="5"/>
  <c r="S145" i="5"/>
  <c r="X147" i="5"/>
  <c r="AH146" i="5"/>
  <c r="AC146" i="5"/>
  <c r="AR402" i="5"/>
  <c r="AM402" i="5"/>
  <c r="S402" i="5"/>
  <c r="X402" i="5"/>
  <c r="W402" i="5"/>
  <c r="R402" i="5"/>
  <c r="W146" i="5"/>
  <c r="AB404" i="5" s="1"/>
  <c r="AG403" i="5"/>
  <c r="AG145" i="5"/>
  <c r="AB145" i="5"/>
  <c r="AR401" i="5"/>
  <c r="AM401" i="5"/>
  <c r="AQ401" i="5"/>
  <c r="AL401" i="5"/>
  <c r="G403" i="5"/>
  <c r="L403" i="5" s="1"/>
  <c r="AP402" i="5"/>
  <c r="AK402" i="5"/>
  <c r="W401" i="5"/>
  <c r="R401" i="5"/>
  <c r="H146" i="5"/>
  <c r="M403" i="5"/>
  <c r="N403" i="5"/>
  <c r="R145" i="5"/>
  <c r="M145" i="5"/>
  <c r="L402" i="5"/>
  <c r="AQ402" i="5"/>
  <c r="AL402" i="5"/>
  <c r="AA403" i="5"/>
  <c r="F403" i="5"/>
  <c r="F404" i="5" s="1"/>
  <c r="Z403" i="5"/>
  <c r="AO402" i="5"/>
  <c r="AJ402" i="5"/>
  <c r="U401" i="5"/>
  <c r="P401" i="5"/>
  <c r="K402" i="5"/>
  <c r="AC403" i="5"/>
  <c r="V147" i="5"/>
  <c r="AF146" i="5"/>
  <c r="AA146" i="5"/>
  <c r="G147" i="5"/>
  <c r="L146" i="5"/>
  <c r="Q146" i="5"/>
  <c r="F147" i="5"/>
  <c r="K146" i="5"/>
  <c r="P146" i="5"/>
  <c r="U147" i="5"/>
  <c r="AE146" i="5"/>
  <c r="Z146" i="5"/>
  <c r="Z404" i="5" l="1"/>
  <c r="X148" i="5"/>
  <c r="AH147" i="5"/>
  <c r="AC147" i="5"/>
  <c r="I147" i="5"/>
  <c r="S146" i="5"/>
  <c r="N146" i="5"/>
  <c r="H147" i="5"/>
  <c r="F405" i="5" s="1"/>
  <c r="K404" i="5"/>
  <c r="R146" i="5"/>
  <c r="M146" i="5"/>
  <c r="W147" i="5"/>
  <c r="AE404" i="5"/>
  <c r="AG404" i="5"/>
  <c r="AG146" i="5"/>
  <c r="AB146" i="5"/>
  <c r="Q402" i="5"/>
  <c r="V402" i="5"/>
  <c r="V403" i="5"/>
  <c r="Q403" i="5"/>
  <c r="AA404" i="5"/>
  <c r="AF403" i="5"/>
  <c r="H404" i="5"/>
  <c r="G404" i="5"/>
  <c r="G405" i="5" s="1"/>
  <c r="AE403" i="5"/>
  <c r="U402" i="5"/>
  <c r="P402" i="5"/>
  <c r="S403" i="5"/>
  <c r="X403" i="5"/>
  <c r="I404" i="5"/>
  <c r="K403" i="5"/>
  <c r="AQ403" i="5"/>
  <c r="AL403" i="5"/>
  <c r="AC404" i="5"/>
  <c r="R403" i="5"/>
  <c r="W403" i="5"/>
  <c r="AH403" i="5"/>
  <c r="G148" i="5"/>
  <c r="L147" i="5"/>
  <c r="Q147" i="5"/>
  <c r="V148" i="5"/>
  <c r="AA147" i="5"/>
  <c r="AF147" i="5"/>
  <c r="U148" i="5"/>
  <c r="Z147" i="5"/>
  <c r="AE147" i="5"/>
  <c r="F148" i="5"/>
  <c r="K147" i="5"/>
  <c r="P147" i="5"/>
  <c r="H405" i="5" l="1"/>
  <c r="I405" i="5"/>
  <c r="I148" i="5"/>
  <c r="S147" i="5"/>
  <c r="N147" i="5"/>
  <c r="X149" i="5"/>
  <c r="AH148" i="5"/>
  <c r="AC148" i="5"/>
  <c r="AO403" i="5"/>
  <c r="AJ403" i="5"/>
  <c r="W148" i="5"/>
  <c r="AG147" i="5"/>
  <c r="AB147" i="5"/>
  <c r="AQ404" i="5"/>
  <c r="AL404" i="5"/>
  <c r="AC405" i="5"/>
  <c r="AO404" i="5"/>
  <c r="AJ404" i="5"/>
  <c r="U404" i="5"/>
  <c r="P404" i="5"/>
  <c r="U403" i="5"/>
  <c r="P403" i="5"/>
  <c r="AR403" i="5"/>
  <c r="AM403" i="5"/>
  <c r="AA405" i="5"/>
  <c r="AB405" i="5"/>
  <c r="AF404" i="5"/>
  <c r="M404" i="5"/>
  <c r="AP403" i="5"/>
  <c r="AK403" i="5"/>
  <c r="L404" i="5"/>
  <c r="N404" i="5"/>
  <c r="Z405" i="5"/>
  <c r="AE405" i="5" s="1"/>
  <c r="AH404" i="5"/>
  <c r="H148" i="5"/>
  <c r="F406" i="5" s="1"/>
  <c r="M405" i="5"/>
  <c r="L405" i="5"/>
  <c r="K405" i="5"/>
  <c r="N405" i="5"/>
  <c r="R147" i="5"/>
  <c r="M147" i="5"/>
  <c r="V149" i="5"/>
  <c r="AA148" i="5"/>
  <c r="AF148" i="5"/>
  <c r="G149" i="5"/>
  <c r="Q148" i="5"/>
  <c r="L148" i="5"/>
  <c r="F149" i="5"/>
  <c r="K148" i="5"/>
  <c r="P148" i="5"/>
  <c r="U149" i="5"/>
  <c r="Z148" i="5"/>
  <c r="AE148" i="5"/>
  <c r="AB406" i="5" l="1"/>
  <c r="Z406" i="5"/>
  <c r="AA406" i="5"/>
  <c r="AC406" i="5"/>
  <c r="AH406" i="5" s="1"/>
  <c r="H406" i="5"/>
  <c r="M406" i="5" s="1"/>
  <c r="X150" i="5"/>
  <c r="AC149" i="5"/>
  <c r="AH149" i="5"/>
  <c r="I149" i="5"/>
  <c r="S148" i="5"/>
  <c r="N148" i="5"/>
  <c r="X405" i="5"/>
  <c r="S405" i="5"/>
  <c r="AF405" i="5"/>
  <c r="U405" i="5"/>
  <c r="P405" i="5"/>
  <c r="W149" i="5"/>
  <c r="AG406" i="5"/>
  <c r="AF406" i="5"/>
  <c r="AE406" i="5"/>
  <c r="AG148" i="5"/>
  <c r="AB148" i="5"/>
  <c r="AP404" i="5"/>
  <c r="AK404" i="5"/>
  <c r="AO405" i="5"/>
  <c r="AJ405" i="5"/>
  <c r="V404" i="5"/>
  <c r="Q404" i="5"/>
  <c r="V405" i="5"/>
  <c r="Q405" i="5"/>
  <c r="AG405" i="5"/>
  <c r="AH405" i="5"/>
  <c r="H149" i="5"/>
  <c r="K406" i="5"/>
  <c r="M148" i="5"/>
  <c r="R148" i="5"/>
  <c r="I406" i="5"/>
  <c r="N406" i="5" s="1"/>
  <c r="AM404" i="5"/>
  <c r="AR404" i="5"/>
  <c r="G406" i="5"/>
  <c r="X404" i="5"/>
  <c r="S404" i="5"/>
  <c r="W405" i="5"/>
  <c r="R405" i="5"/>
  <c r="W404" i="5"/>
  <c r="R404" i="5"/>
  <c r="G150" i="5"/>
  <c r="L149" i="5"/>
  <c r="Q149" i="5"/>
  <c r="V150" i="5"/>
  <c r="AA149" i="5"/>
  <c r="AF149" i="5"/>
  <c r="U150" i="5"/>
  <c r="AE149" i="5"/>
  <c r="Z149" i="5"/>
  <c r="F150" i="5"/>
  <c r="K149" i="5"/>
  <c r="P149" i="5"/>
  <c r="H407" i="5" l="1"/>
  <c r="AC407" i="5"/>
  <c r="F407" i="5"/>
  <c r="G407" i="5"/>
  <c r="I150" i="5"/>
  <c r="N149" i="5"/>
  <c r="S149" i="5"/>
  <c r="X151" i="5"/>
  <c r="AH150" i="5"/>
  <c r="AC150" i="5"/>
  <c r="P406" i="5"/>
  <c r="U406" i="5"/>
  <c r="W406" i="5"/>
  <c r="R406" i="5"/>
  <c r="X406" i="5"/>
  <c r="S406" i="5"/>
  <c r="AR406" i="5"/>
  <c r="AM406" i="5"/>
  <c r="AP405" i="5"/>
  <c r="AK405" i="5"/>
  <c r="Z407" i="5"/>
  <c r="AE407" i="5" s="1"/>
  <c r="I407" i="5"/>
  <c r="I408" i="5" s="1"/>
  <c r="AR405" i="5"/>
  <c r="AM405" i="5"/>
  <c r="AJ406" i="5"/>
  <c r="AO406" i="5"/>
  <c r="AA407" i="5"/>
  <c r="H150" i="5"/>
  <c r="F408" i="5" s="1"/>
  <c r="L407" i="5"/>
  <c r="R149" i="5"/>
  <c r="M407" i="5"/>
  <c r="K407" i="5"/>
  <c r="M149" i="5"/>
  <c r="AP406" i="5"/>
  <c r="AK406" i="5"/>
  <c r="W150" i="5"/>
  <c r="AH407" i="5"/>
  <c r="AG407" i="5"/>
  <c r="AB149" i="5"/>
  <c r="AG149" i="5"/>
  <c r="L406" i="5"/>
  <c r="AQ405" i="5"/>
  <c r="AL405" i="5"/>
  <c r="AB407" i="5"/>
  <c r="AQ406" i="5"/>
  <c r="AL406" i="5"/>
  <c r="V151" i="5"/>
  <c r="AA150" i="5"/>
  <c r="AF150" i="5"/>
  <c r="G151" i="5"/>
  <c r="Q150" i="5"/>
  <c r="L150" i="5"/>
  <c r="F151" i="5"/>
  <c r="P150" i="5"/>
  <c r="K150" i="5"/>
  <c r="U151" i="5"/>
  <c r="AE150" i="5"/>
  <c r="Z150" i="5"/>
  <c r="X152" i="5" l="1"/>
  <c r="AC151" i="5"/>
  <c r="AH151" i="5"/>
  <c r="I151" i="5"/>
  <c r="N150" i="5"/>
  <c r="S150" i="5"/>
  <c r="AO407" i="5"/>
  <c r="AJ407" i="5"/>
  <c r="AQ407" i="5"/>
  <c r="AL407" i="5"/>
  <c r="W151" i="5"/>
  <c r="AG150" i="5"/>
  <c r="AB150" i="5"/>
  <c r="N407" i="5"/>
  <c r="H151" i="5"/>
  <c r="I409" i="5" s="1"/>
  <c r="N408" i="5"/>
  <c r="R150" i="5"/>
  <c r="K408" i="5"/>
  <c r="M150" i="5"/>
  <c r="AR407" i="5"/>
  <c r="AM407" i="5"/>
  <c r="V407" i="5"/>
  <c r="Q407" i="5"/>
  <c r="V406" i="5"/>
  <c r="Q406" i="5"/>
  <c r="AA408" i="5"/>
  <c r="G408" i="5"/>
  <c r="L408" i="5" s="1"/>
  <c r="P407" i="5"/>
  <c r="U407" i="5"/>
  <c r="Z408" i="5"/>
  <c r="AB408" i="5"/>
  <c r="AG408" i="5" s="1"/>
  <c r="AF407" i="5"/>
  <c r="W407" i="5"/>
  <c r="R407" i="5"/>
  <c r="H408" i="5"/>
  <c r="M408" i="5" s="1"/>
  <c r="AC408" i="5"/>
  <c r="AC409" i="5" s="1"/>
  <c r="G152" i="5"/>
  <c r="Q151" i="5"/>
  <c r="L151" i="5"/>
  <c r="V152" i="5"/>
  <c r="AF151" i="5"/>
  <c r="AA151" i="5"/>
  <c r="U152" i="5"/>
  <c r="AE151" i="5"/>
  <c r="Z151" i="5"/>
  <c r="F152" i="5"/>
  <c r="P151" i="5"/>
  <c r="K151" i="5"/>
  <c r="AH408" i="5" l="1"/>
  <c r="Z409" i="5"/>
  <c r="I152" i="5"/>
  <c r="N151" i="5"/>
  <c r="S151" i="5"/>
  <c r="X153" i="5"/>
  <c r="AH152" i="5"/>
  <c r="AC152" i="5"/>
  <c r="W408" i="5"/>
  <c r="R408" i="5"/>
  <c r="S408" i="5"/>
  <c r="X408" i="5"/>
  <c r="AE408" i="5"/>
  <c r="AQ408" i="5"/>
  <c r="AL408" i="5"/>
  <c r="AR408" i="5"/>
  <c r="AM408" i="5"/>
  <c r="V408" i="5"/>
  <c r="Q408" i="5"/>
  <c r="H152" i="5"/>
  <c r="N409" i="5"/>
  <c r="M151" i="5"/>
  <c r="R151" i="5"/>
  <c r="F409" i="5"/>
  <c r="W152" i="5"/>
  <c r="AE409" i="5"/>
  <c r="AH409" i="5"/>
  <c r="AG151" i="5"/>
  <c r="AB151" i="5"/>
  <c r="G409" i="5"/>
  <c r="X407" i="5"/>
  <c r="S407" i="5"/>
  <c r="AA409" i="5"/>
  <c r="AF409" i="5" s="1"/>
  <c r="P408" i="5"/>
  <c r="U408" i="5"/>
  <c r="AP407" i="5"/>
  <c r="AK407" i="5"/>
  <c r="H409" i="5"/>
  <c r="AB409" i="5"/>
  <c r="AF408" i="5"/>
  <c r="V153" i="5"/>
  <c r="AF152" i="5"/>
  <c r="AA152" i="5"/>
  <c r="G153" i="5"/>
  <c r="Q152" i="5"/>
  <c r="L152" i="5"/>
  <c r="F153" i="5"/>
  <c r="P152" i="5"/>
  <c r="K152" i="5"/>
  <c r="U153" i="5"/>
  <c r="AE152" i="5"/>
  <c r="Z152" i="5"/>
  <c r="Z410" i="5" l="1"/>
  <c r="X154" i="5"/>
  <c r="AH153" i="5"/>
  <c r="AC153" i="5"/>
  <c r="I153" i="5"/>
  <c r="S152" i="5"/>
  <c r="N152" i="5"/>
  <c r="AP409" i="5"/>
  <c r="AK409" i="5"/>
  <c r="AO409" i="5"/>
  <c r="AJ409" i="5"/>
  <c r="S409" i="5"/>
  <c r="X409" i="5"/>
  <c r="W153" i="5"/>
  <c r="Z411" i="5" s="1"/>
  <c r="AE410" i="5"/>
  <c r="AG152" i="5"/>
  <c r="AB152" i="5"/>
  <c r="H153" i="5"/>
  <c r="M152" i="5"/>
  <c r="R152" i="5"/>
  <c r="H410" i="5"/>
  <c r="M410" i="5" s="1"/>
  <c r="F410" i="5"/>
  <c r="F411" i="5" s="1"/>
  <c r="AC410" i="5"/>
  <c r="AC411" i="5" s="1"/>
  <c r="AP408" i="5"/>
  <c r="AK408" i="5"/>
  <c r="K409" i="5"/>
  <c r="AR409" i="5"/>
  <c r="AM409" i="5"/>
  <c r="M409" i="5"/>
  <c r="AB410" i="5"/>
  <c r="AG410" i="5" s="1"/>
  <c r="G410" i="5"/>
  <c r="G411" i="5" s="1"/>
  <c r="I410" i="5"/>
  <c r="AO408" i="5"/>
  <c r="AJ408" i="5"/>
  <c r="AA410" i="5"/>
  <c r="AF410" i="5" s="1"/>
  <c r="AG409" i="5"/>
  <c r="L409" i="5"/>
  <c r="G154" i="5"/>
  <c r="Q153" i="5"/>
  <c r="L153" i="5"/>
  <c r="V154" i="5"/>
  <c r="AF153" i="5"/>
  <c r="AA153" i="5"/>
  <c r="U154" i="5"/>
  <c r="Z153" i="5"/>
  <c r="AE153" i="5"/>
  <c r="F154" i="5"/>
  <c r="P153" i="5"/>
  <c r="K153" i="5"/>
  <c r="I154" i="5" l="1"/>
  <c r="N153" i="5"/>
  <c r="S153" i="5"/>
  <c r="X155" i="5"/>
  <c r="AH154" i="5"/>
  <c r="AC154" i="5"/>
  <c r="AQ410" i="5"/>
  <c r="AL410" i="5"/>
  <c r="R410" i="5"/>
  <c r="W410" i="5"/>
  <c r="AP410" i="5"/>
  <c r="AK410" i="5"/>
  <c r="L410" i="5"/>
  <c r="U409" i="5"/>
  <c r="P409" i="5"/>
  <c r="W154" i="5"/>
  <c r="Z412" i="5" s="1"/>
  <c r="AH411" i="5"/>
  <c r="AE411" i="5"/>
  <c r="AB153" i="5"/>
  <c r="AG153" i="5"/>
  <c r="AB411" i="5"/>
  <c r="H154" i="5"/>
  <c r="M411" i="5"/>
  <c r="K411" i="5"/>
  <c r="R153" i="5"/>
  <c r="M153" i="5"/>
  <c r="L411" i="5"/>
  <c r="V409" i="5"/>
  <c r="Q409" i="5"/>
  <c r="W409" i="5"/>
  <c r="R409" i="5"/>
  <c r="AQ409" i="5"/>
  <c r="AL409" i="5"/>
  <c r="AH410" i="5"/>
  <c r="H411" i="5"/>
  <c r="AA411" i="5"/>
  <c r="AF411" i="5" s="1"/>
  <c r="K410" i="5"/>
  <c r="I411" i="5"/>
  <c r="I412" i="5" s="1"/>
  <c r="N410" i="5"/>
  <c r="AO410" i="5"/>
  <c r="AJ410" i="5"/>
  <c r="V155" i="5"/>
  <c r="AF154" i="5"/>
  <c r="AA154" i="5"/>
  <c r="G155" i="5"/>
  <c r="L154" i="5"/>
  <c r="Q154" i="5"/>
  <c r="F155" i="5"/>
  <c r="P154" i="5"/>
  <c r="K154" i="5"/>
  <c r="U155" i="5"/>
  <c r="AE154" i="5"/>
  <c r="Z154" i="5"/>
  <c r="X156" i="5" l="1"/>
  <c r="AH155" i="5"/>
  <c r="AC155" i="5"/>
  <c r="I155" i="5"/>
  <c r="S154" i="5"/>
  <c r="N154" i="5"/>
  <c r="S410" i="5"/>
  <c r="X410" i="5"/>
  <c r="U411" i="5"/>
  <c r="P411" i="5"/>
  <c r="AR411" i="5"/>
  <c r="AM411" i="5"/>
  <c r="AC412" i="5"/>
  <c r="U410" i="5"/>
  <c r="P410" i="5"/>
  <c r="H412" i="5"/>
  <c r="M412" i="5" s="1"/>
  <c r="V411" i="5"/>
  <c r="Q411" i="5"/>
  <c r="H155" i="5"/>
  <c r="N412" i="5"/>
  <c r="R154" i="5"/>
  <c r="M154" i="5"/>
  <c r="W155" i="5"/>
  <c r="AF412" i="5"/>
  <c r="AE412" i="5"/>
  <c r="AB154" i="5"/>
  <c r="AG154" i="5"/>
  <c r="AA412" i="5"/>
  <c r="AR410" i="5"/>
  <c r="AM410" i="5"/>
  <c r="AO411" i="5"/>
  <c r="AJ411" i="5"/>
  <c r="F412" i="5"/>
  <c r="R411" i="5"/>
  <c r="W411" i="5"/>
  <c r="AP411" i="5"/>
  <c r="AK411" i="5"/>
  <c r="AB412" i="5"/>
  <c r="G412" i="5"/>
  <c r="G413" i="5" s="1"/>
  <c r="N411" i="5"/>
  <c r="AG411" i="5"/>
  <c r="V410" i="5"/>
  <c r="Q410" i="5"/>
  <c r="G156" i="5"/>
  <c r="L155" i="5"/>
  <c r="Q155" i="5"/>
  <c r="V156" i="5"/>
  <c r="AA155" i="5"/>
  <c r="AF155" i="5"/>
  <c r="U156" i="5"/>
  <c r="AE155" i="5"/>
  <c r="Z155" i="5"/>
  <c r="P155" i="5"/>
  <c r="K155" i="5"/>
  <c r="F156" i="5"/>
  <c r="AB413" i="5" l="1"/>
  <c r="AC413" i="5"/>
  <c r="I156" i="5"/>
  <c r="S155" i="5"/>
  <c r="N155" i="5"/>
  <c r="X157" i="5"/>
  <c r="AH156" i="5"/>
  <c r="AC156" i="5"/>
  <c r="H156" i="5"/>
  <c r="G414" i="5" s="1"/>
  <c r="M155" i="5"/>
  <c r="R155" i="5"/>
  <c r="L413" i="5"/>
  <c r="W156" i="5"/>
  <c r="AH413" i="5"/>
  <c r="AG413" i="5"/>
  <c r="AB155" i="5"/>
  <c r="AG155" i="5"/>
  <c r="AA413" i="5"/>
  <c r="AF413" i="5" s="1"/>
  <c r="L412" i="5"/>
  <c r="AP412" i="5"/>
  <c r="AK412" i="5"/>
  <c r="W412" i="5"/>
  <c r="R412" i="5"/>
  <c r="AQ411" i="5"/>
  <c r="AL411" i="5"/>
  <c r="F413" i="5"/>
  <c r="K413" i="5" s="1"/>
  <c r="AO412" i="5"/>
  <c r="AJ412" i="5"/>
  <c r="K412" i="5"/>
  <c r="AH412" i="5"/>
  <c r="H413" i="5"/>
  <c r="H414" i="5" s="1"/>
  <c r="X411" i="5"/>
  <c r="S411" i="5"/>
  <c r="AG412" i="5"/>
  <c r="X412" i="5"/>
  <c r="S412" i="5"/>
  <c r="I413" i="5"/>
  <c r="Z413" i="5"/>
  <c r="AE413" i="5" s="1"/>
  <c r="V157" i="5"/>
  <c r="AA156" i="5"/>
  <c r="AF156" i="5"/>
  <c r="G157" i="5"/>
  <c r="L156" i="5"/>
  <c r="Q156" i="5"/>
  <c r="P156" i="5"/>
  <c r="K156" i="5"/>
  <c r="F157" i="5"/>
  <c r="U157" i="5"/>
  <c r="AE156" i="5"/>
  <c r="Z156" i="5"/>
  <c r="I414" i="5" l="1"/>
  <c r="F414" i="5"/>
  <c r="X158" i="5"/>
  <c r="AC157" i="5"/>
  <c r="AH157" i="5"/>
  <c r="I157" i="5"/>
  <c r="S156" i="5"/>
  <c r="N156" i="5"/>
  <c r="AO413" i="5"/>
  <c r="AJ413" i="5"/>
  <c r="AP413" i="5"/>
  <c r="AK413" i="5"/>
  <c r="AQ413" i="5"/>
  <c r="AL413" i="5"/>
  <c r="U413" i="5"/>
  <c r="P413" i="5"/>
  <c r="V412" i="5"/>
  <c r="Q412" i="5"/>
  <c r="W157" i="5"/>
  <c r="AG156" i="5"/>
  <c r="AB156" i="5"/>
  <c r="N413" i="5"/>
  <c r="AQ412" i="5"/>
  <c r="AL412" i="5"/>
  <c r="M413" i="5"/>
  <c r="AA414" i="5"/>
  <c r="V413" i="5"/>
  <c r="Q413" i="5"/>
  <c r="Z414" i="5"/>
  <c r="AE414" i="5" s="1"/>
  <c r="AM412" i="5"/>
  <c r="AR412" i="5"/>
  <c r="AC414" i="5"/>
  <c r="AB414" i="5"/>
  <c r="U412" i="5"/>
  <c r="P412" i="5"/>
  <c r="AR413" i="5"/>
  <c r="AM413" i="5"/>
  <c r="H157" i="5"/>
  <c r="K414" i="5"/>
  <c r="N414" i="5"/>
  <c r="M414" i="5"/>
  <c r="M156" i="5"/>
  <c r="L414" i="5"/>
  <c r="R156" i="5"/>
  <c r="G158" i="5"/>
  <c r="L157" i="5"/>
  <c r="Q157" i="5"/>
  <c r="V158" i="5"/>
  <c r="AA157" i="5"/>
  <c r="AF157" i="5"/>
  <c r="F158" i="5"/>
  <c r="P157" i="5"/>
  <c r="K157" i="5"/>
  <c r="U158" i="5"/>
  <c r="AE157" i="5"/>
  <c r="Z157" i="5"/>
  <c r="AA415" i="5" l="1"/>
  <c r="AB415" i="5"/>
  <c r="AC415" i="5"/>
  <c r="AH415" i="5" s="1"/>
  <c r="I158" i="5"/>
  <c r="S157" i="5"/>
  <c r="N157" i="5"/>
  <c r="X159" i="5"/>
  <c r="AH158" i="5"/>
  <c r="AC158" i="5"/>
  <c r="U414" i="5"/>
  <c r="P414" i="5"/>
  <c r="AJ414" i="5"/>
  <c r="AO414" i="5"/>
  <c r="H158" i="5"/>
  <c r="L415" i="5"/>
  <c r="M157" i="5"/>
  <c r="R157" i="5"/>
  <c r="W413" i="5"/>
  <c r="R413" i="5"/>
  <c r="AG414" i="5"/>
  <c r="AH414" i="5"/>
  <c r="H415" i="5"/>
  <c r="V414" i="5"/>
  <c r="Q414" i="5"/>
  <c r="S413" i="5"/>
  <c r="X413" i="5"/>
  <c r="AF414" i="5"/>
  <c r="I415" i="5"/>
  <c r="W158" i="5"/>
  <c r="AB416" i="5" s="1"/>
  <c r="AG415" i="5"/>
  <c r="AF415" i="5"/>
  <c r="AB157" i="5"/>
  <c r="AG157" i="5"/>
  <c r="G415" i="5"/>
  <c r="F415" i="5"/>
  <c r="Z415" i="5"/>
  <c r="X414" i="5"/>
  <c r="S414" i="5"/>
  <c r="W414" i="5"/>
  <c r="R414" i="5"/>
  <c r="V159" i="5"/>
  <c r="AA158" i="5"/>
  <c r="AF158" i="5"/>
  <c r="G159" i="5"/>
  <c r="Q158" i="5"/>
  <c r="L158" i="5"/>
  <c r="U159" i="5"/>
  <c r="AE158" i="5"/>
  <c r="Z158" i="5"/>
  <c r="F159" i="5"/>
  <c r="P158" i="5"/>
  <c r="K158" i="5"/>
  <c r="Z416" i="5" l="1"/>
  <c r="AE415" i="5"/>
  <c r="AA416" i="5"/>
  <c r="I416" i="5"/>
  <c r="N416" i="5" s="1"/>
  <c r="X160" i="5"/>
  <c r="AC159" i="5"/>
  <c r="AH159" i="5"/>
  <c r="I159" i="5"/>
  <c r="S158" i="5"/>
  <c r="N158" i="5"/>
  <c r="H159" i="5"/>
  <c r="R158" i="5"/>
  <c r="M158" i="5"/>
  <c r="AR414" i="5"/>
  <c r="AM414" i="5"/>
  <c r="AQ414" i="5"/>
  <c r="AL414" i="5"/>
  <c r="AP415" i="5"/>
  <c r="AK415" i="5"/>
  <c r="AO415" i="5"/>
  <c r="AJ415" i="5"/>
  <c r="F416" i="5"/>
  <c r="K415" i="5"/>
  <c r="V415" i="5"/>
  <c r="Q415" i="5"/>
  <c r="AP414" i="5"/>
  <c r="AK414" i="5"/>
  <c r="N415" i="5"/>
  <c r="AR415" i="5"/>
  <c r="AM415" i="5"/>
  <c r="AQ415" i="5"/>
  <c r="AL415" i="5"/>
  <c r="W159" i="5"/>
  <c r="AB417" i="5" s="1"/>
  <c r="AG416" i="5"/>
  <c r="AE416" i="5"/>
  <c r="AF416" i="5"/>
  <c r="AG158" i="5"/>
  <c r="AB158" i="5"/>
  <c r="G416" i="5"/>
  <c r="AC416" i="5"/>
  <c r="H416" i="5"/>
  <c r="M415" i="5"/>
  <c r="G160" i="5"/>
  <c r="Q159" i="5"/>
  <c r="L159" i="5"/>
  <c r="V160" i="5"/>
  <c r="AF159" i="5"/>
  <c r="AA159" i="5"/>
  <c r="F160" i="5"/>
  <c r="P159" i="5"/>
  <c r="K159" i="5"/>
  <c r="U160" i="5"/>
  <c r="AE159" i="5"/>
  <c r="Z159" i="5"/>
  <c r="I417" i="5" l="1"/>
  <c r="AC417" i="5"/>
  <c r="G417" i="5"/>
  <c r="F417" i="5"/>
  <c r="K416" i="5"/>
  <c r="H417" i="5"/>
  <c r="M417" i="5" s="1"/>
  <c r="I160" i="5"/>
  <c r="S159" i="5"/>
  <c r="N159" i="5"/>
  <c r="X161" i="5"/>
  <c r="AH160" i="5"/>
  <c r="AC160" i="5"/>
  <c r="U416" i="5"/>
  <c r="P416" i="5"/>
  <c r="H418" i="5"/>
  <c r="AQ416" i="5"/>
  <c r="AL416" i="5"/>
  <c r="AA417" i="5"/>
  <c r="AP416" i="5"/>
  <c r="AK416" i="5"/>
  <c r="L416" i="5"/>
  <c r="W160" i="5"/>
  <c r="AC418" i="5" s="1"/>
  <c r="AH417" i="5"/>
  <c r="AE417" i="5"/>
  <c r="AG417" i="5"/>
  <c r="AG159" i="5"/>
  <c r="AB159" i="5"/>
  <c r="G418" i="5"/>
  <c r="Z417" i="5"/>
  <c r="U415" i="5"/>
  <c r="P415" i="5"/>
  <c r="M416" i="5"/>
  <c r="AO416" i="5"/>
  <c r="AJ416" i="5"/>
  <c r="S416" i="5"/>
  <c r="X416" i="5"/>
  <c r="W415" i="5"/>
  <c r="R415" i="5"/>
  <c r="AH416" i="5"/>
  <c r="X415" i="5"/>
  <c r="S415" i="5"/>
  <c r="H160" i="5"/>
  <c r="I418" i="5" s="1"/>
  <c r="N417" i="5"/>
  <c r="L417" i="5"/>
  <c r="K417" i="5"/>
  <c r="R159" i="5"/>
  <c r="M159" i="5"/>
  <c r="V161" i="5"/>
  <c r="AF160" i="5"/>
  <c r="AA160" i="5"/>
  <c r="G161" i="5"/>
  <c r="Q160" i="5"/>
  <c r="L160" i="5"/>
  <c r="U161" i="5"/>
  <c r="AE160" i="5"/>
  <c r="Z160" i="5"/>
  <c r="F161" i="5"/>
  <c r="P160" i="5"/>
  <c r="K160" i="5"/>
  <c r="Z418" i="5" l="1"/>
  <c r="AA418" i="5"/>
  <c r="X162" i="5"/>
  <c r="AH161" i="5"/>
  <c r="AC161" i="5"/>
  <c r="I161" i="5"/>
  <c r="S160" i="5"/>
  <c r="N160" i="5"/>
  <c r="W416" i="5"/>
  <c r="R416" i="5"/>
  <c r="AQ417" i="5"/>
  <c r="AL417" i="5"/>
  <c r="AR417" i="5"/>
  <c r="AM417" i="5"/>
  <c r="Q417" i="5"/>
  <c r="V417" i="5"/>
  <c r="Q416" i="5"/>
  <c r="V416" i="5"/>
  <c r="H161" i="5"/>
  <c r="N418" i="5"/>
  <c r="L418" i="5"/>
  <c r="M160" i="5"/>
  <c r="M418" i="5"/>
  <c r="R160" i="5"/>
  <c r="F418" i="5"/>
  <c r="AR416" i="5"/>
  <c r="AM416" i="5"/>
  <c r="W417" i="5"/>
  <c r="R417" i="5"/>
  <c r="U417" i="5"/>
  <c r="P417" i="5"/>
  <c r="AO417" i="5"/>
  <c r="AJ417" i="5"/>
  <c r="W161" i="5"/>
  <c r="AH418" i="5"/>
  <c r="AE418" i="5"/>
  <c r="AF418" i="5"/>
  <c r="AG160" i="5"/>
  <c r="AB160" i="5"/>
  <c r="S417" i="5"/>
  <c r="X417" i="5"/>
  <c r="AF417" i="5"/>
  <c r="AB418" i="5"/>
  <c r="G162" i="5"/>
  <c r="Q161" i="5"/>
  <c r="L161" i="5"/>
  <c r="V162" i="5"/>
  <c r="AF161" i="5"/>
  <c r="AA161" i="5"/>
  <c r="F162" i="5"/>
  <c r="P161" i="5"/>
  <c r="K161" i="5"/>
  <c r="U162" i="5"/>
  <c r="AE161" i="5"/>
  <c r="Z161" i="5"/>
  <c r="I162" i="5" l="1"/>
  <c r="S161" i="5"/>
  <c r="N161" i="5"/>
  <c r="X163" i="5"/>
  <c r="AH162" i="5"/>
  <c r="AC162" i="5"/>
  <c r="W162" i="5"/>
  <c r="AF419" i="5"/>
  <c r="AB161" i="5"/>
  <c r="AG161" i="5"/>
  <c r="H162" i="5"/>
  <c r="R161" i="5"/>
  <c r="M161" i="5"/>
  <c r="Z419" i="5"/>
  <c r="S418" i="5"/>
  <c r="X418" i="5"/>
  <c r="R418" i="5"/>
  <c r="W418" i="5"/>
  <c r="AA419" i="5"/>
  <c r="F419" i="5"/>
  <c r="F420" i="5" s="1"/>
  <c r="H419" i="5"/>
  <c r="H420" i="5" s="1"/>
  <c r="AB419" i="5"/>
  <c r="AG418" i="5"/>
  <c r="AP417" i="5"/>
  <c r="AK417" i="5"/>
  <c r="AO418" i="5"/>
  <c r="AJ418" i="5"/>
  <c r="K418" i="5"/>
  <c r="G419" i="5"/>
  <c r="G420" i="5" s="1"/>
  <c r="Q418" i="5"/>
  <c r="V418" i="5"/>
  <c r="AP418" i="5"/>
  <c r="AK418" i="5"/>
  <c r="I419" i="5"/>
  <c r="N419" i="5" s="1"/>
  <c r="AR418" i="5"/>
  <c r="AM418" i="5"/>
  <c r="AC419" i="5"/>
  <c r="V163" i="5"/>
  <c r="AF162" i="5"/>
  <c r="AA162" i="5"/>
  <c r="G163" i="5"/>
  <c r="Q162" i="5"/>
  <c r="L162" i="5"/>
  <c r="U163" i="5"/>
  <c r="AE162" i="5"/>
  <c r="Z162" i="5"/>
  <c r="F163" i="5"/>
  <c r="K162" i="5"/>
  <c r="P162" i="5"/>
  <c r="AB420" i="5" l="1"/>
  <c r="AC420" i="5"/>
  <c r="AA420" i="5"/>
  <c r="Z420" i="5"/>
  <c r="X164" i="5"/>
  <c r="AH163" i="5"/>
  <c r="AC163" i="5"/>
  <c r="I163" i="5"/>
  <c r="S162" i="5"/>
  <c r="N162" i="5"/>
  <c r="AQ418" i="5"/>
  <c r="AL418" i="5"/>
  <c r="H163" i="5"/>
  <c r="F421" i="5" s="1"/>
  <c r="M420" i="5"/>
  <c r="L420" i="5"/>
  <c r="R162" i="5"/>
  <c r="K420" i="5"/>
  <c r="M162" i="5"/>
  <c r="I420" i="5"/>
  <c r="L419" i="5"/>
  <c r="AE419" i="5"/>
  <c r="Z421" i="5"/>
  <c r="G421" i="5"/>
  <c r="AP419" i="5"/>
  <c r="AK419" i="5"/>
  <c r="X419" i="5"/>
  <c r="S419" i="5"/>
  <c r="AH419" i="5"/>
  <c r="K419" i="5"/>
  <c r="AG419" i="5"/>
  <c r="H421" i="5"/>
  <c r="U418" i="5"/>
  <c r="P418" i="5"/>
  <c r="M419" i="5"/>
  <c r="W163" i="5"/>
  <c r="AB421" i="5" s="1"/>
  <c r="AH420" i="5"/>
  <c r="AF420" i="5"/>
  <c r="AG420" i="5"/>
  <c r="AE420" i="5"/>
  <c r="AB162" i="5"/>
  <c r="AG162" i="5"/>
  <c r="G164" i="5"/>
  <c r="Q163" i="5"/>
  <c r="L163" i="5"/>
  <c r="V164" i="5"/>
  <c r="AA163" i="5"/>
  <c r="AF163" i="5"/>
  <c r="F164" i="5"/>
  <c r="K163" i="5"/>
  <c r="P163" i="5"/>
  <c r="U164" i="5"/>
  <c r="Z163" i="5"/>
  <c r="AE163" i="5"/>
  <c r="I421" i="5" l="1"/>
  <c r="N420" i="5"/>
  <c r="I164" i="5"/>
  <c r="S163" i="5"/>
  <c r="N163" i="5"/>
  <c r="X165" i="5"/>
  <c r="AH164" i="5"/>
  <c r="AC164" i="5"/>
  <c r="AP420" i="5"/>
  <c r="AK420" i="5"/>
  <c r="AQ419" i="5"/>
  <c r="AL419" i="5"/>
  <c r="U420" i="5"/>
  <c r="P420" i="5"/>
  <c r="AR420" i="5"/>
  <c r="AM420" i="5"/>
  <c r="U419" i="5"/>
  <c r="P419" i="5"/>
  <c r="W420" i="5"/>
  <c r="R420" i="5"/>
  <c r="AA421" i="5"/>
  <c r="AC421" i="5"/>
  <c r="H164" i="5"/>
  <c r="I422" i="5" s="1"/>
  <c r="M421" i="5"/>
  <c r="L421" i="5"/>
  <c r="N421" i="5"/>
  <c r="K421" i="5"/>
  <c r="M163" i="5"/>
  <c r="R163" i="5"/>
  <c r="AO420" i="5"/>
  <c r="AJ420" i="5"/>
  <c r="G422" i="5"/>
  <c r="W164" i="5"/>
  <c r="Z422" i="5" s="1"/>
  <c r="AG421" i="5"/>
  <c r="AE421" i="5"/>
  <c r="AG163" i="5"/>
  <c r="AB163" i="5"/>
  <c r="AR419" i="5"/>
  <c r="AM419" i="5"/>
  <c r="AJ419" i="5"/>
  <c r="AO419" i="5"/>
  <c r="X420" i="5"/>
  <c r="S420" i="5"/>
  <c r="R419" i="5"/>
  <c r="W419" i="5"/>
  <c r="V419" i="5"/>
  <c r="Q419" i="5"/>
  <c r="V420" i="5"/>
  <c r="Q420" i="5"/>
  <c r="AQ420" i="5"/>
  <c r="AL420" i="5"/>
  <c r="V165" i="5"/>
  <c r="AA164" i="5"/>
  <c r="AF164" i="5"/>
  <c r="G165" i="5"/>
  <c r="L164" i="5"/>
  <c r="Q164" i="5"/>
  <c r="U165" i="5"/>
  <c r="Z164" i="5"/>
  <c r="AE164" i="5"/>
  <c r="F165" i="5"/>
  <c r="K164" i="5"/>
  <c r="P164" i="5"/>
  <c r="AC422" i="5" l="1"/>
  <c r="AA422" i="5"/>
  <c r="AF422" i="5" s="1"/>
  <c r="AH421" i="5"/>
  <c r="AR421" i="5" s="1"/>
  <c r="H422" i="5"/>
  <c r="M422" i="5" s="1"/>
  <c r="F422" i="5"/>
  <c r="K422" i="5" s="1"/>
  <c r="X166" i="5"/>
  <c r="AC165" i="5"/>
  <c r="AH165" i="5"/>
  <c r="I165" i="5"/>
  <c r="S164" i="5"/>
  <c r="N164" i="5"/>
  <c r="AO421" i="5"/>
  <c r="AJ421" i="5"/>
  <c r="AQ421" i="5"/>
  <c r="AL421" i="5"/>
  <c r="P421" i="5"/>
  <c r="U421" i="5"/>
  <c r="V421" i="5"/>
  <c r="Q421" i="5"/>
  <c r="X421" i="5"/>
  <c r="S421" i="5"/>
  <c r="AF421" i="5"/>
  <c r="W165" i="5"/>
  <c r="AC423" i="5" s="1"/>
  <c r="AH422" i="5"/>
  <c r="AE422" i="5"/>
  <c r="AB164" i="5"/>
  <c r="AG164" i="5"/>
  <c r="W421" i="5"/>
  <c r="R421" i="5"/>
  <c r="H165" i="5"/>
  <c r="N422" i="5"/>
  <c r="R164" i="5"/>
  <c r="M164" i="5"/>
  <c r="L422" i="5"/>
  <c r="AB422" i="5"/>
  <c r="G166" i="5"/>
  <c r="L165" i="5"/>
  <c r="Q165" i="5"/>
  <c r="V166" i="5"/>
  <c r="AA165" i="5"/>
  <c r="AF165" i="5"/>
  <c r="F166" i="5"/>
  <c r="K165" i="5"/>
  <c r="P165" i="5"/>
  <c r="U166" i="5"/>
  <c r="AE165" i="5"/>
  <c r="Z165" i="5"/>
  <c r="AB423" i="5" l="1"/>
  <c r="AG422" i="5"/>
  <c r="AA423" i="5"/>
  <c r="AM421" i="5"/>
  <c r="I166" i="5"/>
  <c r="N165" i="5"/>
  <c r="S165" i="5"/>
  <c r="X167" i="5"/>
  <c r="AH166" i="5"/>
  <c r="AC166" i="5"/>
  <c r="X422" i="5"/>
  <c r="S422" i="5"/>
  <c r="AJ422" i="5"/>
  <c r="AO422" i="5"/>
  <c r="H166" i="5"/>
  <c r="L423" i="5"/>
  <c r="R165" i="5"/>
  <c r="M165" i="5"/>
  <c r="AP422" i="5"/>
  <c r="AK422" i="5"/>
  <c r="I423" i="5"/>
  <c r="AQ422" i="5"/>
  <c r="AL422" i="5"/>
  <c r="V422" i="5"/>
  <c r="Q422" i="5"/>
  <c r="AR422" i="5"/>
  <c r="AM422" i="5"/>
  <c r="G423" i="5"/>
  <c r="W166" i="5"/>
  <c r="AG423" i="5"/>
  <c r="AH423" i="5"/>
  <c r="AF423" i="5"/>
  <c r="AB165" i="5"/>
  <c r="AG165" i="5"/>
  <c r="H423" i="5"/>
  <c r="AP421" i="5"/>
  <c r="AK421" i="5"/>
  <c r="P422" i="5"/>
  <c r="U422" i="5"/>
  <c r="W422" i="5"/>
  <c r="R422" i="5"/>
  <c r="F423" i="5"/>
  <c r="Z423" i="5"/>
  <c r="V167" i="5"/>
  <c r="AA166" i="5"/>
  <c r="AF166" i="5"/>
  <c r="G167" i="5"/>
  <c r="Q166" i="5"/>
  <c r="L166" i="5"/>
  <c r="U167" i="5"/>
  <c r="AE166" i="5"/>
  <c r="Z166" i="5"/>
  <c r="F167" i="5"/>
  <c r="P166" i="5"/>
  <c r="K166" i="5"/>
  <c r="Z424" i="5" l="1"/>
  <c r="F424" i="5"/>
  <c r="H424" i="5"/>
  <c r="K423" i="5"/>
  <c r="I424" i="5"/>
  <c r="N424" i="5" s="1"/>
  <c r="G424" i="5"/>
  <c r="L424" i="5" s="1"/>
  <c r="X168" i="5"/>
  <c r="AC167" i="5"/>
  <c r="AH167" i="5"/>
  <c r="I167" i="5"/>
  <c r="S166" i="5"/>
  <c r="N166" i="5"/>
  <c r="P423" i="5"/>
  <c r="U423" i="5"/>
  <c r="W167" i="5"/>
  <c r="Z425" i="5" s="1"/>
  <c r="AE424" i="5"/>
  <c r="AG166" i="5"/>
  <c r="AB166" i="5"/>
  <c r="AQ423" i="5"/>
  <c r="AL423" i="5"/>
  <c r="V423" i="5"/>
  <c r="Q423" i="5"/>
  <c r="H425" i="5"/>
  <c r="N423" i="5"/>
  <c r="AP423" i="5"/>
  <c r="AK423" i="5"/>
  <c r="H167" i="5"/>
  <c r="K424" i="5"/>
  <c r="M424" i="5"/>
  <c r="M166" i="5"/>
  <c r="R166" i="5"/>
  <c r="AB424" i="5"/>
  <c r="AE423" i="5"/>
  <c r="AC424" i="5"/>
  <c r="AA424" i="5"/>
  <c r="AR423" i="5"/>
  <c r="AM423" i="5"/>
  <c r="M423" i="5"/>
  <c r="G168" i="5"/>
  <c r="Q167" i="5"/>
  <c r="L167" i="5"/>
  <c r="V168" i="5"/>
  <c r="AF167" i="5"/>
  <c r="AA167" i="5"/>
  <c r="F168" i="5"/>
  <c r="P167" i="5"/>
  <c r="K167" i="5"/>
  <c r="U168" i="5"/>
  <c r="AE167" i="5"/>
  <c r="Z167" i="5"/>
  <c r="AB425" i="5" l="1"/>
  <c r="AA425" i="5"/>
  <c r="AC425" i="5"/>
  <c r="AH425" i="5" s="1"/>
  <c r="G425" i="5"/>
  <c r="I168" i="5"/>
  <c r="S167" i="5"/>
  <c r="N167" i="5"/>
  <c r="X169" i="5"/>
  <c r="AH168" i="5"/>
  <c r="AC168" i="5"/>
  <c r="AH424" i="5"/>
  <c r="AO424" i="5"/>
  <c r="AJ424" i="5"/>
  <c r="W168" i="5"/>
  <c r="AG425" i="5"/>
  <c r="AE425" i="5"/>
  <c r="AF425" i="5"/>
  <c r="AG167" i="5"/>
  <c r="AB167" i="5"/>
  <c r="S424" i="5"/>
  <c r="X424" i="5"/>
  <c r="AF424" i="5"/>
  <c r="AG424" i="5"/>
  <c r="W423" i="5"/>
  <c r="R423" i="5"/>
  <c r="Q424" i="5"/>
  <c r="V424" i="5"/>
  <c r="AO423" i="5"/>
  <c r="AJ423" i="5"/>
  <c r="H168" i="5"/>
  <c r="H426" i="5" s="1"/>
  <c r="N425" i="5"/>
  <c r="L425" i="5"/>
  <c r="M425" i="5"/>
  <c r="R167" i="5"/>
  <c r="M167" i="5"/>
  <c r="F425" i="5"/>
  <c r="K425" i="5" s="1"/>
  <c r="W424" i="5"/>
  <c r="R424" i="5"/>
  <c r="S423" i="5"/>
  <c r="X423" i="5"/>
  <c r="P424" i="5"/>
  <c r="U424" i="5"/>
  <c r="I425" i="5"/>
  <c r="V169" i="5"/>
  <c r="AF168" i="5"/>
  <c r="AA168" i="5"/>
  <c r="G169" i="5"/>
  <c r="Q168" i="5"/>
  <c r="L168" i="5"/>
  <c r="U169" i="5"/>
  <c r="AE168" i="5"/>
  <c r="Z168" i="5"/>
  <c r="F169" i="5"/>
  <c r="P168" i="5"/>
  <c r="K168" i="5"/>
  <c r="F426" i="5" l="1"/>
  <c r="K426" i="5" s="1"/>
  <c r="X170" i="5"/>
  <c r="AH169" i="5"/>
  <c r="AC169" i="5"/>
  <c r="I169" i="5"/>
  <c r="S168" i="5"/>
  <c r="N168" i="5"/>
  <c r="AP424" i="5"/>
  <c r="AK424" i="5"/>
  <c r="AP425" i="5"/>
  <c r="AK425" i="5"/>
  <c r="U425" i="5"/>
  <c r="P425" i="5"/>
  <c r="AO425" i="5"/>
  <c r="AJ425" i="5"/>
  <c r="AQ425" i="5"/>
  <c r="AL425" i="5"/>
  <c r="W169" i="5"/>
  <c r="AE426" i="5"/>
  <c r="AF426" i="5"/>
  <c r="AH426" i="5"/>
  <c r="AG168" i="5"/>
  <c r="AB168" i="5"/>
  <c r="Q425" i="5"/>
  <c r="V425" i="5"/>
  <c r="Z426" i="5"/>
  <c r="Z427" i="5" s="1"/>
  <c r="AA426" i="5"/>
  <c r="AA427" i="5" s="1"/>
  <c r="S425" i="5"/>
  <c r="X425" i="5"/>
  <c r="H427" i="5"/>
  <c r="W425" i="5"/>
  <c r="R425" i="5"/>
  <c r="AC426" i="5"/>
  <c r="AR424" i="5"/>
  <c r="AM424" i="5"/>
  <c r="H169" i="5"/>
  <c r="M426" i="5"/>
  <c r="M168" i="5"/>
  <c r="R168" i="5"/>
  <c r="I426" i="5"/>
  <c r="AB426" i="5"/>
  <c r="AB427" i="5" s="1"/>
  <c r="AQ424" i="5"/>
  <c r="AL424" i="5"/>
  <c r="AR425" i="5"/>
  <c r="AM425" i="5"/>
  <c r="G426" i="5"/>
  <c r="G170" i="5"/>
  <c r="Q169" i="5"/>
  <c r="L169" i="5"/>
  <c r="V170" i="5"/>
  <c r="AF169" i="5"/>
  <c r="AA169" i="5"/>
  <c r="F170" i="5"/>
  <c r="P169" i="5"/>
  <c r="K169" i="5"/>
  <c r="U170" i="5"/>
  <c r="Z169" i="5"/>
  <c r="AE169" i="5"/>
  <c r="AC427" i="5" l="1"/>
  <c r="I170" i="5"/>
  <c r="S169" i="5"/>
  <c r="N169" i="5"/>
  <c r="X171" i="5"/>
  <c r="AH170" i="5"/>
  <c r="AC170" i="5"/>
  <c r="R426" i="5"/>
  <c r="W426" i="5"/>
  <c r="H170" i="5"/>
  <c r="M427" i="5"/>
  <c r="R169" i="5"/>
  <c r="M169" i="5"/>
  <c r="G427" i="5"/>
  <c r="F427" i="5"/>
  <c r="F428" i="5" s="1"/>
  <c r="AG426" i="5"/>
  <c r="I427" i="5"/>
  <c r="I428" i="5" s="1"/>
  <c r="AP426" i="5"/>
  <c r="AK426" i="5"/>
  <c r="AO426" i="5"/>
  <c r="AJ426" i="5"/>
  <c r="W170" i="5"/>
  <c r="AC428" i="5" s="1"/>
  <c r="AH427" i="5"/>
  <c r="AF427" i="5"/>
  <c r="AG427" i="5"/>
  <c r="AE427" i="5"/>
  <c r="AB169" i="5"/>
  <c r="AG169" i="5"/>
  <c r="AR426" i="5"/>
  <c r="AM426" i="5"/>
  <c r="L426" i="5"/>
  <c r="U426" i="5"/>
  <c r="P426" i="5"/>
  <c r="N426" i="5"/>
  <c r="V171" i="5"/>
  <c r="AF170" i="5"/>
  <c r="AA170" i="5"/>
  <c r="G171" i="5"/>
  <c r="Q170" i="5"/>
  <c r="L170" i="5"/>
  <c r="U171" i="5"/>
  <c r="AE170" i="5"/>
  <c r="Z170" i="5"/>
  <c r="F171" i="5"/>
  <c r="P170" i="5"/>
  <c r="K170" i="5"/>
  <c r="N427" i="5" l="1"/>
  <c r="Z428" i="5"/>
  <c r="K427" i="5"/>
  <c r="X172" i="5"/>
  <c r="AH171" i="5"/>
  <c r="AC171" i="5"/>
  <c r="I171" i="5"/>
  <c r="S170" i="5"/>
  <c r="N170" i="5"/>
  <c r="AQ426" i="5"/>
  <c r="AL426" i="5"/>
  <c r="W171" i="5"/>
  <c r="AH428" i="5"/>
  <c r="AG428" i="5"/>
  <c r="AE428" i="5"/>
  <c r="AG170" i="5"/>
  <c r="AB170" i="5"/>
  <c r="H171" i="5"/>
  <c r="F429" i="5" s="1"/>
  <c r="N428" i="5"/>
  <c r="R170" i="5"/>
  <c r="M170" i="5"/>
  <c r="K428" i="5"/>
  <c r="S426" i="5"/>
  <c r="X426" i="5"/>
  <c r="AB428" i="5"/>
  <c r="G428" i="5"/>
  <c r="G429" i="5" s="1"/>
  <c r="H428" i="5"/>
  <c r="H429" i="5" s="1"/>
  <c r="Q426" i="5"/>
  <c r="V426" i="5"/>
  <c r="AO427" i="5"/>
  <c r="AJ427" i="5"/>
  <c r="AC429" i="5"/>
  <c r="AQ427" i="5"/>
  <c r="AL427" i="5"/>
  <c r="X427" i="5"/>
  <c r="S427" i="5"/>
  <c r="AP427" i="5"/>
  <c r="AK427" i="5"/>
  <c r="U427" i="5"/>
  <c r="P427" i="5"/>
  <c r="AR427" i="5"/>
  <c r="AM427" i="5"/>
  <c r="W427" i="5"/>
  <c r="R427" i="5"/>
  <c r="AA428" i="5"/>
  <c r="AF428" i="5" s="1"/>
  <c r="L427" i="5"/>
  <c r="G172" i="5"/>
  <c r="Q171" i="5"/>
  <c r="L171" i="5"/>
  <c r="V172" i="5"/>
  <c r="AA171" i="5"/>
  <c r="AF171" i="5"/>
  <c r="F172" i="5"/>
  <c r="P171" i="5"/>
  <c r="K171" i="5"/>
  <c r="U172" i="5"/>
  <c r="AE171" i="5"/>
  <c r="Z171" i="5"/>
  <c r="L428" i="5" l="1"/>
  <c r="AB429" i="5"/>
  <c r="I172" i="5"/>
  <c r="S171" i="5"/>
  <c r="N171" i="5"/>
  <c r="X173" i="5"/>
  <c r="AH172" i="5"/>
  <c r="AC172" i="5"/>
  <c r="AQ428" i="5"/>
  <c r="AL428" i="5"/>
  <c r="M428" i="5"/>
  <c r="AM428" i="5"/>
  <c r="AR428" i="5"/>
  <c r="AO428" i="5"/>
  <c r="AJ428" i="5"/>
  <c r="X428" i="5"/>
  <c r="S428" i="5"/>
  <c r="AP428" i="5"/>
  <c r="AK428" i="5"/>
  <c r="W172" i="5"/>
  <c r="AH429" i="5"/>
  <c r="AG429" i="5"/>
  <c r="AG171" i="5"/>
  <c r="AB171" i="5"/>
  <c r="Q427" i="5"/>
  <c r="V427" i="5"/>
  <c r="AA429" i="5"/>
  <c r="U428" i="5"/>
  <c r="P428" i="5"/>
  <c r="V428" i="5"/>
  <c r="Q428" i="5"/>
  <c r="H172" i="5"/>
  <c r="G430" i="5" s="1"/>
  <c r="M429" i="5"/>
  <c r="L429" i="5"/>
  <c r="R171" i="5"/>
  <c r="K429" i="5"/>
  <c r="M171" i="5"/>
  <c r="Z429" i="5"/>
  <c r="I429" i="5"/>
  <c r="V173" i="5"/>
  <c r="AA172" i="5"/>
  <c r="AF172" i="5"/>
  <c r="G173" i="5"/>
  <c r="L172" i="5"/>
  <c r="Q172" i="5"/>
  <c r="U173" i="5"/>
  <c r="AE172" i="5"/>
  <c r="Z172" i="5"/>
  <c r="F173" i="5"/>
  <c r="P172" i="5"/>
  <c r="K172" i="5"/>
  <c r="AA430" i="5" l="1"/>
  <c r="I430" i="5"/>
  <c r="X174" i="5"/>
  <c r="AC173" i="5"/>
  <c r="AH173" i="5"/>
  <c r="I173" i="5"/>
  <c r="S172" i="5"/>
  <c r="N172" i="5"/>
  <c r="AR429" i="5"/>
  <c r="AM429" i="5"/>
  <c r="H173" i="5"/>
  <c r="I431" i="5" s="1"/>
  <c r="L430" i="5"/>
  <c r="N430" i="5"/>
  <c r="R172" i="5"/>
  <c r="M172" i="5"/>
  <c r="Z430" i="5"/>
  <c r="U429" i="5"/>
  <c r="P429" i="5"/>
  <c r="V429" i="5"/>
  <c r="Q429" i="5"/>
  <c r="AE429" i="5"/>
  <c r="H430" i="5"/>
  <c r="M430" i="5" s="1"/>
  <c r="W429" i="5"/>
  <c r="R429" i="5"/>
  <c r="W173" i="5"/>
  <c r="AF430" i="5"/>
  <c r="AB172" i="5"/>
  <c r="AG172" i="5"/>
  <c r="AC430" i="5"/>
  <c r="AH430" i="5" s="1"/>
  <c r="W428" i="5"/>
  <c r="R428" i="5"/>
  <c r="AB430" i="5"/>
  <c r="AB431" i="5" s="1"/>
  <c r="AQ429" i="5"/>
  <c r="AL429" i="5"/>
  <c r="N429" i="5"/>
  <c r="AF429" i="5"/>
  <c r="F430" i="5"/>
  <c r="F431" i="5" s="1"/>
  <c r="G174" i="5"/>
  <c r="L173" i="5"/>
  <c r="Q173" i="5"/>
  <c r="V174" i="5"/>
  <c r="AA173" i="5"/>
  <c r="AF173" i="5"/>
  <c r="F174" i="5"/>
  <c r="P173" i="5"/>
  <c r="K173" i="5"/>
  <c r="U174" i="5"/>
  <c r="AE173" i="5"/>
  <c r="Z173" i="5"/>
  <c r="I174" i="5" l="1"/>
  <c r="N173" i="5"/>
  <c r="S173" i="5"/>
  <c r="X175" i="5"/>
  <c r="AH174" i="5"/>
  <c r="AC174" i="5"/>
  <c r="V430" i="5"/>
  <c r="Q430" i="5"/>
  <c r="Z431" i="5"/>
  <c r="AP430" i="5"/>
  <c r="AK430" i="5"/>
  <c r="X430" i="5"/>
  <c r="S430" i="5"/>
  <c r="AR430" i="5"/>
  <c r="AM430" i="5"/>
  <c r="W430" i="5"/>
  <c r="R430" i="5"/>
  <c r="W174" i="5"/>
  <c r="AH431" i="5"/>
  <c r="AG431" i="5"/>
  <c r="AE431" i="5"/>
  <c r="AF431" i="5"/>
  <c r="AB173" i="5"/>
  <c r="AG173" i="5"/>
  <c r="AC431" i="5"/>
  <c r="H174" i="5"/>
  <c r="N431" i="5"/>
  <c r="K431" i="5"/>
  <c r="M173" i="5"/>
  <c r="R173" i="5"/>
  <c r="AP429" i="5"/>
  <c r="AK429" i="5"/>
  <c r="X429" i="5"/>
  <c r="S429" i="5"/>
  <c r="AA431" i="5"/>
  <c r="AE430" i="5"/>
  <c r="H431" i="5"/>
  <c r="M431" i="5" s="1"/>
  <c r="AG430" i="5"/>
  <c r="AO429" i="5"/>
  <c r="AJ429" i="5"/>
  <c r="K430" i="5"/>
  <c r="G431" i="5"/>
  <c r="V175" i="5"/>
  <c r="AA174" i="5"/>
  <c r="AF174" i="5"/>
  <c r="G175" i="5"/>
  <c r="Q174" i="5"/>
  <c r="L174" i="5"/>
  <c r="U175" i="5"/>
  <c r="AE174" i="5"/>
  <c r="Z174" i="5"/>
  <c r="F175" i="5"/>
  <c r="P174" i="5"/>
  <c r="K174" i="5"/>
  <c r="AC432" i="5" l="1"/>
  <c r="X176" i="5"/>
  <c r="AC175" i="5"/>
  <c r="AH175" i="5"/>
  <c r="I175" i="5"/>
  <c r="N174" i="5"/>
  <c r="S174" i="5"/>
  <c r="W431" i="5"/>
  <c r="R431" i="5"/>
  <c r="P430" i="5"/>
  <c r="U430" i="5"/>
  <c r="X431" i="5"/>
  <c r="S431" i="5"/>
  <c r="AO431" i="5"/>
  <c r="AJ431" i="5"/>
  <c r="AJ430" i="5"/>
  <c r="AO430" i="5"/>
  <c r="Z432" i="5"/>
  <c r="W175" i="5"/>
  <c r="AG432" i="5"/>
  <c r="AE432" i="5"/>
  <c r="AH432" i="5"/>
  <c r="AG174" i="5"/>
  <c r="AB174" i="5"/>
  <c r="AB432" i="5"/>
  <c r="AA432" i="5"/>
  <c r="P431" i="5"/>
  <c r="U431" i="5"/>
  <c r="H175" i="5"/>
  <c r="R174" i="5"/>
  <c r="M174" i="5"/>
  <c r="AQ431" i="5"/>
  <c r="AL431" i="5"/>
  <c r="I432" i="5"/>
  <c r="AR431" i="5"/>
  <c r="AM431" i="5"/>
  <c r="AQ430" i="5"/>
  <c r="AL430" i="5"/>
  <c r="AC433" i="5"/>
  <c r="H432" i="5"/>
  <c r="F432" i="5"/>
  <c r="G432" i="5"/>
  <c r="L431" i="5"/>
  <c r="AP431" i="5"/>
  <c r="AK431" i="5"/>
  <c r="G176" i="5"/>
  <c r="L175" i="5"/>
  <c r="Q175" i="5"/>
  <c r="V176" i="5"/>
  <c r="AF175" i="5"/>
  <c r="AA175" i="5"/>
  <c r="F176" i="5"/>
  <c r="P175" i="5"/>
  <c r="K175" i="5"/>
  <c r="U176" i="5"/>
  <c r="AE175" i="5"/>
  <c r="Z175" i="5"/>
  <c r="AA433" i="5" l="1"/>
  <c r="AF432" i="5"/>
  <c r="G433" i="5"/>
  <c r="I433" i="5"/>
  <c r="N433" i="5" s="1"/>
  <c r="F433" i="5"/>
  <c r="K433" i="5" s="1"/>
  <c r="I176" i="5"/>
  <c r="S175" i="5"/>
  <c r="N175" i="5"/>
  <c r="X177" i="5"/>
  <c r="AH176" i="5"/>
  <c r="AC176" i="5"/>
  <c r="H433" i="5"/>
  <c r="N432" i="5"/>
  <c r="AP432" i="5"/>
  <c r="AK432" i="5"/>
  <c r="AB433" i="5"/>
  <c r="Z433" i="5"/>
  <c r="H176" i="5"/>
  <c r="L433" i="5"/>
  <c r="R175" i="5"/>
  <c r="M433" i="5"/>
  <c r="M175" i="5"/>
  <c r="AR432" i="5"/>
  <c r="AM432" i="5"/>
  <c r="K432" i="5"/>
  <c r="AO432" i="5"/>
  <c r="AJ432" i="5"/>
  <c r="M432" i="5"/>
  <c r="AQ432" i="5"/>
  <c r="AL432" i="5"/>
  <c r="W176" i="5"/>
  <c r="AC434" i="5" s="1"/>
  <c r="AH433" i="5"/>
  <c r="AF433" i="5"/>
  <c r="AG175" i="5"/>
  <c r="AB175" i="5"/>
  <c r="V431" i="5"/>
  <c r="Q431" i="5"/>
  <c r="L432" i="5"/>
  <c r="V177" i="5"/>
  <c r="AF176" i="5"/>
  <c r="AA176" i="5"/>
  <c r="G177" i="5"/>
  <c r="Q176" i="5"/>
  <c r="L176" i="5"/>
  <c r="U177" i="5"/>
  <c r="AE176" i="5"/>
  <c r="Z176" i="5"/>
  <c r="F177" i="5"/>
  <c r="P176" i="5"/>
  <c r="K176" i="5"/>
  <c r="AB434" i="5" l="1"/>
  <c r="G434" i="5"/>
  <c r="Z434" i="5"/>
  <c r="X178" i="5"/>
  <c r="AH177" i="5"/>
  <c r="AC177" i="5"/>
  <c r="I177" i="5"/>
  <c r="S176" i="5"/>
  <c r="N176" i="5"/>
  <c r="W432" i="5"/>
  <c r="R432" i="5"/>
  <c r="W177" i="5"/>
  <c r="AC435" i="5" s="1"/>
  <c r="AG434" i="5"/>
  <c r="AE434" i="5"/>
  <c r="AH434" i="5"/>
  <c r="AG176" i="5"/>
  <c r="AB176" i="5"/>
  <c r="AA434" i="5"/>
  <c r="AF434" i="5" s="1"/>
  <c r="S433" i="5"/>
  <c r="X433" i="5"/>
  <c r="S432" i="5"/>
  <c r="X432" i="5"/>
  <c r="W433" i="5"/>
  <c r="R433" i="5"/>
  <c r="AR433" i="5"/>
  <c r="AM433" i="5"/>
  <c r="AE433" i="5"/>
  <c r="AG433" i="5"/>
  <c r="P432" i="5"/>
  <c r="U432" i="5"/>
  <c r="V433" i="5"/>
  <c r="Q433" i="5"/>
  <c r="H177" i="5"/>
  <c r="G435" i="5" s="1"/>
  <c r="L434" i="5"/>
  <c r="M176" i="5"/>
  <c r="R176" i="5"/>
  <c r="I434" i="5"/>
  <c r="N434" i="5" s="1"/>
  <c r="AP433" i="5"/>
  <c r="AK433" i="5"/>
  <c r="U433" i="5"/>
  <c r="P433" i="5"/>
  <c r="Q432" i="5"/>
  <c r="V432" i="5"/>
  <c r="F434" i="5"/>
  <c r="H434" i="5"/>
  <c r="G178" i="5"/>
  <c r="Q177" i="5"/>
  <c r="L177" i="5"/>
  <c r="V178" i="5"/>
  <c r="AF177" i="5"/>
  <c r="AA177" i="5"/>
  <c r="F178" i="5"/>
  <c r="P177" i="5"/>
  <c r="K177" i="5"/>
  <c r="U178" i="5"/>
  <c r="AE177" i="5"/>
  <c r="Z177" i="5"/>
  <c r="AB435" i="5" l="1"/>
  <c r="H435" i="5"/>
  <c r="M434" i="5"/>
  <c r="R434" i="5" s="1"/>
  <c r="I178" i="5"/>
  <c r="S177" i="5"/>
  <c r="N177" i="5"/>
  <c r="X179" i="5"/>
  <c r="AH178" i="5"/>
  <c r="AC178" i="5"/>
  <c r="AR434" i="5"/>
  <c r="AM434" i="5"/>
  <c r="S434" i="5"/>
  <c r="X434" i="5"/>
  <c r="AO433" i="5"/>
  <c r="AJ433" i="5"/>
  <c r="AO434" i="5"/>
  <c r="AJ434" i="5"/>
  <c r="F435" i="5"/>
  <c r="K435" i="5" s="1"/>
  <c r="I435" i="5"/>
  <c r="W178" i="5"/>
  <c r="AG435" i="5"/>
  <c r="AH435" i="5"/>
  <c r="AE435" i="5"/>
  <c r="AG177" i="5"/>
  <c r="AB177" i="5"/>
  <c r="AQ433" i="5"/>
  <c r="AL433" i="5"/>
  <c r="AP434" i="5"/>
  <c r="AK434" i="5"/>
  <c r="Z435" i="5"/>
  <c r="AA435" i="5"/>
  <c r="W434" i="5"/>
  <c r="V434" i="5"/>
  <c r="Q434" i="5"/>
  <c r="H178" i="5"/>
  <c r="H436" i="5" s="1"/>
  <c r="M435" i="5"/>
  <c r="L435" i="5"/>
  <c r="R177" i="5"/>
  <c r="M177" i="5"/>
  <c r="AQ434" i="5"/>
  <c r="AL434" i="5"/>
  <c r="K434" i="5"/>
  <c r="V179" i="5"/>
  <c r="AF178" i="5"/>
  <c r="AA178" i="5"/>
  <c r="G179" i="5"/>
  <c r="Q178" i="5"/>
  <c r="L178" i="5"/>
  <c r="U179" i="5"/>
  <c r="AE178" i="5"/>
  <c r="Z178" i="5"/>
  <c r="F179" i="5"/>
  <c r="K178" i="5"/>
  <c r="P178" i="5"/>
  <c r="X180" i="5" l="1"/>
  <c r="AH179" i="5"/>
  <c r="AC179" i="5"/>
  <c r="I179" i="5"/>
  <c r="S178" i="5"/>
  <c r="N178" i="5"/>
  <c r="U435" i="5"/>
  <c r="P435" i="5"/>
  <c r="AQ435" i="5"/>
  <c r="AL435" i="5"/>
  <c r="H179" i="5"/>
  <c r="H437" i="5" s="1"/>
  <c r="M436" i="5"/>
  <c r="R178" i="5"/>
  <c r="M178" i="5"/>
  <c r="AR435" i="5"/>
  <c r="AM435" i="5"/>
  <c r="I436" i="5"/>
  <c r="N435" i="5"/>
  <c r="W179" i="5"/>
  <c r="AE436" i="5"/>
  <c r="AB178" i="5"/>
  <c r="AG178" i="5"/>
  <c r="AJ435" i="5"/>
  <c r="AO435" i="5"/>
  <c r="F436" i="5"/>
  <c r="AC436" i="5"/>
  <c r="AC437" i="5" s="1"/>
  <c r="V435" i="5"/>
  <c r="Q435" i="5"/>
  <c r="AA436" i="5"/>
  <c r="AA437" i="5" s="1"/>
  <c r="U434" i="5"/>
  <c r="P434" i="5"/>
  <c r="R435" i="5"/>
  <c r="W435" i="5"/>
  <c r="Z436" i="5"/>
  <c r="Z437" i="5" s="1"/>
  <c r="AF435" i="5"/>
  <c r="AB436" i="5"/>
  <c r="AB437" i="5" s="1"/>
  <c r="G436" i="5"/>
  <c r="G437" i="5" s="1"/>
  <c r="G180" i="5"/>
  <c r="Q179" i="5"/>
  <c r="L179" i="5"/>
  <c r="V180" i="5"/>
  <c r="AA179" i="5"/>
  <c r="AF179" i="5"/>
  <c r="F180" i="5"/>
  <c r="K179" i="5"/>
  <c r="P179" i="5"/>
  <c r="U180" i="5"/>
  <c r="AE179" i="5"/>
  <c r="Z179" i="5"/>
  <c r="AH436" i="5" l="1"/>
  <c r="I437" i="5"/>
  <c r="I180" i="5"/>
  <c r="S179" i="5"/>
  <c r="N179" i="5"/>
  <c r="X181" i="5"/>
  <c r="AH180" i="5"/>
  <c r="AC180" i="5"/>
  <c r="X435" i="5"/>
  <c r="S435" i="5"/>
  <c r="N436" i="5"/>
  <c r="AF436" i="5"/>
  <c r="H180" i="5"/>
  <c r="I438" i="5" s="1"/>
  <c r="M437" i="5"/>
  <c r="N437" i="5"/>
  <c r="R179" i="5"/>
  <c r="M179" i="5"/>
  <c r="L437" i="5"/>
  <c r="AJ436" i="5"/>
  <c r="AO436" i="5"/>
  <c r="AP435" i="5"/>
  <c r="AK435" i="5"/>
  <c r="F437" i="5"/>
  <c r="AM436" i="5"/>
  <c r="AR436" i="5"/>
  <c r="W436" i="5"/>
  <c r="R436" i="5"/>
  <c r="AG436" i="5"/>
  <c r="L436" i="5"/>
  <c r="W180" i="5"/>
  <c r="AA438" i="5" s="1"/>
  <c r="AH437" i="5"/>
  <c r="AF437" i="5"/>
  <c r="AG437" i="5"/>
  <c r="AE437" i="5"/>
  <c r="AB179" i="5"/>
  <c r="AG179" i="5"/>
  <c r="K436" i="5"/>
  <c r="V181" i="5"/>
  <c r="AA180" i="5"/>
  <c r="AF180" i="5"/>
  <c r="G181" i="5"/>
  <c r="Q180" i="5"/>
  <c r="L180" i="5"/>
  <c r="U181" i="5"/>
  <c r="Z180" i="5"/>
  <c r="AE180" i="5"/>
  <c r="F181" i="5"/>
  <c r="K180" i="5"/>
  <c r="P180" i="5"/>
  <c r="F438" i="5" l="1"/>
  <c r="AC438" i="5"/>
  <c r="X182" i="5"/>
  <c r="AC181" i="5"/>
  <c r="AH181" i="5"/>
  <c r="I181" i="5"/>
  <c r="S180" i="5"/>
  <c r="N180" i="5"/>
  <c r="AP437" i="5"/>
  <c r="AK437" i="5"/>
  <c r="V437" i="5"/>
  <c r="Q437" i="5"/>
  <c r="AP436" i="5"/>
  <c r="AK436" i="5"/>
  <c r="AQ436" i="5"/>
  <c r="AL436" i="5"/>
  <c r="AB438" i="5"/>
  <c r="Z438" i="5"/>
  <c r="U436" i="5"/>
  <c r="P436" i="5"/>
  <c r="V436" i="5"/>
  <c r="Q436" i="5"/>
  <c r="K437" i="5"/>
  <c r="S437" i="5"/>
  <c r="X437" i="5"/>
  <c r="H181" i="5"/>
  <c r="F439" i="5" s="1"/>
  <c r="N438" i="5"/>
  <c r="R180" i="5"/>
  <c r="M180" i="5"/>
  <c r="K438" i="5"/>
  <c r="AR437" i="5"/>
  <c r="AM437" i="5"/>
  <c r="W181" i="5"/>
  <c r="AC439" i="5" s="1"/>
  <c r="AH438" i="5"/>
  <c r="AF438" i="5"/>
  <c r="AB180" i="5"/>
  <c r="AG180" i="5"/>
  <c r="X436" i="5"/>
  <c r="S436" i="5"/>
  <c r="W437" i="5"/>
  <c r="R437" i="5"/>
  <c r="AO437" i="5"/>
  <c r="AJ437" i="5"/>
  <c r="AQ437" i="5"/>
  <c r="AL437" i="5"/>
  <c r="G438" i="5"/>
  <c r="H438" i="5"/>
  <c r="G182" i="5"/>
  <c r="L181" i="5"/>
  <c r="Q181" i="5"/>
  <c r="V182" i="5"/>
  <c r="AA181" i="5"/>
  <c r="AF181" i="5"/>
  <c r="F182" i="5"/>
  <c r="P181" i="5"/>
  <c r="K181" i="5"/>
  <c r="U182" i="5"/>
  <c r="AE181" i="5"/>
  <c r="Z181" i="5"/>
  <c r="G439" i="5" l="1"/>
  <c r="H439" i="5"/>
  <c r="I182" i="5"/>
  <c r="N181" i="5"/>
  <c r="S181" i="5"/>
  <c r="X183" i="5"/>
  <c r="AH182" i="5"/>
  <c r="AC182" i="5"/>
  <c r="AR438" i="5"/>
  <c r="AM438" i="5"/>
  <c r="AP438" i="5"/>
  <c r="AK438" i="5"/>
  <c r="P438" i="5"/>
  <c r="U438" i="5"/>
  <c r="AB439" i="5"/>
  <c r="AG439" i="5" s="1"/>
  <c r="Z439" i="5"/>
  <c r="M438" i="5"/>
  <c r="W182" i="5"/>
  <c r="AH439" i="5"/>
  <c r="AB181" i="5"/>
  <c r="AG181" i="5"/>
  <c r="S438" i="5"/>
  <c r="X438" i="5"/>
  <c r="H182" i="5"/>
  <c r="L439" i="5"/>
  <c r="M439" i="5"/>
  <c r="K439" i="5"/>
  <c r="R181" i="5"/>
  <c r="M181" i="5"/>
  <c r="I439" i="5"/>
  <c r="N439" i="5" s="1"/>
  <c r="AE438" i="5"/>
  <c r="AG438" i="5"/>
  <c r="L438" i="5"/>
  <c r="P437" i="5"/>
  <c r="U437" i="5"/>
  <c r="AA439" i="5"/>
  <c r="AF439" i="5" s="1"/>
  <c r="V183" i="5"/>
  <c r="AA182" i="5"/>
  <c r="AF182" i="5"/>
  <c r="G183" i="5"/>
  <c r="Q182" i="5"/>
  <c r="L182" i="5"/>
  <c r="U183" i="5"/>
  <c r="AE182" i="5"/>
  <c r="Z182" i="5"/>
  <c r="F183" i="5"/>
  <c r="P182" i="5"/>
  <c r="K182" i="5"/>
  <c r="X184" i="5" l="1"/>
  <c r="AC183" i="5"/>
  <c r="AH183" i="5"/>
  <c r="I183" i="5"/>
  <c r="N182" i="5"/>
  <c r="S182" i="5"/>
  <c r="H183" i="5"/>
  <c r="R182" i="5"/>
  <c r="M182" i="5"/>
  <c r="AR439" i="5"/>
  <c r="AM439" i="5"/>
  <c r="U439" i="5"/>
  <c r="P439" i="5"/>
  <c r="AP439" i="5"/>
  <c r="AK439" i="5"/>
  <c r="W183" i="5"/>
  <c r="AG182" i="5"/>
  <c r="AB182" i="5"/>
  <c r="AA440" i="5"/>
  <c r="F440" i="5"/>
  <c r="G440" i="5"/>
  <c r="W438" i="5"/>
  <c r="R438" i="5"/>
  <c r="AQ438" i="5"/>
  <c r="AL438" i="5"/>
  <c r="X439" i="5"/>
  <c r="S439" i="5"/>
  <c r="AQ439" i="5"/>
  <c r="AL439" i="5"/>
  <c r="AO438" i="5"/>
  <c r="AJ438" i="5"/>
  <c r="I440" i="5"/>
  <c r="W439" i="5"/>
  <c r="R439" i="5"/>
  <c r="Z440" i="5"/>
  <c r="AE440" i="5" s="1"/>
  <c r="H440" i="5"/>
  <c r="V438" i="5"/>
  <c r="Q438" i="5"/>
  <c r="V439" i="5"/>
  <c r="Q439" i="5"/>
  <c r="AE439" i="5"/>
  <c r="AB440" i="5"/>
  <c r="AG440" i="5" s="1"/>
  <c r="AC440" i="5"/>
  <c r="G184" i="5"/>
  <c r="L183" i="5"/>
  <c r="Q183" i="5"/>
  <c r="V184" i="5"/>
  <c r="AF183" i="5"/>
  <c r="AA183" i="5"/>
  <c r="F184" i="5"/>
  <c r="P183" i="5"/>
  <c r="K183" i="5"/>
  <c r="U184" i="5"/>
  <c r="AE183" i="5"/>
  <c r="Z183" i="5"/>
  <c r="G441" i="5" l="1"/>
  <c r="H441" i="5"/>
  <c r="F441" i="5"/>
  <c r="I441" i="5"/>
  <c r="N441" i="5" s="1"/>
  <c r="I184" i="5"/>
  <c r="N183" i="5"/>
  <c r="S183" i="5"/>
  <c r="X185" i="5"/>
  <c r="AH184" i="5"/>
  <c r="AC184" i="5"/>
  <c r="AO440" i="5"/>
  <c r="AJ440" i="5"/>
  <c r="W184" i="5"/>
  <c r="AH441" i="5"/>
  <c r="AF441" i="5"/>
  <c r="AG183" i="5"/>
  <c r="AB183" i="5"/>
  <c r="AC441" i="5"/>
  <c r="AA441" i="5"/>
  <c r="K440" i="5"/>
  <c r="AB441" i="5"/>
  <c r="AB442" i="5" s="1"/>
  <c r="L440" i="5"/>
  <c r="AH440" i="5"/>
  <c r="N440" i="5"/>
  <c r="AQ440" i="5"/>
  <c r="AL440" i="5"/>
  <c r="F442" i="5"/>
  <c r="Z441" i="5"/>
  <c r="Z442" i="5" s="1"/>
  <c r="M440" i="5"/>
  <c r="AO439" i="5"/>
  <c r="AJ439" i="5"/>
  <c r="AF440" i="5"/>
  <c r="H184" i="5"/>
  <c r="L441" i="5"/>
  <c r="M441" i="5"/>
  <c r="K441" i="5"/>
  <c r="R183" i="5"/>
  <c r="M183" i="5"/>
  <c r="V185" i="5"/>
  <c r="AF184" i="5"/>
  <c r="AA184" i="5"/>
  <c r="G185" i="5"/>
  <c r="L184" i="5"/>
  <c r="Q184" i="5"/>
  <c r="U185" i="5"/>
  <c r="AE184" i="5"/>
  <c r="Z184" i="5"/>
  <c r="F185" i="5"/>
  <c r="P184" i="5"/>
  <c r="K184" i="5"/>
  <c r="AG441" i="5" l="1"/>
  <c r="AA442" i="5"/>
  <c r="X186" i="5"/>
  <c r="AH185" i="5"/>
  <c r="AC185" i="5"/>
  <c r="I185" i="5"/>
  <c r="S184" i="5"/>
  <c r="N184" i="5"/>
  <c r="W441" i="5"/>
  <c r="R441" i="5"/>
  <c r="AR440" i="5"/>
  <c r="AM440" i="5"/>
  <c r="H185" i="5"/>
  <c r="K442" i="5"/>
  <c r="M184" i="5"/>
  <c r="R184" i="5"/>
  <c r="H442" i="5"/>
  <c r="M442" i="5" s="1"/>
  <c r="U440" i="5"/>
  <c r="P440" i="5"/>
  <c r="AR441" i="5"/>
  <c r="AM441" i="5"/>
  <c r="AP440" i="5"/>
  <c r="AK440" i="5"/>
  <c r="W185" i="5"/>
  <c r="AB443" i="5" s="1"/>
  <c r="AG442" i="5"/>
  <c r="AE442" i="5"/>
  <c r="AF442" i="5"/>
  <c r="AG184" i="5"/>
  <c r="AB184" i="5"/>
  <c r="Q440" i="5"/>
  <c r="V440" i="5"/>
  <c r="AP441" i="5"/>
  <c r="AK441" i="5"/>
  <c r="X441" i="5"/>
  <c r="S441" i="5"/>
  <c r="AE441" i="5"/>
  <c r="I442" i="5"/>
  <c r="N442" i="5" s="1"/>
  <c r="AC442" i="5"/>
  <c r="U441" i="5"/>
  <c r="P441" i="5"/>
  <c r="S440" i="5"/>
  <c r="X440" i="5"/>
  <c r="W440" i="5"/>
  <c r="R440" i="5"/>
  <c r="AQ441" i="5"/>
  <c r="AL441" i="5"/>
  <c r="Q441" i="5"/>
  <c r="V441" i="5"/>
  <c r="G442" i="5"/>
  <c r="L442" i="5" s="1"/>
  <c r="G186" i="5"/>
  <c r="Q185" i="5"/>
  <c r="L185" i="5"/>
  <c r="V186" i="5"/>
  <c r="AF185" i="5"/>
  <c r="AA185" i="5"/>
  <c r="F186" i="5"/>
  <c r="P185" i="5"/>
  <c r="K185" i="5"/>
  <c r="U186" i="5"/>
  <c r="Z185" i="5"/>
  <c r="AE185" i="5"/>
  <c r="AC443" i="5" l="1"/>
  <c r="AH442" i="5"/>
  <c r="I186" i="5"/>
  <c r="S185" i="5"/>
  <c r="N185" i="5"/>
  <c r="X187" i="5"/>
  <c r="AH186" i="5"/>
  <c r="AC186" i="5"/>
  <c r="X442" i="5"/>
  <c r="S442" i="5"/>
  <c r="Q442" i="5"/>
  <c r="V442" i="5"/>
  <c r="U442" i="5"/>
  <c r="P442" i="5"/>
  <c r="AB444" i="5"/>
  <c r="AO442" i="5"/>
  <c r="AJ442" i="5"/>
  <c r="AR442" i="5"/>
  <c r="AM442" i="5"/>
  <c r="AO441" i="5"/>
  <c r="AJ441" i="5"/>
  <c r="R442" i="5"/>
  <c r="W442" i="5"/>
  <c r="AQ442" i="5"/>
  <c r="AL442" i="5"/>
  <c r="H186" i="5"/>
  <c r="R185" i="5"/>
  <c r="M185" i="5"/>
  <c r="W186" i="5"/>
  <c r="AC444" i="5" s="1"/>
  <c r="AG443" i="5"/>
  <c r="AH443" i="5"/>
  <c r="AB185" i="5"/>
  <c r="AG185" i="5"/>
  <c r="F443" i="5"/>
  <c r="Z443" i="5"/>
  <c r="AE443" i="5" s="1"/>
  <c r="H443" i="5"/>
  <c r="I443" i="5"/>
  <c r="AA443" i="5"/>
  <c r="G443" i="5"/>
  <c r="G444" i="5" s="1"/>
  <c r="AP442" i="5"/>
  <c r="AK442" i="5"/>
  <c r="V187" i="5"/>
  <c r="AF186" i="5"/>
  <c r="AA186" i="5"/>
  <c r="G187" i="5"/>
  <c r="Q186" i="5"/>
  <c r="L186" i="5"/>
  <c r="U187" i="5"/>
  <c r="AE186" i="5"/>
  <c r="Z186" i="5"/>
  <c r="F187" i="5"/>
  <c r="K186" i="5"/>
  <c r="P186" i="5"/>
  <c r="AA444" i="5" l="1"/>
  <c r="Z444" i="5"/>
  <c r="AE444" i="5" s="1"/>
  <c r="I444" i="5"/>
  <c r="N444" i="5" s="1"/>
  <c r="F444" i="5"/>
  <c r="K444" i="5" s="1"/>
  <c r="H444" i="5"/>
  <c r="M444" i="5" s="1"/>
  <c r="N443" i="5"/>
  <c r="X443" i="5" s="1"/>
  <c r="X188" i="5"/>
  <c r="AH187" i="5"/>
  <c r="AC187" i="5"/>
  <c r="I187" i="5"/>
  <c r="S186" i="5"/>
  <c r="N186" i="5"/>
  <c r="AJ443" i="5"/>
  <c r="AO443" i="5"/>
  <c r="K443" i="5"/>
  <c r="AR443" i="5"/>
  <c r="AM443" i="5"/>
  <c r="M443" i="5"/>
  <c r="L443" i="5"/>
  <c r="AQ443" i="5"/>
  <c r="AL443" i="5"/>
  <c r="AF443" i="5"/>
  <c r="H187" i="5"/>
  <c r="I445" i="5" s="1"/>
  <c r="L444" i="5"/>
  <c r="R186" i="5"/>
  <c r="M186" i="5"/>
  <c r="W187" i="5"/>
  <c r="AB445" i="5" s="1"/>
  <c r="AH444" i="5"/>
  <c r="AF444" i="5"/>
  <c r="AG444" i="5"/>
  <c r="AG186" i="5"/>
  <c r="AB186" i="5"/>
  <c r="G188" i="5"/>
  <c r="Q187" i="5"/>
  <c r="L187" i="5"/>
  <c r="V188" i="5"/>
  <c r="AA187" i="5"/>
  <c r="AF187" i="5"/>
  <c r="F188" i="5"/>
  <c r="K187" i="5"/>
  <c r="P187" i="5"/>
  <c r="U188" i="5"/>
  <c r="AE187" i="5"/>
  <c r="Z187" i="5"/>
  <c r="H445" i="5" l="1"/>
  <c r="AC445" i="5"/>
  <c r="AA445" i="5"/>
  <c r="S443" i="5"/>
  <c r="I188" i="5"/>
  <c r="S187" i="5"/>
  <c r="N187" i="5"/>
  <c r="X189" i="5"/>
  <c r="AH188" i="5"/>
  <c r="AC188" i="5"/>
  <c r="AJ444" i="5"/>
  <c r="AO444" i="5"/>
  <c r="W444" i="5"/>
  <c r="R444" i="5"/>
  <c r="U443" i="5"/>
  <c r="P443" i="5"/>
  <c r="AQ444" i="5"/>
  <c r="AL444" i="5"/>
  <c r="X444" i="5"/>
  <c r="S444" i="5"/>
  <c r="AP444" i="5"/>
  <c r="AK444" i="5"/>
  <c r="V444" i="5"/>
  <c r="Q444" i="5"/>
  <c r="V443" i="5"/>
  <c r="Q443" i="5"/>
  <c r="AR444" i="5"/>
  <c r="AM444" i="5"/>
  <c r="Z445" i="5"/>
  <c r="Z446" i="5" s="1"/>
  <c r="AP443" i="5"/>
  <c r="AK443" i="5"/>
  <c r="U444" i="5"/>
  <c r="P444" i="5"/>
  <c r="G445" i="5"/>
  <c r="L445" i="5" s="1"/>
  <c r="W188" i="5"/>
  <c r="AB446" i="5" s="1"/>
  <c r="AH445" i="5"/>
  <c r="AF445" i="5"/>
  <c r="AG445" i="5"/>
  <c r="AG187" i="5"/>
  <c r="AB187" i="5"/>
  <c r="H188" i="5"/>
  <c r="H446" i="5" s="1"/>
  <c r="M445" i="5"/>
  <c r="M187" i="5"/>
  <c r="N445" i="5"/>
  <c r="R187" i="5"/>
  <c r="R443" i="5"/>
  <c r="W443" i="5"/>
  <c r="F445" i="5"/>
  <c r="F446" i="5" s="1"/>
  <c r="V189" i="5"/>
  <c r="AA188" i="5"/>
  <c r="AF188" i="5"/>
  <c r="G189" i="5"/>
  <c r="Q188" i="5"/>
  <c r="L188" i="5"/>
  <c r="U189" i="5"/>
  <c r="AE188" i="5"/>
  <c r="Z188" i="5"/>
  <c r="F189" i="5"/>
  <c r="K188" i="5"/>
  <c r="P188" i="5"/>
  <c r="X190" i="5" l="1"/>
  <c r="AC189" i="5"/>
  <c r="AH189" i="5"/>
  <c r="I189" i="5"/>
  <c r="S188" i="5"/>
  <c r="N188" i="5"/>
  <c r="W445" i="5"/>
  <c r="R445" i="5"/>
  <c r="AP445" i="5"/>
  <c r="AK445" i="5"/>
  <c r="V445" i="5"/>
  <c r="Q445" i="5"/>
  <c r="AR445" i="5"/>
  <c r="AM445" i="5"/>
  <c r="AC446" i="5"/>
  <c r="AC447" i="5" s="1"/>
  <c r="Z447" i="5"/>
  <c r="H189" i="5"/>
  <c r="F447" i="5" s="1"/>
  <c r="R188" i="5"/>
  <c r="M188" i="5"/>
  <c r="K446" i="5"/>
  <c r="M446" i="5"/>
  <c r="AA446" i="5"/>
  <c r="AA447" i="5" s="1"/>
  <c r="K445" i="5"/>
  <c r="AQ445" i="5"/>
  <c r="AL445" i="5"/>
  <c r="W189" i="5"/>
  <c r="AG446" i="5"/>
  <c r="AE446" i="5"/>
  <c r="AG188" i="5"/>
  <c r="AB188" i="5"/>
  <c r="G446" i="5"/>
  <c r="G447" i="5" s="1"/>
  <c r="X445" i="5"/>
  <c r="S445" i="5"/>
  <c r="AE445" i="5"/>
  <c r="I446" i="5"/>
  <c r="N446" i="5" s="1"/>
  <c r="G190" i="5"/>
  <c r="L189" i="5"/>
  <c r="Q189" i="5"/>
  <c r="V190" i="5"/>
  <c r="AA189" i="5"/>
  <c r="AF189" i="5"/>
  <c r="F190" i="5"/>
  <c r="K189" i="5"/>
  <c r="P189" i="5"/>
  <c r="U190" i="5"/>
  <c r="AE189" i="5"/>
  <c r="Z189" i="5"/>
  <c r="I190" i="5" l="1"/>
  <c r="N189" i="5"/>
  <c r="S189" i="5"/>
  <c r="X191" i="5"/>
  <c r="AH190" i="5"/>
  <c r="AC190" i="5"/>
  <c r="X446" i="5"/>
  <c r="S446" i="5"/>
  <c r="AO446" i="5"/>
  <c r="AJ446" i="5"/>
  <c r="AJ445" i="5"/>
  <c r="AO445" i="5"/>
  <c r="AF446" i="5"/>
  <c r="P446" i="5"/>
  <c r="U446" i="5"/>
  <c r="H447" i="5"/>
  <c r="M447" i="5" s="1"/>
  <c r="U445" i="5"/>
  <c r="P445" i="5"/>
  <c r="AQ446" i="5"/>
  <c r="AL446" i="5"/>
  <c r="AH446" i="5"/>
  <c r="L446" i="5"/>
  <c r="H190" i="5"/>
  <c r="G448" i="5" s="1"/>
  <c r="N447" i="5"/>
  <c r="L447" i="5"/>
  <c r="M189" i="5"/>
  <c r="K447" i="5"/>
  <c r="R189" i="5"/>
  <c r="I447" i="5"/>
  <c r="W446" i="5"/>
  <c r="R446" i="5"/>
  <c r="W190" i="5"/>
  <c r="AC448" i="5" s="1"/>
  <c r="AH447" i="5"/>
  <c r="AE447" i="5"/>
  <c r="AF447" i="5"/>
  <c r="AB189" i="5"/>
  <c r="AG189" i="5"/>
  <c r="AB447" i="5"/>
  <c r="V191" i="5"/>
  <c r="AA190" i="5"/>
  <c r="AF190" i="5"/>
  <c r="G191" i="5"/>
  <c r="L190" i="5"/>
  <c r="Q190" i="5"/>
  <c r="U191" i="5"/>
  <c r="AE190" i="5"/>
  <c r="Z190" i="5"/>
  <c r="F191" i="5"/>
  <c r="P190" i="5"/>
  <c r="K190" i="5"/>
  <c r="I448" i="5" l="1"/>
  <c r="X192" i="5"/>
  <c r="AC191" i="5"/>
  <c r="AH191" i="5"/>
  <c r="I191" i="5"/>
  <c r="N190" i="5"/>
  <c r="S190" i="5"/>
  <c r="AB448" i="5"/>
  <c r="AB449" i="5" s="1"/>
  <c r="V447" i="5"/>
  <c r="Q447" i="5"/>
  <c r="AA448" i="5"/>
  <c r="AR446" i="5"/>
  <c r="AM446" i="5"/>
  <c r="W447" i="5"/>
  <c r="R447" i="5"/>
  <c r="AP447" i="5"/>
  <c r="AK447" i="5"/>
  <c r="V446" i="5"/>
  <c r="Q446" i="5"/>
  <c r="P447" i="5"/>
  <c r="U447" i="5"/>
  <c r="W191" i="5"/>
  <c r="AE448" i="5"/>
  <c r="AH448" i="5"/>
  <c r="AG190" i="5"/>
  <c r="AB190" i="5"/>
  <c r="S447" i="5"/>
  <c r="X447" i="5"/>
  <c r="H191" i="5"/>
  <c r="N448" i="5"/>
  <c r="L448" i="5"/>
  <c r="R190" i="5"/>
  <c r="M190" i="5"/>
  <c r="Z448" i="5"/>
  <c r="H448" i="5"/>
  <c r="AO447" i="5"/>
  <c r="AJ447" i="5"/>
  <c r="AR447" i="5"/>
  <c r="AM447" i="5"/>
  <c r="AG447" i="5"/>
  <c r="AP446" i="5"/>
  <c r="AK446" i="5"/>
  <c r="F448" i="5"/>
  <c r="K448" i="5" s="1"/>
  <c r="G192" i="5"/>
  <c r="L191" i="5"/>
  <c r="Q191" i="5"/>
  <c r="V192" i="5"/>
  <c r="AF191" i="5"/>
  <c r="AA191" i="5"/>
  <c r="F192" i="5"/>
  <c r="P191" i="5"/>
  <c r="K191" i="5"/>
  <c r="U192" i="5"/>
  <c r="AE191" i="5"/>
  <c r="Z191" i="5"/>
  <c r="H449" i="5" l="1"/>
  <c r="F449" i="5"/>
  <c r="Z449" i="5"/>
  <c r="AA449" i="5"/>
  <c r="M448" i="5"/>
  <c r="R448" i="5" s="1"/>
  <c r="I192" i="5"/>
  <c r="N191" i="5"/>
  <c r="S191" i="5"/>
  <c r="X193" i="5"/>
  <c r="AH192" i="5"/>
  <c r="AC192" i="5"/>
  <c r="AQ447" i="5"/>
  <c r="AL447" i="5"/>
  <c r="W448" i="5"/>
  <c r="P448" i="5"/>
  <c r="U448" i="5"/>
  <c r="S448" i="5"/>
  <c r="X448" i="5"/>
  <c r="AR448" i="5"/>
  <c r="AM448" i="5"/>
  <c r="H192" i="5"/>
  <c r="F450" i="5" s="1"/>
  <c r="K449" i="5"/>
  <c r="M449" i="5"/>
  <c r="M191" i="5"/>
  <c r="R191" i="5"/>
  <c r="AO448" i="5"/>
  <c r="AJ448" i="5"/>
  <c r="I449" i="5"/>
  <c r="AG448" i="5"/>
  <c r="G449" i="5"/>
  <c r="L449" i="5" s="1"/>
  <c r="Q448" i="5"/>
  <c r="V448" i="5"/>
  <c r="AF448" i="5"/>
  <c r="W192" i="5"/>
  <c r="AE449" i="5"/>
  <c r="AG449" i="5"/>
  <c r="AF449" i="5"/>
  <c r="AG191" i="5"/>
  <c r="AB191" i="5"/>
  <c r="AC449" i="5"/>
  <c r="AH449" i="5" s="1"/>
  <c r="V193" i="5"/>
  <c r="AF192" i="5"/>
  <c r="AA192" i="5"/>
  <c r="G193" i="5"/>
  <c r="Q192" i="5"/>
  <c r="L192" i="5"/>
  <c r="U193" i="5"/>
  <c r="AE192" i="5"/>
  <c r="Z192" i="5"/>
  <c r="F193" i="5"/>
  <c r="P192" i="5"/>
  <c r="K192" i="5"/>
  <c r="I450" i="5" l="1"/>
  <c r="X194" i="5"/>
  <c r="AH193" i="5"/>
  <c r="AC193" i="5"/>
  <c r="I193" i="5"/>
  <c r="S192" i="5"/>
  <c r="N192" i="5"/>
  <c r="AR449" i="5"/>
  <c r="AM449" i="5"/>
  <c r="W193" i="5"/>
  <c r="AG192" i="5"/>
  <c r="AB192" i="5"/>
  <c r="AO449" i="5"/>
  <c r="AJ449" i="5"/>
  <c r="Q449" i="5"/>
  <c r="V449" i="5"/>
  <c r="AP449" i="5"/>
  <c r="AK449" i="5"/>
  <c r="AA450" i="5"/>
  <c r="AF450" i="5" s="1"/>
  <c r="AB450" i="5"/>
  <c r="G450" i="5"/>
  <c r="W449" i="5"/>
  <c r="R449" i="5"/>
  <c r="Z450" i="5"/>
  <c r="Z451" i="5" s="1"/>
  <c r="N449" i="5"/>
  <c r="AC450" i="5"/>
  <c r="AH450" i="5" s="1"/>
  <c r="AP448" i="5"/>
  <c r="AK448" i="5"/>
  <c r="H193" i="5"/>
  <c r="F451" i="5" s="1"/>
  <c r="N450" i="5"/>
  <c r="K450" i="5"/>
  <c r="M192" i="5"/>
  <c r="R192" i="5"/>
  <c r="H450" i="5"/>
  <c r="M450" i="5" s="1"/>
  <c r="AL449" i="5"/>
  <c r="AQ449" i="5"/>
  <c r="AQ448" i="5"/>
  <c r="AL448" i="5"/>
  <c r="U449" i="5"/>
  <c r="P449" i="5"/>
  <c r="G194" i="5"/>
  <c r="Q193" i="5"/>
  <c r="L193" i="5"/>
  <c r="V194" i="5"/>
  <c r="AF193" i="5"/>
  <c r="AA193" i="5"/>
  <c r="F194" i="5"/>
  <c r="P193" i="5"/>
  <c r="K193" i="5"/>
  <c r="U194" i="5"/>
  <c r="AE193" i="5"/>
  <c r="Z193" i="5"/>
  <c r="I194" i="5" l="1"/>
  <c r="S193" i="5"/>
  <c r="N193" i="5"/>
  <c r="X195" i="5"/>
  <c r="AH194" i="5"/>
  <c r="AC194" i="5"/>
  <c r="AM450" i="5"/>
  <c r="AR450" i="5"/>
  <c r="U450" i="5"/>
  <c r="P450" i="5"/>
  <c r="S449" i="5"/>
  <c r="X449" i="5"/>
  <c r="AP450" i="5"/>
  <c r="AK450" i="5"/>
  <c r="R450" i="5"/>
  <c r="W450" i="5"/>
  <c r="I451" i="5"/>
  <c r="H451" i="5"/>
  <c r="AB451" i="5"/>
  <c r="AE450" i="5"/>
  <c r="X450" i="5"/>
  <c r="S450" i="5"/>
  <c r="W194" i="5"/>
  <c r="Z452" i="5" s="1"/>
  <c r="AF451" i="5"/>
  <c r="AE451" i="5"/>
  <c r="AB193" i="5"/>
  <c r="AG193" i="5"/>
  <c r="H194" i="5"/>
  <c r="K451" i="5"/>
  <c r="N451" i="5"/>
  <c r="R193" i="5"/>
  <c r="M193" i="5"/>
  <c r="G451" i="5"/>
  <c r="L451" i="5" s="1"/>
  <c r="AA451" i="5"/>
  <c r="L450" i="5"/>
  <c r="AC451" i="5"/>
  <c r="AG450" i="5"/>
  <c r="V195" i="5"/>
  <c r="AF194" i="5"/>
  <c r="AA194" i="5"/>
  <c r="G195" i="5"/>
  <c r="Q194" i="5"/>
  <c r="L194" i="5"/>
  <c r="U195" i="5"/>
  <c r="AE194" i="5"/>
  <c r="Z194" i="5"/>
  <c r="F195" i="5"/>
  <c r="K194" i="5"/>
  <c r="P194" i="5"/>
  <c r="AC452" i="5" l="1"/>
  <c r="AA452" i="5"/>
  <c r="AB452" i="5"/>
  <c r="G452" i="5"/>
  <c r="L452" i="5" s="1"/>
  <c r="H452" i="5"/>
  <c r="M452" i="5" s="1"/>
  <c r="I452" i="5"/>
  <c r="N452" i="5" s="1"/>
  <c r="X196" i="5"/>
  <c r="AH195" i="5"/>
  <c r="AC195" i="5"/>
  <c r="I195" i="5"/>
  <c r="S194" i="5"/>
  <c r="N194" i="5"/>
  <c r="V451" i="5"/>
  <c r="Q451" i="5"/>
  <c r="X451" i="5"/>
  <c r="S451" i="5"/>
  <c r="AH451" i="5"/>
  <c r="AO451" i="5"/>
  <c r="AJ451" i="5"/>
  <c r="M451" i="5"/>
  <c r="W195" i="5"/>
  <c r="AC453" i="5" s="1"/>
  <c r="AH452" i="5"/>
  <c r="AF452" i="5"/>
  <c r="AG452" i="5"/>
  <c r="AE452" i="5"/>
  <c r="AB194" i="5"/>
  <c r="AG194" i="5"/>
  <c r="AO450" i="5"/>
  <c r="AJ450" i="5"/>
  <c r="AB453" i="5"/>
  <c r="AQ450" i="5"/>
  <c r="AL450" i="5"/>
  <c r="AP451" i="5"/>
  <c r="AK451" i="5"/>
  <c r="Q450" i="5"/>
  <c r="V450" i="5"/>
  <c r="U451" i="5"/>
  <c r="P451" i="5"/>
  <c r="AG451" i="5"/>
  <c r="AA453" i="5"/>
  <c r="H195" i="5"/>
  <c r="R194" i="5"/>
  <c r="M194" i="5"/>
  <c r="F452" i="5"/>
  <c r="K452" i="5" s="1"/>
  <c r="G196" i="5"/>
  <c r="Q195" i="5"/>
  <c r="L195" i="5"/>
  <c r="V196" i="5"/>
  <c r="AA195" i="5"/>
  <c r="AF195" i="5"/>
  <c r="F196" i="5"/>
  <c r="K195" i="5"/>
  <c r="P195" i="5"/>
  <c r="U196" i="5"/>
  <c r="AE195" i="5"/>
  <c r="Z195" i="5"/>
  <c r="G453" i="5" l="1"/>
  <c r="F453" i="5"/>
  <c r="I196" i="5"/>
  <c r="S195" i="5"/>
  <c r="N195" i="5"/>
  <c r="X197" i="5"/>
  <c r="AH196" i="5"/>
  <c r="AC196" i="5"/>
  <c r="AO452" i="5"/>
  <c r="AJ452" i="5"/>
  <c r="W452" i="5"/>
  <c r="R452" i="5"/>
  <c r="Z453" i="5"/>
  <c r="Z454" i="5" s="1"/>
  <c r="R451" i="5"/>
  <c r="W451" i="5"/>
  <c r="AQ452" i="5"/>
  <c r="AL452" i="5"/>
  <c r="V452" i="5"/>
  <c r="Q452" i="5"/>
  <c r="AP452" i="5"/>
  <c r="AK452" i="5"/>
  <c r="AR451" i="5"/>
  <c r="AM451" i="5"/>
  <c r="U452" i="5"/>
  <c r="P452" i="5"/>
  <c r="W196" i="5"/>
  <c r="AA454" i="5" s="1"/>
  <c r="AH453" i="5"/>
  <c r="AF453" i="5"/>
  <c r="AG453" i="5"/>
  <c r="AG195" i="5"/>
  <c r="AB195" i="5"/>
  <c r="H196" i="5"/>
  <c r="M195" i="5"/>
  <c r="L453" i="5"/>
  <c r="R195" i="5"/>
  <c r="K453" i="5"/>
  <c r="I453" i="5"/>
  <c r="AQ451" i="5"/>
  <c r="AL451" i="5"/>
  <c r="AR452" i="5"/>
  <c r="AM452" i="5"/>
  <c r="X452" i="5"/>
  <c r="S452" i="5"/>
  <c r="H453" i="5"/>
  <c r="V197" i="5"/>
  <c r="AA196" i="5"/>
  <c r="AF196" i="5"/>
  <c r="G197" i="5"/>
  <c r="Q196" i="5"/>
  <c r="L196" i="5"/>
  <c r="U197" i="5"/>
  <c r="Z196" i="5"/>
  <c r="AE196" i="5"/>
  <c r="F197" i="5"/>
  <c r="K196" i="5"/>
  <c r="P196" i="5"/>
  <c r="AB454" i="5" l="1"/>
  <c r="H454" i="5"/>
  <c r="M453" i="5"/>
  <c r="R453" i="5" s="1"/>
  <c r="X198" i="5"/>
  <c r="AC197" i="5"/>
  <c r="AH197" i="5"/>
  <c r="I197" i="5"/>
  <c r="S196" i="5"/>
  <c r="N196" i="5"/>
  <c r="AQ453" i="5"/>
  <c r="AL453" i="5"/>
  <c r="V453" i="5"/>
  <c r="Q453" i="5"/>
  <c r="AP453" i="5"/>
  <c r="AK453" i="5"/>
  <c r="W453" i="5"/>
  <c r="H197" i="5"/>
  <c r="M454" i="5"/>
  <c r="M196" i="5"/>
  <c r="R196" i="5"/>
  <c r="AR453" i="5"/>
  <c r="AM453" i="5"/>
  <c r="W197" i="5"/>
  <c r="Z455" i="5" s="1"/>
  <c r="AF454" i="5"/>
  <c r="AE454" i="5"/>
  <c r="AG454" i="5"/>
  <c r="AG196" i="5"/>
  <c r="AB196" i="5"/>
  <c r="G454" i="5"/>
  <c r="G455" i="5" s="1"/>
  <c r="I454" i="5"/>
  <c r="I455" i="5" s="1"/>
  <c r="F454" i="5"/>
  <c r="F455" i="5" s="1"/>
  <c r="U453" i="5"/>
  <c r="P453" i="5"/>
  <c r="N453" i="5"/>
  <c r="AE453" i="5"/>
  <c r="AC454" i="5"/>
  <c r="AH454" i="5" s="1"/>
  <c r="G198" i="5"/>
  <c r="L197" i="5"/>
  <c r="Q197" i="5"/>
  <c r="V198" i="5"/>
  <c r="AA197" i="5"/>
  <c r="AF197" i="5"/>
  <c r="F198" i="5"/>
  <c r="K197" i="5"/>
  <c r="P197" i="5"/>
  <c r="U198" i="5"/>
  <c r="AE197" i="5"/>
  <c r="Z197" i="5"/>
  <c r="H455" i="5" l="1"/>
  <c r="L454" i="5"/>
  <c r="I198" i="5"/>
  <c r="N197" i="5"/>
  <c r="S197" i="5"/>
  <c r="X199" i="5"/>
  <c r="AH198" i="5"/>
  <c r="AC198" i="5"/>
  <c r="AP454" i="5"/>
  <c r="AK454" i="5"/>
  <c r="AB455" i="5"/>
  <c r="AR454" i="5"/>
  <c r="AM454" i="5"/>
  <c r="V454" i="5"/>
  <c r="Q454" i="5"/>
  <c r="K454" i="5"/>
  <c r="W198" i="5"/>
  <c r="AE455" i="5"/>
  <c r="AB197" i="5"/>
  <c r="AG197" i="5"/>
  <c r="W454" i="5"/>
  <c r="R454" i="5"/>
  <c r="AC455" i="5"/>
  <c r="AO453" i="5"/>
  <c r="AJ453" i="5"/>
  <c r="X453" i="5"/>
  <c r="S453" i="5"/>
  <c r="AQ454" i="5"/>
  <c r="AL454" i="5"/>
  <c r="H198" i="5"/>
  <c r="G456" i="5" s="1"/>
  <c r="N455" i="5"/>
  <c r="L455" i="5"/>
  <c r="M455" i="5"/>
  <c r="K455" i="5"/>
  <c r="R197" i="5"/>
  <c r="M197" i="5"/>
  <c r="AO454" i="5"/>
  <c r="AJ454" i="5"/>
  <c r="N454" i="5"/>
  <c r="AA455" i="5"/>
  <c r="V199" i="5"/>
  <c r="AA198" i="5"/>
  <c r="AF198" i="5"/>
  <c r="G199" i="5"/>
  <c r="L198" i="5"/>
  <c r="Q198" i="5"/>
  <c r="U199" i="5"/>
  <c r="AE198" i="5"/>
  <c r="Z198" i="5"/>
  <c r="F199" i="5"/>
  <c r="P198" i="5"/>
  <c r="K198" i="5"/>
  <c r="AA456" i="5" l="1"/>
  <c r="AC456" i="5"/>
  <c r="X200" i="5"/>
  <c r="AC199" i="5"/>
  <c r="AH199" i="5"/>
  <c r="I199" i="5"/>
  <c r="N198" i="5"/>
  <c r="S198" i="5"/>
  <c r="Q455" i="5"/>
  <c r="V455" i="5"/>
  <c r="AF455" i="5"/>
  <c r="I456" i="5"/>
  <c r="X454" i="5"/>
  <c r="S454" i="5"/>
  <c r="AH455" i="5"/>
  <c r="AB456" i="5"/>
  <c r="AG456" i="5" s="1"/>
  <c r="P454" i="5"/>
  <c r="U454" i="5"/>
  <c r="AO455" i="5"/>
  <c r="AJ455" i="5"/>
  <c r="H199" i="5"/>
  <c r="L456" i="5"/>
  <c r="M198" i="5"/>
  <c r="R198" i="5"/>
  <c r="W199" i="5"/>
  <c r="AH456" i="5"/>
  <c r="AF456" i="5"/>
  <c r="AG198" i="5"/>
  <c r="AB198" i="5"/>
  <c r="H456" i="5"/>
  <c r="H457" i="5" s="1"/>
  <c r="S455" i="5"/>
  <c r="X455" i="5"/>
  <c r="F456" i="5"/>
  <c r="K456" i="5" s="1"/>
  <c r="P455" i="5"/>
  <c r="U455" i="5"/>
  <c r="W455" i="5"/>
  <c r="R455" i="5"/>
  <c r="AG455" i="5"/>
  <c r="Z456" i="5"/>
  <c r="Z457" i="5" s="1"/>
  <c r="G200" i="5"/>
  <c r="L199" i="5"/>
  <c r="Q199" i="5"/>
  <c r="V200" i="5"/>
  <c r="AF199" i="5"/>
  <c r="AA199" i="5"/>
  <c r="F200" i="5"/>
  <c r="P199" i="5"/>
  <c r="K199" i="5"/>
  <c r="U200" i="5"/>
  <c r="AE199" i="5"/>
  <c r="Z199" i="5"/>
  <c r="I457" i="5" l="1"/>
  <c r="I200" i="5"/>
  <c r="N199" i="5"/>
  <c r="S199" i="5"/>
  <c r="X201" i="5"/>
  <c r="AH200" i="5"/>
  <c r="AC200" i="5"/>
  <c r="AQ456" i="5"/>
  <c r="AL456" i="5"/>
  <c r="H200" i="5"/>
  <c r="N457" i="5"/>
  <c r="R199" i="5"/>
  <c r="M457" i="5"/>
  <c r="M199" i="5"/>
  <c r="AK456" i="5"/>
  <c r="AP456" i="5"/>
  <c r="AQ455" i="5"/>
  <c r="AL455" i="5"/>
  <c r="I458" i="5"/>
  <c r="AB457" i="5"/>
  <c r="W200" i="5"/>
  <c r="Z458" i="5" s="1"/>
  <c r="AE457" i="5"/>
  <c r="AF457" i="5"/>
  <c r="AG199" i="5"/>
  <c r="AB199" i="5"/>
  <c r="H458" i="5"/>
  <c r="P456" i="5"/>
  <c r="U456" i="5"/>
  <c r="AC457" i="5"/>
  <c r="AC458" i="5" s="1"/>
  <c r="AK455" i="5"/>
  <c r="AP455" i="5"/>
  <c r="M456" i="5"/>
  <c r="AR456" i="5"/>
  <c r="AM456" i="5"/>
  <c r="Q456" i="5"/>
  <c r="V456" i="5"/>
  <c r="AA457" i="5"/>
  <c r="AA458" i="5" s="1"/>
  <c r="F457" i="5"/>
  <c r="F458" i="5" s="1"/>
  <c r="AE456" i="5"/>
  <c r="N456" i="5"/>
  <c r="AR455" i="5"/>
  <c r="AM455" i="5"/>
  <c r="G457" i="5"/>
  <c r="G458" i="5" s="1"/>
  <c r="V201" i="5"/>
  <c r="AF200" i="5"/>
  <c r="AA200" i="5"/>
  <c r="G201" i="5"/>
  <c r="L200" i="5"/>
  <c r="Q200" i="5"/>
  <c r="U201" i="5"/>
  <c r="AE200" i="5"/>
  <c r="Z200" i="5"/>
  <c r="F201" i="5"/>
  <c r="P200" i="5"/>
  <c r="K200" i="5"/>
  <c r="AB458" i="5" l="1"/>
  <c r="K457" i="5"/>
  <c r="L457" i="5"/>
  <c r="X202" i="5"/>
  <c r="AH201" i="5"/>
  <c r="AC201" i="5"/>
  <c r="I201" i="5"/>
  <c r="S200" i="5"/>
  <c r="N200" i="5"/>
  <c r="S456" i="5"/>
  <c r="X456" i="5"/>
  <c r="W456" i="5"/>
  <c r="R456" i="5"/>
  <c r="Q457" i="5"/>
  <c r="V457" i="5"/>
  <c r="AG457" i="5"/>
  <c r="S457" i="5"/>
  <c r="X457" i="5"/>
  <c r="AH457" i="5"/>
  <c r="H201" i="5"/>
  <c r="H459" i="5" s="1"/>
  <c r="L458" i="5"/>
  <c r="K458" i="5"/>
  <c r="M200" i="5"/>
  <c r="M458" i="5"/>
  <c r="N458" i="5"/>
  <c r="R200" i="5"/>
  <c r="W457" i="5"/>
  <c r="R457" i="5"/>
  <c r="U457" i="5"/>
  <c r="P457" i="5"/>
  <c r="AO456" i="5"/>
  <c r="AJ456" i="5"/>
  <c r="AO457" i="5"/>
  <c r="AJ457" i="5"/>
  <c r="AP457" i="5"/>
  <c r="AK457" i="5"/>
  <c r="G459" i="5"/>
  <c r="W201" i="5"/>
  <c r="AA459" i="5" s="1"/>
  <c r="AE458" i="5"/>
  <c r="AH458" i="5"/>
  <c r="AG458" i="5"/>
  <c r="AF458" i="5"/>
  <c r="AG200" i="5"/>
  <c r="AB200" i="5"/>
  <c r="G202" i="5"/>
  <c r="Q201" i="5"/>
  <c r="L201" i="5"/>
  <c r="V202" i="5"/>
  <c r="AF201" i="5"/>
  <c r="AA201" i="5"/>
  <c r="F202" i="5"/>
  <c r="P201" i="5"/>
  <c r="K201" i="5"/>
  <c r="U202" i="5"/>
  <c r="Z201" i="5"/>
  <c r="AE201" i="5"/>
  <c r="AB459" i="5" l="1"/>
  <c r="AC459" i="5"/>
  <c r="I459" i="5"/>
  <c r="N459" i="5" s="1"/>
  <c r="I202" i="5"/>
  <c r="N201" i="5"/>
  <c r="S201" i="5"/>
  <c r="X203" i="5"/>
  <c r="AH202" i="5"/>
  <c r="AC202" i="5"/>
  <c r="AP458" i="5"/>
  <c r="AK458" i="5"/>
  <c r="AR457" i="5"/>
  <c r="AM457" i="5"/>
  <c r="AM458" i="5"/>
  <c r="AR458" i="5"/>
  <c r="AO458" i="5"/>
  <c r="AJ458" i="5"/>
  <c r="R458" i="5"/>
  <c r="W458" i="5"/>
  <c r="AQ457" i="5"/>
  <c r="AL457" i="5"/>
  <c r="W202" i="5"/>
  <c r="AC460" i="5" s="1"/>
  <c r="AG459" i="5"/>
  <c r="AH459" i="5"/>
  <c r="AF459" i="5"/>
  <c r="AG201" i="5"/>
  <c r="AB201" i="5"/>
  <c r="U458" i="5"/>
  <c r="P458" i="5"/>
  <c r="V458" i="5"/>
  <c r="Q458" i="5"/>
  <c r="F459" i="5"/>
  <c r="AQ458" i="5"/>
  <c r="AL458" i="5"/>
  <c r="S458" i="5"/>
  <c r="X458" i="5"/>
  <c r="H202" i="5"/>
  <c r="I460" i="5" s="1"/>
  <c r="M459" i="5"/>
  <c r="L459" i="5"/>
  <c r="R201" i="5"/>
  <c r="M201" i="5"/>
  <c r="Z459" i="5"/>
  <c r="V203" i="5"/>
  <c r="AF202" i="5"/>
  <c r="AA202" i="5"/>
  <c r="G203" i="5"/>
  <c r="Q202" i="5"/>
  <c r="L202" i="5"/>
  <c r="U203" i="5"/>
  <c r="AE202" i="5"/>
  <c r="Z202" i="5"/>
  <c r="F203" i="5"/>
  <c r="K202" i="5"/>
  <c r="P202" i="5"/>
  <c r="F460" i="5" l="1"/>
  <c r="G460" i="5"/>
  <c r="Z460" i="5"/>
  <c r="AA460" i="5"/>
  <c r="AF460" i="5" s="1"/>
  <c r="AB460" i="5"/>
  <c r="AG460" i="5" s="1"/>
  <c r="AE459" i="5"/>
  <c r="AO459" i="5" s="1"/>
  <c r="K459" i="5"/>
  <c r="U459" i="5" s="1"/>
  <c r="X204" i="5"/>
  <c r="AH203" i="5"/>
  <c r="AC203" i="5"/>
  <c r="I203" i="5"/>
  <c r="S202" i="5"/>
  <c r="N202" i="5"/>
  <c r="AP459" i="5"/>
  <c r="AK459" i="5"/>
  <c r="W459" i="5"/>
  <c r="R459" i="5"/>
  <c r="AR459" i="5"/>
  <c r="AM459" i="5"/>
  <c r="H203" i="5"/>
  <c r="K460" i="5"/>
  <c r="L460" i="5"/>
  <c r="N460" i="5"/>
  <c r="R202" i="5"/>
  <c r="M202" i="5"/>
  <c r="AQ459" i="5"/>
  <c r="AL459" i="5"/>
  <c r="AA461" i="5"/>
  <c r="V459" i="5"/>
  <c r="Q459" i="5"/>
  <c r="X459" i="5"/>
  <c r="S459" i="5"/>
  <c r="W203" i="5"/>
  <c r="AH460" i="5"/>
  <c r="AE460" i="5"/>
  <c r="AG202" i="5"/>
  <c r="AB202" i="5"/>
  <c r="H460" i="5"/>
  <c r="G204" i="5"/>
  <c r="Q203" i="5"/>
  <c r="L203" i="5"/>
  <c r="V204" i="5"/>
  <c r="AA203" i="5"/>
  <c r="AF203" i="5"/>
  <c r="F204" i="5"/>
  <c r="K203" i="5"/>
  <c r="P203" i="5"/>
  <c r="U204" i="5"/>
  <c r="AE203" i="5"/>
  <c r="Z203" i="5"/>
  <c r="AJ459" i="5" l="1"/>
  <c r="P459" i="5"/>
  <c r="H461" i="5"/>
  <c r="M461" i="5" s="1"/>
  <c r="I204" i="5"/>
  <c r="S203" i="5"/>
  <c r="N203" i="5"/>
  <c r="X205" i="5"/>
  <c r="AH204" i="5"/>
  <c r="AC204" i="5"/>
  <c r="AM460" i="5"/>
  <c r="AR460" i="5"/>
  <c r="W204" i="5"/>
  <c r="AA462" i="5" s="1"/>
  <c r="AF461" i="5"/>
  <c r="AB203" i="5"/>
  <c r="AG203" i="5"/>
  <c r="X460" i="5"/>
  <c r="S460" i="5"/>
  <c r="V460" i="5"/>
  <c r="Q460" i="5"/>
  <c r="U460" i="5"/>
  <c r="P460" i="5"/>
  <c r="M460" i="5"/>
  <c r="AJ460" i="5"/>
  <c r="AO460" i="5"/>
  <c r="H204" i="5"/>
  <c r="R203" i="5"/>
  <c r="M203" i="5"/>
  <c r="Z461" i="5"/>
  <c r="Z462" i="5" s="1"/>
  <c r="F461" i="5"/>
  <c r="AP460" i="5"/>
  <c r="AK460" i="5"/>
  <c r="AB461" i="5"/>
  <c r="G461" i="5"/>
  <c r="AQ460" i="5"/>
  <c r="AL460" i="5"/>
  <c r="AC461" i="5"/>
  <c r="AC462" i="5" s="1"/>
  <c r="I461" i="5"/>
  <c r="I462" i="5" s="1"/>
  <c r="V205" i="5"/>
  <c r="AA204" i="5"/>
  <c r="AF204" i="5"/>
  <c r="G205" i="5"/>
  <c r="Q204" i="5"/>
  <c r="L204" i="5"/>
  <c r="U205" i="5"/>
  <c r="AE204" i="5"/>
  <c r="Z204" i="5"/>
  <c r="F205" i="5"/>
  <c r="K204" i="5"/>
  <c r="P204" i="5"/>
  <c r="AB462" i="5" l="1"/>
  <c r="AE461" i="5"/>
  <c r="F462" i="5"/>
  <c r="K462" i="5" s="1"/>
  <c r="K461" i="5"/>
  <c r="P461" i="5" s="1"/>
  <c r="G462" i="5"/>
  <c r="L462" i="5" s="1"/>
  <c r="N461" i="5"/>
  <c r="X206" i="5"/>
  <c r="AC205" i="5"/>
  <c r="AH205" i="5"/>
  <c r="I205" i="5"/>
  <c r="S204" i="5"/>
  <c r="N204" i="5"/>
  <c r="AJ461" i="5"/>
  <c r="AO461" i="5"/>
  <c r="X461" i="5"/>
  <c r="S461" i="5"/>
  <c r="AP461" i="5"/>
  <c r="AK461" i="5"/>
  <c r="W461" i="5"/>
  <c r="R461" i="5"/>
  <c r="AG461" i="5"/>
  <c r="H205" i="5"/>
  <c r="I463" i="5" s="1"/>
  <c r="N462" i="5"/>
  <c r="R204" i="5"/>
  <c r="M204" i="5"/>
  <c r="W205" i="5"/>
  <c r="AB463" i="5" s="1"/>
  <c r="AH462" i="5"/>
  <c r="AG462" i="5"/>
  <c r="AF462" i="5"/>
  <c r="AE462" i="5"/>
  <c r="AB204" i="5"/>
  <c r="AG204" i="5"/>
  <c r="AC463" i="5"/>
  <c r="H462" i="5"/>
  <c r="AH461" i="5"/>
  <c r="L461" i="5"/>
  <c r="W460" i="5"/>
  <c r="R460" i="5"/>
  <c r="G206" i="5"/>
  <c r="L205" i="5"/>
  <c r="Q205" i="5"/>
  <c r="V206" i="5"/>
  <c r="AA205" i="5"/>
  <c r="AF205" i="5"/>
  <c r="F206" i="5"/>
  <c r="K205" i="5"/>
  <c r="P205" i="5"/>
  <c r="U206" i="5"/>
  <c r="AE205" i="5"/>
  <c r="Z205" i="5"/>
  <c r="F463" i="5" l="1"/>
  <c r="U461" i="5"/>
  <c r="H463" i="5"/>
  <c r="AA463" i="5"/>
  <c r="I206" i="5"/>
  <c r="N205" i="5"/>
  <c r="S205" i="5"/>
  <c r="X207" i="5"/>
  <c r="AH206" i="5"/>
  <c r="AC206" i="5"/>
  <c r="M462" i="5"/>
  <c r="AO462" i="5"/>
  <c r="AJ462" i="5"/>
  <c r="V462" i="5"/>
  <c r="Q462" i="5"/>
  <c r="AP462" i="5"/>
  <c r="AK462" i="5"/>
  <c r="P462" i="5"/>
  <c r="U462" i="5"/>
  <c r="AQ462" i="5"/>
  <c r="AL462" i="5"/>
  <c r="AR462" i="5"/>
  <c r="AM462" i="5"/>
  <c r="X462" i="5"/>
  <c r="S462" i="5"/>
  <c r="V461" i="5"/>
  <c r="Q461" i="5"/>
  <c r="W206" i="5"/>
  <c r="AG463" i="5"/>
  <c r="AH463" i="5"/>
  <c r="AF463" i="5"/>
  <c r="AB205" i="5"/>
  <c r="AG205" i="5"/>
  <c r="H206" i="5"/>
  <c r="H464" i="5" s="1"/>
  <c r="N463" i="5"/>
  <c r="M205" i="5"/>
  <c r="R205" i="5"/>
  <c r="K463" i="5"/>
  <c r="M463" i="5"/>
  <c r="AR461" i="5"/>
  <c r="AM461" i="5"/>
  <c r="G463" i="5"/>
  <c r="G464" i="5" s="1"/>
  <c r="Z463" i="5"/>
  <c r="AE463" i="5" s="1"/>
  <c r="AQ461" i="5"/>
  <c r="AL461" i="5"/>
  <c r="V207" i="5"/>
  <c r="AA206" i="5"/>
  <c r="AF206" i="5"/>
  <c r="G207" i="5"/>
  <c r="Q206" i="5"/>
  <c r="L206" i="5"/>
  <c r="U207" i="5"/>
  <c r="AE206" i="5"/>
  <c r="Z206" i="5"/>
  <c r="F207" i="5"/>
  <c r="P206" i="5"/>
  <c r="K206" i="5"/>
  <c r="X208" i="5" l="1"/>
  <c r="AC207" i="5"/>
  <c r="AH207" i="5"/>
  <c r="I207" i="5"/>
  <c r="N206" i="5"/>
  <c r="S206" i="5"/>
  <c r="X463" i="5"/>
  <c r="S463" i="5"/>
  <c r="W207" i="5"/>
  <c r="AG206" i="5"/>
  <c r="AB206" i="5"/>
  <c r="AA464" i="5"/>
  <c r="AF464" i="5" s="1"/>
  <c r="P463" i="5"/>
  <c r="U463" i="5"/>
  <c r="AO463" i="5"/>
  <c r="AJ463" i="5"/>
  <c r="W462" i="5"/>
  <c r="R462" i="5"/>
  <c r="W463" i="5"/>
  <c r="R463" i="5"/>
  <c r="AC464" i="5"/>
  <c r="AC465" i="5" s="1"/>
  <c r="AP463" i="5"/>
  <c r="AK463" i="5"/>
  <c r="AR463" i="5"/>
  <c r="AM463" i="5"/>
  <c r="H207" i="5"/>
  <c r="L464" i="5"/>
  <c r="M464" i="5"/>
  <c r="R206" i="5"/>
  <c r="M206" i="5"/>
  <c r="AB464" i="5"/>
  <c r="AG464" i="5" s="1"/>
  <c r="F464" i="5"/>
  <c r="Z464" i="5"/>
  <c r="AE464" i="5" s="1"/>
  <c r="L463" i="5"/>
  <c r="AQ463" i="5"/>
  <c r="AL463" i="5"/>
  <c r="I464" i="5"/>
  <c r="G208" i="5"/>
  <c r="L207" i="5"/>
  <c r="Q207" i="5"/>
  <c r="V208" i="5"/>
  <c r="AF207" i="5"/>
  <c r="AA207" i="5"/>
  <c r="F208" i="5"/>
  <c r="P207" i="5"/>
  <c r="K207" i="5"/>
  <c r="U208" i="5"/>
  <c r="AE207" i="5"/>
  <c r="Z207" i="5"/>
  <c r="AH464" i="5" l="1"/>
  <c r="F465" i="5"/>
  <c r="K465" i="5" s="1"/>
  <c r="I465" i="5"/>
  <c r="K464" i="5"/>
  <c r="P464" i="5" s="1"/>
  <c r="I208" i="5"/>
  <c r="N207" i="5"/>
  <c r="S207" i="5"/>
  <c r="X209" i="5"/>
  <c r="AH208" i="5"/>
  <c r="AC208" i="5"/>
  <c r="AR464" i="5"/>
  <c r="AM464" i="5"/>
  <c r="AK464" i="5"/>
  <c r="AP464" i="5"/>
  <c r="U464" i="5"/>
  <c r="AO464" i="5"/>
  <c r="AJ464" i="5"/>
  <c r="W464" i="5"/>
  <c r="R464" i="5"/>
  <c r="AQ464" i="5"/>
  <c r="AL464" i="5"/>
  <c r="V463" i="5"/>
  <c r="Q463" i="5"/>
  <c r="Q464" i="5"/>
  <c r="V464" i="5"/>
  <c r="Z465" i="5"/>
  <c r="W208" i="5"/>
  <c r="AE465" i="5"/>
  <c r="AF465" i="5"/>
  <c r="AG465" i="5"/>
  <c r="AH465" i="5"/>
  <c r="AG207" i="5"/>
  <c r="AB207" i="5"/>
  <c r="N464" i="5"/>
  <c r="AA465" i="5"/>
  <c r="AA466" i="5" s="1"/>
  <c r="H208" i="5"/>
  <c r="N465" i="5"/>
  <c r="L465" i="5"/>
  <c r="R207" i="5"/>
  <c r="M207" i="5"/>
  <c r="AB465" i="5"/>
  <c r="G465" i="5"/>
  <c r="H465" i="5"/>
  <c r="V209" i="5"/>
  <c r="AF208" i="5"/>
  <c r="AA208" i="5"/>
  <c r="G209" i="5"/>
  <c r="Q208" i="5"/>
  <c r="L208" i="5"/>
  <c r="U209" i="5"/>
  <c r="AE208" i="5"/>
  <c r="Z208" i="5"/>
  <c r="F209" i="5"/>
  <c r="P208" i="5"/>
  <c r="K208" i="5"/>
  <c r="H466" i="5" l="1"/>
  <c r="AB466" i="5"/>
  <c r="G466" i="5"/>
  <c r="X210" i="5"/>
  <c r="AH209" i="5"/>
  <c r="AC209" i="5"/>
  <c r="I209" i="5"/>
  <c r="S208" i="5"/>
  <c r="N208" i="5"/>
  <c r="Q465" i="5"/>
  <c r="V465" i="5"/>
  <c r="AR465" i="5"/>
  <c r="AM465" i="5"/>
  <c r="AL465" i="5"/>
  <c r="AQ465" i="5"/>
  <c r="H209" i="5"/>
  <c r="G467" i="5" s="1"/>
  <c r="M466" i="5"/>
  <c r="M208" i="5"/>
  <c r="L466" i="5"/>
  <c r="R208" i="5"/>
  <c r="W209" i="5"/>
  <c r="AF466" i="5"/>
  <c r="AG466" i="5"/>
  <c r="AG208" i="5"/>
  <c r="AB208" i="5"/>
  <c r="AC466" i="5"/>
  <c r="AP465" i="5"/>
  <c r="AK465" i="5"/>
  <c r="F466" i="5"/>
  <c r="AO465" i="5"/>
  <c r="AJ465" i="5"/>
  <c r="U465" i="5"/>
  <c r="P465" i="5"/>
  <c r="S464" i="5"/>
  <c r="X464" i="5"/>
  <c r="I466" i="5"/>
  <c r="S465" i="5"/>
  <c r="X465" i="5"/>
  <c r="M465" i="5"/>
  <c r="Z466" i="5"/>
  <c r="V210" i="5"/>
  <c r="AF209" i="5"/>
  <c r="AA209" i="5"/>
  <c r="G210" i="5"/>
  <c r="Q209" i="5"/>
  <c r="L209" i="5"/>
  <c r="F210" i="5"/>
  <c r="P209" i="5"/>
  <c r="K209" i="5"/>
  <c r="U210" i="5"/>
  <c r="AE209" i="5"/>
  <c r="Z209" i="5"/>
  <c r="I210" i="5" l="1"/>
  <c r="N209" i="5"/>
  <c r="S209" i="5"/>
  <c r="X211" i="5"/>
  <c r="AH210" i="5"/>
  <c r="AC210" i="5"/>
  <c r="W465" i="5"/>
  <c r="R465" i="5"/>
  <c r="W210" i="5"/>
  <c r="AG209" i="5"/>
  <c r="AB209" i="5"/>
  <c r="Z467" i="5"/>
  <c r="AE467" i="5" s="1"/>
  <c r="Q466" i="5"/>
  <c r="V466" i="5"/>
  <c r="AP466" i="5"/>
  <c r="AK466" i="5"/>
  <c r="I467" i="5"/>
  <c r="AB467" i="5"/>
  <c r="AG467" i="5" s="1"/>
  <c r="AE466" i="5"/>
  <c r="N466" i="5"/>
  <c r="H210" i="5"/>
  <c r="R209" i="5"/>
  <c r="M209" i="5"/>
  <c r="L467" i="5"/>
  <c r="AC467" i="5"/>
  <c r="AH467" i="5" s="1"/>
  <c r="AA467" i="5"/>
  <c r="AA468" i="5" s="1"/>
  <c r="AQ466" i="5"/>
  <c r="AL466" i="5"/>
  <c r="F467" i="5"/>
  <c r="F468" i="5" s="1"/>
  <c r="K466" i="5"/>
  <c r="AH466" i="5"/>
  <c r="W466" i="5"/>
  <c r="R466" i="5"/>
  <c r="H467" i="5"/>
  <c r="G211" i="5"/>
  <c r="Q210" i="5"/>
  <c r="L210" i="5"/>
  <c r="V211" i="5"/>
  <c r="AF210" i="5"/>
  <c r="AA210" i="5"/>
  <c r="U211" i="5"/>
  <c r="AE210" i="5"/>
  <c r="Z210" i="5"/>
  <c r="F211" i="5"/>
  <c r="K210" i="5"/>
  <c r="P210" i="5"/>
  <c r="H468" i="5" l="1"/>
  <c r="I468" i="5"/>
  <c r="AF467" i="5"/>
  <c r="M467" i="5"/>
  <c r="X212" i="5"/>
  <c r="AH211" i="5"/>
  <c r="AC211" i="5"/>
  <c r="I211" i="5"/>
  <c r="S210" i="5"/>
  <c r="N210" i="5"/>
  <c r="U466" i="5"/>
  <c r="P466" i="5"/>
  <c r="R467" i="5"/>
  <c r="W467" i="5"/>
  <c r="AR467" i="5"/>
  <c r="AM467" i="5"/>
  <c r="AC468" i="5"/>
  <c r="AH468" i="5" s="1"/>
  <c r="X466" i="5"/>
  <c r="S466" i="5"/>
  <c r="Z468" i="5"/>
  <c r="N467" i="5"/>
  <c r="AP467" i="5"/>
  <c r="AK467" i="5"/>
  <c r="AJ467" i="5"/>
  <c r="AO467" i="5"/>
  <c r="K467" i="5"/>
  <c r="AQ467" i="5"/>
  <c r="AL467" i="5"/>
  <c r="H211" i="5"/>
  <c r="M468" i="5"/>
  <c r="K468" i="5"/>
  <c r="N468" i="5"/>
  <c r="R210" i="5"/>
  <c r="M210" i="5"/>
  <c r="W211" i="5"/>
  <c r="AA469" i="5" s="1"/>
  <c r="AF468" i="5"/>
  <c r="AE468" i="5"/>
  <c r="AG210" i="5"/>
  <c r="AB210" i="5"/>
  <c r="AO466" i="5"/>
  <c r="AJ466" i="5"/>
  <c r="AM466" i="5"/>
  <c r="AR466" i="5"/>
  <c r="V467" i="5"/>
  <c r="Q467" i="5"/>
  <c r="AB468" i="5"/>
  <c r="G468" i="5"/>
  <c r="V212" i="5"/>
  <c r="AA211" i="5"/>
  <c r="AF211" i="5"/>
  <c r="G212" i="5"/>
  <c r="Q211" i="5"/>
  <c r="L211" i="5"/>
  <c r="F212" i="5"/>
  <c r="K211" i="5"/>
  <c r="P211" i="5"/>
  <c r="U212" i="5"/>
  <c r="Z211" i="5"/>
  <c r="AE211" i="5"/>
  <c r="I212" i="5" l="1"/>
  <c r="S211" i="5"/>
  <c r="N211" i="5"/>
  <c r="X213" i="5"/>
  <c r="AH212" i="5"/>
  <c r="AC212" i="5"/>
  <c r="H212" i="5"/>
  <c r="N469" i="5"/>
  <c r="R211" i="5"/>
  <c r="M211" i="5"/>
  <c r="AP468" i="5"/>
  <c r="AK468" i="5"/>
  <c r="W468" i="5"/>
  <c r="R468" i="5"/>
  <c r="F469" i="5"/>
  <c r="F470" i="5" s="1"/>
  <c r="AC469" i="5"/>
  <c r="S467" i="5"/>
  <c r="X467" i="5"/>
  <c r="X468" i="5"/>
  <c r="S468" i="5"/>
  <c r="U467" i="5"/>
  <c r="P467" i="5"/>
  <c r="Z469" i="5"/>
  <c r="AE469" i="5" s="1"/>
  <c r="AR468" i="5"/>
  <c r="AM468" i="5"/>
  <c r="W212" i="5"/>
  <c r="AG469" i="5"/>
  <c r="AF469" i="5"/>
  <c r="AG211" i="5"/>
  <c r="AB211" i="5"/>
  <c r="H469" i="5"/>
  <c r="H470" i="5" s="1"/>
  <c r="G469" i="5"/>
  <c r="AB469" i="5"/>
  <c r="AG468" i="5"/>
  <c r="L468" i="5"/>
  <c r="I469" i="5"/>
  <c r="AJ468" i="5"/>
  <c r="AO468" i="5"/>
  <c r="U468" i="5"/>
  <c r="P468" i="5"/>
  <c r="G213" i="5"/>
  <c r="Q212" i="5"/>
  <c r="L212" i="5"/>
  <c r="V213" i="5"/>
  <c r="AA212" i="5"/>
  <c r="AF212" i="5"/>
  <c r="U213" i="5"/>
  <c r="Z212" i="5"/>
  <c r="AE212" i="5"/>
  <c r="F213" i="5"/>
  <c r="K212" i="5"/>
  <c r="P212" i="5"/>
  <c r="G470" i="5" l="1"/>
  <c r="I470" i="5"/>
  <c r="X214" i="5"/>
  <c r="AC213" i="5"/>
  <c r="AH213" i="5"/>
  <c r="I213" i="5"/>
  <c r="S212" i="5"/>
  <c r="N212" i="5"/>
  <c r="AJ469" i="5"/>
  <c r="AO469" i="5"/>
  <c r="AC470" i="5"/>
  <c r="K469" i="5"/>
  <c r="V468" i="5"/>
  <c r="Q468" i="5"/>
  <c r="AP469" i="5"/>
  <c r="AK469" i="5"/>
  <c r="L469" i="5"/>
  <c r="W213" i="5"/>
  <c r="AH470" i="5"/>
  <c r="AG212" i="5"/>
  <c r="AB212" i="5"/>
  <c r="AQ468" i="5"/>
  <c r="AL468" i="5"/>
  <c r="AQ469" i="5"/>
  <c r="AL469" i="5"/>
  <c r="M469" i="5"/>
  <c r="AA470" i="5"/>
  <c r="AF470" i="5" s="1"/>
  <c r="X469" i="5"/>
  <c r="S469" i="5"/>
  <c r="Z470" i="5"/>
  <c r="Z471" i="5" s="1"/>
  <c r="AB470" i="5"/>
  <c r="AB471" i="5" s="1"/>
  <c r="AH469" i="5"/>
  <c r="H213" i="5"/>
  <c r="G471" i="5" s="1"/>
  <c r="L470" i="5"/>
  <c r="M470" i="5"/>
  <c r="K470" i="5"/>
  <c r="M212" i="5"/>
  <c r="N470" i="5"/>
  <c r="R212" i="5"/>
  <c r="V214" i="5"/>
  <c r="AA213" i="5"/>
  <c r="AF213" i="5"/>
  <c r="G214" i="5"/>
  <c r="L213" i="5"/>
  <c r="Q213" i="5"/>
  <c r="F214" i="5"/>
  <c r="K213" i="5"/>
  <c r="P213" i="5"/>
  <c r="U214" i="5"/>
  <c r="AE213" i="5"/>
  <c r="Z213" i="5"/>
  <c r="AE470" i="5" l="1"/>
  <c r="I214" i="5"/>
  <c r="N213" i="5"/>
  <c r="S213" i="5"/>
  <c r="X215" i="5"/>
  <c r="AH214" i="5"/>
  <c r="AC214" i="5"/>
  <c r="W469" i="5"/>
  <c r="R469" i="5"/>
  <c r="AP470" i="5"/>
  <c r="AK470" i="5"/>
  <c r="X470" i="5"/>
  <c r="S470" i="5"/>
  <c r="I471" i="5"/>
  <c r="N471" i="5" s="1"/>
  <c r="AC471" i="5"/>
  <c r="AH471" i="5" s="1"/>
  <c r="AO470" i="5"/>
  <c r="AJ470" i="5"/>
  <c r="AR469" i="5"/>
  <c r="AM469" i="5"/>
  <c r="AR470" i="5"/>
  <c r="AM470" i="5"/>
  <c r="U469" i="5"/>
  <c r="P469" i="5"/>
  <c r="W214" i="5"/>
  <c r="Z472" i="5" s="1"/>
  <c r="AG471" i="5"/>
  <c r="AE471" i="5"/>
  <c r="AB213" i="5"/>
  <c r="AG213" i="5"/>
  <c r="W470" i="5"/>
  <c r="R470" i="5"/>
  <c r="H214" i="5"/>
  <c r="L471" i="5"/>
  <c r="M213" i="5"/>
  <c r="R213" i="5"/>
  <c r="AG470" i="5"/>
  <c r="F471" i="5"/>
  <c r="P470" i="5"/>
  <c r="U470" i="5"/>
  <c r="AA471" i="5"/>
  <c r="AF471" i="5" s="1"/>
  <c r="V469" i="5"/>
  <c r="Q469" i="5"/>
  <c r="V470" i="5"/>
  <c r="Q470" i="5"/>
  <c r="H471" i="5"/>
  <c r="G215" i="5"/>
  <c r="Q214" i="5"/>
  <c r="L214" i="5"/>
  <c r="V215" i="5"/>
  <c r="AA214" i="5"/>
  <c r="AF214" i="5"/>
  <c r="U215" i="5"/>
  <c r="AE214" i="5"/>
  <c r="Z214" i="5"/>
  <c r="F215" i="5"/>
  <c r="P214" i="5"/>
  <c r="K214" i="5"/>
  <c r="H472" i="5" l="1"/>
  <c r="F472" i="5"/>
  <c r="AB472" i="5"/>
  <c r="AA472" i="5"/>
  <c r="X216" i="5"/>
  <c r="AC215" i="5"/>
  <c r="AH215" i="5"/>
  <c r="I215" i="5"/>
  <c r="N214" i="5"/>
  <c r="S214" i="5"/>
  <c r="AK471" i="5"/>
  <c r="AP471" i="5"/>
  <c r="AO471" i="5"/>
  <c r="AJ471" i="5"/>
  <c r="AQ470" i="5"/>
  <c r="AL470" i="5"/>
  <c r="M471" i="5"/>
  <c r="I472" i="5"/>
  <c r="N472" i="5" s="1"/>
  <c r="X471" i="5"/>
  <c r="S471" i="5"/>
  <c r="H215" i="5"/>
  <c r="H473" i="5" s="1"/>
  <c r="M472" i="5"/>
  <c r="K472" i="5"/>
  <c r="R214" i="5"/>
  <c r="M214" i="5"/>
  <c r="AR471" i="5"/>
  <c r="AM471" i="5"/>
  <c r="W215" i="5"/>
  <c r="AA473" i="5" s="1"/>
  <c r="AG472" i="5"/>
  <c r="AE472" i="5"/>
  <c r="AF472" i="5"/>
  <c r="AG214" i="5"/>
  <c r="AB214" i="5"/>
  <c r="V471" i="5"/>
  <c r="Q471" i="5"/>
  <c r="AQ471" i="5"/>
  <c r="AL471" i="5"/>
  <c r="K471" i="5"/>
  <c r="AC472" i="5"/>
  <c r="G472" i="5"/>
  <c r="V216" i="5"/>
  <c r="AF215" i="5"/>
  <c r="AA215" i="5"/>
  <c r="G216" i="5"/>
  <c r="Q215" i="5"/>
  <c r="L215" i="5"/>
  <c r="F216" i="5"/>
  <c r="P215" i="5"/>
  <c r="K215" i="5"/>
  <c r="U216" i="5"/>
  <c r="AE215" i="5"/>
  <c r="Z215" i="5"/>
  <c r="G473" i="5" l="1"/>
  <c r="L472" i="5"/>
  <c r="I216" i="5"/>
  <c r="N215" i="5"/>
  <c r="S215" i="5"/>
  <c r="X217" i="5"/>
  <c r="AH216" i="5"/>
  <c r="AC216" i="5"/>
  <c r="AQ472" i="5"/>
  <c r="AL472" i="5"/>
  <c r="W472" i="5"/>
  <c r="R472" i="5"/>
  <c r="V472" i="5"/>
  <c r="Q472" i="5"/>
  <c r="H216" i="5"/>
  <c r="L473" i="5"/>
  <c r="R215" i="5"/>
  <c r="M473" i="5"/>
  <c r="M215" i="5"/>
  <c r="F473" i="5"/>
  <c r="P471" i="5"/>
  <c r="U471" i="5"/>
  <c r="W216" i="5"/>
  <c r="AG473" i="5"/>
  <c r="AF473" i="5"/>
  <c r="AG215" i="5"/>
  <c r="AB215" i="5"/>
  <c r="AB473" i="5"/>
  <c r="S472" i="5"/>
  <c r="X472" i="5"/>
  <c r="AC473" i="5"/>
  <c r="Z473" i="5"/>
  <c r="Z474" i="5" s="1"/>
  <c r="AK472" i="5"/>
  <c r="AP472" i="5"/>
  <c r="AH472" i="5"/>
  <c r="I473" i="5"/>
  <c r="AO472" i="5"/>
  <c r="AJ472" i="5"/>
  <c r="P472" i="5"/>
  <c r="U472" i="5"/>
  <c r="W471" i="5"/>
  <c r="R471" i="5"/>
  <c r="G217" i="5"/>
  <c r="L216" i="5"/>
  <c r="Q216" i="5"/>
  <c r="V217" i="5"/>
  <c r="AF216" i="5"/>
  <c r="AA216" i="5"/>
  <c r="U217" i="5"/>
  <c r="AE216" i="5"/>
  <c r="Z216" i="5"/>
  <c r="F217" i="5"/>
  <c r="P216" i="5"/>
  <c r="K216" i="5"/>
  <c r="AC474" i="5" l="1"/>
  <c r="AB474" i="5"/>
  <c r="X218" i="5"/>
  <c r="AH217" i="5"/>
  <c r="AC217" i="5"/>
  <c r="I217" i="5"/>
  <c r="S216" i="5"/>
  <c r="N216" i="5"/>
  <c r="H217" i="5"/>
  <c r="M216" i="5"/>
  <c r="R216" i="5"/>
  <c r="AH473" i="5"/>
  <c r="H474" i="5"/>
  <c r="W473" i="5"/>
  <c r="R473" i="5"/>
  <c r="F474" i="5"/>
  <c r="AQ473" i="5"/>
  <c r="AL473" i="5"/>
  <c r="AE473" i="5"/>
  <c r="I474" i="5"/>
  <c r="W217" i="5"/>
  <c r="Z475" i="5" s="1"/>
  <c r="AE474" i="5"/>
  <c r="AH474" i="5"/>
  <c r="AG474" i="5"/>
  <c r="AG216" i="5"/>
  <c r="AB216" i="5"/>
  <c r="AR472" i="5"/>
  <c r="AM472" i="5"/>
  <c r="G474" i="5"/>
  <c r="AA474" i="5"/>
  <c r="V473" i="5"/>
  <c r="Q473" i="5"/>
  <c r="AP473" i="5"/>
  <c r="AK473" i="5"/>
  <c r="K473" i="5"/>
  <c r="N473" i="5"/>
  <c r="V218" i="5"/>
  <c r="AF217" i="5"/>
  <c r="AA217" i="5"/>
  <c r="G218" i="5"/>
  <c r="Q217" i="5"/>
  <c r="L217" i="5"/>
  <c r="F218" i="5"/>
  <c r="P217" i="5"/>
  <c r="K217" i="5"/>
  <c r="U218" i="5"/>
  <c r="Z217" i="5"/>
  <c r="AE217" i="5"/>
  <c r="G475" i="5" l="1"/>
  <c r="AA475" i="5"/>
  <c r="AB475" i="5"/>
  <c r="AC475" i="5"/>
  <c r="AH475" i="5" s="1"/>
  <c r="AF474" i="5"/>
  <c r="I475" i="5"/>
  <c r="H475" i="5"/>
  <c r="M475" i="5" s="1"/>
  <c r="F475" i="5"/>
  <c r="K475" i="5" s="1"/>
  <c r="M474" i="5"/>
  <c r="W474" i="5" s="1"/>
  <c r="I218" i="5"/>
  <c r="N217" i="5"/>
  <c r="S217" i="5"/>
  <c r="X219" i="5"/>
  <c r="AH218" i="5"/>
  <c r="AC218" i="5"/>
  <c r="AQ474" i="5"/>
  <c r="AL474" i="5"/>
  <c r="AM474" i="5"/>
  <c r="AR474" i="5"/>
  <c r="K474" i="5"/>
  <c r="AO474" i="5"/>
  <c r="AJ474" i="5"/>
  <c r="N474" i="5"/>
  <c r="U473" i="5"/>
  <c r="P473" i="5"/>
  <c r="AO473" i="5"/>
  <c r="AJ473" i="5"/>
  <c r="L474" i="5"/>
  <c r="AP474" i="5"/>
  <c r="AK474" i="5"/>
  <c r="G476" i="5"/>
  <c r="R474" i="5"/>
  <c r="X473" i="5"/>
  <c r="S473" i="5"/>
  <c r="W218" i="5"/>
  <c r="AA476" i="5" s="1"/>
  <c r="AG475" i="5"/>
  <c r="AF475" i="5"/>
  <c r="AE475" i="5"/>
  <c r="AB217" i="5"/>
  <c r="AG217" i="5"/>
  <c r="AR473" i="5"/>
  <c r="AM473" i="5"/>
  <c r="H218" i="5"/>
  <c r="N475" i="5"/>
  <c r="R217" i="5"/>
  <c r="M217" i="5"/>
  <c r="L475" i="5"/>
  <c r="G219" i="5"/>
  <c r="Q218" i="5"/>
  <c r="L218" i="5"/>
  <c r="V219" i="5"/>
  <c r="AF218" i="5"/>
  <c r="AA218" i="5"/>
  <c r="U219" i="5"/>
  <c r="AE218" i="5"/>
  <c r="Z218" i="5"/>
  <c r="F219" i="5"/>
  <c r="K218" i="5"/>
  <c r="P218" i="5"/>
  <c r="F476" i="5" l="1"/>
  <c r="AB476" i="5"/>
  <c r="X220" i="5"/>
  <c r="AH219" i="5"/>
  <c r="AC219" i="5"/>
  <c r="I219" i="5"/>
  <c r="S218" i="5"/>
  <c r="N218" i="5"/>
  <c r="AP475" i="5"/>
  <c r="AK475" i="5"/>
  <c r="H219" i="5"/>
  <c r="K476" i="5"/>
  <c r="L476" i="5"/>
  <c r="R218" i="5"/>
  <c r="M218" i="5"/>
  <c r="S475" i="5"/>
  <c r="X475" i="5"/>
  <c r="AJ475" i="5"/>
  <c r="AO475" i="5"/>
  <c r="I476" i="5"/>
  <c r="I477" i="5" s="1"/>
  <c r="U474" i="5"/>
  <c r="P474" i="5"/>
  <c r="U475" i="5"/>
  <c r="P475" i="5"/>
  <c r="AR475" i="5"/>
  <c r="AM475" i="5"/>
  <c r="R475" i="5"/>
  <c r="W475" i="5"/>
  <c r="AQ475" i="5"/>
  <c r="AL475" i="5"/>
  <c r="W219" i="5"/>
  <c r="AB477" i="5" s="1"/>
  <c r="AF476" i="5"/>
  <c r="AG476" i="5"/>
  <c r="AB218" i="5"/>
  <c r="AG218" i="5"/>
  <c r="V474" i="5"/>
  <c r="Q474" i="5"/>
  <c r="H476" i="5"/>
  <c r="H477" i="5" s="1"/>
  <c r="S474" i="5"/>
  <c r="X474" i="5"/>
  <c r="V475" i="5"/>
  <c r="Q475" i="5"/>
  <c r="AC476" i="5"/>
  <c r="G477" i="5"/>
  <c r="F477" i="5"/>
  <c r="Z476" i="5"/>
  <c r="V220" i="5"/>
  <c r="AA219" i="5"/>
  <c r="AF219" i="5"/>
  <c r="G220" i="5"/>
  <c r="Q219" i="5"/>
  <c r="L219" i="5"/>
  <c r="F220" i="5"/>
  <c r="K219" i="5"/>
  <c r="P219" i="5"/>
  <c r="U220" i="5"/>
  <c r="AE219" i="5"/>
  <c r="Z219" i="5"/>
  <c r="Z477" i="5" l="1"/>
  <c r="AA477" i="5"/>
  <c r="AC477" i="5"/>
  <c r="AE476" i="5"/>
  <c r="M476" i="5"/>
  <c r="W476" i="5" s="1"/>
  <c r="I220" i="5"/>
  <c r="S219" i="5"/>
  <c r="N219" i="5"/>
  <c r="X221" i="5"/>
  <c r="AH220" i="5"/>
  <c r="AC220" i="5"/>
  <c r="AO476" i="5"/>
  <c r="AJ476" i="5"/>
  <c r="AH476" i="5"/>
  <c r="H220" i="5"/>
  <c r="I478" i="5" s="1"/>
  <c r="M477" i="5"/>
  <c r="K477" i="5"/>
  <c r="N477" i="5"/>
  <c r="L477" i="5"/>
  <c r="M219" i="5"/>
  <c r="R219" i="5"/>
  <c r="U476" i="5"/>
  <c r="P476" i="5"/>
  <c r="N476" i="5"/>
  <c r="AP476" i="5"/>
  <c r="AK476" i="5"/>
  <c r="W220" i="5"/>
  <c r="AH477" i="5"/>
  <c r="AF477" i="5"/>
  <c r="AG477" i="5"/>
  <c r="AE477" i="5"/>
  <c r="AB219" i="5"/>
  <c r="AG219" i="5"/>
  <c r="V476" i="5"/>
  <c r="Q476" i="5"/>
  <c r="AQ476" i="5"/>
  <c r="AL476" i="5"/>
  <c r="G221" i="5"/>
  <c r="Q220" i="5"/>
  <c r="L220" i="5"/>
  <c r="V221" i="5"/>
  <c r="AA220" i="5"/>
  <c r="AF220" i="5"/>
  <c r="U221" i="5"/>
  <c r="AE220" i="5"/>
  <c r="Z220" i="5"/>
  <c r="F221" i="5"/>
  <c r="K220" i="5"/>
  <c r="P220" i="5"/>
  <c r="R476" i="5" l="1"/>
  <c r="F478" i="5"/>
  <c r="X222" i="5"/>
  <c r="AC221" i="5"/>
  <c r="AH221" i="5"/>
  <c r="I221" i="5"/>
  <c r="S220" i="5"/>
  <c r="N220" i="5"/>
  <c r="H221" i="5"/>
  <c r="I479" i="5" s="1"/>
  <c r="K478" i="5"/>
  <c r="R220" i="5"/>
  <c r="M220" i="5"/>
  <c r="N478" i="5"/>
  <c r="X477" i="5"/>
  <c r="S477" i="5"/>
  <c r="W221" i="5"/>
  <c r="AG220" i="5"/>
  <c r="AB220" i="5"/>
  <c r="AM476" i="5"/>
  <c r="AR476" i="5"/>
  <c r="AA478" i="5"/>
  <c r="AB478" i="5"/>
  <c r="AO477" i="5"/>
  <c r="AJ477" i="5"/>
  <c r="V477" i="5"/>
  <c r="Q477" i="5"/>
  <c r="G478" i="5"/>
  <c r="L478" i="5" s="1"/>
  <c r="AP477" i="5"/>
  <c r="AK477" i="5"/>
  <c r="U477" i="5"/>
  <c r="P477" i="5"/>
  <c r="H478" i="5"/>
  <c r="Z478" i="5"/>
  <c r="AE478" i="5" s="1"/>
  <c r="AQ477" i="5"/>
  <c r="AL477" i="5"/>
  <c r="X476" i="5"/>
  <c r="S476" i="5"/>
  <c r="AR477" i="5"/>
  <c r="AM477" i="5"/>
  <c r="W477" i="5"/>
  <c r="R477" i="5"/>
  <c r="AC478" i="5"/>
  <c r="AH478" i="5" s="1"/>
  <c r="V222" i="5"/>
  <c r="AA221" i="5"/>
  <c r="AF221" i="5"/>
  <c r="G222" i="5"/>
  <c r="L221" i="5"/>
  <c r="Q221" i="5"/>
  <c r="F222" i="5"/>
  <c r="K221" i="5"/>
  <c r="P221" i="5"/>
  <c r="U222" i="5"/>
  <c r="AE221" i="5"/>
  <c r="Z221" i="5"/>
  <c r="AA479" i="5" l="1"/>
  <c r="AB479" i="5"/>
  <c r="AG479" i="5" s="1"/>
  <c r="AC479" i="5"/>
  <c r="Z479" i="5"/>
  <c r="AE479" i="5" s="1"/>
  <c r="AF478" i="5"/>
  <c r="AP478" i="5" s="1"/>
  <c r="F479" i="5"/>
  <c r="K479" i="5" s="1"/>
  <c r="G479" i="5"/>
  <c r="L479" i="5" s="1"/>
  <c r="H479" i="5"/>
  <c r="M479" i="5" s="1"/>
  <c r="I222" i="5"/>
  <c r="N221" i="5"/>
  <c r="S221" i="5"/>
  <c r="X223" i="5"/>
  <c r="AH222" i="5"/>
  <c r="AC222" i="5"/>
  <c r="AO478" i="5"/>
  <c r="AJ478" i="5"/>
  <c r="X478" i="5"/>
  <c r="S478" i="5"/>
  <c r="V478" i="5"/>
  <c r="Q478" i="5"/>
  <c r="AR478" i="5"/>
  <c r="AM478" i="5"/>
  <c r="M478" i="5"/>
  <c r="W222" i="5"/>
  <c r="AF479" i="5"/>
  <c r="AH479" i="5"/>
  <c r="AB221" i="5"/>
  <c r="AG221" i="5"/>
  <c r="U478" i="5"/>
  <c r="P478" i="5"/>
  <c r="AG478" i="5"/>
  <c r="H222" i="5"/>
  <c r="N479" i="5"/>
  <c r="R221" i="5"/>
  <c r="M221" i="5"/>
  <c r="G223" i="5"/>
  <c r="L222" i="5"/>
  <c r="Q222" i="5"/>
  <c r="V223" i="5"/>
  <c r="AA222" i="5"/>
  <c r="AF222" i="5"/>
  <c r="U223" i="5"/>
  <c r="AE222" i="5"/>
  <c r="Z222" i="5"/>
  <c r="F223" i="5"/>
  <c r="P222" i="5"/>
  <c r="K222" i="5"/>
  <c r="G480" i="5" l="1"/>
  <c r="AK478" i="5"/>
  <c r="X224" i="5"/>
  <c r="AC223" i="5"/>
  <c r="AH223" i="5"/>
  <c r="I223" i="5"/>
  <c r="N222" i="5"/>
  <c r="S222" i="5"/>
  <c r="X479" i="5"/>
  <c r="S479" i="5"/>
  <c r="V479" i="5"/>
  <c r="Q479" i="5"/>
  <c r="W223" i="5"/>
  <c r="AH480" i="5"/>
  <c r="AG222" i="5"/>
  <c r="AB222" i="5"/>
  <c r="H223" i="5"/>
  <c r="L480" i="5"/>
  <c r="R222" i="5"/>
  <c r="M222" i="5"/>
  <c r="I480" i="5"/>
  <c r="N480" i="5" s="1"/>
  <c r="Z480" i="5"/>
  <c r="AQ478" i="5"/>
  <c r="AL478" i="5"/>
  <c r="AP479" i="5"/>
  <c r="AK479" i="5"/>
  <c r="AC480" i="5"/>
  <c r="W478" i="5"/>
  <c r="R478" i="5"/>
  <c r="AR479" i="5"/>
  <c r="AM479" i="5"/>
  <c r="AB480" i="5"/>
  <c r="U479" i="5"/>
  <c r="P479" i="5"/>
  <c r="AA480" i="5"/>
  <c r="AO479" i="5"/>
  <c r="AJ479" i="5"/>
  <c r="W479" i="5"/>
  <c r="R479" i="5"/>
  <c r="F480" i="5"/>
  <c r="F481" i="5" s="1"/>
  <c r="AQ479" i="5"/>
  <c r="AL479" i="5"/>
  <c r="H480" i="5"/>
  <c r="M480" i="5" s="1"/>
  <c r="V224" i="5"/>
  <c r="AF223" i="5"/>
  <c r="AA223" i="5"/>
  <c r="G224" i="5"/>
  <c r="L223" i="5"/>
  <c r="Q223" i="5"/>
  <c r="F224" i="5"/>
  <c r="P223" i="5"/>
  <c r="K223" i="5"/>
  <c r="U224" i="5"/>
  <c r="AE223" i="5"/>
  <c r="Z223" i="5"/>
  <c r="AB481" i="5" l="1"/>
  <c r="I224" i="5"/>
  <c r="N223" i="5"/>
  <c r="S223" i="5"/>
  <c r="X225" i="5"/>
  <c r="AH224" i="5"/>
  <c r="AC224" i="5"/>
  <c r="W480" i="5"/>
  <c r="R480" i="5"/>
  <c r="AR480" i="5"/>
  <c r="AM480" i="5"/>
  <c r="AG480" i="5"/>
  <c r="H224" i="5"/>
  <c r="N481" i="5"/>
  <c r="R223" i="5"/>
  <c r="K481" i="5"/>
  <c r="M223" i="5"/>
  <c r="G481" i="5"/>
  <c r="Q480" i="5"/>
  <c r="V480" i="5"/>
  <c r="I481" i="5"/>
  <c r="K480" i="5"/>
  <c r="H481" i="5"/>
  <c r="AA481" i="5"/>
  <c r="AA482" i="5" s="1"/>
  <c r="AC481" i="5"/>
  <c r="AF480" i="5"/>
  <c r="S480" i="5"/>
  <c r="X480" i="5"/>
  <c r="W224" i="5"/>
  <c r="AB482" i="5" s="1"/>
  <c r="AG481" i="5"/>
  <c r="AG223" i="5"/>
  <c r="AB223" i="5"/>
  <c r="Z481" i="5"/>
  <c r="AE480" i="5"/>
  <c r="G225" i="5"/>
  <c r="Q224" i="5"/>
  <c r="L224" i="5"/>
  <c r="V225" i="5"/>
  <c r="AF224" i="5"/>
  <c r="AA224" i="5"/>
  <c r="U225" i="5"/>
  <c r="AE224" i="5"/>
  <c r="Z224" i="5"/>
  <c r="F225" i="5"/>
  <c r="P224" i="5"/>
  <c r="K224" i="5"/>
  <c r="AF481" i="5" l="1"/>
  <c r="Z482" i="5"/>
  <c r="AC482" i="5"/>
  <c r="X226" i="5"/>
  <c r="AH225" i="5"/>
  <c r="AC225" i="5"/>
  <c r="I225" i="5"/>
  <c r="S224" i="5"/>
  <c r="N224" i="5"/>
  <c r="X481" i="5"/>
  <c r="S481" i="5"/>
  <c r="H225" i="5"/>
  <c r="M224" i="5"/>
  <c r="N482" i="5"/>
  <c r="K482" i="5"/>
  <c r="R224" i="5"/>
  <c r="AP481" i="5"/>
  <c r="AK481" i="5"/>
  <c r="AE481" i="5"/>
  <c r="U481" i="5"/>
  <c r="P481" i="5"/>
  <c r="AH481" i="5"/>
  <c r="U480" i="5"/>
  <c r="P480" i="5"/>
  <c r="AK480" i="5"/>
  <c r="AP480" i="5"/>
  <c r="F482" i="5"/>
  <c r="G482" i="5"/>
  <c r="G483" i="5" s="1"/>
  <c r="AQ480" i="5"/>
  <c r="AL480" i="5"/>
  <c r="AL481" i="5"/>
  <c r="AQ481" i="5"/>
  <c r="H482" i="5"/>
  <c r="AO480" i="5"/>
  <c r="AJ480" i="5"/>
  <c r="W225" i="5"/>
  <c r="AH482" i="5"/>
  <c r="AE482" i="5"/>
  <c r="AG482" i="5"/>
  <c r="AF482" i="5"/>
  <c r="AG224" i="5"/>
  <c r="AB224" i="5"/>
  <c r="I482" i="5"/>
  <c r="M481" i="5"/>
  <c r="AC483" i="5"/>
  <c r="L481" i="5"/>
  <c r="V226" i="5"/>
  <c r="AF225" i="5"/>
  <c r="AA225" i="5"/>
  <c r="G226" i="5"/>
  <c r="Q225" i="5"/>
  <c r="L225" i="5"/>
  <c r="F226" i="5"/>
  <c r="P225" i="5"/>
  <c r="K225" i="5"/>
  <c r="U226" i="5"/>
  <c r="AE225" i="5"/>
  <c r="Z225" i="5"/>
  <c r="I483" i="5" l="1"/>
  <c r="F483" i="5"/>
  <c r="H483" i="5"/>
  <c r="M482" i="5"/>
  <c r="R482" i="5" s="1"/>
  <c r="I226" i="5"/>
  <c r="N225" i="5"/>
  <c r="S225" i="5"/>
  <c r="X227" i="5"/>
  <c r="AH226" i="5"/>
  <c r="AC226" i="5"/>
  <c r="AM482" i="5"/>
  <c r="AR482" i="5"/>
  <c r="U482" i="5"/>
  <c r="P482" i="5"/>
  <c r="W481" i="5"/>
  <c r="R481" i="5"/>
  <c r="H226" i="5"/>
  <c r="M483" i="5"/>
  <c r="K483" i="5"/>
  <c r="L483" i="5"/>
  <c r="R225" i="5"/>
  <c r="M225" i="5"/>
  <c r="N483" i="5"/>
  <c r="W226" i="5"/>
  <c r="AC484" i="5" s="1"/>
  <c r="AH483" i="5"/>
  <c r="AG225" i="5"/>
  <c r="AB225" i="5"/>
  <c r="X482" i="5"/>
  <c r="S482" i="5"/>
  <c r="AO481" i="5"/>
  <c r="AJ481" i="5"/>
  <c r="AB483" i="5"/>
  <c r="AA483" i="5"/>
  <c r="L482" i="5"/>
  <c r="AP482" i="5"/>
  <c r="AK482" i="5"/>
  <c r="Q481" i="5"/>
  <c r="V481" i="5"/>
  <c r="AQ482" i="5"/>
  <c r="AL482" i="5"/>
  <c r="Z483" i="5"/>
  <c r="AE483" i="5" s="1"/>
  <c r="AO482" i="5"/>
  <c r="AJ482" i="5"/>
  <c r="AR481" i="5"/>
  <c r="AM481" i="5"/>
  <c r="G227" i="5"/>
  <c r="Q226" i="5"/>
  <c r="L226" i="5"/>
  <c r="V227" i="5"/>
  <c r="AF226" i="5"/>
  <c r="AA226" i="5"/>
  <c r="U227" i="5"/>
  <c r="AE226" i="5"/>
  <c r="Z226" i="5"/>
  <c r="F227" i="5"/>
  <c r="K226" i="5"/>
  <c r="P226" i="5"/>
  <c r="W482" i="5" l="1"/>
  <c r="X228" i="5"/>
  <c r="AH227" i="5"/>
  <c r="AC227" i="5"/>
  <c r="I227" i="5"/>
  <c r="S226" i="5"/>
  <c r="N226" i="5"/>
  <c r="H227" i="5"/>
  <c r="R226" i="5"/>
  <c r="M226" i="5"/>
  <c r="AB484" i="5"/>
  <c r="AG484" i="5" s="1"/>
  <c r="AG483" i="5"/>
  <c r="V483" i="5"/>
  <c r="Q483" i="5"/>
  <c r="AJ483" i="5"/>
  <c r="AO483" i="5"/>
  <c r="H484" i="5"/>
  <c r="S483" i="5"/>
  <c r="X483" i="5"/>
  <c r="I484" i="5"/>
  <c r="R483" i="5"/>
  <c r="W483" i="5"/>
  <c r="Q482" i="5"/>
  <c r="V482" i="5"/>
  <c r="F484" i="5"/>
  <c r="AR483" i="5"/>
  <c r="AM483" i="5"/>
  <c r="U483" i="5"/>
  <c r="P483" i="5"/>
  <c r="W227" i="5"/>
  <c r="AH484" i="5"/>
  <c r="AF484" i="5"/>
  <c r="AG226" i="5"/>
  <c r="AB226" i="5"/>
  <c r="Z484" i="5"/>
  <c r="AE484" i="5" s="1"/>
  <c r="AA484" i="5"/>
  <c r="AF483" i="5"/>
  <c r="G484" i="5"/>
  <c r="V228" i="5"/>
  <c r="AA227" i="5"/>
  <c r="AF227" i="5"/>
  <c r="G228" i="5"/>
  <c r="Q227" i="5"/>
  <c r="L227" i="5"/>
  <c r="F228" i="5"/>
  <c r="K227" i="5"/>
  <c r="P227" i="5"/>
  <c r="U228" i="5"/>
  <c r="Z227" i="5"/>
  <c r="AE227" i="5"/>
  <c r="G485" i="5" l="1"/>
  <c r="AA485" i="5"/>
  <c r="I485" i="5"/>
  <c r="N484" i="5"/>
  <c r="X484" i="5" s="1"/>
  <c r="F485" i="5"/>
  <c r="K485" i="5" s="1"/>
  <c r="H485" i="5"/>
  <c r="M485" i="5" s="1"/>
  <c r="I228" i="5"/>
  <c r="S227" i="5"/>
  <c r="N227" i="5"/>
  <c r="X229" i="5"/>
  <c r="AH228" i="5"/>
  <c r="AC228" i="5"/>
  <c r="AQ484" i="5"/>
  <c r="AL484" i="5"/>
  <c r="K484" i="5"/>
  <c r="AJ484" i="5"/>
  <c r="AO484" i="5"/>
  <c r="AP484" i="5"/>
  <c r="AK484" i="5"/>
  <c r="W228" i="5"/>
  <c r="AF485" i="5"/>
  <c r="AG227" i="5"/>
  <c r="AB227" i="5"/>
  <c r="M484" i="5"/>
  <c r="L484" i="5"/>
  <c r="AQ483" i="5"/>
  <c r="AL483" i="5"/>
  <c r="H228" i="5"/>
  <c r="L485" i="5"/>
  <c r="N485" i="5"/>
  <c r="M227" i="5"/>
  <c r="R227" i="5"/>
  <c r="AP483" i="5"/>
  <c r="AK483" i="5"/>
  <c r="AR484" i="5"/>
  <c r="AM484" i="5"/>
  <c r="AA486" i="5"/>
  <c r="Z485" i="5"/>
  <c r="AB485" i="5"/>
  <c r="AG485" i="5" s="1"/>
  <c r="AC485" i="5"/>
  <c r="G229" i="5"/>
  <c r="Q228" i="5"/>
  <c r="L228" i="5"/>
  <c r="V229" i="5"/>
  <c r="AA228" i="5"/>
  <c r="AF228" i="5"/>
  <c r="U229" i="5"/>
  <c r="Z228" i="5"/>
  <c r="AE228" i="5"/>
  <c r="F229" i="5"/>
  <c r="K228" i="5"/>
  <c r="P228" i="5"/>
  <c r="F486" i="5" l="1"/>
  <c r="S484" i="5"/>
  <c r="Z486" i="5"/>
  <c r="AE485" i="5"/>
  <c r="AC486" i="5"/>
  <c r="AB486" i="5"/>
  <c r="H486" i="5"/>
  <c r="M486" i="5" s="1"/>
  <c r="I486" i="5"/>
  <c r="N486" i="5" s="1"/>
  <c r="X230" i="5"/>
  <c r="AC229" i="5"/>
  <c r="AH229" i="5"/>
  <c r="I229" i="5"/>
  <c r="S228" i="5"/>
  <c r="N228" i="5"/>
  <c r="AJ485" i="5"/>
  <c r="AO485" i="5"/>
  <c r="AQ485" i="5"/>
  <c r="AL485" i="5"/>
  <c r="X485" i="5"/>
  <c r="S485" i="5"/>
  <c r="W229" i="5"/>
  <c r="Z487" i="5" s="1"/>
  <c r="AH486" i="5"/>
  <c r="AF486" i="5"/>
  <c r="AG486" i="5"/>
  <c r="AE486" i="5"/>
  <c r="AB228" i="5"/>
  <c r="AG228" i="5"/>
  <c r="V485" i="5"/>
  <c r="Q485" i="5"/>
  <c r="W484" i="5"/>
  <c r="R484" i="5"/>
  <c r="U484" i="5"/>
  <c r="P484" i="5"/>
  <c r="W485" i="5"/>
  <c r="R485" i="5"/>
  <c r="AP485" i="5"/>
  <c r="AK485" i="5"/>
  <c r="P485" i="5"/>
  <c r="U485" i="5"/>
  <c r="V484" i="5"/>
  <c r="Q484" i="5"/>
  <c r="AH485" i="5"/>
  <c r="H229" i="5"/>
  <c r="K486" i="5"/>
  <c r="M228" i="5"/>
  <c r="R228" i="5"/>
  <c r="G486" i="5"/>
  <c r="L486" i="5" s="1"/>
  <c r="V230" i="5"/>
  <c r="AA229" i="5"/>
  <c r="AF229" i="5"/>
  <c r="G230" i="5"/>
  <c r="L229" i="5"/>
  <c r="Q229" i="5"/>
  <c r="F230" i="5"/>
  <c r="K229" i="5"/>
  <c r="P229" i="5"/>
  <c r="U230" i="5"/>
  <c r="AE229" i="5"/>
  <c r="Z229" i="5"/>
  <c r="H487" i="5" l="1"/>
  <c r="I487" i="5"/>
  <c r="AC487" i="5"/>
  <c r="AB487" i="5"/>
  <c r="AA487" i="5"/>
  <c r="AF487" i="5" s="1"/>
  <c r="I230" i="5"/>
  <c r="N229" i="5"/>
  <c r="S229" i="5"/>
  <c r="X231" i="5"/>
  <c r="AH230" i="5"/>
  <c r="AC230" i="5"/>
  <c r="P486" i="5"/>
  <c r="U486" i="5"/>
  <c r="X486" i="5"/>
  <c r="S486" i="5"/>
  <c r="AO486" i="5"/>
  <c r="AJ486" i="5"/>
  <c r="AQ486" i="5"/>
  <c r="AL486" i="5"/>
  <c r="G487" i="5"/>
  <c r="L487" i="5" s="1"/>
  <c r="AP486" i="5"/>
  <c r="AK486" i="5"/>
  <c r="AB488" i="5"/>
  <c r="AR486" i="5"/>
  <c r="AM486" i="5"/>
  <c r="V486" i="5"/>
  <c r="Q486" i="5"/>
  <c r="H230" i="5"/>
  <c r="H488" i="5" s="1"/>
  <c r="N487" i="5"/>
  <c r="R229" i="5"/>
  <c r="M487" i="5"/>
  <c r="M229" i="5"/>
  <c r="AR485" i="5"/>
  <c r="AM485" i="5"/>
  <c r="W486" i="5"/>
  <c r="R486" i="5"/>
  <c r="W230" i="5"/>
  <c r="AC488" i="5" s="1"/>
  <c r="AG487" i="5"/>
  <c r="AH487" i="5"/>
  <c r="AE487" i="5"/>
  <c r="AB229" i="5"/>
  <c r="AG229" i="5"/>
  <c r="F487" i="5"/>
  <c r="F488" i="5" s="1"/>
  <c r="G231" i="5"/>
  <c r="L230" i="5"/>
  <c r="Q230" i="5"/>
  <c r="V231" i="5"/>
  <c r="AA230" i="5"/>
  <c r="AF230" i="5"/>
  <c r="U231" i="5"/>
  <c r="AE230" i="5"/>
  <c r="Z230" i="5"/>
  <c r="F231" i="5"/>
  <c r="P230" i="5"/>
  <c r="K230" i="5"/>
  <c r="AA488" i="5" l="1"/>
  <c r="X232" i="5"/>
  <c r="AC231" i="5"/>
  <c r="AH231" i="5"/>
  <c r="I231" i="5"/>
  <c r="N230" i="5"/>
  <c r="S230" i="5"/>
  <c r="V487" i="5"/>
  <c r="Q487" i="5"/>
  <c r="AO487" i="5"/>
  <c r="AJ487" i="5"/>
  <c r="AR487" i="5"/>
  <c r="AM487" i="5"/>
  <c r="H231" i="5"/>
  <c r="N488" i="5"/>
  <c r="K488" i="5"/>
  <c r="R230" i="5"/>
  <c r="M488" i="5"/>
  <c r="M230" i="5"/>
  <c r="AK487" i="5"/>
  <c r="AP487" i="5"/>
  <c r="G488" i="5"/>
  <c r="G489" i="5" s="1"/>
  <c r="X487" i="5"/>
  <c r="S487" i="5"/>
  <c r="W487" i="5"/>
  <c r="R487" i="5"/>
  <c r="I488" i="5"/>
  <c r="AQ487" i="5"/>
  <c r="AL487" i="5"/>
  <c r="W231" i="5"/>
  <c r="AG488" i="5"/>
  <c r="AH488" i="5"/>
  <c r="AF488" i="5"/>
  <c r="AG230" i="5"/>
  <c r="AB230" i="5"/>
  <c r="K487" i="5"/>
  <c r="Z488" i="5"/>
  <c r="V232" i="5"/>
  <c r="AF231" i="5"/>
  <c r="AA231" i="5"/>
  <c r="G232" i="5"/>
  <c r="Q231" i="5"/>
  <c r="L231" i="5"/>
  <c r="F232" i="5"/>
  <c r="P231" i="5"/>
  <c r="K231" i="5"/>
  <c r="U232" i="5"/>
  <c r="AE231" i="5"/>
  <c r="Z231" i="5"/>
  <c r="Z489" i="5" l="1"/>
  <c r="AE488" i="5"/>
  <c r="I232" i="5"/>
  <c r="N231" i="5"/>
  <c r="S231" i="5"/>
  <c r="X233" i="5"/>
  <c r="AH232" i="5"/>
  <c r="AC232" i="5"/>
  <c r="AR488" i="5"/>
  <c r="AM488" i="5"/>
  <c r="W488" i="5"/>
  <c r="R488" i="5"/>
  <c r="W232" i="5"/>
  <c r="Z490" i="5" s="1"/>
  <c r="AE489" i="5"/>
  <c r="AG231" i="5"/>
  <c r="AB231" i="5"/>
  <c r="AA489" i="5"/>
  <c r="AF489" i="5" s="1"/>
  <c r="P487" i="5"/>
  <c r="U487" i="5"/>
  <c r="L488" i="5"/>
  <c r="AO488" i="5"/>
  <c r="AJ488" i="5"/>
  <c r="P488" i="5"/>
  <c r="U488" i="5"/>
  <c r="S488" i="5"/>
  <c r="X488" i="5"/>
  <c r="AC489" i="5"/>
  <c r="H232" i="5"/>
  <c r="G490" i="5" s="1"/>
  <c r="L489" i="5"/>
  <c r="M231" i="5"/>
  <c r="R231" i="5"/>
  <c r="F489" i="5"/>
  <c r="AQ488" i="5"/>
  <c r="AL488" i="5"/>
  <c r="AK488" i="5"/>
  <c r="AP488" i="5"/>
  <c r="I489" i="5"/>
  <c r="I490" i="5" s="1"/>
  <c r="AB489" i="5"/>
  <c r="AB490" i="5" s="1"/>
  <c r="H489" i="5"/>
  <c r="H490" i="5" s="1"/>
  <c r="G233" i="5"/>
  <c r="L232" i="5"/>
  <c r="Q232" i="5"/>
  <c r="V233" i="5"/>
  <c r="AF232" i="5"/>
  <c r="AA232" i="5"/>
  <c r="U233" i="5"/>
  <c r="AE232" i="5"/>
  <c r="Z232" i="5"/>
  <c r="F233" i="5"/>
  <c r="P232" i="5"/>
  <c r="K232" i="5"/>
  <c r="F490" i="5" l="1"/>
  <c r="AC490" i="5"/>
  <c r="X234" i="5"/>
  <c r="AH233" i="5"/>
  <c r="AC233" i="5"/>
  <c r="I233" i="5"/>
  <c r="S232" i="5"/>
  <c r="N232" i="5"/>
  <c r="AP489" i="5"/>
  <c r="AK489" i="5"/>
  <c r="M489" i="5"/>
  <c r="AA490" i="5"/>
  <c r="Q489" i="5"/>
  <c r="V489" i="5"/>
  <c r="AG489" i="5"/>
  <c r="K489" i="5"/>
  <c r="N489" i="5"/>
  <c r="Q488" i="5"/>
  <c r="V488" i="5"/>
  <c r="AO489" i="5"/>
  <c r="AJ489" i="5"/>
  <c r="W233" i="5"/>
  <c r="AC491" i="5" s="1"/>
  <c r="AG490" i="5"/>
  <c r="AE490" i="5"/>
  <c r="AH490" i="5"/>
  <c r="AG232" i="5"/>
  <c r="AB232" i="5"/>
  <c r="H233" i="5"/>
  <c r="F491" i="5" s="1"/>
  <c r="M490" i="5"/>
  <c r="N490" i="5"/>
  <c r="K490" i="5"/>
  <c r="M232" i="5"/>
  <c r="L490" i="5"/>
  <c r="R232" i="5"/>
  <c r="AH489" i="5"/>
  <c r="V234" i="5"/>
  <c r="AF233" i="5"/>
  <c r="AA233" i="5"/>
  <c r="G234" i="5"/>
  <c r="Q233" i="5"/>
  <c r="L233" i="5"/>
  <c r="F234" i="5"/>
  <c r="P233" i="5"/>
  <c r="K233" i="5"/>
  <c r="U234" i="5"/>
  <c r="Z233" i="5"/>
  <c r="AE233" i="5"/>
  <c r="AA491" i="5" l="1"/>
  <c r="H491" i="5"/>
  <c r="I234" i="5"/>
  <c r="S233" i="5"/>
  <c r="N233" i="5"/>
  <c r="X235" i="5"/>
  <c r="AH234" i="5"/>
  <c r="AC234" i="5"/>
  <c r="U490" i="5"/>
  <c r="P490" i="5"/>
  <c r="W489" i="5"/>
  <c r="R489" i="5"/>
  <c r="AQ490" i="5"/>
  <c r="AL490" i="5"/>
  <c r="AR489" i="5"/>
  <c r="AM489" i="5"/>
  <c r="I491" i="5"/>
  <c r="AB491" i="5"/>
  <c r="X490" i="5"/>
  <c r="S490" i="5"/>
  <c r="X489" i="5"/>
  <c r="S489" i="5"/>
  <c r="W234" i="5"/>
  <c r="AA492" i="5" s="1"/>
  <c r="AH491" i="5"/>
  <c r="AF491" i="5"/>
  <c r="AB233" i="5"/>
  <c r="AG233" i="5"/>
  <c r="AM490" i="5"/>
  <c r="AR490" i="5"/>
  <c r="AO490" i="5"/>
  <c r="AJ490" i="5"/>
  <c r="R490" i="5"/>
  <c r="W490" i="5"/>
  <c r="U489" i="5"/>
  <c r="P489" i="5"/>
  <c r="H234" i="5"/>
  <c r="H492" i="5" s="1"/>
  <c r="M491" i="5"/>
  <c r="K491" i="5"/>
  <c r="N491" i="5"/>
  <c r="R233" i="5"/>
  <c r="M233" i="5"/>
  <c r="G491" i="5"/>
  <c r="L491" i="5" s="1"/>
  <c r="AQ489" i="5"/>
  <c r="AL489" i="5"/>
  <c r="Q490" i="5"/>
  <c r="V490" i="5"/>
  <c r="AF490" i="5"/>
  <c r="Z491" i="5"/>
  <c r="G235" i="5"/>
  <c r="Q234" i="5"/>
  <c r="L234" i="5"/>
  <c r="V235" i="5"/>
  <c r="AF234" i="5"/>
  <c r="AA234" i="5"/>
  <c r="U235" i="5"/>
  <c r="AE234" i="5"/>
  <c r="Z234" i="5"/>
  <c r="F235" i="5"/>
  <c r="K234" i="5"/>
  <c r="P234" i="5"/>
  <c r="AB492" i="5" l="1"/>
  <c r="Z492" i="5"/>
  <c r="I492" i="5"/>
  <c r="X236" i="5"/>
  <c r="AH235" i="5"/>
  <c r="AC235" i="5"/>
  <c r="I235" i="5"/>
  <c r="S234" i="5"/>
  <c r="N234" i="5"/>
  <c r="AE491" i="5"/>
  <c r="AP490" i="5"/>
  <c r="AK490" i="5"/>
  <c r="X491" i="5"/>
  <c r="S491" i="5"/>
  <c r="AP491" i="5"/>
  <c r="AK491" i="5"/>
  <c r="AR491" i="5"/>
  <c r="AM491" i="5"/>
  <c r="V491" i="5"/>
  <c r="Q491" i="5"/>
  <c r="U491" i="5"/>
  <c r="P491" i="5"/>
  <c r="AG491" i="5"/>
  <c r="H235" i="5"/>
  <c r="H493" i="5" s="1"/>
  <c r="M492" i="5"/>
  <c r="R234" i="5"/>
  <c r="M234" i="5"/>
  <c r="N492" i="5"/>
  <c r="F492" i="5"/>
  <c r="K492" i="5" s="1"/>
  <c r="W491" i="5"/>
  <c r="R491" i="5"/>
  <c r="W235" i="5"/>
  <c r="Z493" i="5" s="1"/>
  <c r="AF492" i="5"/>
  <c r="AG492" i="5"/>
  <c r="AE492" i="5"/>
  <c r="AG234" i="5"/>
  <c r="AB234" i="5"/>
  <c r="G492" i="5"/>
  <c r="AC492" i="5"/>
  <c r="V236" i="5"/>
  <c r="AA235" i="5"/>
  <c r="AF235" i="5"/>
  <c r="G236" i="5"/>
  <c r="Q235" i="5"/>
  <c r="L235" i="5"/>
  <c r="F236" i="5"/>
  <c r="K235" i="5"/>
  <c r="P235" i="5"/>
  <c r="U236" i="5"/>
  <c r="AE235" i="5"/>
  <c r="Z235" i="5"/>
  <c r="AC493" i="5" l="1"/>
  <c r="G493" i="5"/>
  <c r="AH492" i="5"/>
  <c r="I493" i="5"/>
  <c r="L492" i="5"/>
  <c r="I236" i="5"/>
  <c r="S235" i="5"/>
  <c r="N235" i="5"/>
  <c r="X237" i="5"/>
  <c r="AH236" i="5"/>
  <c r="AC236" i="5"/>
  <c r="AM492" i="5"/>
  <c r="AR492" i="5"/>
  <c r="AP492" i="5"/>
  <c r="AK492" i="5"/>
  <c r="X492" i="5"/>
  <c r="S492" i="5"/>
  <c r="U492" i="5"/>
  <c r="P492" i="5"/>
  <c r="W492" i="5"/>
  <c r="R492" i="5"/>
  <c r="AA493" i="5"/>
  <c r="V492" i="5"/>
  <c r="Q492" i="5"/>
  <c r="W236" i="5"/>
  <c r="AC494" i="5" s="1"/>
  <c r="AH493" i="5"/>
  <c r="AE493" i="5"/>
  <c r="AB235" i="5"/>
  <c r="AG235" i="5"/>
  <c r="AB493" i="5"/>
  <c r="AG493" i="5" s="1"/>
  <c r="AJ492" i="5"/>
  <c r="AO492" i="5"/>
  <c r="H236" i="5"/>
  <c r="M493" i="5"/>
  <c r="L493" i="5"/>
  <c r="N493" i="5"/>
  <c r="M235" i="5"/>
  <c r="R235" i="5"/>
  <c r="AQ492" i="5"/>
  <c r="AL492" i="5"/>
  <c r="F493" i="5"/>
  <c r="F494" i="5" s="1"/>
  <c r="AQ491" i="5"/>
  <c r="AL491" i="5"/>
  <c r="AJ491" i="5"/>
  <c r="AO491" i="5"/>
  <c r="G237" i="5"/>
  <c r="Q236" i="5"/>
  <c r="L236" i="5"/>
  <c r="V237" i="5"/>
  <c r="AA236" i="5"/>
  <c r="AF236" i="5"/>
  <c r="U237" i="5"/>
  <c r="AE236" i="5"/>
  <c r="Z236" i="5"/>
  <c r="F237" i="5"/>
  <c r="K236" i="5"/>
  <c r="P236" i="5"/>
  <c r="AA494" i="5" l="1"/>
  <c r="X238" i="5"/>
  <c r="AC237" i="5"/>
  <c r="AH237" i="5"/>
  <c r="I237" i="5"/>
  <c r="S236" i="5"/>
  <c r="N236" i="5"/>
  <c r="H237" i="5"/>
  <c r="F495" i="5" s="1"/>
  <c r="K494" i="5"/>
  <c r="R236" i="5"/>
  <c r="M236" i="5"/>
  <c r="AR493" i="5"/>
  <c r="AM493" i="5"/>
  <c r="AF493" i="5"/>
  <c r="K493" i="5"/>
  <c r="G494" i="5"/>
  <c r="G495" i="5" s="1"/>
  <c r="W237" i="5"/>
  <c r="AH494" i="5"/>
  <c r="AF494" i="5"/>
  <c r="AG236" i="5"/>
  <c r="AB236" i="5"/>
  <c r="I494" i="5"/>
  <c r="Z494" i="5"/>
  <c r="Z495" i="5" s="1"/>
  <c r="S493" i="5"/>
  <c r="X493" i="5"/>
  <c r="V493" i="5"/>
  <c r="Q493" i="5"/>
  <c r="W493" i="5"/>
  <c r="R493" i="5"/>
  <c r="AQ493" i="5"/>
  <c r="AL493" i="5"/>
  <c r="AJ493" i="5"/>
  <c r="AO493" i="5"/>
  <c r="AB494" i="5"/>
  <c r="H494" i="5"/>
  <c r="V238" i="5"/>
  <c r="AA237" i="5"/>
  <c r="AF237" i="5"/>
  <c r="G238" i="5"/>
  <c r="L237" i="5"/>
  <c r="Q237" i="5"/>
  <c r="F238" i="5"/>
  <c r="K237" i="5"/>
  <c r="P237" i="5"/>
  <c r="U238" i="5"/>
  <c r="AE237" i="5"/>
  <c r="Z237" i="5"/>
  <c r="I495" i="5" l="1"/>
  <c r="H495" i="5"/>
  <c r="N494" i="5"/>
  <c r="S494" i="5" s="1"/>
  <c r="I238" i="5"/>
  <c r="N237" i="5"/>
  <c r="S237" i="5"/>
  <c r="X239" i="5"/>
  <c r="AH238" i="5"/>
  <c r="AC238" i="5"/>
  <c r="AP494" i="5"/>
  <c r="AK494" i="5"/>
  <c r="U493" i="5"/>
  <c r="P493" i="5"/>
  <c r="P494" i="5"/>
  <c r="U494" i="5"/>
  <c r="AB495" i="5"/>
  <c r="AG495" i="5" s="1"/>
  <c r="AP493" i="5"/>
  <c r="AK493" i="5"/>
  <c r="M494" i="5"/>
  <c r="AR494" i="5"/>
  <c r="AM494" i="5"/>
  <c r="W238" i="5"/>
  <c r="AE495" i="5"/>
  <c r="AB237" i="5"/>
  <c r="AG237" i="5"/>
  <c r="AC495" i="5"/>
  <c r="AG494" i="5"/>
  <c r="AA495" i="5"/>
  <c r="L494" i="5"/>
  <c r="AE494" i="5"/>
  <c r="H238" i="5"/>
  <c r="F496" i="5" s="1"/>
  <c r="N495" i="5"/>
  <c r="L495" i="5"/>
  <c r="K495" i="5"/>
  <c r="M495" i="5"/>
  <c r="M237" i="5"/>
  <c r="R237" i="5"/>
  <c r="G239" i="5"/>
  <c r="L238" i="5"/>
  <c r="Q238" i="5"/>
  <c r="V239" i="5"/>
  <c r="AA238" i="5"/>
  <c r="AF238" i="5"/>
  <c r="U239" i="5"/>
  <c r="AE238" i="5"/>
  <c r="Z238" i="5"/>
  <c r="F239" i="5"/>
  <c r="P238" i="5"/>
  <c r="K238" i="5"/>
  <c r="X494" i="5" l="1"/>
  <c r="X240" i="5"/>
  <c r="AC239" i="5"/>
  <c r="AH239" i="5"/>
  <c r="I239" i="5"/>
  <c r="N238" i="5"/>
  <c r="S238" i="5"/>
  <c r="W239" i="5"/>
  <c r="AG238" i="5"/>
  <c r="AB238" i="5"/>
  <c r="Z496" i="5"/>
  <c r="AE496" i="5" s="1"/>
  <c r="AO494" i="5"/>
  <c r="AJ494" i="5"/>
  <c r="AA496" i="5"/>
  <c r="W494" i="5"/>
  <c r="R494" i="5"/>
  <c r="W495" i="5"/>
  <c r="R495" i="5"/>
  <c r="AC496" i="5"/>
  <c r="AH496" i="5" s="1"/>
  <c r="AQ495" i="5"/>
  <c r="AL495" i="5"/>
  <c r="V495" i="5"/>
  <c r="Q495" i="5"/>
  <c r="H496" i="5"/>
  <c r="M496" i="5" s="1"/>
  <c r="AO495" i="5"/>
  <c r="AJ495" i="5"/>
  <c r="H239" i="5"/>
  <c r="K496" i="5"/>
  <c r="R238" i="5"/>
  <c r="M238" i="5"/>
  <c r="V494" i="5"/>
  <c r="Q494" i="5"/>
  <c r="AQ494" i="5"/>
  <c r="AL494" i="5"/>
  <c r="AF495" i="5"/>
  <c r="I496" i="5"/>
  <c r="I497" i="5" s="1"/>
  <c r="P495" i="5"/>
  <c r="U495" i="5"/>
  <c r="X495" i="5"/>
  <c r="S495" i="5"/>
  <c r="G496" i="5"/>
  <c r="AH495" i="5"/>
  <c r="AB496" i="5"/>
  <c r="V240" i="5"/>
  <c r="AF239" i="5"/>
  <c r="AA239" i="5"/>
  <c r="G240" i="5"/>
  <c r="L239" i="5"/>
  <c r="Q239" i="5"/>
  <c r="F240" i="5"/>
  <c r="P239" i="5"/>
  <c r="K239" i="5"/>
  <c r="U240" i="5"/>
  <c r="AE239" i="5"/>
  <c r="Z239" i="5"/>
  <c r="AA497" i="5" l="1"/>
  <c r="AB497" i="5"/>
  <c r="AF496" i="5"/>
  <c r="AP496" i="5" s="1"/>
  <c r="H497" i="5"/>
  <c r="G497" i="5"/>
  <c r="I240" i="5"/>
  <c r="N239" i="5"/>
  <c r="S239" i="5"/>
  <c r="X241" i="5"/>
  <c r="AH240" i="5"/>
  <c r="AC240" i="5"/>
  <c r="W496" i="5"/>
  <c r="R496" i="5"/>
  <c r="AK496" i="5"/>
  <c r="AA498" i="5"/>
  <c r="AO496" i="5"/>
  <c r="AJ496" i="5"/>
  <c r="AR495" i="5"/>
  <c r="AM495" i="5"/>
  <c r="L496" i="5"/>
  <c r="AG496" i="5"/>
  <c r="AR496" i="5"/>
  <c r="AM496" i="5"/>
  <c r="N496" i="5"/>
  <c r="W240" i="5"/>
  <c r="AG497" i="5"/>
  <c r="AF497" i="5"/>
  <c r="AG239" i="5"/>
  <c r="AB239" i="5"/>
  <c r="I498" i="5"/>
  <c r="AB498" i="5"/>
  <c r="AP495" i="5"/>
  <c r="AK495" i="5"/>
  <c r="P496" i="5"/>
  <c r="U496" i="5"/>
  <c r="H240" i="5"/>
  <c r="H498" i="5" s="1"/>
  <c r="N497" i="5"/>
  <c r="L497" i="5"/>
  <c r="M497" i="5"/>
  <c r="R239" i="5"/>
  <c r="M239" i="5"/>
  <c r="AC497" i="5"/>
  <c r="AC498" i="5" s="1"/>
  <c r="Z497" i="5"/>
  <c r="Z498" i="5" s="1"/>
  <c r="F497" i="5"/>
  <c r="F498" i="5" s="1"/>
  <c r="G241" i="5"/>
  <c r="Q240" i="5"/>
  <c r="L240" i="5"/>
  <c r="V241" i="5"/>
  <c r="AF240" i="5"/>
  <c r="AA240" i="5"/>
  <c r="U241" i="5"/>
  <c r="AE240" i="5"/>
  <c r="Z240" i="5"/>
  <c r="F241" i="5"/>
  <c r="P240" i="5"/>
  <c r="K240" i="5"/>
  <c r="X242" i="5" l="1"/>
  <c r="AH241" i="5"/>
  <c r="AC241" i="5"/>
  <c r="I241" i="5"/>
  <c r="S240" i="5"/>
  <c r="N240" i="5"/>
  <c r="V497" i="5"/>
  <c r="Q497" i="5"/>
  <c r="W241" i="5"/>
  <c r="AG498" i="5"/>
  <c r="AE498" i="5"/>
  <c r="AH498" i="5"/>
  <c r="AF498" i="5"/>
  <c r="AG240" i="5"/>
  <c r="AB240" i="5"/>
  <c r="AC499" i="5"/>
  <c r="G498" i="5"/>
  <c r="AH497" i="5"/>
  <c r="Q496" i="5"/>
  <c r="V496" i="5"/>
  <c r="AP497" i="5"/>
  <c r="AK497" i="5"/>
  <c r="AQ496" i="5"/>
  <c r="AL496" i="5"/>
  <c r="W497" i="5"/>
  <c r="R497" i="5"/>
  <c r="AE497" i="5"/>
  <c r="X497" i="5"/>
  <c r="S497" i="5"/>
  <c r="S496" i="5"/>
  <c r="X496" i="5"/>
  <c r="H241" i="5"/>
  <c r="L498" i="5"/>
  <c r="M240" i="5"/>
  <c r="M498" i="5"/>
  <c r="N498" i="5"/>
  <c r="K498" i="5"/>
  <c r="R240" i="5"/>
  <c r="K497" i="5"/>
  <c r="AL497" i="5"/>
  <c r="AQ497" i="5"/>
  <c r="V242" i="5"/>
  <c r="AF241" i="5"/>
  <c r="AA241" i="5"/>
  <c r="G242" i="5"/>
  <c r="Q241" i="5"/>
  <c r="L241" i="5"/>
  <c r="F242" i="5"/>
  <c r="P241" i="5"/>
  <c r="K241" i="5"/>
  <c r="U242" i="5"/>
  <c r="AE241" i="5"/>
  <c r="Z241" i="5"/>
  <c r="G499" i="5" l="1"/>
  <c r="I242" i="5"/>
  <c r="S241" i="5"/>
  <c r="N241" i="5"/>
  <c r="X243" i="5"/>
  <c r="AH242" i="5"/>
  <c r="AC242" i="5"/>
  <c r="H242" i="5"/>
  <c r="L499" i="5"/>
  <c r="R241" i="5"/>
  <c r="M241" i="5"/>
  <c r="W242" i="5"/>
  <c r="AH499" i="5"/>
  <c r="AF499" i="5"/>
  <c r="AE499" i="5"/>
  <c r="AG241" i="5"/>
  <c r="AB241" i="5"/>
  <c r="AA499" i="5"/>
  <c r="I499" i="5"/>
  <c r="AP498" i="5"/>
  <c r="AK498" i="5"/>
  <c r="Z499" i="5"/>
  <c r="Z500" i="5" s="1"/>
  <c r="V498" i="5"/>
  <c r="Q498" i="5"/>
  <c r="AQ498" i="5"/>
  <c r="AL498" i="5"/>
  <c r="U497" i="5"/>
  <c r="P497" i="5"/>
  <c r="W498" i="5"/>
  <c r="R498" i="5"/>
  <c r="AO497" i="5"/>
  <c r="AJ497" i="5"/>
  <c r="AM498" i="5"/>
  <c r="AR498" i="5"/>
  <c r="F499" i="5"/>
  <c r="AB499" i="5"/>
  <c r="AB500" i="5" s="1"/>
  <c r="U498" i="5"/>
  <c r="P498" i="5"/>
  <c r="X498" i="5"/>
  <c r="S498" i="5"/>
  <c r="AR497" i="5"/>
  <c r="AM497" i="5"/>
  <c r="AO498" i="5"/>
  <c r="AJ498" i="5"/>
  <c r="H499" i="5"/>
  <c r="G243" i="5"/>
  <c r="Q242" i="5"/>
  <c r="L242" i="5"/>
  <c r="V243" i="5"/>
  <c r="AF242" i="5"/>
  <c r="AA242" i="5"/>
  <c r="U243" i="5"/>
  <c r="AE242" i="5"/>
  <c r="Z242" i="5"/>
  <c r="F243" i="5"/>
  <c r="K242" i="5"/>
  <c r="P242" i="5"/>
  <c r="I500" i="5" l="1"/>
  <c r="H500" i="5"/>
  <c r="N499" i="5"/>
  <c r="X499" i="5" s="1"/>
  <c r="F500" i="5"/>
  <c r="K500" i="5" s="1"/>
  <c r="K499" i="5"/>
  <c r="P499" i="5" s="1"/>
  <c r="X244" i="5"/>
  <c r="AH243" i="5"/>
  <c r="AC243" i="5"/>
  <c r="I243" i="5"/>
  <c r="S242" i="5"/>
  <c r="N242" i="5"/>
  <c r="AP499" i="5"/>
  <c r="AK499" i="5"/>
  <c r="V499" i="5"/>
  <c r="Q499" i="5"/>
  <c r="AG499" i="5"/>
  <c r="M499" i="5"/>
  <c r="AJ499" i="5"/>
  <c r="AO499" i="5"/>
  <c r="AR499" i="5"/>
  <c r="AM499" i="5"/>
  <c r="U499" i="5"/>
  <c r="W243" i="5"/>
  <c r="AB501" i="5" s="1"/>
  <c r="AG500" i="5"/>
  <c r="AE500" i="5"/>
  <c r="AB242" i="5"/>
  <c r="AG242" i="5"/>
  <c r="H243" i="5"/>
  <c r="M500" i="5"/>
  <c r="N500" i="5"/>
  <c r="R242" i="5"/>
  <c r="M242" i="5"/>
  <c r="AA500" i="5"/>
  <c r="AC500" i="5"/>
  <c r="G500" i="5"/>
  <c r="L500" i="5" s="1"/>
  <c r="V244" i="5"/>
  <c r="AA243" i="5"/>
  <c r="AF243" i="5"/>
  <c r="G244" i="5"/>
  <c r="Q243" i="5"/>
  <c r="L243" i="5"/>
  <c r="F244" i="5"/>
  <c r="K243" i="5"/>
  <c r="P243" i="5"/>
  <c r="U244" i="5"/>
  <c r="AE243" i="5"/>
  <c r="Z243" i="5"/>
  <c r="S499" i="5" l="1"/>
  <c r="AC501" i="5"/>
  <c r="AA501" i="5"/>
  <c r="AF500" i="5"/>
  <c r="AP500" i="5" s="1"/>
  <c r="I244" i="5"/>
  <c r="S243" i="5"/>
  <c r="N243" i="5"/>
  <c r="X245" i="5"/>
  <c r="AH244" i="5"/>
  <c r="AC244" i="5"/>
  <c r="H244" i="5"/>
  <c r="R243" i="5"/>
  <c r="M243" i="5"/>
  <c r="AQ499" i="5"/>
  <c r="AL499" i="5"/>
  <c r="V500" i="5"/>
  <c r="Q500" i="5"/>
  <c r="I501" i="5"/>
  <c r="U500" i="5"/>
  <c r="P500" i="5"/>
  <c r="H501" i="5"/>
  <c r="M501" i="5" s="1"/>
  <c r="AJ500" i="5"/>
  <c r="AO500" i="5"/>
  <c r="G501" i="5"/>
  <c r="AQ500" i="5"/>
  <c r="AL500" i="5"/>
  <c r="AK500" i="5"/>
  <c r="X500" i="5"/>
  <c r="S500" i="5"/>
  <c r="AH500" i="5"/>
  <c r="F501" i="5"/>
  <c r="K501" i="5" s="1"/>
  <c r="W500" i="5"/>
  <c r="R500" i="5"/>
  <c r="W244" i="5"/>
  <c r="AF501" i="5"/>
  <c r="AH501" i="5"/>
  <c r="AG501" i="5"/>
  <c r="AE501" i="5"/>
  <c r="AB243" i="5"/>
  <c r="AG243" i="5"/>
  <c r="R499" i="5"/>
  <c r="W499" i="5"/>
  <c r="Z501" i="5"/>
  <c r="G245" i="5"/>
  <c r="Q244" i="5"/>
  <c r="L244" i="5"/>
  <c r="V245" i="5"/>
  <c r="AA244" i="5"/>
  <c r="AF244" i="5"/>
  <c r="U245" i="5"/>
  <c r="Z244" i="5"/>
  <c r="AE244" i="5"/>
  <c r="F245" i="5"/>
  <c r="K244" i="5"/>
  <c r="P244" i="5"/>
  <c r="I502" i="5" l="1"/>
  <c r="H502" i="5"/>
  <c r="F502" i="5"/>
  <c r="G502" i="5"/>
  <c r="X246" i="5"/>
  <c r="AC245" i="5"/>
  <c r="AH245" i="5"/>
  <c r="I245" i="5"/>
  <c r="S244" i="5"/>
  <c r="N244" i="5"/>
  <c r="W245" i="5"/>
  <c r="AB244" i="5"/>
  <c r="AG244" i="5"/>
  <c r="AC502" i="5"/>
  <c r="AC503" i="5" s="1"/>
  <c r="AQ501" i="5"/>
  <c r="AL501" i="5"/>
  <c r="L501" i="5"/>
  <c r="AB502" i="5"/>
  <c r="W501" i="5"/>
  <c r="R501" i="5"/>
  <c r="P501" i="5"/>
  <c r="U501" i="5"/>
  <c r="AO501" i="5"/>
  <c r="AJ501" i="5"/>
  <c r="AR500" i="5"/>
  <c r="AM500" i="5"/>
  <c r="N501" i="5"/>
  <c r="AR501" i="5"/>
  <c r="AM501" i="5"/>
  <c r="Z502" i="5"/>
  <c r="Z503" i="5" s="1"/>
  <c r="AP501" i="5"/>
  <c r="AK501" i="5"/>
  <c r="AA502" i="5"/>
  <c r="H245" i="5"/>
  <c r="N502" i="5"/>
  <c r="M244" i="5"/>
  <c r="L502" i="5"/>
  <c r="R244" i="5"/>
  <c r="M502" i="5"/>
  <c r="K502" i="5"/>
  <c r="V246" i="5"/>
  <c r="AA245" i="5"/>
  <c r="AF245" i="5"/>
  <c r="G246" i="5"/>
  <c r="Q245" i="5"/>
  <c r="L245" i="5"/>
  <c r="F246" i="5"/>
  <c r="K245" i="5"/>
  <c r="P245" i="5"/>
  <c r="U246" i="5"/>
  <c r="AE245" i="5"/>
  <c r="Z245" i="5"/>
  <c r="AB503" i="5" l="1"/>
  <c r="AE502" i="5"/>
  <c r="AO502" i="5" s="1"/>
  <c r="AA503" i="5"/>
  <c r="AF503" i="5" s="1"/>
  <c r="I246" i="5"/>
  <c r="N245" i="5"/>
  <c r="S245" i="5"/>
  <c r="X247" i="5"/>
  <c r="AH246" i="5"/>
  <c r="AC246" i="5"/>
  <c r="H246" i="5"/>
  <c r="M245" i="5"/>
  <c r="R245" i="5"/>
  <c r="H503" i="5"/>
  <c r="I503" i="5"/>
  <c r="G503" i="5"/>
  <c r="AF502" i="5"/>
  <c r="P502" i="5"/>
  <c r="U502" i="5"/>
  <c r="V501" i="5"/>
  <c r="Q501" i="5"/>
  <c r="AG502" i="5"/>
  <c r="V502" i="5"/>
  <c r="Q502" i="5"/>
  <c r="F503" i="5"/>
  <c r="F504" i="5" s="1"/>
  <c r="AH502" i="5"/>
  <c r="S501" i="5"/>
  <c r="X501" i="5"/>
  <c r="W502" i="5"/>
  <c r="R502" i="5"/>
  <c r="S502" i="5"/>
  <c r="X502" i="5"/>
  <c r="W246" i="5"/>
  <c r="AH503" i="5"/>
  <c r="AG503" i="5"/>
  <c r="AE503" i="5"/>
  <c r="AB245" i="5"/>
  <c r="AG245" i="5"/>
  <c r="G247" i="5"/>
  <c r="Q246" i="5"/>
  <c r="L246" i="5"/>
  <c r="V247" i="5"/>
  <c r="AA246" i="5"/>
  <c r="AF246" i="5"/>
  <c r="U247" i="5"/>
  <c r="AE246" i="5"/>
  <c r="Z246" i="5"/>
  <c r="F247" i="5"/>
  <c r="P246" i="5"/>
  <c r="K246" i="5"/>
  <c r="AJ502" i="5" l="1"/>
  <c r="G504" i="5"/>
  <c r="H504" i="5"/>
  <c r="M504" i="5" s="1"/>
  <c r="X248" i="5"/>
  <c r="AC247" i="5"/>
  <c r="AH247" i="5"/>
  <c r="I247" i="5"/>
  <c r="N246" i="5"/>
  <c r="S246" i="5"/>
  <c r="W247" i="5"/>
  <c r="AG246" i="5"/>
  <c r="AB246" i="5"/>
  <c r="H247" i="5"/>
  <c r="F505" i="5" s="1"/>
  <c r="L504" i="5"/>
  <c r="K504" i="5"/>
  <c r="M246" i="5"/>
  <c r="R246" i="5"/>
  <c r="AK502" i="5"/>
  <c r="AP502" i="5"/>
  <c r="AC504" i="5"/>
  <c r="AC505" i="5" s="1"/>
  <c r="AQ502" i="5"/>
  <c r="AL502" i="5"/>
  <c r="I504" i="5"/>
  <c r="Z504" i="5"/>
  <c r="K503" i="5"/>
  <c r="AK503" i="5"/>
  <c r="AP503" i="5"/>
  <c r="M503" i="5"/>
  <c r="AQ503" i="5"/>
  <c r="AL503" i="5"/>
  <c r="AA504" i="5"/>
  <c r="AA505" i="5" s="1"/>
  <c r="L503" i="5"/>
  <c r="AO503" i="5"/>
  <c r="AJ503" i="5"/>
  <c r="AR503" i="5"/>
  <c r="AM503" i="5"/>
  <c r="AR502" i="5"/>
  <c r="AM502" i="5"/>
  <c r="AB504" i="5"/>
  <c r="AB505" i="5" s="1"/>
  <c r="N503" i="5"/>
  <c r="V248" i="5"/>
  <c r="AF247" i="5"/>
  <c r="AA247" i="5"/>
  <c r="G248" i="5"/>
  <c r="L247" i="5"/>
  <c r="Q247" i="5"/>
  <c r="F248" i="5"/>
  <c r="P247" i="5"/>
  <c r="K247" i="5"/>
  <c r="U248" i="5"/>
  <c r="AE247" i="5"/>
  <c r="Z247" i="5"/>
  <c r="AH504" i="5" l="1"/>
  <c r="Z505" i="5"/>
  <c r="G505" i="5"/>
  <c r="H505" i="5"/>
  <c r="I505" i="5"/>
  <c r="N505" i="5" s="1"/>
  <c r="I248" i="5"/>
  <c r="N247" i="5"/>
  <c r="S247" i="5"/>
  <c r="X249" i="5"/>
  <c r="AH248" i="5"/>
  <c r="AC248" i="5"/>
  <c r="X503" i="5"/>
  <c r="S503" i="5"/>
  <c r="U503" i="5"/>
  <c r="P503" i="5"/>
  <c r="F506" i="5"/>
  <c r="W504" i="5"/>
  <c r="R504" i="5"/>
  <c r="AF504" i="5"/>
  <c r="W503" i="5"/>
  <c r="R503" i="5"/>
  <c r="AC506" i="5"/>
  <c r="N504" i="5"/>
  <c r="AE504" i="5"/>
  <c r="AR504" i="5"/>
  <c r="AM504" i="5"/>
  <c r="H248" i="5"/>
  <c r="M505" i="5"/>
  <c r="K505" i="5"/>
  <c r="R247" i="5"/>
  <c r="L505" i="5"/>
  <c r="M247" i="5"/>
  <c r="AG504" i="5"/>
  <c r="V503" i="5"/>
  <c r="Q503" i="5"/>
  <c r="AA506" i="5"/>
  <c r="U504" i="5"/>
  <c r="P504" i="5"/>
  <c r="Q504" i="5"/>
  <c r="V504" i="5"/>
  <c r="W248" i="5"/>
  <c r="Z506" i="5" s="1"/>
  <c r="AE505" i="5"/>
  <c r="AG505" i="5"/>
  <c r="AF505" i="5"/>
  <c r="AH505" i="5"/>
  <c r="AG247" i="5"/>
  <c r="AB247" i="5"/>
  <c r="G249" i="5"/>
  <c r="Q248" i="5"/>
  <c r="L248" i="5"/>
  <c r="V249" i="5"/>
  <c r="AF248" i="5"/>
  <c r="AA248" i="5"/>
  <c r="U249" i="5"/>
  <c r="AE248" i="5"/>
  <c r="Z248" i="5"/>
  <c r="F249" i="5"/>
  <c r="P248" i="5"/>
  <c r="K248" i="5"/>
  <c r="H506" i="5" l="1"/>
  <c r="X250" i="5"/>
  <c r="AH249" i="5"/>
  <c r="AC249" i="5"/>
  <c r="I249" i="5"/>
  <c r="S248" i="5"/>
  <c r="N248" i="5"/>
  <c r="AP505" i="5"/>
  <c r="AK505" i="5"/>
  <c r="U505" i="5"/>
  <c r="P505" i="5"/>
  <c r="AO504" i="5"/>
  <c r="AJ504" i="5"/>
  <c r="AR505" i="5"/>
  <c r="AM505" i="5"/>
  <c r="G506" i="5"/>
  <c r="AL504" i="5"/>
  <c r="AQ504" i="5"/>
  <c r="S504" i="5"/>
  <c r="X504" i="5"/>
  <c r="AO505" i="5"/>
  <c r="AJ505" i="5"/>
  <c r="X505" i="5"/>
  <c r="S505" i="5"/>
  <c r="W249" i="5"/>
  <c r="AA507" i="5" s="1"/>
  <c r="AE506" i="5"/>
  <c r="AH506" i="5"/>
  <c r="AF506" i="5"/>
  <c r="AG248" i="5"/>
  <c r="AB248" i="5"/>
  <c r="H249" i="5"/>
  <c r="F507" i="5" s="1"/>
  <c r="M506" i="5"/>
  <c r="K506" i="5"/>
  <c r="M248" i="5"/>
  <c r="R248" i="5"/>
  <c r="AP504" i="5"/>
  <c r="AK504" i="5"/>
  <c r="AL505" i="5"/>
  <c r="AQ505" i="5"/>
  <c r="W505" i="5"/>
  <c r="R505" i="5"/>
  <c r="Q505" i="5"/>
  <c r="V505" i="5"/>
  <c r="I506" i="5"/>
  <c r="AB506" i="5"/>
  <c r="AB507" i="5" s="1"/>
  <c r="V250" i="5"/>
  <c r="AF249" i="5"/>
  <c r="AA249" i="5"/>
  <c r="G250" i="5"/>
  <c r="Q249" i="5"/>
  <c r="L249" i="5"/>
  <c r="F250" i="5"/>
  <c r="P249" i="5"/>
  <c r="K249" i="5"/>
  <c r="U250" i="5"/>
  <c r="Z249" i="5"/>
  <c r="AE249" i="5"/>
  <c r="I507" i="5" l="1"/>
  <c r="AG506" i="5"/>
  <c r="AQ506" i="5" s="1"/>
  <c r="I250" i="5"/>
  <c r="S249" i="5"/>
  <c r="N249" i="5"/>
  <c r="X251" i="5"/>
  <c r="AH250" i="5"/>
  <c r="AC250" i="5"/>
  <c r="U506" i="5"/>
  <c r="P506" i="5"/>
  <c r="W250" i="5"/>
  <c r="AG507" i="5"/>
  <c r="AF507" i="5"/>
  <c r="AG249" i="5"/>
  <c r="AB249" i="5"/>
  <c r="G507" i="5"/>
  <c r="L506" i="5"/>
  <c r="AO506" i="5"/>
  <c r="AJ506" i="5"/>
  <c r="H250" i="5"/>
  <c r="I508" i="5" s="1"/>
  <c r="K507" i="5"/>
  <c r="R249" i="5"/>
  <c r="M249" i="5"/>
  <c r="N507" i="5"/>
  <c r="AL506" i="5"/>
  <c r="R506" i="5"/>
  <c r="W506" i="5"/>
  <c r="N506" i="5"/>
  <c r="AP506" i="5"/>
  <c r="AK506" i="5"/>
  <c r="Z507" i="5"/>
  <c r="AM506" i="5"/>
  <c r="AR506" i="5"/>
  <c r="AC507" i="5"/>
  <c r="AH507" i="5" s="1"/>
  <c r="H507" i="5"/>
  <c r="H508" i="5" s="1"/>
  <c r="G251" i="5"/>
  <c r="Q250" i="5"/>
  <c r="L250" i="5"/>
  <c r="V251" i="5"/>
  <c r="AF250" i="5"/>
  <c r="AA250" i="5"/>
  <c r="U251" i="5"/>
  <c r="AE250" i="5"/>
  <c r="Z250" i="5"/>
  <c r="F251" i="5"/>
  <c r="K250" i="5"/>
  <c r="P250" i="5"/>
  <c r="G508" i="5" l="1"/>
  <c r="F508" i="5"/>
  <c r="X252" i="5"/>
  <c r="AH251" i="5"/>
  <c r="AC251" i="5"/>
  <c r="I251" i="5"/>
  <c r="S250" i="5"/>
  <c r="N250" i="5"/>
  <c r="W251" i="5"/>
  <c r="AB250" i="5"/>
  <c r="AG250" i="5"/>
  <c r="Z508" i="5"/>
  <c r="AE508" i="5" s="1"/>
  <c r="AE507" i="5"/>
  <c r="Q506" i="5"/>
  <c r="V506" i="5"/>
  <c r="X507" i="5"/>
  <c r="S507" i="5"/>
  <c r="AM507" i="5"/>
  <c r="AR507" i="5"/>
  <c r="L507" i="5"/>
  <c r="AC508" i="5"/>
  <c r="U507" i="5"/>
  <c r="P507" i="5"/>
  <c r="AA508" i="5"/>
  <c r="AA509" i="5" s="1"/>
  <c r="AB508" i="5"/>
  <c r="M507" i="5"/>
  <c r="AQ507" i="5"/>
  <c r="AL507" i="5"/>
  <c r="X506" i="5"/>
  <c r="S506" i="5"/>
  <c r="H251" i="5"/>
  <c r="M508" i="5"/>
  <c r="L508" i="5"/>
  <c r="R250" i="5"/>
  <c r="M250" i="5"/>
  <c r="N508" i="5"/>
  <c r="K508" i="5"/>
  <c r="AP507" i="5"/>
  <c r="AK507" i="5"/>
  <c r="V252" i="5"/>
  <c r="AA251" i="5"/>
  <c r="AF251" i="5"/>
  <c r="G252" i="5"/>
  <c r="Q251" i="5"/>
  <c r="L251" i="5"/>
  <c r="F252" i="5"/>
  <c r="K251" i="5"/>
  <c r="P251" i="5"/>
  <c r="U252" i="5"/>
  <c r="AE251" i="5"/>
  <c r="Z251" i="5"/>
  <c r="AC509" i="5" l="1"/>
  <c r="AB509" i="5"/>
  <c r="I252" i="5"/>
  <c r="S251" i="5"/>
  <c r="N251" i="5"/>
  <c r="X253" i="5"/>
  <c r="AH252" i="5"/>
  <c r="AC252" i="5"/>
  <c r="W508" i="5"/>
  <c r="R508" i="5"/>
  <c r="H252" i="5"/>
  <c r="K509" i="5"/>
  <c r="R251" i="5"/>
  <c r="M251" i="5"/>
  <c r="G509" i="5"/>
  <c r="L509" i="5" s="1"/>
  <c r="AJ508" i="5"/>
  <c r="AO508" i="5"/>
  <c r="U508" i="5"/>
  <c r="P508" i="5"/>
  <c r="H509" i="5"/>
  <c r="H510" i="5" s="1"/>
  <c r="AG508" i="5"/>
  <c r="X508" i="5"/>
  <c r="S508" i="5"/>
  <c r="AH508" i="5"/>
  <c r="W252" i="5"/>
  <c r="AC510" i="5" s="1"/>
  <c r="AF509" i="5"/>
  <c r="AH509" i="5"/>
  <c r="AG509" i="5"/>
  <c r="AG251" i="5"/>
  <c r="AB251" i="5"/>
  <c r="R507" i="5"/>
  <c r="W507" i="5"/>
  <c r="AF508" i="5"/>
  <c r="F509" i="5"/>
  <c r="AJ507" i="5"/>
  <c r="AO507" i="5"/>
  <c r="V508" i="5"/>
  <c r="Q508" i="5"/>
  <c r="V507" i="5"/>
  <c r="Q507" i="5"/>
  <c r="Z509" i="5"/>
  <c r="I509" i="5"/>
  <c r="G253" i="5"/>
  <c r="Q252" i="5"/>
  <c r="L252" i="5"/>
  <c r="V253" i="5"/>
  <c r="AA252" i="5"/>
  <c r="AF252" i="5"/>
  <c r="U253" i="5"/>
  <c r="AE252" i="5"/>
  <c r="Z252" i="5"/>
  <c r="F253" i="5"/>
  <c r="K252" i="5"/>
  <c r="P252" i="5"/>
  <c r="AB510" i="5" l="1"/>
  <c r="I510" i="5"/>
  <c r="F510" i="5"/>
  <c r="M509" i="5"/>
  <c r="X254" i="5"/>
  <c r="AC253" i="5"/>
  <c r="AH253" i="5"/>
  <c r="I253" i="5"/>
  <c r="S252" i="5"/>
  <c r="N252" i="5"/>
  <c r="AP509" i="5"/>
  <c r="AK509" i="5"/>
  <c r="U509" i="5"/>
  <c r="P509" i="5"/>
  <c r="AR508" i="5"/>
  <c r="AM508" i="5"/>
  <c r="Z510" i="5"/>
  <c r="AQ509" i="5"/>
  <c r="AL509" i="5"/>
  <c r="N509" i="5"/>
  <c r="W253" i="5"/>
  <c r="AB511" i="5" s="1"/>
  <c r="AF510" i="5"/>
  <c r="AH510" i="5"/>
  <c r="AG510" i="5"/>
  <c r="AE510" i="5"/>
  <c r="AG252" i="5"/>
  <c r="AB252" i="5"/>
  <c r="AA510" i="5"/>
  <c r="H253" i="5"/>
  <c r="I511" i="5" s="1"/>
  <c r="N510" i="5"/>
  <c r="K510" i="5"/>
  <c r="M252" i="5"/>
  <c r="M510" i="5"/>
  <c r="R252" i="5"/>
  <c r="V509" i="5"/>
  <c r="Q509" i="5"/>
  <c r="W509" i="5"/>
  <c r="R509" i="5"/>
  <c r="G510" i="5"/>
  <c r="L510" i="5" s="1"/>
  <c r="AP508" i="5"/>
  <c r="AK508" i="5"/>
  <c r="AR509" i="5"/>
  <c r="AM509" i="5"/>
  <c r="F511" i="5"/>
  <c r="AE509" i="5"/>
  <c r="AQ508" i="5"/>
  <c r="AL508" i="5"/>
  <c r="V254" i="5"/>
  <c r="AA253" i="5"/>
  <c r="AF253" i="5"/>
  <c r="G254" i="5"/>
  <c r="L253" i="5"/>
  <c r="Q253" i="5"/>
  <c r="F254" i="5"/>
  <c r="K253" i="5"/>
  <c r="P253" i="5"/>
  <c r="U254" i="5"/>
  <c r="AE253" i="5"/>
  <c r="Z253" i="5"/>
  <c r="I254" i="5" l="1"/>
  <c r="N253" i="5"/>
  <c r="S253" i="5"/>
  <c r="X255" i="5"/>
  <c r="AH254" i="5"/>
  <c r="AC254" i="5"/>
  <c r="P510" i="5"/>
  <c r="U510" i="5"/>
  <c r="AR510" i="5"/>
  <c r="AM510" i="5"/>
  <c r="X510" i="5"/>
  <c r="S510" i="5"/>
  <c r="H254" i="5"/>
  <c r="I512" i="5" s="1"/>
  <c r="N511" i="5"/>
  <c r="R253" i="5"/>
  <c r="K511" i="5"/>
  <c r="M253" i="5"/>
  <c r="X509" i="5"/>
  <c r="S509" i="5"/>
  <c r="AJ509" i="5"/>
  <c r="AO509" i="5"/>
  <c r="G511" i="5"/>
  <c r="G512" i="5" s="1"/>
  <c r="AQ510" i="5"/>
  <c r="AL510" i="5"/>
  <c r="Z511" i="5"/>
  <c r="W254" i="5"/>
  <c r="AG511" i="5"/>
  <c r="AE511" i="5"/>
  <c r="AB253" i="5"/>
  <c r="AG253" i="5"/>
  <c r="AA511" i="5"/>
  <c r="AA512" i="5" s="1"/>
  <c r="H511" i="5"/>
  <c r="M511" i="5" s="1"/>
  <c r="AK510" i="5"/>
  <c r="AP510" i="5"/>
  <c r="V510" i="5"/>
  <c r="Q510" i="5"/>
  <c r="W510" i="5"/>
  <c r="R510" i="5"/>
  <c r="AO510" i="5"/>
  <c r="AJ510" i="5"/>
  <c r="AC511" i="5"/>
  <c r="G255" i="5"/>
  <c r="L254" i="5"/>
  <c r="Q254" i="5"/>
  <c r="V255" i="5"/>
  <c r="AA254" i="5"/>
  <c r="AF254" i="5"/>
  <c r="U255" i="5"/>
  <c r="AE254" i="5"/>
  <c r="Z254" i="5"/>
  <c r="F255" i="5"/>
  <c r="P254" i="5"/>
  <c r="K254" i="5"/>
  <c r="AC512" i="5" l="1"/>
  <c r="AF511" i="5"/>
  <c r="Z512" i="5"/>
  <c r="X256" i="5"/>
  <c r="AC255" i="5"/>
  <c r="AH255" i="5"/>
  <c r="I255" i="5"/>
  <c r="N254" i="5"/>
  <c r="S254" i="5"/>
  <c r="W511" i="5"/>
  <c r="R511" i="5"/>
  <c r="L511" i="5"/>
  <c r="P511" i="5"/>
  <c r="U511" i="5"/>
  <c r="AK511" i="5"/>
  <c r="AP511" i="5"/>
  <c r="AH511" i="5"/>
  <c r="AO511" i="5"/>
  <c r="AJ511" i="5"/>
  <c r="AQ511" i="5"/>
  <c r="AL511" i="5"/>
  <c r="S511" i="5"/>
  <c r="X511" i="5"/>
  <c r="H255" i="5"/>
  <c r="G513" i="5" s="1"/>
  <c r="N512" i="5"/>
  <c r="L512" i="5"/>
  <c r="R254" i="5"/>
  <c r="M254" i="5"/>
  <c r="H512" i="5"/>
  <c r="W255" i="5"/>
  <c r="AG512" i="5"/>
  <c r="AE512" i="5"/>
  <c r="AH512" i="5"/>
  <c r="AF512" i="5"/>
  <c r="AG254" i="5"/>
  <c r="AB254" i="5"/>
  <c r="AB512" i="5"/>
  <c r="F512" i="5"/>
  <c r="V256" i="5"/>
  <c r="AF255" i="5"/>
  <c r="AA255" i="5"/>
  <c r="G256" i="5"/>
  <c r="L255" i="5"/>
  <c r="Q255" i="5"/>
  <c r="F256" i="5"/>
  <c r="P255" i="5"/>
  <c r="K255" i="5"/>
  <c r="U256" i="5"/>
  <c r="AE255" i="5"/>
  <c r="Z255" i="5"/>
  <c r="F513" i="5" l="1"/>
  <c r="K512" i="5"/>
  <c r="I513" i="5"/>
  <c r="I256" i="5"/>
  <c r="N255" i="5"/>
  <c r="S255" i="5"/>
  <c r="X257" i="5"/>
  <c r="AH256" i="5"/>
  <c r="AC256" i="5"/>
  <c r="AP512" i="5"/>
  <c r="AK512" i="5"/>
  <c r="AO512" i="5"/>
  <c r="AJ512" i="5"/>
  <c r="V511" i="5"/>
  <c r="Q511" i="5"/>
  <c r="AL512" i="5"/>
  <c r="AQ512" i="5"/>
  <c r="S512" i="5"/>
  <c r="X512" i="5"/>
  <c r="W256" i="5"/>
  <c r="AE513" i="5"/>
  <c r="AG255" i="5"/>
  <c r="AB255" i="5"/>
  <c r="AR511" i="5"/>
  <c r="AM511" i="5"/>
  <c r="AB513" i="5"/>
  <c r="AC513" i="5"/>
  <c r="H256" i="5"/>
  <c r="I514" i="5" s="1"/>
  <c r="N513" i="5"/>
  <c r="K513" i="5"/>
  <c r="R255" i="5"/>
  <c r="L513" i="5"/>
  <c r="M255" i="5"/>
  <c r="H513" i="5"/>
  <c r="M512" i="5"/>
  <c r="Z513" i="5"/>
  <c r="AR512" i="5"/>
  <c r="AM512" i="5"/>
  <c r="P512" i="5"/>
  <c r="U512" i="5"/>
  <c r="Q512" i="5"/>
  <c r="V512" i="5"/>
  <c r="AA513" i="5"/>
  <c r="G257" i="5"/>
  <c r="Q256" i="5"/>
  <c r="L256" i="5"/>
  <c r="V257" i="5"/>
  <c r="AF256" i="5"/>
  <c r="AA256" i="5"/>
  <c r="U257" i="5"/>
  <c r="AE256" i="5"/>
  <c r="Z256" i="5"/>
  <c r="F257" i="5"/>
  <c r="P256" i="5"/>
  <c r="K256" i="5"/>
  <c r="AC514" i="5" l="1"/>
  <c r="AB514" i="5"/>
  <c r="H514" i="5"/>
  <c r="X258" i="5"/>
  <c r="AH257" i="5"/>
  <c r="AC257" i="5"/>
  <c r="I257" i="5"/>
  <c r="S256" i="5"/>
  <c r="N256" i="5"/>
  <c r="W512" i="5"/>
  <c r="R512" i="5"/>
  <c r="H257" i="5"/>
  <c r="H515" i="5" s="1"/>
  <c r="N514" i="5"/>
  <c r="M514" i="5"/>
  <c r="M256" i="5"/>
  <c r="R256" i="5"/>
  <c r="AG513" i="5"/>
  <c r="AH513" i="5"/>
  <c r="Q513" i="5"/>
  <c r="V513" i="5"/>
  <c r="W257" i="5"/>
  <c r="AH514" i="5"/>
  <c r="AG514" i="5"/>
  <c r="AG256" i="5"/>
  <c r="AB256" i="5"/>
  <c r="U513" i="5"/>
  <c r="P513" i="5"/>
  <c r="F514" i="5"/>
  <c r="K514" i="5" s="1"/>
  <c r="AO513" i="5"/>
  <c r="AJ513" i="5"/>
  <c r="M513" i="5"/>
  <c r="AA514" i="5"/>
  <c r="Z514" i="5"/>
  <c r="S513" i="5"/>
  <c r="X513" i="5"/>
  <c r="AF513" i="5"/>
  <c r="G514" i="5"/>
  <c r="G515" i="5" s="1"/>
  <c r="V258" i="5"/>
  <c r="AF257" i="5"/>
  <c r="AA257" i="5"/>
  <c r="G258" i="5"/>
  <c r="Q257" i="5"/>
  <c r="L257" i="5"/>
  <c r="F258" i="5"/>
  <c r="P257" i="5"/>
  <c r="K257" i="5"/>
  <c r="U258" i="5"/>
  <c r="AE257" i="5"/>
  <c r="Z257" i="5"/>
  <c r="Z515" i="5" l="1"/>
  <c r="AE515" i="5" s="1"/>
  <c r="AA515" i="5"/>
  <c r="I258" i="5"/>
  <c r="S257" i="5"/>
  <c r="N257" i="5"/>
  <c r="X259" i="5"/>
  <c r="AH258" i="5"/>
  <c r="AC258" i="5"/>
  <c r="R514" i="5"/>
  <c r="W514" i="5"/>
  <c r="W513" i="5"/>
  <c r="R513" i="5"/>
  <c r="W258" i="5"/>
  <c r="AF515" i="5"/>
  <c r="AB257" i="5"/>
  <c r="AG257" i="5"/>
  <c r="AB515" i="5"/>
  <c r="AM514" i="5"/>
  <c r="AR514" i="5"/>
  <c r="AL513" i="5"/>
  <c r="AQ513" i="5"/>
  <c r="U514" i="5"/>
  <c r="P514" i="5"/>
  <c r="AR513" i="5"/>
  <c r="AM513" i="5"/>
  <c r="X514" i="5"/>
  <c r="S514" i="5"/>
  <c r="AQ514" i="5"/>
  <c r="AL514" i="5"/>
  <c r="H258" i="5"/>
  <c r="M515" i="5"/>
  <c r="R257" i="5"/>
  <c r="M257" i="5"/>
  <c r="L515" i="5"/>
  <c r="AP513" i="5"/>
  <c r="AK513" i="5"/>
  <c r="AC515" i="5"/>
  <c r="AH515" i="5" s="1"/>
  <c r="AF514" i="5"/>
  <c r="F515" i="5"/>
  <c r="K515" i="5" s="1"/>
  <c r="AE514" i="5"/>
  <c r="L514" i="5"/>
  <c r="I515" i="5"/>
  <c r="N515" i="5" s="1"/>
  <c r="G259" i="5"/>
  <c r="Q258" i="5"/>
  <c r="L258" i="5"/>
  <c r="V259" i="5"/>
  <c r="AF258" i="5"/>
  <c r="AA258" i="5"/>
  <c r="U259" i="5"/>
  <c r="AE258" i="5"/>
  <c r="Z258" i="5"/>
  <c r="F259" i="5"/>
  <c r="K258" i="5"/>
  <c r="P258" i="5"/>
  <c r="Z516" i="5" l="1"/>
  <c r="AB516" i="5"/>
  <c r="AG516" i="5" s="1"/>
  <c r="X260" i="5"/>
  <c r="AH259" i="5"/>
  <c r="AC259" i="5"/>
  <c r="I259" i="5"/>
  <c r="S258" i="5"/>
  <c r="N258" i="5"/>
  <c r="AM515" i="5"/>
  <c r="AR515" i="5"/>
  <c r="F516" i="5"/>
  <c r="X515" i="5"/>
  <c r="S515" i="5"/>
  <c r="AG515" i="5"/>
  <c r="H259" i="5"/>
  <c r="L516" i="5"/>
  <c r="R258" i="5"/>
  <c r="M258" i="5"/>
  <c r="I516" i="5"/>
  <c r="V515" i="5"/>
  <c r="Q515" i="5"/>
  <c r="U515" i="5"/>
  <c r="P515" i="5"/>
  <c r="W259" i="5"/>
  <c r="Z517" i="5" s="1"/>
  <c r="AE516" i="5"/>
  <c r="AB258" i="5"/>
  <c r="AG258" i="5"/>
  <c r="AA516" i="5"/>
  <c r="AF516" i="5" s="1"/>
  <c r="AO515" i="5"/>
  <c r="AJ515" i="5"/>
  <c r="Q514" i="5"/>
  <c r="V514" i="5"/>
  <c r="G516" i="5"/>
  <c r="AP514" i="5"/>
  <c r="AK514" i="5"/>
  <c r="AC516" i="5"/>
  <c r="AH516" i="5" s="1"/>
  <c r="R515" i="5"/>
  <c r="W515" i="5"/>
  <c r="AO514" i="5"/>
  <c r="AJ514" i="5"/>
  <c r="AP515" i="5"/>
  <c r="AK515" i="5"/>
  <c r="H516" i="5"/>
  <c r="V260" i="5"/>
  <c r="AA259" i="5"/>
  <c r="AF259" i="5"/>
  <c r="G260" i="5"/>
  <c r="Q259" i="5"/>
  <c r="L259" i="5"/>
  <c r="F260" i="5"/>
  <c r="K259" i="5"/>
  <c r="P259" i="5"/>
  <c r="U260" i="5"/>
  <c r="AE259" i="5"/>
  <c r="Z259" i="5"/>
  <c r="H517" i="5" l="1"/>
  <c r="G517" i="5"/>
  <c r="I517" i="5"/>
  <c r="F517" i="5"/>
  <c r="I260" i="5"/>
  <c r="S259" i="5"/>
  <c r="N259" i="5"/>
  <c r="X261" i="5"/>
  <c r="AH260" i="5"/>
  <c r="AC260" i="5"/>
  <c r="V516" i="5"/>
  <c r="Q516" i="5"/>
  <c r="AQ516" i="5"/>
  <c r="AL516" i="5"/>
  <c r="AQ515" i="5"/>
  <c r="AL515" i="5"/>
  <c r="AR516" i="5"/>
  <c r="AM516" i="5"/>
  <c r="N516" i="5"/>
  <c r="AC517" i="5"/>
  <c r="M516" i="5"/>
  <c r="AP516" i="5"/>
  <c r="AK516" i="5"/>
  <c r="W260" i="5"/>
  <c r="AE517" i="5"/>
  <c r="AG259" i="5"/>
  <c r="AB259" i="5"/>
  <c r="AA517" i="5"/>
  <c r="K516" i="5"/>
  <c r="AB517" i="5"/>
  <c r="AO516" i="5"/>
  <c r="AJ516" i="5"/>
  <c r="H260" i="5"/>
  <c r="M517" i="5"/>
  <c r="L517" i="5"/>
  <c r="M259" i="5"/>
  <c r="R259" i="5"/>
  <c r="K517" i="5"/>
  <c r="N517" i="5"/>
  <c r="G261" i="5"/>
  <c r="Q260" i="5"/>
  <c r="L260" i="5"/>
  <c r="V261" i="5"/>
  <c r="AA260" i="5"/>
  <c r="AF260" i="5"/>
  <c r="U261" i="5"/>
  <c r="Z260" i="5"/>
  <c r="AE260" i="5"/>
  <c r="F261" i="5"/>
  <c r="K260" i="5"/>
  <c r="P260" i="5"/>
  <c r="AC518" i="5" l="1"/>
  <c r="AB518" i="5"/>
  <c r="AA518" i="5"/>
  <c r="AF518" i="5" s="1"/>
  <c r="AG517" i="5"/>
  <c r="AL517" i="5" s="1"/>
  <c r="F518" i="5"/>
  <c r="X262" i="5"/>
  <c r="AC261" i="5"/>
  <c r="AH261" i="5"/>
  <c r="I261" i="5"/>
  <c r="S260" i="5"/>
  <c r="N260" i="5"/>
  <c r="W516" i="5"/>
  <c r="R516" i="5"/>
  <c r="I518" i="5"/>
  <c r="N518" i="5" s="1"/>
  <c r="H518" i="5"/>
  <c r="AQ517" i="5"/>
  <c r="W517" i="5"/>
  <c r="R517" i="5"/>
  <c r="H261" i="5"/>
  <c r="R260" i="5"/>
  <c r="M260" i="5"/>
  <c r="K518" i="5"/>
  <c r="AO517" i="5"/>
  <c r="AJ517" i="5"/>
  <c r="U517" i="5"/>
  <c r="P517" i="5"/>
  <c r="AF517" i="5"/>
  <c r="X517" i="5"/>
  <c r="S517" i="5"/>
  <c r="G518" i="5"/>
  <c r="L518" i="5" s="1"/>
  <c r="AH517" i="5"/>
  <c r="X516" i="5"/>
  <c r="S516" i="5"/>
  <c r="V517" i="5"/>
  <c r="Q517" i="5"/>
  <c r="U516" i="5"/>
  <c r="P516" i="5"/>
  <c r="W261" i="5"/>
  <c r="AB519" i="5" s="1"/>
  <c r="AH518" i="5"/>
  <c r="AG518" i="5"/>
  <c r="AG260" i="5"/>
  <c r="AB260" i="5"/>
  <c r="Z518" i="5"/>
  <c r="AE518" i="5" s="1"/>
  <c r="V262" i="5"/>
  <c r="AA261" i="5"/>
  <c r="AF261" i="5"/>
  <c r="G262" i="5"/>
  <c r="Q261" i="5"/>
  <c r="L261" i="5"/>
  <c r="F262" i="5"/>
  <c r="K261" i="5"/>
  <c r="P261" i="5"/>
  <c r="U262" i="5"/>
  <c r="AE261" i="5"/>
  <c r="Z261" i="5"/>
  <c r="AA519" i="5" l="1"/>
  <c r="H519" i="5"/>
  <c r="M519" i="5" s="1"/>
  <c r="I519" i="5"/>
  <c r="N519" i="5" s="1"/>
  <c r="I262" i="5"/>
  <c r="N261" i="5"/>
  <c r="S261" i="5"/>
  <c r="X263" i="5"/>
  <c r="AH262" i="5"/>
  <c r="AC262" i="5"/>
  <c r="AP517" i="5"/>
  <c r="AK517" i="5"/>
  <c r="X518" i="5"/>
  <c r="S518" i="5"/>
  <c r="AO518" i="5"/>
  <c r="AJ518" i="5"/>
  <c r="AQ518" i="5"/>
  <c r="AL518" i="5"/>
  <c r="V518" i="5"/>
  <c r="Q518" i="5"/>
  <c r="AK518" i="5"/>
  <c r="AP518" i="5"/>
  <c r="AR518" i="5"/>
  <c r="AM518" i="5"/>
  <c r="M518" i="5"/>
  <c r="W262" i="5"/>
  <c r="AB520" i="5" s="1"/>
  <c r="AG519" i="5"/>
  <c r="AF519" i="5"/>
  <c r="AB261" i="5"/>
  <c r="AG261" i="5"/>
  <c r="AR517" i="5"/>
  <c r="AM517" i="5"/>
  <c r="H262" i="5"/>
  <c r="R261" i="5"/>
  <c r="M261" i="5"/>
  <c r="Z519" i="5"/>
  <c r="Z520" i="5" s="1"/>
  <c r="G519" i="5"/>
  <c r="AC519" i="5"/>
  <c r="AC520" i="5" s="1"/>
  <c r="P518" i="5"/>
  <c r="U518" i="5"/>
  <c r="F519" i="5"/>
  <c r="K519" i="5" s="1"/>
  <c r="G263" i="5"/>
  <c r="L262" i="5"/>
  <c r="Q262" i="5"/>
  <c r="V263" i="5"/>
  <c r="AA262" i="5"/>
  <c r="AF262" i="5"/>
  <c r="U263" i="5"/>
  <c r="AE262" i="5"/>
  <c r="Z262" i="5"/>
  <c r="F263" i="5"/>
  <c r="P262" i="5"/>
  <c r="K262" i="5"/>
  <c r="G520" i="5" l="1"/>
  <c r="AE519" i="5"/>
  <c r="AO519" i="5" s="1"/>
  <c r="L519" i="5"/>
  <c r="Q519" i="5" s="1"/>
  <c r="X264" i="5"/>
  <c r="AC263" i="5"/>
  <c r="AH263" i="5"/>
  <c r="I263" i="5"/>
  <c r="N262" i="5"/>
  <c r="S262" i="5"/>
  <c r="AK519" i="5"/>
  <c r="AP519" i="5"/>
  <c r="S519" i="5"/>
  <c r="X519" i="5"/>
  <c r="W519" i="5"/>
  <c r="R519" i="5"/>
  <c r="AH519" i="5"/>
  <c r="AJ519" i="5"/>
  <c r="W518" i="5"/>
  <c r="R518" i="5"/>
  <c r="P519" i="5"/>
  <c r="U519" i="5"/>
  <c r="H263" i="5"/>
  <c r="L520" i="5"/>
  <c r="R262" i="5"/>
  <c r="M262" i="5"/>
  <c r="AQ519" i="5"/>
  <c r="AL519" i="5"/>
  <c r="W263" i="5"/>
  <c r="Z521" i="5" s="1"/>
  <c r="AG520" i="5"/>
  <c r="AH520" i="5"/>
  <c r="AE520" i="5"/>
  <c r="AG262" i="5"/>
  <c r="AB262" i="5"/>
  <c r="H520" i="5"/>
  <c r="F520" i="5"/>
  <c r="I520" i="5"/>
  <c r="AA520" i="5"/>
  <c r="AA521" i="5" s="1"/>
  <c r="V264" i="5"/>
  <c r="AF263" i="5"/>
  <c r="AA263" i="5"/>
  <c r="G264" i="5"/>
  <c r="L263" i="5"/>
  <c r="Q263" i="5"/>
  <c r="F264" i="5"/>
  <c r="P263" i="5"/>
  <c r="K263" i="5"/>
  <c r="U264" i="5"/>
  <c r="AE263" i="5"/>
  <c r="Z263" i="5"/>
  <c r="V519" i="5" l="1"/>
  <c r="I521" i="5"/>
  <c r="N521" i="5" s="1"/>
  <c r="H521" i="5"/>
  <c r="F521" i="5"/>
  <c r="K520" i="5"/>
  <c r="M520" i="5"/>
  <c r="R520" i="5" s="1"/>
  <c r="I264" i="5"/>
  <c r="N263" i="5"/>
  <c r="S263" i="5"/>
  <c r="X265" i="5"/>
  <c r="AH264" i="5"/>
  <c r="AC264" i="5"/>
  <c r="AO520" i="5"/>
  <c r="AJ520" i="5"/>
  <c r="P520" i="5"/>
  <c r="U520" i="5"/>
  <c r="N520" i="5"/>
  <c r="Q520" i="5"/>
  <c r="V520" i="5"/>
  <c r="AL520" i="5"/>
  <c r="AQ520" i="5"/>
  <c r="W264" i="5"/>
  <c r="AA522" i="5" s="1"/>
  <c r="AE521" i="5"/>
  <c r="AF521" i="5"/>
  <c r="AG263" i="5"/>
  <c r="AB263" i="5"/>
  <c r="AR520" i="5"/>
  <c r="AM520" i="5"/>
  <c r="H264" i="5"/>
  <c r="F522" i="5" s="1"/>
  <c r="K521" i="5"/>
  <c r="M521" i="5"/>
  <c r="M263" i="5"/>
  <c r="R263" i="5"/>
  <c r="G521" i="5"/>
  <c r="L521" i="5" s="1"/>
  <c r="AR519" i="5"/>
  <c r="AM519" i="5"/>
  <c r="AF520" i="5"/>
  <c r="AC521" i="5"/>
  <c r="AC522" i="5" s="1"/>
  <c r="AB521" i="5"/>
  <c r="G265" i="5"/>
  <c r="Q264" i="5"/>
  <c r="L264" i="5"/>
  <c r="V265" i="5"/>
  <c r="AF264" i="5"/>
  <c r="AA264" i="5"/>
  <c r="U265" i="5"/>
  <c r="AE264" i="5"/>
  <c r="Z264" i="5"/>
  <c r="F265" i="5"/>
  <c r="P264" i="5"/>
  <c r="K264" i="5"/>
  <c r="AB522" i="5" l="1"/>
  <c r="W520" i="5"/>
  <c r="H522" i="5"/>
  <c r="X266" i="5"/>
  <c r="AH265" i="5"/>
  <c r="AC265" i="5"/>
  <c r="I265" i="5"/>
  <c r="S264" i="5"/>
  <c r="N264" i="5"/>
  <c r="W265" i="5"/>
  <c r="AB523" i="5" s="1"/>
  <c r="AH522" i="5"/>
  <c r="AG522" i="5"/>
  <c r="AF522" i="5"/>
  <c r="AG264" i="5"/>
  <c r="AB264" i="5"/>
  <c r="I522" i="5"/>
  <c r="N522" i="5" s="1"/>
  <c r="AP520" i="5"/>
  <c r="AK520" i="5"/>
  <c r="AP521" i="5"/>
  <c r="AK521" i="5"/>
  <c r="S521" i="5"/>
  <c r="X521" i="5"/>
  <c r="AG521" i="5"/>
  <c r="U521" i="5"/>
  <c r="P521" i="5"/>
  <c r="Q521" i="5"/>
  <c r="V521" i="5"/>
  <c r="H523" i="5"/>
  <c r="S520" i="5"/>
  <c r="X520" i="5"/>
  <c r="W521" i="5"/>
  <c r="R521" i="5"/>
  <c r="AA523" i="5"/>
  <c r="H265" i="5"/>
  <c r="K522" i="5"/>
  <c r="M522" i="5"/>
  <c r="M264" i="5"/>
  <c r="R264" i="5"/>
  <c r="AO521" i="5"/>
  <c r="AJ521" i="5"/>
  <c r="G522" i="5"/>
  <c r="G523" i="5" s="1"/>
  <c r="AH521" i="5"/>
  <c r="Z522" i="5"/>
  <c r="Z523" i="5" s="1"/>
  <c r="V266" i="5"/>
  <c r="AF265" i="5"/>
  <c r="AA265" i="5"/>
  <c r="G266" i="5"/>
  <c r="Q265" i="5"/>
  <c r="L265" i="5"/>
  <c r="F266" i="5"/>
  <c r="P265" i="5"/>
  <c r="K265" i="5"/>
  <c r="U266" i="5"/>
  <c r="Z265" i="5"/>
  <c r="AE265" i="5"/>
  <c r="AC523" i="5" l="1"/>
  <c r="AE522" i="5"/>
  <c r="I266" i="5"/>
  <c r="S265" i="5"/>
  <c r="N265" i="5"/>
  <c r="X267" i="5"/>
  <c r="AH266" i="5"/>
  <c r="AC266" i="5"/>
  <c r="AQ522" i="5"/>
  <c r="AL522" i="5"/>
  <c r="AM522" i="5"/>
  <c r="AR522" i="5"/>
  <c r="AR521" i="5"/>
  <c r="AM521" i="5"/>
  <c r="R522" i="5"/>
  <c r="W522" i="5"/>
  <c r="U522" i="5"/>
  <c r="P522" i="5"/>
  <c r="AP522" i="5"/>
  <c r="AK522" i="5"/>
  <c r="H266" i="5"/>
  <c r="H524" i="5" s="1"/>
  <c r="M523" i="5"/>
  <c r="L523" i="5"/>
  <c r="R265" i="5"/>
  <c r="M265" i="5"/>
  <c r="L522" i="5"/>
  <c r="AL521" i="5"/>
  <c r="AQ521" i="5"/>
  <c r="W266" i="5"/>
  <c r="AH523" i="5"/>
  <c r="AE523" i="5"/>
  <c r="AG523" i="5"/>
  <c r="AF523" i="5"/>
  <c r="AB265" i="5"/>
  <c r="AG265" i="5"/>
  <c r="AO522" i="5"/>
  <c r="AJ522" i="5"/>
  <c r="S522" i="5"/>
  <c r="X522" i="5"/>
  <c r="I523" i="5"/>
  <c r="F523" i="5"/>
  <c r="K523" i="5" s="1"/>
  <c r="G267" i="5"/>
  <c r="Q266" i="5"/>
  <c r="L266" i="5"/>
  <c r="V267" i="5"/>
  <c r="AF266" i="5"/>
  <c r="AA266" i="5"/>
  <c r="U267" i="5"/>
  <c r="AE266" i="5"/>
  <c r="Z266" i="5"/>
  <c r="F267" i="5"/>
  <c r="K266" i="5"/>
  <c r="P266" i="5"/>
  <c r="X268" i="5" l="1"/>
  <c r="AH267" i="5"/>
  <c r="AC267" i="5"/>
  <c r="I267" i="5"/>
  <c r="S266" i="5"/>
  <c r="N266" i="5"/>
  <c r="AJ523" i="5"/>
  <c r="AO523" i="5"/>
  <c r="I524" i="5"/>
  <c r="N524" i="5" s="1"/>
  <c r="AQ523" i="5"/>
  <c r="AL523" i="5"/>
  <c r="N523" i="5"/>
  <c r="W267" i="5"/>
  <c r="AG266" i="5"/>
  <c r="AB266" i="5"/>
  <c r="G524" i="5"/>
  <c r="AB524" i="5"/>
  <c r="W523" i="5"/>
  <c r="R523" i="5"/>
  <c r="AM523" i="5"/>
  <c r="AR523" i="5"/>
  <c r="H267" i="5"/>
  <c r="M524" i="5"/>
  <c r="R266" i="5"/>
  <c r="M266" i="5"/>
  <c r="V523" i="5"/>
  <c r="Q523" i="5"/>
  <c r="AC524" i="5"/>
  <c r="U523" i="5"/>
  <c r="P523" i="5"/>
  <c r="AA524" i="5"/>
  <c r="AA525" i="5" s="1"/>
  <c r="F524" i="5"/>
  <c r="K524" i="5" s="1"/>
  <c r="AP523" i="5"/>
  <c r="AK523" i="5"/>
  <c r="V522" i="5"/>
  <c r="Q522" i="5"/>
  <c r="Z524" i="5"/>
  <c r="Z525" i="5" s="1"/>
  <c r="V268" i="5"/>
  <c r="AA267" i="5"/>
  <c r="AF267" i="5"/>
  <c r="G268" i="5"/>
  <c r="Q267" i="5"/>
  <c r="L267" i="5"/>
  <c r="F268" i="5"/>
  <c r="K267" i="5"/>
  <c r="P267" i="5"/>
  <c r="U268" i="5"/>
  <c r="AE267" i="5"/>
  <c r="Z267" i="5"/>
  <c r="AC525" i="5" l="1"/>
  <c r="G525" i="5"/>
  <c r="L525" i="5" s="1"/>
  <c r="AB525" i="5"/>
  <c r="AG525" i="5" s="1"/>
  <c r="I268" i="5"/>
  <c r="S267" i="5"/>
  <c r="N267" i="5"/>
  <c r="X269" i="5"/>
  <c r="AH268" i="5"/>
  <c r="AC268" i="5"/>
  <c r="X524" i="5"/>
  <c r="S524" i="5"/>
  <c r="U524" i="5"/>
  <c r="P524" i="5"/>
  <c r="AE524" i="5"/>
  <c r="L524" i="5"/>
  <c r="W268" i="5"/>
  <c r="Z526" i="5" s="1"/>
  <c r="AF525" i="5"/>
  <c r="AH525" i="5"/>
  <c r="AE525" i="5"/>
  <c r="AB267" i="5"/>
  <c r="AG267" i="5"/>
  <c r="I525" i="5"/>
  <c r="N525" i="5" s="1"/>
  <c r="AF524" i="5"/>
  <c r="W524" i="5"/>
  <c r="R524" i="5"/>
  <c r="F525" i="5"/>
  <c r="AG524" i="5"/>
  <c r="X523" i="5"/>
  <c r="S523" i="5"/>
  <c r="H268" i="5"/>
  <c r="G526" i="5" s="1"/>
  <c r="M525" i="5"/>
  <c r="M267" i="5"/>
  <c r="R267" i="5"/>
  <c r="AH524" i="5"/>
  <c r="H525" i="5"/>
  <c r="G269" i="5"/>
  <c r="Q268" i="5"/>
  <c r="L268" i="5"/>
  <c r="V269" i="5"/>
  <c r="AA268" i="5"/>
  <c r="AF268" i="5"/>
  <c r="U269" i="5"/>
  <c r="AE268" i="5"/>
  <c r="Z268" i="5"/>
  <c r="F269" i="5"/>
  <c r="K268" i="5"/>
  <c r="P268" i="5"/>
  <c r="AC526" i="5" l="1"/>
  <c r="AA526" i="5"/>
  <c r="H526" i="5"/>
  <c r="F526" i="5"/>
  <c r="X270" i="5"/>
  <c r="AC269" i="5"/>
  <c r="AH269" i="5"/>
  <c r="I269" i="5"/>
  <c r="S268" i="5"/>
  <c r="N268" i="5"/>
  <c r="AR525" i="5"/>
  <c r="AM525" i="5"/>
  <c r="W525" i="5"/>
  <c r="R525" i="5"/>
  <c r="V525" i="5"/>
  <c r="Q525" i="5"/>
  <c r="V524" i="5"/>
  <c r="Q524" i="5"/>
  <c r="AQ524" i="5"/>
  <c r="AL524" i="5"/>
  <c r="K525" i="5"/>
  <c r="AJ524" i="5"/>
  <c r="AO524" i="5"/>
  <c r="X525" i="5"/>
  <c r="S525" i="5"/>
  <c r="H269" i="5"/>
  <c r="L526" i="5"/>
  <c r="M268" i="5"/>
  <c r="M526" i="5"/>
  <c r="R268" i="5"/>
  <c r="K526" i="5"/>
  <c r="AQ525" i="5"/>
  <c r="AL525" i="5"/>
  <c r="AJ525" i="5"/>
  <c r="AO525" i="5"/>
  <c r="AP525" i="5"/>
  <c r="AK525" i="5"/>
  <c r="AR524" i="5"/>
  <c r="AM524" i="5"/>
  <c r="AP524" i="5"/>
  <c r="AK524" i="5"/>
  <c r="W269" i="5"/>
  <c r="AA527" i="5" s="1"/>
  <c r="AF526" i="5"/>
  <c r="AH526" i="5"/>
  <c r="AE526" i="5"/>
  <c r="AB268" i="5"/>
  <c r="AG268" i="5"/>
  <c r="I526" i="5"/>
  <c r="AB526" i="5"/>
  <c r="V270" i="5"/>
  <c r="AA269" i="5"/>
  <c r="AF269" i="5"/>
  <c r="G270" i="5"/>
  <c r="L269" i="5"/>
  <c r="Q269" i="5"/>
  <c r="F270" i="5"/>
  <c r="K269" i="5"/>
  <c r="P269" i="5"/>
  <c r="U270" i="5"/>
  <c r="AE269" i="5"/>
  <c r="Z269" i="5"/>
  <c r="H527" i="5" l="1"/>
  <c r="AB527" i="5"/>
  <c r="I527" i="5"/>
  <c r="I270" i="5"/>
  <c r="N269" i="5"/>
  <c r="S269" i="5"/>
  <c r="X271" i="5"/>
  <c r="AH270" i="5"/>
  <c r="AC270" i="5"/>
  <c r="AG526" i="5"/>
  <c r="H270" i="5"/>
  <c r="H528" i="5" s="1"/>
  <c r="N527" i="5"/>
  <c r="M269" i="5"/>
  <c r="M527" i="5"/>
  <c r="R269" i="5"/>
  <c r="W526" i="5"/>
  <c r="R526" i="5"/>
  <c r="V526" i="5"/>
  <c r="Q526" i="5"/>
  <c r="N526" i="5"/>
  <c r="AO526" i="5"/>
  <c r="AJ526" i="5"/>
  <c r="AR526" i="5"/>
  <c r="AM526" i="5"/>
  <c r="F527" i="5"/>
  <c r="W270" i="5"/>
  <c r="AG527" i="5"/>
  <c r="AF527" i="5"/>
  <c r="AB269" i="5"/>
  <c r="AG269" i="5"/>
  <c r="P525" i="5"/>
  <c r="U525" i="5"/>
  <c r="AC527" i="5"/>
  <c r="AH527" i="5" s="1"/>
  <c r="AK526" i="5"/>
  <c r="AP526" i="5"/>
  <c r="P526" i="5"/>
  <c r="U526" i="5"/>
  <c r="G527" i="5"/>
  <c r="G528" i="5" s="1"/>
  <c r="Z527" i="5"/>
  <c r="Z528" i="5" s="1"/>
  <c r="G271" i="5"/>
  <c r="L270" i="5"/>
  <c r="Q270" i="5"/>
  <c r="V271" i="5"/>
  <c r="AA270" i="5"/>
  <c r="AF270" i="5"/>
  <c r="U271" i="5"/>
  <c r="AE270" i="5"/>
  <c r="Z270" i="5"/>
  <c r="F271" i="5"/>
  <c r="P270" i="5"/>
  <c r="K270" i="5"/>
  <c r="F528" i="5" l="1"/>
  <c r="L527" i="5"/>
  <c r="X272" i="5"/>
  <c r="AC271" i="5"/>
  <c r="AC272" i="5" s="1"/>
  <c r="O38" i="6" s="1"/>
  <c r="AH271" i="5"/>
  <c r="AH272" i="5" s="1"/>
  <c r="O41" i="6" s="1"/>
  <c r="I271" i="5"/>
  <c r="N270" i="5"/>
  <c r="S270" i="5"/>
  <c r="AR527" i="5"/>
  <c r="AM527" i="5"/>
  <c r="W271" i="5"/>
  <c r="AE528" i="5"/>
  <c r="AG270" i="5"/>
  <c r="AB270" i="5"/>
  <c r="AC528" i="5"/>
  <c r="AH528" i="5" s="1"/>
  <c r="AQ527" i="5"/>
  <c r="AL527" i="5"/>
  <c r="X526" i="5"/>
  <c r="S526" i="5"/>
  <c r="K527" i="5"/>
  <c r="H271" i="5"/>
  <c r="G529" i="5" s="1"/>
  <c r="L528" i="5"/>
  <c r="M528" i="5"/>
  <c r="M270" i="5"/>
  <c r="K528" i="5"/>
  <c r="R270" i="5"/>
  <c r="AB528" i="5"/>
  <c r="AB529" i="5" s="1"/>
  <c r="X527" i="5"/>
  <c r="S527" i="5"/>
  <c r="I528" i="5"/>
  <c r="I529" i="5" s="1"/>
  <c r="AE527" i="5"/>
  <c r="W527" i="5"/>
  <c r="R527" i="5"/>
  <c r="AQ526" i="5"/>
  <c r="AL526" i="5"/>
  <c r="V527" i="5"/>
  <c r="Q527" i="5"/>
  <c r="AK527" i="5"/>
  <c r="AP527" i="5"/>
  <c r="AA528" i="5"/>
  <c r="V272" i="5"/>
  <c r="AF271" i="5"/>
  <c r="AF272" i="5" s="1"/>
  <c r="AA271" i="5"/>
  <c r="AA272" i="5" s="1"/>
  <c r="G272" i="5"/>
  <c r="L271" i="5"/>
  <c r="L272" i="5" s="1"/>
  <c r="Q271" i="5"/>
  <c r="Q272" i="5" s="1"/>
  <c r="F272" i="5"/>
  <c r="P271" i="5"/>
  <c r="P272" i="5" s="1"/>
  <c r="K271" i="5"/>
  <c r="K272" i="5" s="1"/>
  <c r="U272" i="5"/>
  <c r="AE271" i="5"/>
  <c r="AE272" i="5" s="1"/>
  <c r="Z271" i="5"/>
  <c r="Z272" i="5" s="1"/>
  <c r="AG528" i="5" l="1"/>
  <c r="AA529" i="5"/>
  <c r="H529" i="5"/>
  <c r="F529" i="5"/>
  <c r="I272" i="5"/>
  <c r="N271" i="5"/>
  <c r="N272" i="5" s="1"/>
  <c r="S271" i="5"/>
  <c r="S272" i="5" s="1"/>
  <c r="O40" i="6" s="1"/>
  <c r="P527" i="5"/>
  <c r="U527" i="5"/>
  <c r="AR528" i="5"/>
  <c r="AM528" i="5"/>
  <c r="AO527" i="5"/>
  <c r="AJ527" i="5"/>
  <c r="W528" i="5"/>
  <c r="R528" i="5"/>
  <c r="AL528" i="5"/>
  <c r="AQ528" i="5"/>
  <c r="W272" i="5"/>
  <c r="AB530" i="5" s="1"/>
  <c r="AE529" i="5"/>
  <c r="AF529" i="5"/>
  <c r="AG529" i="5"/>
  <c r="AG271" i="5"/>
  <c r="AG272" i="5" s="1"/>
  <c r="AB271" i="5"/>
  <c r="AB272" i="5" s="1"/>
  <c r="N528" i="5"/>
  <c r="AC529" i="5"/>
  <c r="Z529" i="5"/>
  <c r="Z530" i="5" s="1"/>
  <c r="U528" i="5"/>
  <c r="P528" i="5"/>
  <c r="AF528" i="5"/>
  <c r="AO528" i="5"/>
  <c r="AJ528" i="5"/>
  <c r="Q528" i="5"/>
  <c r="V528" i="5"/>
  <c r="H272" i="5"/>
  <c r="N529" i="5"/>
  <c r="M529" i="5"/>
  <c r="L529" i="5"/>
  <c r="R271" i="5"/>
  <c r="R272" i="5" s="1"/>
  <c r="K529" i="5"/>
  <c r="M271" i="5"/>
  <c r="M272" i="5" s="1"/>
  <c r="AC530" i="5" l="1"/>
  <c r="H530" i="5"/>
  <c r="AH529" i="5"/>
  <c r="S529" i="5"/>
  <c r="X529" i="5"/>
  <c r="AP529" i="5"/>
  <c r="AK529" i="5"/>
  <c r="AK530" i="5" s="1"/>
  <c r="P38" i="6" s="1"/>
  <c r="AH530" i="5"/>
  <c r="AE530" i="5"/>
  <c r="AG530" i="5"/>
  <c r="F530" i="5"/>
  <c r="K530" i="5" s="1"/>
  <c r="W529" i="5"/>
  <c r="W530" i="5" s="1"/>
  <c r="R529" i="5"/>
  <c r="R530" i="5" s="1"/>
  <c r="AP528" i="5"/>
  <c r="AK528" i="5"/>
  <c r="AL529" i="5"/>
  <c r="AL530" i="5" s="1"/>
  <c r="AQ529" i="5"/>
  <c r="AQ530" i="5" s="1"/>
  <c r="I530" i="5"/>
  <c r="N530" i="5" s="1"/>
  <c r="AR529" i="5"/>
  <c r="AR530" i="5" s="1"/>
  <c r="AM529" i="5"/>
  <c r="AM530" i="5" s="1"/>
  <c r="AA530" i="5"/>
  <c r="AF530" i="5" s="1"/>
  <c r="M530" i="5"/>
  <c r="AO529" i="5"/>
  <c r="AO530" i="5" s="1"/>
  <c r="AJ529" i="5"/>
  <c r="AJ530" i="5" s="1"/>
  <c r="G530" i="5"/>
  <c r="L530" i="5" s="1"/>
  <c r="U529" i="5"/>
  <c r="U530" i="5" s="1"/>
  <c r="P40" i="6" s="1"/>
  <c r="P529" i="5"/>
  <c r="P530" i="5" s="1"/>
  <c r="P37" i="6" s="1"/>
  <c r="S528" i="5"/>
  <c r="X528" i="5"/>
  <c r="Q529" i="5"/>
  <c r="Q530" i="5" s="1"/>
  <c r="V529" i="5"/>
  <c r="V530" i="5" s="1"/>
  <c r="AP530" i="5" l="1"/>
  <c r="P41" i="6" s="1"/>
  <c r="X530" i="5"/>
  <c r="S53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<sst xmlns="http://schemas.openxmlformats.org/spreadsheetml/2006/main" count="230" uniqueCount="134">
  <si>
    <t>Date</t>
  </si>
  <si>
    <t>Period</t>
  </si>
  <si>
    <t>i)</t>
  </si>
  <si>
    <t>ii)</t>
  </si>
  <si>
    <t>Alpha values</t>
  </si>
  <si>
    <t>Exponational Smoothing</t>
  </si>
  <si>
    <t>Fv=α *D+(1-α )f</t>
  </si>
  <si>
    <t>MAPE</t>
  </si>
  <si>
    <t>MAPD</t>
  </si>
  <si>
    <t>iii)</t>
  </si>
  <si>
    <t>Adjusted Exponential Smoothing</t>
  </si>
  <si>
    <t>AF=F+T</t>
  </si>
  <si>
    <t xml:space="preserve">Trend- Based Forecasting </t>
  </si>
  <si>
    <t>β(f-F)+(1-β)T</t>
  </si>
  <si>
    <t>Beta Values</t>
  </si>
  <si>
    <t>alpha</t>
  </si>
  <si>
    <r>
      <t>T (</t>
    </r>
    <r>
      <rPr>
        <b/>
        <sz val="12"/>
        <color theme="1"/>
        <rFont val="Calibri"/>
        <family val="2"/>
      </rPr>
      <t>β = 0.20)</t>
    </r>
  </si>
  <si>
    <r>
      <t>T (</t>
    </r>
    <r>
      <rPr>
        <b/>
        <sz val="12"/>
        <color theme="1"/>
        <rFont val="Calibri"/>
        <family val="2"/>
      </rPr>
      <t>β = 0.40)</t>
    </r>
  </si>
  <si>
    <r>
      <t>T (</t>
    </r>
    <r>
      <rPr>
        <b/>
        <sz val="12"/>
        <color theme="1"/>
        <rFont val="Calibri"/>
        <family val="2"/>
      </rPr>
      <t>β = 0.60)</t>
    </r>
  </si>
  <si>
    <r>
      <t>T (</t>
    </r>
    <r>
      <rPr>
        <b/>
        <sz val="12"/>
        <color theme="1"/>
        <rFont val="Calibri"/>
        <family val="2"/>
      </rPr>
      <t>β = 0.80)</t>
    </r>
  </si>
  <si>
    <r>
      <t>Adj FV (</t>
    </r>
    <r>
      <rPr>
        <b/>
        <sz val="12"/>
        <color theme="1"/>
        <rFont val="Calibri"/>
        <family val="2"/>
      </rPr>
      <t>β = 0.20)</t>
    </r>
  </si>
  <si>
    <r>
      <t>Adj FV (</t>
    </r>
    <r>
      <rPr>
        <b/>
        <sz val="12"/>
        <color theme="1"/>
        <rFont val="Calibri"/>
        <family val="2"/>
      </rPr>
      <t>β = 0.40)</t>
    </r>
  </si>
  <si>
    <r>
      <t>Adj FV (</t>
    </r>
    <r>
      <rPr>
        <b/>
        <sz val="12"/>
        <color theme="1"/>
        <rFont val="Calibri"/>
        <family val="2"/>
      </rPr>
      <t>β = 0.60)</t>
    </r>
  </si>
  <si>
    <r>
      <t>Adj FV (</t>
    </r>
    <r>
      <rPr>
        <b/>
        <sz val="12"/>
        <color theme="1"/>
        <rFont val="Calibri"/>
        <family val="2"/>
      </rPr>
      <t>β = 0.80)</t>
    </r>
  </si>
  <si>
    <r>
      <t>Adj MAPE (</t>
    </r>
    <r>
      <rPr>
        <b/>
        <sz val="12"/>
        <color theme="1"/>
        <rFont val="Calibri"/>
        <family val="2"/>
      </rPr>
      <t>β = 0.20)</t>
    </r>
  </si>
  <si>
    <r>
      <t>Adj MAPE (</t>
    </r>
    <r>
      <rPr>
        <b/>
        <sz val="12"/>
        <color theme="1"/>
        <rFont val="Calibri"/>
        <family val="2"/>
      </rPr>
      <t>β = 0.40)</t>
    </r>
  </si>
  <si>
    <r>
      <t>Adj MAPE (</t>
    </r>
    <r>
      <rPr>
        <b/>
        <sz val="12"/>
        <color theme="1"/>
        <rFont val="Calibri"/>
        <family val="2"/>
      </rPr>
      <t>β = 0.60)</t>
    </r>
  </si>
  <si>
    <r>
      <t>Adj MAPE(</t>
    </r>
    <r>
      <rPr>
        <b/>
        <sz val="12"/>
        <color theme="1"/>
        <rFont val="Calibri"/>
        <family val="2"/>
      </rPr>
      <t>β = 0.80)</t>
    </r>
  </si>
  <si>
    <r>
      <t>Adj MAPD (</t>
    </r>
    <r>
      <rPr>
        <b/>
        <sz val="12"/>
        <color theme="1"/>
        <rFont val="Calibri"/>
        <family val="2"/>
      </rPr>
      <t>β = 0.20)</t>
    </r>
  </si>
  <si>
    <r>
      <t>Adj MAPD (</t>
    </r>
    <r>
      <rPr>
        <b/>
        <sz val="12"/>
        <color theme="1"/>
        <rFont val="Calibri"/>
        <family val="2"/>
      </rPr>
      <t>β = 0.40)</t>
    </r>
  </si>
  <si>
    <r>
      <t>Adj MAPD (</t>
    </r>
    <r>
      <rPr>
        <b/>
        <sz val="12"/>
        <color theme="1"/>
        <rFont val="Calibri"/>
        <family val="2"/>
      </rPr>
      <t>β = 0.60)</t>
    </r>
  </si>
  <si>
    <r>
      <t>Adj MAPD(</t>
    </r>
    <r>
      <rPr>
        <b/>
        <sz val="12"/>
        <color theme="1"/>
        <rFont val="Calibri"/>
        <family val="2"/>
      </rPr>
      <t>β = 0.80)</t>
    </r>
  </si>
  <si>
    <t>Adj MAPD</t>
  </si>
  <si>
    <t>Apple Share - Mean Absolute Percentage Deviation</t>
  </si>
  <si>
    <t>Apple Share - MAPD</t>
  </si>
  <si>
    <t xml:space="preserve">Weight </t>
  </si>
  <si>
    <t>Weighted Av</t>
  </si>
  <si>
    <t xml:space="preserve"> Part (I)</t>
  </si>
  <si>
    <t>Part(II)</t>
  </si>
  <si>
    <t>Comparing Part 1 &amp; Part 2</t>
  </si>
  <si>
    <t xml:space="preserve"> </t>
  </si>
  <si>
    <t>Part 1</t>
  </si>
  <si>
    <t>Part 2</t>
  </si>
  <si>
    <t>Exponetial Smoothing</t>
  </si>
  <si>
    <t>Adj. Smooth</t>
  </si>
  <si>
    <t>Weighted Avg</t>
  </si>
  <si>
    <t>Given Data</t>
  </si>
  <si>
    <t>Predicted</t>
    <phoneticPr fontId="0" type="noConversion"/>
  </si>
  <si>
    <t>ABS % Error</t>
    <phoneticPr fontId="0" type="noConversion"/>
  </si>
  <si>
    <t>Slope</t>
  </si>
  <si>
    <t>Class left</t>
  </si>
  <si>
    <t>Class right</t>
  </si>
  <si>
    <t>Class midpoint</t>
  </si>
  <si>
    <t xml:space="preserve">Class Frequency </t>
  </si>
  <si>
    <t>Theotetical probability</t>
  </si>
  <si>
    <t>Expected frequency</t>
  </si>
  <si>
    <t>(Observed - Expected)2 / Expected</t>
  </si>
  <si>
    <t>min</t>
  </si>
  <si>
    <t>Chi-squared Test Statistic:</t>
  </si>
  <si>
    <t xml:space="preserve">Intercept </t>
  </si>
  <si>
    <t>max</t>
  </si>
  <si>
    <t xml:space="preserve">Chi-squared P-value: </t>
  </si>
  <si>
    <t>range</t>
  </si>
  <si>
    <t>Degree of Freedom:</t>
  </si>
  <si>
    <t>Correaltion</t>
  </si>
  <si>
    <t>classes</t>
  </si>
  <si>
    <t>class width</t>
  </si>
  <si>
    <t>Determination</t>
  </si>
  <si>
    <t>mean</t>
  </si>
  <si>
    <t>Std. Dev.</t>
  </si>
  <si>
    <t>Mean of Residual</t>
  </si>
  <si>
    <t>SD of Residual</t>
  </si>
  <si>
    <t xml:space="preserve"> 1) Not Independent </t>
  </si>
  <si>
    <t xml:space="preserve">3) Not  Normal Distribution </t>
  </si>
  <si>
    <t>4) Price vs Residual</t>
  </si>
  <si>
    <t>AMZN</t>
  </si>
  <si>
    <t>NFLX</t>
  </si>
  <si>
    <t>Amazon Share Explonential Smoothening</t>
  </si>
  <si>
    <t>Netflix Share - Mean Absolute Percentage Error</t>
  </si>
  <si>
    <t>Amazon Share Ananlysis</t>
  </si>
  <si>
    <t>Amazon Share - Mean Absolute Percentage Error</t>
  </si>
  <si>
    <r>
      <t>FV (</t>
    </r>
    <r>
      <rPr>
        <b/>
        <sz val="12"/>
        <color theme="1"/>
        <rFont val="Calibri"/>
        <family val="2"/>
      </rPr>
      <t>α = 0.20)</t>
    </r>
  </si>
  <si>
    <r>
      <t>FV (</t>
    </r>
    <r>
      <rPr>
        <b/>
        <sz val="12"/>
        <color theme="1"/>
        <rFont val="Calibri"/>
        <family val="2"/>
      </rPr>
      <t>α = 0.40)</t>
    </r>
  </si>
  <si>
    <r>
      <t>FV (</t>
    </r>
    <r>
      <rPr>
        <b/>
        <sz val="12"/>
        <color theme="1"/>
        <rFont val="Calibri"/>
        <family val="2"/>
      </rPr>
      <t>α = 0.60)</t>
    </r>
  </si>
  <si>
    <r>
      <t>FV (</t>
    </r>
    <r>
      <rPr>
        <b/>
        <sz val="12"/>
        <color theme="1"/>
        <rFont val="Calibri"/>
        <family val="2"/>
      </rPr>
      <t>α = 0.80)</t>
    </r>
  </si>
  <si>
    <r>
      <t>MAPE (</t>
    </r>
    <r>
      <rPr>
        <b/>
        <sz val="12"/>
        <color theme="1"/>
        <rFont val="Calibri"/>
        <family val="2"/>
      </rPr>
      <t>α = 0.20)</t>
    </r>
  </si>
  <si>
    <r>
      <t>MAPE (</t>
    </r>
    <r>
      <rPr>
        <b/>
        <sz val="12"/>
        <color theme="1"/>
        <rFont val="Calibri"/>
        <family val="2"/>
      </rPr>
      <t>α = 0.40)</t>
    </r>
  </si>
  <si>
    <r>
      <t>MAPE (</t>
    </r>
    <r>
      <rPr>
        <b/>
        <sz val="12"/>
        <color theme="1"/>
        <rFont val="Calibri"/>
        <family val="2"/>
      </rPr>
      <t>α = 0.60)</t>
    </r>
  </si>
  <si>
    <r>
      <t>MAPE (</t>
    </r>
    <r>
      <rPr>
        <b/>
        <sz val="12"/>
        <color theme="1"/>
        <rFont val="Calibri"/>
        <family val="2"/>
      </rPr>
      <t>α = 0.80)</t>
    </r>
  </si>
  <si>
    <t>Netflix Share Exponential Smoothening</t>
  </si>
  <si>
    <t>Netflix Share analysis</t>
  </si>
  <si>
    <t>Netflix Share - Mean Absolute Percentage Deviation</t>
  </si>
  <si>
    <r>
      <t>MAPD(</t>
    </r>
    <r>
      <rPr>
        <b/>
        <sz val="12"/>
        <color theme="1"/>
        <rFont val="Calibri"/>
        <family val="2"/>
      </rPr>
      <t>α = 0.20)</t>
    </r>
  </si>
  <si>
    <r>
      <t>MAPD(</t>
    </r>
    <r>
      <rPr>
        <b/>
        <sz val="12"/>
        <color theme="1"/>
        <rFont val="Calibri"/>
        <family val="2"/>
      </rPr>
      <t>α = 0.40)</t>
    </r>
  </si>
  <si>
    <r>
      <t>MAPD(</t>
    </r>
    <r>
      <rPr>
        <b/>
        <sz val="12"/>
        <color theme="1"/>
        <rFont val="Calibri"/>
        <family val="2"/>
      </rPr>
      <t>α = 0.60)</t>
    </r>
  </si>
  <si>
    <r>
      <t>MAPD(</t>
    </r>
    <r>
      <rPr>
        <b/>
        <sz val="12"/>
        <color theme="1"/>
        <rFont val="Calibri"/>
        <family val="2"/>
      </rPr>
      <t>α = 0.80)</t>
    </r>
  </si>
  <si>
    <t>Amazon Share - Trend</t>
  </si>
  <si>
    <t>Amazon Share - Adjusted Smoothing</t>
  </si>
  <si>
    <t>Amazon Share - MAPE</t>
  </si>
  <si>
    <t>Amazon Share Analysis</t>
  </si>
  <si>
    <t>Netflix Share Analysis</t>
  </si>
  <si>
    <t>Netflix Share - Trend</t>
  </si>
  <si>
    <t>Netflix Share - Adjusted Smoothing</t>
  </si>
  <si>
    <t>Netflix Share - MAPE</t>
  </si>
  <si>
    <t>Netflix Share - MAPD</t>
  </si>
  <si>
    <t>Amazon</t>
  </si>
  <si>
    <t>Netflix</t>
  </si>
  <si>
    <t>Close price (AMZN)</t>
  </si>
  <si>
    <t>Predicted (AMZN)</t>
  </si>
  <si>
    <t>Close price (NTFL)</t>
  </si>
  <si>
    <t>Predicted (NTFL)</t>
  </si>
  <si>
    <t>Adj MAPE - Amazon</t>
  </si>
  <si>
    <t>Adj MAPD - Amazon</t>
  </si>
  <si>
    <t>AMZN / $</t>
  </si>
  <si>
    <t>AMAZON</t>
  </si>
  <si>
    <t>NETFLIX</t>
  </si>
  <si>
    <t>MAPE -- AMAZON</t>
  </si>
  <si>
    <t>MAPE-- NETFLIX</t>
  </si>
  <si>
    <t>Residual(AMZN)</t>
  </si>
  <si>
    <t>NFLX  /  $</t>
  </si>
  <si>
    <t>Residual(NFLX)</t>
  </si>
  <si>
    <t>Sorting(AMZN)</t>
  </si>
  <si>
    <t>Standardize(AMZN)</t>
  </si>
  <si>
    <t>Rank(AMZN)</t>
  </si>
  <si>
    <t>Cummulative Area(AMZN)</t>
  </si>
  <si>
    <t>Standard_Z_Value(AMZN)</t>
  </si>
  <si>
    <t>Sorting(NFLX)</t>
  </si>
  <si>
    <t>Standardize(NFLX)</t>
  </si>
  <si>
    <t>Rank(NFLX)</t>
  </si>
  <si>
    <t>Cummulative Area(NFLX)</t>
  </si>
  <si>
    <t>Standard_Z_Value(NFLX)</t>
  </si>
  <si>
    <t>2)Homoscedastic.</t>
  </si>
  <si>
    <t>Adj MAPE: Netflix</t>
  </si>
  <si>
    <t>MAPE and MAPD after forcasting 253 to 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</si>
</sst>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0"/>
    <numFmt numFmtId="166" formatCode="0.0%"/>
    <numFmt numFmtId="167" formatCode="0.000"/>
    <numFmt numFmtId="168" formatCode="0.000%"/>
  </numFmts>
  <fonts count="3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sz val="12"/>
      <color theme="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Lora Regular"/>
    </font>
    <font>
      <sz val="12"/>
      <color theme="1"/>
      <name val="Lora Regular"/>
    </font>
    <font>
      <sz val="10"/>
      <color rgb="FF000000"/>
      <name val="Lora Regular"/>
    </font>
    <font>
      <sz val="12"/>
      <color theme="4" tint="-0.499984740745262"/>
      <name val="Lora Regular"/>
    </font>
    <font>
      <b/>
      <sz val="14"/>
      <color theme="4" tint="-0.499984740745262"/>
      <name val="Lora Regular"/>
    </font>
    <font>
      <sz val="12"/>
      <color theme="0"/>
      <name val="Lora Regular"/>
    </font>
    <font>
      <sz val="12"/>
      <color theme="5" tint="-0.249977111117893"/>
      <name val="Lora Regular"/>
    </font>
    <font>
      <b/>
      <sz val="12"/>
      <color theme="5" tint="-0.249977111117893"/>
      <name val="Lora Regular"/>
    </font>
    <font>
      <b/>
      <sz val="12"/>
      <color rgb="FF002060"/>
      <name val="Lora Regular"/>
    </font>
    <font>
      <sz val="12"/>
      <color rgb="FF002060"/>
      <name val="Lora Regular"/>
    </font>
    <font>
      <b/>
      <sz val="12"/>
      <color theme="0"/>
      <name val="Lora Regular"/>
    </font>
    <font>
      <sz val="10"/>
      <color rgb="FF232A31"/>
      <name val="Lora Regular"/>
    </font>
    <font>
      <sz val="10"/>
      <color theme="1"/>
      <name val="Lora Regula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197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0" borderId="11" xfId="0" applyBorder="1"/>
    <xf numFmtId="2" fontId="16" fillId="0" borderId="11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/>
    </xf>
    <xf numFmtId="0" fontId="16" fillId="33" borderId="11" xfId="0" applyFont="1" applyFill="1" applyBorder="1" applyAlignment="1">
      <alignment horizontal="center" vertical="center"/>
    </xf>
    <xf numFmtId="0" fontId="0" fillId="33" borderId="12" xfId="0" applyFill="1" applyBorder="1" applyAlignment="1">
      <alignment horizontal="center"/>
    </xf>
    <xf numFmtId="10" fontId="0" fillId="0" borderId="13" xfId="42" applyNumberFormat="1" applyFont="1" applyBorder="1" applyAlignment="1">
      <alignment horizontal="center"/>
    </xf>
    <xf numFmtId="10" fontId="0" fillId="39" borderId="13" xfId="42" applyNumberFormat="1" applyFon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10" fontId="0" fillId="39" borderId="14" xfId="42" applyNumberFormat="1" applyFont="1" applyFill="1" applyBorder="1" applyAlignment="1">
      <alignment horizontal="center"/>
    </xf>
    <xf numFmtId="168" fontId="0" fillId="0" borderId="24" xfId="42" applyNumberFormat="1" applyFont="1" applyBorder="1"/>
    <xf numFmtId="0" fontId="21" fillId="0" borderId="0" xfId="0" applyFont="1"/>
    <xf numFmtId="14" fontId="21" fillId="0" borderId="0" xfId="0" applyNumberFormat="1" applyFont="1"/>
    <xf numFmtId="0" fontId="20" fillId="0" borderId="0" xfId="0" applyFont="1"/>
    <xf numFmtId="2" fontId="0" fillId="0" borderId="22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5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33" borderId="24" xfId="0" applyFill="1" applyBorder="1" applyAlignment="1">
      <alignment horizontal="center"/>
    </xf>
    <xf numFmtId="10" fontId="0" fillId="0" borderId="24" xfId="42" applyNumberFormat="1" applyFont="1" applyBorder="1" applyAlignment="1">
      <alignment horizontal="center"/>
    </xf>
    <xf numFmtId="10" fontId="0" fillId="39" borderId="24" xfId="42" applyNumberFormat="1" applyFont="1" applyFill="1" applyBorder="1" applyAlignment="1">
      <alignment horizontal="center"/>
    </xf>
    <xf numFmtId="10" fontId="0" fillId="39" borderId="19" xfId="42" applyNumberFormat="1" applyFont="1" applyFill="1" applyBorder="1" applyAlignment="1">
      <alignment horizontal="center"/>
    </xf>
    <xf numFmtId="0" fontId="0" fillId="0" borderId="22" xfId="0" applyBorder="1"/>
    <xf numFmtId="2" fontId="0" fillId="0" borderId="0" xfId="0" applyNumberFormat="1"/>
    <xf numFmtId="0" fontId="0" fillId="0" borderId="15" xfId="0" applyBorder="1"/>
    <xf numFmtId="164" fontId="0" fillId="0" borderId="0" xfId="0" applyNumberFormat="1"/>
    <xf numFmtId="0" fontId="0" fillId="0" borderId="18" xfId="0" applyBorder="1"/>
    <xf numFmtId="165" fontId="0" fillId="0" borderId="24" xfId="0" applyNumberFormat="1" applyBorder="1" applyAlignment="1">
      <alignment horizontal="center"/>
    </xf>
    <xf numFmtId="0" fontId="0" fillId="0" borderId="24" xfId="0" applyBorder="1"/>
    <xf numFmtId="2" fontId="0" fillId="0" borderId="24" xfId="0" applyNumberFormat="1" applyBorder="1"/>
    <xf numFmtId="0" fontId="0" fillId="0" borderId="24" xfId="0" applyBorder="1" applyAlignment="1">
      <alignment horizontal="center"/>
    </xf>
    <xf numFmtId="10" fontId="0" fillId="39" borderId="24" xfId="42" applyNumberFormat="1" applyFont="1" applyFill="1" applyBorder="1"/>
    <xf numFmtId="10" fontId="0" fillId="0" borderId="24" xfId="42" applyNumberFormat="1" applyFont="1" applyBorder="1"/>
    <xf numFmtId="168" fontId="0" fillId="39" borderId="24" xfId="42" applyNumberFormat="1" applyFont="1" applyFill="1" applyBorder="1"/>
    <xf numFmtId="168" fontId="0" fillId="0" borderId="19" xfId="42" applyNumberFormat="1" applyFont="1" applyBorder="1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/>
    <xf numFmtId="0" fontId="23" fillId="0" borderId="11" xfId="0" applyFont="1" applyBorder="1" applyAlignment="1">
      <alignment horizontal="center"/>
    </xf>
    <xf numFmtId="0" fontId="23" fillId="0" borderId="11" xfId="0" applyFont="1" applyBorder="1"/>
    <xf numFmtId="2" fontId="23" fillId="0" borderId="0" xfId="0" applyNumberFormat="1" applyFont="1"/>
    <xf numFmtId="0" fontId="23" fillId="0" borderId="15" xfId="0" applyFont="1" applyBorder="1"/>
    <xf numFmtId="164" fontId="23" fillId="0" borderId="0" xfId="0" applyNumberFormat="1" applyFont="1"/>
    <xf numFmtId="168" fontId="23" fillId="0" borderId="24" xfId="42" applyNumberFormat="1" applyFont="1" applyBorder="1"/>
    <xf numFmtId="0" fontId="24" fillId="0" borderId="0" xfId="0" applyFont="1"/>
    <xf numFmtId="0" fontId="23" fillId="0" borderId="11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7" fillId="42" borderId="0" xfId="0" applyFont="1" applyFill="1" applyAlignment="1">
      <alignment vertical="center"/>
    </xf>
    <xf numFmtId="0" fontId="23" fillId="41" borderId="12" xfId="0" applyFont="1" applyFill="1" applyBorder="1"/>
    <xf numFmtId="2" fontId="23" fillId="38" borderId="22" xfId="0" applyNumberFormat="1" applyFont="1" applyFill="1" applyBorder="1" applyAlignment="1">
      <alignment horizontal="center"/>
    </xf>
    <xf numFmtId="0" fontId="23" fillId="33" borderId="0" xfId="0" applyFont="1" applyFill="1"/>
    <xf numFmtId="0" fontId="27" fillId="42" borderId="0" xfId="0" applyFont="1" applyFill="1"/>
    <xf numFmtId="0" fontId="23" fillId="34" borderId="0" xfId="0" applyFont="1" applyFill="1" applyAlignment="1">
      <alignment horizontal="center"/>
    </xf>
    <xf numFmtId="0" fontId="23" fillId="34" borderId="15" xfId="0" applyFont="1" applyFill="1" applyBorder="1" applyAlignment="1">
      <alignment horizontal="center"/>
    </xf>
    <xf numFmtId="2" fontId="23" fillId="34" borderId="22" xfId="0" applyNumberFormat="1" applyFont="1" applyFill="1" applyBorder="1" applyAlignment="1">
      <alignment horizontal="center"/>
    </xf>
    <xf numFmtId="0" fontId="23" fillId="34" borderId="0" xfId="0" applyFont="1" applyFill="1"/>
    <xf numFmtId="0" fontId="23" fillId="34" borderId="0" xfId="0" applyFont="1" applyFill="1" applyAlignment="1">
      <alignment horizontal="center" vertical="center"/>
    </xf>
    <xf numFmtId="0" fontId="23" fillId="34" borderId="15" xfId="0" applyFont="1" applyFill="1" applyBorder="1" applyAlignment="1">
      <alignment horizontal="center" vertical="center"/>
    </xf>
    <xf numFmtId="2" fontId="23" fillId="42" borderId="22" xfId="0" applyNumberFormat="1" applyFont="1" applyFill="1" applyBorder="1" applyAlignment="1">
      <alignment horizontal="center"/>
    </xf>
    <xf numFmtId="165" fontId="23" fillId="0" borderId="0" xfId="0" applyNumberFormat="1" applyFont="1"/>
    <xf numFmtId="165" fontId="23" fillId="0" borderId="15" xfId="0" applyNumberFormat="1" applyFont="1" applyBorder="1"/>
    <xf numFmtId="164" fontId="23" fillId="0" borderId="15" xfId="0" applyNumberFormat="1" applyFont="1" applyBorder="1"/>
    <xf numFmtId="0" fontId="23" fillId="33" borderId="20" xfId="0" applyFont="1" applyFill="1" applyBorder="1"/>
    <xf numFmtId="0" fontId="23" fillId="43" borderId="12" xfId="0" applyFont="1" applyFill="1" applyBorder="1"/>
    <xf numFmtId="0" fontId="23" fillId="43" borderId="13" xfId="0" applyFont="1" applyFill="1" applyBorder="1"/>
    <xf numFmtId="0" fontId="23" fillId="43" borderId="14" xfId="0" applyFont="1" applyFill="1" applyBorder="1"/>
    <xf numFmtId="0" fontId="23" fillId="43" borderId="20" xfId="0" applyFont="1" applyFill="1" applyBorder="1"/>
    <xf numFmtId="10" fontId="23" fillId="0" borderId="0" xfId="0" applyNumberFormat="1" applyFont="1"/>
    <xf numFmtId="168" fontId="23" fillId="0" borderId="15" xfId="0" applyNumberFormat="1" applyFont="1" applyBorder="1"/>
    <xf numFmtId="168" fontId="23" fillId="0" borderId="0" xfId="42" applyNumberFormat="1" applyFont="1" applyBorder="1"/>
    <xf numFmtId="10" fontId="23" fillId="0" borderId="15" xfId="0" applyNumberFormat="1" applyFont="1" applyBorder="1"/>
    <xf numFmtId="0" fontId="23" fillId="43" borderId="21" xfId="0" applyFont="1" applyFill="1" applyBorder="1"/>
    <xf numFmtId="10" fontId="23" fillId="0" borderId="24" xfId="0" applyNumberFormat="1" applyFont="1" applyBorder="1"/>
    <xf numFmtId="10" fontId="23" fillId="0" borderId="19" xfId="0" applyNumberFormat="1" applyFont="1" applyBorder="1"/>
    <xf numFmtId="0" fontId="23" fillId="42" borderId="0" xfId="0" applyFont="1" applyFill="1" applyAlignment="1">
      <alignment horizontal="center"/>
    </xf>
    <xf numFmtId="0" fontId="23" fillId="38" borderId="0" xfId="0" applyFont="1" applyFill="1" applyAlignment="1">
      <alignment horizontal="center"/>
    </xf>
    <xf numFmtId="2" fontId="23" fillId="41" borderId="22" xfId="0" applyNumberFormat="1" applyFont="1" applyFill="1" applyBorder="1" applyAlignment="1">
      <alignment horizontal="center"/>
    </xf>
    <xf numFmtId="0" fontId="23" fillId="44" borderId="0" xfId="0" applyFont="1" applyFill="1"/>
    <xf numFmtId="2" fontId="23" fillId="44" borderId="0" xfId="0" applyNumberFormat="1" applyFont="1" applyFill="1"/>
    <xf numFmtId="2" fontId="23" fillId="41" borderId="18" xfId="0" applyNumberFormat="1" applyFont="1" applyFill="1" applyBorder="1" applyAlignment="1">
      <alignment horizontal="center"/>
    </xf>
    <xf numFmtId="0" fontId="23" fillId="44" borderId="24" xfId="0" applyFont="1" applyFill="1" applyBorder="1"/>
    <xf numFmtId="165" fontId="23" fillId="0" borderId="24" xfId="0" applyNumberFormat="1" applyFont="1" applyBorder="1"/>
    <xf numFmtId="165" fontId="23" fillId="0" borderId="19" xfId="0" applyNumberFormat="1" applyFont="1" applyBorder="1"/>
    <xf numFmtId="2" fontId="23" fillId="44" borderId="24" xfId="0" applyNumberFormat="1" applyFont="1" applyFill="1" applyBorder="1"/>
    <xf numFmtId="164" fontId="23" fillId="0" borderId="24" xfId="0" applyNumberFormat="1" applyFont="1" applyBorder="1"/>
    <xf numFmtId="164" fontId="23" fillId="0" borderId="19" xfId="0" applyNumberFormat="1" applyFont="1" applyBorder="1"/>
    <xf numFmtId="0" fontId="23" fillId="42" borderId="0" xfId="0" applyFont="1" applyFill="1"/>
    <xf numFmtId="2" fontId="23" fillId="42" borderId="0" xfId="0" applyNumberFormat="1" applyFont="1" applyFill="1" applyAlignment="1">
      <alignment horizontal="center"/>
    </xf>
    <xf numFmtId="2" fontId="23" fillId="42" borderId="0" xfId="0" applyNumberFormat="1" applyFont="1" applyFill="1"/>
    <xf numFmtId="0" fontId="22" fillId="48" borderId="21" xfId="0" applyFont="1" applyFill="1" applyBorder="1" applyAlignment="1">
      <alignment horizontal="center"/>
    </xf>
    <xf numFmtId="0" fontId="27" fillId="42" borderId="0" xfId="0" applyFont="1" applyFill="1" applyAlignment="1">
      <alignment horizontal="center"/>
    </xf>
    <xf numFmtId="168" fontId="22" fillId="48" borderId="11" xfId="42" applyNumberFormat="1" applyFont="1" applyFill="1" applyBorder="1" applyAlignment="1">
      <alignment horizontal="center"/>
    </xf>
    <xf numFmtId="10" fontId="22" fillId="48" borderId="11" xfId="42" applyNumberFormat="1" applyFont="1" applyFill="1" applyBorder="1" applyAlignment="1">
      <alignment horizontal="center"/>
    </xf>
    <xf numFmtId="0" fontId="23" fillId="40" borderId="0" xfId="0" applyFont="1" applyFill="1"/>
    <xf numFmtId="0" fontId="31" fillId="42" borderId="0" xfId="0" applyFont="1" applyFill="1" applyAlignment="1">
      <alignment wrapText="1"/>
    </xf>
    <xf numFmtId="0" fontId="23" fillId="44" borderId="22" xfId="0" applyFont="1" applyFill="1" applyBorder="1"/>
    <xf numFmtId="0" fontId="23" fillId="44" borderId="15" xfId="0" applyFont="1" applyFill="1" applyBorder="1"/>
    <xf numFmtId="0" fontId="23" fillId="41" borderId="0" xfId="0" applyFont="1" applyFill="1"/>
    <xf numFmtId="0" fontId="22" fillId="0" borderId="0" xfId="0" applyFont="1"/>
    <xf numFmtId="14" fontId="24" fillId="0" borderId="0" xfId="0" applyNumberFormat="1" applyFont="1"/>
    <xf numFmtId="2" fontId="24" fillId="0" borderId="0" xfId="0" applyNumberFormat="1" applyFont="1"/>
    <xf numFmtId="0" fontId="22" fillId="34" borderId="0" xfId="0" applyFont="1" applyFill="1"/>
    <xf numFmtId="167" fontId="23" fillId="0" borderId="22" xfId="0" applyNumberFormat="1" applyFont="1" applyBorder="1"/>
    <xf numFmtId="167" fontId="23" fillId="0" borderId="15" xfId="0" applyNumberFormat="1" applyFont="1" applyBorder="1"/>
    <xf numFmtId="167" fontId="23" fillId="0" borderId="0" xfId="0" applyNumberFormat="1" applyFont="1"/>
    <xf numFmtId="0" fontId="23" fillId="38" borderId="0" xfId="0" applyFont="1" applyFill="1"/>
    <xf numFmtId="0" fontId="23" fillId="33" borderId="11" xfId="0" applyFont="1" applyFill="1" applyBorder="1"/>
    <xf numFmtId="2" fontId="23" fillId="0" borderId="11" xfId="0" applyNumberFormat="1" applyFont="1" applyBorder="1"/>
    <xf numFmtId="1" fontId="23" fillId="0" borderId="0" xfId="0" applyNumberFormat="1" applyFont="1"/>
    <xf numFmtId="0" fontId="22" fillId="36" borderId="0" xfId="0" applyFont="1" applyFill="1" applyAlignment="1">
      <alignment horizontal="center"/>
    </xf>
    <xf numFmtId="0" fontId="22" fillId="36" borderId="0" xfId="0" applyFont="1" applyFill="1" applyAlignment="1">
      <alignment horizontal="center" wrapText="1"/>
    </xf>
    <xf numFmtId="0" fontId="22" fillId="36" borderId="0" xfId="0" applyFont="1" applyFill="1"/>
    <xf numFmtId="0" fontId="22" fillId="37" borderId="0" xfId="0" applyFont="1" applyFill="1"/>
    <xf numFmtId="0" fontId="32" fillId="45" borderId="0" xfId="0" applyFont="1" applyFill="1" applyAlignment="1">
      <alignment horizontal="center"/>
    </xf>
    <xf numFmtId="166" fontId="22" fillId="0" borderId="0" xfId="42" applyNumberFormat="1" applyFont="1" applyAlignment="1">
      <alignment horizontal="center"/>
    </xf>
    <xf numFmtId="10" fontId="22" fillId="0" borderId="0" xfId="42" applyNumberFormat="1" applyFont="1" applyAlignment="1">
      <alignment horizontal="center"/>
    </xf>
    <xf numFmtId="2" fontId="24" fillId="0" borderId="0" xfId="0" applyNumberFormat="1" applyFont="1" applyAlignment="1">
      <alignment horizontal="right"/>
    </xf>
    <xf numFmtId="14" fontId="24" fillId="38" borderId="0" xfId="0" applyNumberFormat="1" applyFont="1" applyFill="1"/>
    <xf numFmtId="2" fontId="33" fillId="38" borderId="0" xfId="0" applyNumberFormat="1" applyFont="1" applyFill="1" applyAlignment="1">
      <alignment horizontal="right"/>
    </xf>
    <xf numFmtId="2" fontId="34" fillId="38" borderId="0" xfId="43" applyNumberFormat="1" applyFont="1" applyFill="1" applyAlignment="1">
      <alignment horizontal="right"/>
    </xf>
    <xf numFmtId="2" fontId="34" fillId="38" borderId="0" xfId="0" applyNumberFormat="1" applyFont="1" applyFill="1" applyAlignment="1">
      <alignment horizontal="right"/>
    </xf>
    <xf numFmtId="167" fontId="23" fillId="38" borderId="22" xfId="0" applyNumberFormat="1" applyFont="1" applyFill="1" applyBorder="1"/>
    <xf numFmtId="167" fontId="23" fillId="38" borderId="15" xfId="0" applyNumberFormat="1" applyFont="1" applyFill="1" applyBorder="1"/>
    <xf numFmtId="167" fontId="23" fillId="38" borderId="18" xfId="0" applyNumberFormat="1" applyFont="1" applyFill="1" applyBorder="1"/>
    <xf numFmtId="167" fontId="23" fillId="38" borderId="19" xfId="0" applyNumberFormat="1" applyFont="1" applyFill="1" applyBorder="1"/>
    <xf numFmtId="1" fontId="24" fillId="38" borderId="0" xfId="0" applyNumberFormat="1" applyFont="1" applyFill="1"/>
    <xf numFmtId="10" fontId="0" fillId="42" borderId="24" xfId="42" applyNumberFormat="1" applyFont="1" applyFill="1" applyBorder="1"/>
    <xf numFmtId="10" fontId="0" fillId="39" borderId="19" xfId="42" applyNumberFormat="1" applyFont="1" applyFill="1" applyBorder="1"/>
    <xf numFmtId="10" fontId="0" fillId="0" borderId="24" xfId="42" applyNumberFormat="1" applyFont="1" applyFill="1" applyBorder="1"/>
    <xf numFmtId="0" fontId="23" fillId="35" borderId="11" xfId="0" applyFont="1" applyFill="1" applyBorder="1" applyAlignment="1">
      <alignment horizontal="center" vertical="center" wrapText="1"/>
    </xf>
    <xf numFmtId="0" fontId="23" fillId="35" borderId="11" xfId="0" applyFont="1" applyFill="1" applyBorder="1" applyAlignment="1">
      <alignment horizontal="center" wrapText="1"/>
    </xf>
    <xf numFmtId="0" fontId="22" fillId="35" borderId="11" xfId="0" applyFont="1" applyFill="1" applyBorder="1" applyAlignment="1">
      <alignment horizontal="center" vertical="center" wrapText="1"/>
    </xf>
    <xf numFmtId="0" fontId="23" fillId="37" borderId="11" xfId="0" applyFont="1" applyFill="1" applyBorder="1" applyAlignment="1">
      <alignment horizontal="center"/>
    </xf>
    <xf numFmtId="2" fontId="33" fillId="38" borderId="11" xfId="0" applyNumberFormat="1" applyFont="1" applyFill="1" applyBorder="1" applyAlignment="1">
      <alignment horizontal="center"/>
    </xf>
    <xf numFmtId="2" fontId="34" fillId="38" borderId="11" xfId="43" applyNumberFormat="1" applyFont="1" applyFill="1" applyBorder="1" applyAlignment="1">
      <alignment horizontal="center"/>
    </xf>
    <xf numFmtId="164" fontId="22" fillId="0" borderId="11" xfId="0" applyNumberFormat="1" applyFont="1" applyBorder="1" applyAlignment="1">
      <alignment horizontal="center"/>
    </xf>
    <xf numFmtId="2" fontId="23" fillId="37" borderId="11" xfId="0" applyNumberFormat="1" applyFont="1" applyFill="1" applyBorder="1" applyAlignment="1">
      <alignment horizontal="center"/>
    </xf>
    <xf numFmtId="2" fontId="34" fillId="38" borderId="11" xfId="0" applyNumberFormat="1" applyFont="1" applyFill="1" applyBorder="1" applyAlignment="1">
      <alignment horizontal="center"/>
    </xf>
    <xf numFmtId="0" fontId="23" fillId="35" borderId="11" xfId="0" applyFont="1" applyFill="1" applyBorder="1" applyAlignment="1">
      <alignment horizontal="center"/>
    </xf>
    <xf numFmtId="2" fontId="23" fillId="35" borderId="11" xfId="0" applyNumberFormat="1" applyFont="1" applyFill="1" applyBorder="1" applyAlignment="1">
      <alignment horizontal="center"/>
    </xf>
    <xf numFmtId="0" fontId="28" fillId="0" borderId="11" xfId="0" applyFont="1" applyBorder="1" applyAlignment="1">
      <alignment horizontal="center"/>
    </xf>
    <xf numFmtId="10" fontId="29" fillId="0" borderId="11" xfId="42" applyNumberFormat="1" applyFont="1" applyBorder="1" applyAlignment="1">
      <alignment horizontal="center"/>
    </xf>
    <xf numFmtId="0" fontId="23" fillId="35" borderId="11" xfId="0" applyFont="1" applyFill="1" applyBorder="1" applyAlignment="1">
      <alignment horizontal="left"/>
    </xf>
    <xf numFmtId="0" fontId="23" fillId="47" borderId="11" xfId="0" applyFont="1" applyFill="1" applyBorder="1"/>
    <xf numFmtId="0" fontId="22" fillId="34" borderId="11" xfId="0" applyFont="1" applyFill="1" applyBorder="1"/>
    <xf numFmtId="165" fontId="22" fillId="34" borderId="11" xfId="0" applyNumberFormat="1" applyFont="1" applyFill="1" applyBorder="1"/>
    <xf numFmtId="165" fontId="23" fillId="47" borderId="11" xfId="0" applyNumberFormat="1" applyFont="1" applyFill="1" applyBorder="1"/>
    <xf numFmtId="0" fontId="0" fillId="46" borderId="12" xfId="0" applyFill="1" applyBorder="1" applyAlignment="1">
      <alignment horizontal="center"/>
    </xf>
    <xf numFmtId="0" fontId="0" fillId="46" borderId="13" xfId="0" applyFill="1" applyBorder="1" applyAlignment="1">
      <alignment horizontal="center"/>
    </xf>
    <xf numFmtId="0" fontId="0" fillId="46" borderId="14" xfId="0" applyFill="1" applyBorder="1" applyAlignment="1">
      <alignment horizontal="center"/>
    </xf>
    <xf numFmtId="0" fontId="16" fillId="47" borderId="11" xfId="0" applyFont="1" applyFill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42" borderId="11" xfId="0" applyFont="1" applyFill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47" borderId="11" xfId="0" applyFill="1" applyBorder="1" applyAlignment="1">
      <alignment horizontal="center"/>
    </xf>
    <xf numFmtId="0" fontId="16" fillId="46" borderId="11" xfId="0" applyFont="1" applyFill="1" applyBorder="1" applyAlignment="1">
      <alignment horizontal="center"/>
    </xf>
    <xf numFmtId="0" fontId="0" fillId="46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22" fillId="42" borderId="11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6" fillId="47" borderId="16" xfId="0" applyFont="1" applyFill="1" applyBorder="1" applyAlignment="1">
      <alignment horizontal="center" vertical="center"/>
    </xf>
    <xf numFmtId="0" fontId="26" fillId="47" borderId="23" xfId="0" applyFont="1" applyFill="1" applyBorder="1" applyAlignment="1">
      <alignment horizontal="center" vertical="center"/>
    </xf>
    <xf numFmtId="0" fontId="26" fillId="47" borderId="17" xfId="0" applyFont="1" applyFill="1" applyBorder="1" applyAlignment="1">
      <alignment horizontal="center" vertical="center"/>
    </xf>
    <xf numFmtId="0" fontId="22" fillId="41" borderId="16" xfId="0" applyFont="1" applyFill="1" applyBorder="1" applyAlignment="1">
      <alignment horizontal="center" wrapText="1"/>
    </xf>
    <xf numFmtId="0" fontId="22" fillId="41" borderId="23" xfId="0" applyFont="1" applyFill="1" applyBorder="1" applyAlignment="1">
      <alignment horizontal="center" wrapText="1"/>
    </xf>
    <xf numFmtId="0" fontId="22" fillId="41" borderId="17" xfId="0" applyFont="1" applyFill="1" applyBorder="1" applyAlignment="1">
      <alignment horizontal="center" wrapText="1"/>
    </xf>
    <xf numFmtId="0" fontId="26" fillId="46" borderId="16" xfId="0" applyFont="1" applyFill="1" applyBorder="1" applyAlignment="1">
      <alignment horizontal="center" vertical="center"/>
    </xf>
    <xf numFmtId="0" fontId="26" fillId="46" borderId="23" xfId="0" applyFont="1" applyFill="1" applyBorder="1" applyAlignment="1">
      <alignment horizontal="center" vertical="center"/>
    </xf>
    <xf numFmtId="0" fontId="26" fillId="46" borderId="17" xfId="0" applyFont="1" applyFill="1" applyBorder="1" applyAlignment="1">
      <alignment horizontal="center" vertical="center"/>
    </xf>
    <xf numFmtId="0" fontId="23" fillId="33" borderId="0" xfId="0" applyFont="1" applyFill="1" applyAlignment="1">
      <alignment horizontal="center"/>
    </xf>
    <xf numFmtId="0" fontId="31" fillId="49" borderId="0" xfId="0" applyFont="1" applyFill="1" applyAlignment="1">
      <alignment horizontal="center" wrapText="1"/>
    </xf>
    <xf numFmtId="0" fontId="22" fillId="0" borderId="11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23" fillId="49" borderId="0" xfId="0" applyFont="1" applyFill="1" applyAlignment="1">
      <alignment horizontal="center" wrapText="1"/>
    </xf>
    <xf numFmtId="0" fontId="30" fillId="46" borderId="16" xfId="0" applyFont="1" applyFill="1" applyBorder="1" applyAlignment="1">
      <alignment horizontal="center" wrapText="1"/>
    </xf>
    <xf numFmtId="0" fontId="30" fillId="46" borderId="17" xfId="0" applyFont="1" applyFill="1" applyBorder="1" applyAlignment="1">
      <alignment horizontal="center" wrapText="1"/>
    </xf>
    <xf numFmtId="0" fontId="30" fillId="47" borderId="16" xfId="0" applyFont="1" applyFill="1" applyBorder="1" applyAlignment="1">
      <alignment horizontal="center" wrapText="1"/>
    </xf>
    <xf numFmtId="0" fontId="30" fillId="47" borderId="17" xfId="0" applyFont="1" applyFill="1" applyBorder="1" applyAlignment="1">
      <alignment horizontal="center" wrapText="1"/>
    </xf>
    <xf numFmtId="0" fontId="23" fillId="50" borderId="0" xfId="0" applyFont="1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5BED5583-2326-4709-A190-54EDB620118D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AMAZON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AAPL (Apple Inc) / $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7896285714552135E-2"/>
                  <c:y val="0.24790026246719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'6050_Module3Project_Data'!$A$2:$A$258</c:f>
              <c:numCache>
                <c:formatCode>m/d/yy</c:formatCode>
                <c:ptCount val="257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  <c:pt idx="83">
                  <c:v>43952</c:v>
                </c:pt>
                <c:pt idx="84">
                  <c:v>43955</c:v>
                </c:pt>
                <c:pt idx="85">
                  <c:v>43956</c:v>
                </c:pt>
                <c:pt idx="86">
                  <c:v>43957</c:v>
                </c:pt>
                <c:pt idx="87">
                  <c:v>43958</c:v>
                </c:pt>
                <c:pt idx="88">
                  <c:v>43959</c:v>
                </c:pt>
                <c:pt idx="89">
                  <c:v>43962</c:v>
                </c:pt>
                <c:pt idx="90">
                  <c:v>43963</c:v>
                </c:pt>
                <c:pt idx="91">
                  <c:v>43964</c:v>
                </c:pt>
                <c:pt idx="92">
                  <c:v>43965</c:v>
                </c:pt>
                <c:pt idx="93">
                  <c:v>43966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43977</c:v>
                </c:pt>
                <c:pt idx="100">
                  <c:v>43978</c:v>
                </c:pt>
                <c:pt idx="101">
                  <c:v>43979</c:v>
                </c:pt>
                <c:pt idx="102">
                  <c:v>43980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43997</c:v>
                </c:pt>
                <c:pt idx="114">
                  <c:v>43998</c:v>
                </c:pt>
                <c:pt idx="115">
                  <c:v>43999</c:v>
                </c:pt>
                <c:pt idx="116">
                  <c:v>44000</c:v>
                </c:pt>
                <c:pt idx="117">
                  <c:v>44001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44025</c:v>
                </c:pt>
                <c:pt idx="133">
                  <c:v>44026</c:v>
                </c:pt>
                <c:pt idx="134">
                  <c:v>44027</c:v>
                </c:pt>
                <c:pt idx="135">
                  <c:v>44028</c:v>
                </c:pt>
                <c:pt idx="136">
                  <c:v>44029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44039</c:v>
                </c:pt>
                <c:pt idx="143">
                  <c:v>44040</c:v>
                </c:pt>
                <c:pt idx="144">
                  <c:v>44041</c:v>
                </c:pt>
                <c:pt idx="145">
                  <c:v>44042</c:v>
                </c:pt>
                <c:pt idx="146">
                  <c:v>44043</c:v>
                </c:pt>
                <c:pt idx="147">
                  <c:v>44046</c:v>
                </c:pt>
                <c:pt idx="148">
                  <c:v>44047</c:v>
                </c:pt>
                <c:pt idx="149">
                  <c:v>44048</c:v>
                </c:pt>
                <c:pt idx="150">
                  <c:v>44049</c:v>
                </c:pt>
                <c:pt idx="151">
                  <c:v>44050</c:v>
                </c:pt>
                <c:pt idx="152">
                  <c:v>44053</c:v>
                </c:pt>
                <c:pt idx="153">
                  <c:v>44054</c:v>
                </c:pt>
                <c:pt idx="154">
                  <c:v>44055</c:v>
                </c:pt>
                <c:pt idx="155">
                  <c:v>44056</c:v>
                </c:pt>
                <c:pt idx="156">
                  <c:v>44057</c:v>
                </c:pt>
                <c:pt idx="157">
                  <c:v>44060</c:v>
                </c:pt>
                <c:pt idx="158">
                  <c:v>44061</c:v>
                </c:pt>
                <c:pt idx="159">
                  <c:v>44062</c:v>
                </c:pt>
                <c:pt idx="160">
                  <c:v>44063</c:v>
                </c:pt>
                <c:pt idx="161">
                  <c:v>44064</c:v>
                </c:pt>
                <c:pt idx="162">
                  <c:v>44067</c:v>
                </c:pt>
                <c:pt idx="163">
                  <c:v>44068</c:v>
                </c:pt>
                <c:pt idx="164">
                  <c:v>44069</c:v>
                </c:pt>
                <c:pt idx="165">
                  <c:v>44070</c:v>
                </c:pt>
                <c:pt idx="166">
                  <c:v>44071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44082</c:v>
                </c:pt>
                <c:pt idx="173">
                  <c:v>44083</c:v>
                </c:pt>
                <c:pt idx="174">
                  <c:v>44084</c:v>
                </c:pt>
                <c:pt idx="175">
                  <c:v>44085</c:v>
                </c:pt>
                <c:pt idx="176">
                  <c:v>44088</c:v>
                </c:pt>
                <c:pt idx="177">
                  <c:v>44089</c:v>
                </c:pt>
                <c:pt idx="178">
                  <c:v>44090</c:v>
                </c:pt>
                <c:pt idx="179">
                  <c:v>44091</c:v>
                </c:pt>
                <c:pt idx="180">
                  <c:v>44092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44109</c:v>
                </c:pt>
                <c:pt idx="192">
                  <c:v>44110</c:v>
                </c:pt>
                <c:pt idx="193">
                  <c:v>44111</c:v>
                </c:pt>
                <c:pt idx="194">
                  <c:v>44112</c:v>
                </c:pt>
                <c:pt idx="195">
                  <c:v>44113</c:v>
                </c:pt>
                <c:pt idx="196">
                  <c:v>44116</c:v>
                </c:pt>
                <c:pt idx="197">
                  <c:v>44117</c:v>
                </c:pt>
                <c:pt idx="198">
                  <c:v>44118</c:v>
                </c:pt>
                <c:pt idx="199">
                  <c:v>44119</c:v>
                </c:pt>
                <c:pt idx="200">
                  <c:v>44120</c:v>
                </c:pt>
                <c:pt idx="201">
                  <c:v>44123</c:v>
                </c:pt>
                <c:pt idx="202">
                  <c:v>44124</c:v>
                </c:pt>
                <c:pt idx="203">
                  <c:v>44125</c:v>
                </c:pt>
                <c:pt idx="204">
                  <c:v>44126</c:v>
                </c:pt>
                <c:pt idx="205">
                  <c:v>44127</c:v>
                </c:pt>
                <c:pt idx="206">
                  <c:v>44130</c:v>
                </c:pt>
                <c:pt idx="207">
                  <c:v>44131</c:v>
                </c:pt>
                <c:pt idx="208">
                  <c:v>44132</c:v>
                </c:pt>
                <c:pt idx="209">
                  <c:v>44133</c:v>
                </c:pt>
                <c:pt idx="210">
                  <c:v>44134</c:v>
                </c:pt>
                <c:pt idx="211">
                  <c:v>44137</c:v>
                </c:pt>
                <c:pt idx="212">
                  <c:v>44138</c:v>
                </c:pt>
                <c:pt idx="213">
                  <c:v>44139</c:v>
                </c:pt>
                <c:pt idx="214">
                  <c:v>44140</c:v>
                </c:pt>
                <c:pt idx="215">
                  <c:v>44141</c:v>
                </c:pt>
                <c:pt idx="216">
                  <c:v>44144</c:v>
                </c:pt>
                <c:pt idx="217">
                  <c:v>44145</c:v>
                </c:pt>
                <c:pt idx="218">
                  <c:v>44146</c:v>
                </c:pt>
                <c:pt idx="219">
                  <c:v>44147</c:v>
                </c:pt>
                <c:pt idx="220">
                  <c:v>44148</c:v>
                </c:pt>
                <c:pt idx="221">
                  <c:v>44151</c:v>
                </c:pt>
                <c:pt idx="222">
                  <c:v>44152</c:v>
                </c:pt>
                <c:pt idx="223">
                  <c:v>44153</c:v>
                </c:pt>
                <c:pt idx="224">
                  <c:v>44154</c:v>
                </c:pt>
                <c:pt idx="225">
                  <c:v>44155</c:v>
                </c:pt>
                <c:pt idx="226">
                  <c:v>44158</c:v>
                </c:pt>
                <c:pt idx="227">
                  <c:v>44159</c:v>
                </c:pt>
                <c:pt idx="228">
                  <c:v>44160</c:v>
                </c:pt>
                <c:pt idx="229">
                  <c:v>44162</c:v>
                </c:pt>
                <c:pt idx="230">
                  <c:v>44165</c:v>
                </c:pt>
                <c:pt idx="231">
                  <c:v>44166</c:v>
                </c:pt>
                <c:pt idx="232">
                  <c:v>44167</c:v>
                </c:pt>
                <c:pt idx="233">
                  <c:v>44168</c:v>
                </c:pt>
                <c:pt idx="234">
                  <c:v>44169</c:v>
                </c:pt>
                <c:pt idx="235">
                  <c:v>44172</c:v>
                </c:pt>
                <c:pt idx="236">
                  <c:v>44173</c:v>
                </c:pt>
                <c:pt idx="237">
                  <c:v>44174</c:v>
                </c:pt>
                <c:pt idx="238">
                  <c:v>44175</c:v>
                </c:pt>
                <c:pt idx="239">
                  <c:v>44176</c:v>
                </c:pt>
                <c:pt idx="240">
                  <c:v>44179</c:v>
                </c:pt>
                <c:pt idx="241">
                  <c:v>44180</c:v>
                </c:pt>
                <c:pt idx="242">
                  <c:v>44181</c:v>
                </c:pt>
                <c:pt idx="243">
                  <c:v>44182</c:v>
                </c:pt>
                <c:pt idx="244">
                  <c:v>44183</c:v>
                </c:pt>
                <c:pt idx="245">
                  <c:v>44186</c:v>
                </c:pt>
                <c:pt idx="246">
                  <c:v>44187</c:v>
                </c:pt>
                <c:pt idx="247">
                  <c:v>44188</c:v>
                </c:pt>
                <c:pt idx="248">
                  <c:v>44189</c:v>
                </c:pt>
                <c:pt idx="249">
                  <c:v>44193</c:v>
                </c:pt>
                <c:pt idx="250">
                  <c:v>44194</c:v>
                </c:pt>
                <c:pt idx="251">
                  <c:v>44195</c:v>
                </c:pt>
              </c:numCache>
            </c:numRef>
          </c:cat>
          <c:val>
            <c:numRef>
              <c:f>'6050_Module3Project_Data'!$C$2:$C$258</c:f>
              <c:numCache>
                <c:formatCode>General</c:formatCode>
                <c:ptCount val="257"/>
                <c:pt idx="0">
                  <c:v>94.900497439999995</c:v>
                </c:pt>
                <c:pt idx="1">
                  <c:v>93.748497009999994</c:v>
                </c:pt>
                <c:pt idx="2">
                  <c:v>95.143997189999993</c:v>
                </c:pt>
                <c:pt idx="3">
                  <c:v>95.343002319999997</c:v>
                </c:pt>
                <c:pt idx="4">
                  <c:v>94.598503109999996</c:v>
                </c:pt>
                <c:pt idx="5">
                  <c:v>95.052497860000003</c:v>
                </c:pt>
                <c:pt idx="6">
                  <c:v>94.157997129999998</c:v>
                </c:pt>
                <c:pt idx="7">
                  <c:v>94.565002440000001</c:v>
                </c:pt>
                <c:pt idx="8">
                  <c:v>93.472000120000004</c:v>
                </c:pt>
                <c:pt idx="9">
                  <c:v>93.100997919999998</c:v>
                </c:pt>
                <c:pt idx="10">
                  <c:v>93.897003170000005</c:v>
                </c:pt>
                <c:pt idx="11">
                  <c:v>93.236000059999995</c:v>
                </c:pt>
                <c:pt idx="12">
                  <c:v>94.599998470000003</c:v>
                </c:pt>
                <c:pt idx="13">
                  <c:v>94.373001099999996</c:v>
                </c:pt>
                <c:pt idx="14">
                  <c:v>94.228996280000004</c:v>
                </c:pt>
                <c:pt idx="15">
                  <c:v>93.082000730000004</c:v>
                </c:pt>
                <c:pt idx="16">
                  <c:v>91.416999820000001</c:v>
                </c:pt>
                <c:pt idx="17">
                  <c:v>92.662498470000003</c:v>
                </c:pt>
                <c:pt idx="18">
                  <c:v>92.900001529999997</c:v>
                </c:pt>
                <c:pt idx="19">
                  <c:v>93.533996579999993</c:v>
                </c:pt>
                <c:pt idx="20">
                  <c:v>100.435997</c:v>
                </c:pt>
                <c:pt idx="21">
                  <c:v>100.2099991</c:v>
                </c:pt>
                <c:pt idx="22">
                  <c:v>102.48349760000001</c:v>
                </c:pt>
                <c:pt idx="23">
                  <c:v>101.9934998</c:v>
                </c:pt>
                <c:pt idx="24">
                  <c:v>102.5114975</c:v>
                </c:pt>
                <c:pt idx="25">
                  <c:v>103.9639969</c:v>
                </c:pt>
                <c:pt idx="26">
                  <c:v>106.6955032</c:v>
                </c:pt>
                <c:pt idx="27">
                  <c:v>107.5400009</c:v>
                </c:pt>
                <c:pt idx="28">
                  <c:v>108</c:v>
                </c:pt>
                <c:pt idx="29">
                  <c:v>107.4934998</c:v>
                </c:pt>
                <c:pt idx="30">
                  <c:v>106.7434998</c:v>
                </c:pt>
                <c:pt idx="31">
                  <c:v>107.7835007</c:v>
                </c:pt>
                <c:pt idx="32">
                  <c:v>108.5110016</c:v>
                </c:pt>
                <c:pt idx="33">
                  <c:v>107.6549988</c:v>
                </c:pt>
                <c:pt idx="34">
                  <c:v>104.7985001</c:v>
                </c:pt>
                <c:pt idx="35">
                  <c:v>100.46450040000001</c:v>
                </c:pt>
                <c:pt idx="36">
                  <c:v>98.637001040000001</c:v>
                </c:pt>
                <c:pt idx="37">
                  <c:v>98.979499820000001</c:v>
                </c:pt>
                <c:pt idx="38">
                  <c:v>94.214996339999999</c:v>
                </c:pt>
                <c:pt idx="39">
                  <c:v>94.1875</c:v>
                </c:pt>
                <c:pt idx="40">
                  <c:v>97.697502139999997</c:v>
                </c:pt>
                <c:pt idx="41">
                  <c:v>95.449501040000001</c:v>
                </c:pt>
                <c:pt idx="42">
                  <c:v>98.791496280000004</c:v>
                </c:pt>
                <c:pt idx="43">
                  <c:v>96.201499940000005</c:v>
                </c:pt>
                <c:pt idx="44">
                  <c:v>95.05449677</c:v>
                </c:pt>
                <c:pt idx="45">
                  <c:v>90.030502319999997</c:v>
                </c:pt>
                <c:pt idx="46">
                  <c:v>94.591003420000007</c:v>
                </c:pt>
                <c:pt idx="47">
                  <c:v>91.042999269999996</c:v>
                </c:pt>
                <c:pt idx="48">
                  <c:v>83.830497739999998</c:v>
                </c:pt>
                <c:pt idx="49">
                  <c:v>89.25</c:v>
                </c:pt>
                <c:pt idx="50">
                  <c:v>84.457496640000002</c:v>
                </c:pt>
                <c:pt idx="51">
                  <c:v>90.391998290000004</c:v>
                </c:pt>
                <c:pt idx="52">
                  <c:v>91.5</c:v>
                </c:pt>
                <c:pt idx="53">
                  <c:v>94.046501160000005</c:v>
                </c:pt>
                <c:pt idx="54">
                  <c:v>92.30449677</c:v>
                </c:pt>
                <c:pt idx="55">
                  <c:v>95.141502380000006</c:v>
                </c:pt>
                <c:pt idx="56">
                  <c:v>97.004997250000002</c:v>
                </c:pt>
                <c:pt idx="57">
                  <c:v>94.291999820000001</c:v>
                </c:pt>
                <c:pt idx="58">
                  <c:v>97.77449799</c:v>
                </c:pt>
                <c:pt idx="59">
                  <c:v>95.004997250000002</c:v>
                </c:pt>
                <c:pt idx="60">
                  <c:v>98.197502139999997</c:v>
                </c:pt>
                <c:pt idx="61">
                  <c:v>97.486000059999995</c:v>
                </c:pt>
                <c:pt idx="62">
                  <c:v>95.385002139999997</c:v>
                </c:pt>
                <c:pt idx="63">
                  <c:v>95.941497799999993</c:v>
                </c:pt>
                <c:pt idx="64">
                  <c:v>95.329498290000004</c:v>
                </c:pt>
                <c:pt idx="65">
                  <c:v>99.879501340000004</c:v>
                </c:pt>
                <c:pt idx="66">
                  <c:v>100.58000180000001</c:v>
                </c:pt>
                <c:pt idx="67">
                  <c:v>102.1500015</c:v>
                </c:pt>
                <c:pt idx="68">
                  <c:v>102.1380005</c:v>
                </c:pt>
                <c:pt idx="69">
                  <c:v>108.4434967</c:v>
                </c:pt>
                <c:pt idx="70">
                  <c:v>114.1660004</c:v>
                </c:pt>
                <c:pt idx="71">
                  <c:v>115.3840027</c:v>
                </c:pt>
                <c:pt idx="72">
                  <c:v>120.4095001</c:v>
                </c:pt>
                <c:pt idx="73">
                  <c:v>118.75</c:v>
                </c:pt>
                <c:pt idx="74">
                  <c:v>119.68049619999999</c:v>
                </c:pt>
                <c:pt idx="75">
                  <c:v>116.4059982</c:v>
                </c:pt>
                <c:pt idx="76">
                  <c:v>118.1744995</c:v>
                </c:pt>
                <c:pt idx="77">
                  <c:v>119.9725037</c:v>
                </c:pt>
                <c:pt idx="78">
                  <c:v>120.5110016</c:v>
                </c:pt>
                <c:pt idx="79">
                  <c:v>118.8000031</c:v>
                </c:pt>
                <c:pt idx="80">
                  <c:v>115.70400239999999</c:v>
                </c:pt>
                <c:pt idx="81">
                  <c:v>118.635498</c:v>
                </c:pt>
                <c:pt idx="82">
                  <c:v>123.6999969</c:v>
                </c:pt>
                <c:pt idx="83">
                  <c:v>114.302002</c:v>
                </c:pt>
                <c:pt idx="84">
                  <c:v>115.7994995</c:v>
                </c:pt>
                <c:pt idx="85">
                  <c:v>115.88999939999999</c:v>
                </c:pt>
                <c:pt idx="86">
                  <c:v>117.56300349999999</c:v>
                </c:pt>
                <c:pt idx="87">
                  <c:v>118.38050079999999</c:v>
                </c:pt>
                <c:pt idx="88">
                  <c:v>118.98049930000001</c:v>
                </c:pt>
                <c:pt idx="89">
                  <c:v>120.4499969</c:v>
                </c:pt>
                <c:pt idx="90">
                  <c:v>117.8475037</c:v>
                </c:pt>
                <c:pt idx="91">
                  <c:v>118.39600369999999</c:v>
                </c:pt>
                <c:pt idx="92">
                  <c:v>119.4424973</c:v>
                </c:pt>
                <c:pt idx="93">
                  <c:v>120.4889984</c:v>
                </c:pt>
                <c:pt idx="94">
                  <c:v>121.31300349999999</c:v>
                </c:pt>
                <c:pt idx="95">
                  <c:v>122.4664993</c:v>
                </c:pt>
                <c:pt idx="96">
                  <c:v>124.8970032</c:v>
                </c:pt>
                <c:pt idx="97">
                  <c:v>122.33699799999999</c:v>
                </c:pt>
                <c:pt idx="98">
                  <c:v>121.8440018</c:v>
                </c:pt>
                <c:pt idx="99">
                  <c:v>121.09300229999999</c:v>
                </c:pt>
                <c:pt idx="100">
                  <c:v>120.51950069999999</c:v>
                </c:pt>
                <c:pt idx="101">
                  <c:v>120.0550003</c:v>
                </c:pt>
                <c:pt idx="102">
                  <c:v>122.1184998</c:v>
                </c:pt>
                <c:pt idx="103">
                  <c:v>123.552002</c:v>
                </c:pt>
                <c:pt idx="104">
                  <c:v>123.6204987</c:v>
                </c:pt>
                <c:pt idx="105">
                  <c:v>123.91999819999999</c:v>
                </c:pt>
                <c:pt idx="106">
                  <c:v>123.0299988</c:v>
                </c:pt>
                <c:pt idx="107">
                  <c:v>124.1500015</c:v>
                </c:pt>
                <c:pt idx="108">
                  <c:v>126.2030029</c:v>
                </c:pt>
                <c:pt idx="109">
                  <c:v>130.04299929999999</c:v>
                </c:pt>
                <c:pt idx="110">
                  <c:v>132.3724976</c:v>
                </c:pt>
                <c:pt idx="111">
                  <c:v>127.8980026</c:v>
                </c:pt>
                <c:pt idx="112">
                  <c:v>127.25099950000001</c:v>
                </c:pt>
                <c:pt idx="113">
                  <c:v>128.6340027</c:v>
                </c:pt>
                <c:pt idx="114">
                  <c:v>130.76350400000001</c:v>
                </c:pt>
                <c:pt idx="115">
                  <c:v>132.04899599999999</c:v>
                </c:pt>
                <c:pt idx="116">
                  <c:v>132.69900509999999</c:v>
                </c:pt>
                <c:pt idx="117">
                  <c:v>133.75050350000001</c:v>
                </c:pt>
                <c:pt idx="118">
                  <c:v>135.6909943</c:v>
                </c:pt>
                <c:pt idx="119">
                  <c:v>138.22050479999999</c:v>
                </c:pt>
                <c:pt idx="120">
                  <c:v>136.72000120000001</c:v>
                </c:pt>
                <c:pt idx="121">
                  <c:v>137.72900390000001</c:v>
                </c:pt>
                <c:pt idx="122">
                  <c:v>134.64349369999999</c:v>
                </c:pt>
                <c:pt idx="123">
                  <c:v>134.0189972</c:v>
                </c:pt>
                <c:pt idx="124">
                  <c:v>137.9409943</c:v>
                </c:pt>
                <c:pt idx="125">
                  <c:v>143.9349976</c:v>
                </c:pt>
                <c:pt idx="126">
                  <c:v>144.51499939999999</c:v>
                </c:pt>
                <c:pt idx="127">
                  <c:v>152.85200499999999</c:v>
                </c:pt>
                <c:pt idx="128">
                  <c:v>150.0059967</c:v>
                </c:pt>
                <c:pt idx="129">
                  <c:v>154.05549619999999</c:v>
                </c:pt>
                <c:pt idx="130">
                  <c:v>159.1315002</c:v>
                </c:pt>
                <c:pt idx="131">
                  <c:v>160</c:v>
                </c:pt>
                <c:pt idx="132">
                  <c:v>155.1999969</c:v>
                </c:pt>
                <c:pt idx="133">
                  <c:v>154.1999969</c:v>
                </c:pt>
                <c:pt idx="134">
                  <c:v>150.4434967</c:v>
                </c:pt>
                <c:pt idx="135">
                  <c:v>149.99499510000001</c:v>
                </c:pt>
                <c:pt idx="136">
                  <c:v>148.09849550000001</c:v>
                </c:pt>
                <c:pt idx="137">
                  <c:v>159.84199520000001</c:v>
                </c:pt>
                <c:pt idx="138">
                  <c:v>156.91450499999999</c:v>
                </c:pt>
                <c:pt idx="139">
                  <c:v>154.99549870000001</c:v>
                </c:pt>
                <c:pt idx="140">
                  <c:v>149.32749939999999</c:v>
                </c:pt>
                <c:pt idx="141">
                  <c:v>150.44549559999999</c:v>
                </c:pt>
                <c:pt idx="142">
                  <c:v>152.76049800000001</c:v>
                </c:pt>
                <c:pt idx="143">
                  <c:v>150.0164948</c:v>
                </c:pt>
                <c:pt idx="144">
                  <c:v>151.67649840000001</c:v>
                </c:pt>
                <c:pt idx="145">
                  <c:v>152.5939941</c:v>
                </c:pt>
                <c:pt idx="146">
                  <c:v>158.2339935</c:v>
                </c:pt>
                <c:pt idx="147">
                  <c:v>155.59449770000001</c:v>
                </c:pt>
                <c:pt idx="148">
                  <c:v>156.94149780000001</c:v>
                </c:pt>
                <c:pt idx="149">
                  <c:v>160.25149540000001</c:v>
                </c:pt>
                <c:pt idx="150">
                  <c:v>161.25</c:v>
                </c:pt>
                <c:pt idx="151">
                  <c:v>158.37300110000001</c:v>
                </c:pt>
                <c:pt idx="152">
                  <c:v>157.40800479999999</c:v>
                </c:pt>
                <c:pt idx="153">
                  <c:v>154.03349299999999</c:v>
                </c:pt>
                <c:pt idx="154">
                  <c:v>158.1119995</c:v>
                </c:pt>
                <c:pt idx="155">
                  <c:v>158.05099490000001</c:v>
                </c:pt>
                <c:pt idx="156">
                  <c:v>157.40100100000001</c:v>
                </c:pt>
                <c:pt idx="157">
                  <c:v>159.12049870000001</c:v>
                </c:pt>
                <c:pt idx="158">
                  <c:v>165.62449649999999</c:v>
                </c:pt>
                <c:pt idx="159">
                  <c:v>163.02400209999999</c:v>
                </c:pt>
                <c:pt idx="160">
                  <c:v>164.8684998</c:v>
                </c:pt>
                <c:pt idx="161">
                  <c:v>164.23599239999999</c:v>
                </c:pt>
                <c:pt idx="162">
                  <c:v>165.37300110000001</c:v>
                </c:pt>
                <c:pt idx="163">
                  <c:v>167.32449339999999</c:v>
                </c:pt>
                <c:pt idx="164">
                  <c:v>172.09249879999999</c:v>
                </c:pt>
                <c:pt idx="165">
                  <c:v>170</c:v>
                </c:pt>
                <c:pt idx="166">
                  <c:v>170.0899963</c:v>
                </c:pt>
                <c:pt idx="167">
                  <c:v>172.54800420000001</c:v>
                </c:pt>
                <c:pt idx="168">
                  <c:v>174.95599369999999</c:v>
                </c:pt>
                <c:pt idx="169">
                  <c:v>176.5724945</c:v>
                </c:pt>
                <c:pt idx="170">
                  <c:v>168.3999939</c:v>
                </c:pt>
                <c:pt idx="171">
                  <c:v>164.7310028</c:v>
                </c:pt>
                <c:pt idx="172">
                  <c:v>157.49200440000001</c:v>
                </c:pt>
                <c:pt idx="173">
                  <c:v>163.43049619999999</c:v>
                </c:pt>
                <c:pt idx="174">
                  <c:v>158.75549319999999</c:v>
                </c:pt>
                <c:pt idx="175">
                  <c:v>155.81100459999999</c:v>
                </c:pt>
                <c:pt idx="176">
                  <c:v>155.14849849999999</c:v>
                </c:pt>
                <c:pt idx="177">
                  <c:v>157.8065033</c:v>
                </c:pt>
                <c:pt idx="178">
                  <c:v>153.90499879999999</c:v>
                </c:pt>
                <c:pt idx="179">
                  <c:v>150.43649289999999</c:v>
                </c:pt>
                <c:pt idx="180">
                  <c:v>147.74549870000001</c:v>
                </c:pt>
                <c:pt idx="181">
                  <c:v>148.02349849999999</c:v>
                </c:pt>
                <c:pt idx="182">
                  <c:v>156.44949339999999</c:v>
                </c:pt>
                <c:pt idx="183">
                  <c:v>149.99299619999999</c:v>
                </c:pt>
                <c:pt idx="184">
                  <c:v>150.98950199999999</c:v>
                </c:pt>
                <c:pt idx="185">
                  <c:v>154.7565002</c:v>
                </c:pt>
                <c:pt idx="186">
                  <c:v>158.70249939999999</c:v>
                </c:pt>
                <c:pt idx="187">
                  <c:v>157.2440033</c:v>
                </c:pt>
                <c:pt idx="188">
                  <c:v>157.43649289999999</c:v>
                </c:pt>
                <c:pt idx="189">
                  <c:v>161.06300350000001</c:v>
                </c:pt>
                <c:pt idx="190">
                  <c:v>156.25</c:v>
                </c:pt>
                <c:pt idx="191">
                  <c:v>159.96000670000001</c:v>
                </c:pt>
                <c:pt idx="192">
                  <c:v>154.99800110000001</c:v>
                </c:pt>
                <c:pt idx="193">
                  <c:v>159.7845001</c:v>
                </c:pt>
                <c:pt idx="194">
                  <c:v>159.5274963</c:v>
                </c:pt>
                <c:pt idx="195">
                  <c:v>164.33250430000001</c:v>
                </c:pt>
                <c:pt idx="196">
                  <c:v>172.1464996</c:v>
                </c:pt>
                <c:pt idx="197">
                  <c:v>172.1815033</c:v>
                </c:pt>
                <c:pt idx="198">
                  <c:v>168.18550110000001</c:v>
                </c:pt>
                <c:pt idx="199">
                  <c:v>166.93249510000001</c:v>
                </c:pt>
                <c:pt idx="200">
                  <c:v>163.63549800000001</c:v>
                </c:pt>
                <c:pt idx="201">
                  <c:v>160.36050420000001</c:v>
                </c:pt>
                <c:pt idx="202">
                  <c:v>160.8504944</c:v>
                </c:pt>
                <c:pt idx="203">
                  <c:v>159.246994</c:v>
                </c:pt>
                <c:pt idx="204">
                  <c:v>158.82000729999999</c:v>
                </c:pt>
                <c:pt idx="205">
                  <c:v>160.22000120000001</c:v>
                </c:pt>
                <c:pt idx="206">
                  <c:v>160.35200499999999</c:v>
                </c:pt>
                <c:pt idx="207">
                  <c:v>164.31649780000001</c:v>
                </c:pt>
                <c:pt idx="208">
                  <c:v>158.13900760000001</c:v>
                </c:pt>
                <c:pt idx="209">
                  <c:v>160.55050660000001</c:v>
                </c:pt>
                <c:pt idx="210">
                  <c:v>151.80749510000001</c:v>
                </c:pt>
                <c:pt idx="211">
                  <c:v>150.22399899999999</c:v>
                </c:pt>
                <c:pt idx="212">
                  <c:v>152.42050169999999</c:v>
                </c:pt>
                <c:pt idx="213">
                  <c:v>162.05799870000001</c:v>
                </c:pt>
                <c:pt idx="214">
                  <c:v>166.1000061</c:v>
                </c:pt>
                <c:pt idx="215">
                  <c:v>165.5684967</c:v>
                </c:pt>
                <c:pt idx="216">
                  <c:v>157.18699649999999</c:v>
                </c:pt>
                <c:pt idx="217">
                  <c:v>151.75100710000001</c:v>
                </c:pt>
                <c:pt idx="218">
                  <c:v>156.86950680000001</c:v>
                </c:pt>
                <c:pt idx="219">
                  <c:v>155.51400760000001</c:v>
                </c:pt>
                <c:pt idx="220">
                  <c:v>156.440506</c:v>
                </c:pt>
                <c:pt idx="221">
                  <c:v>156.5529938</c:v>
                </c:pt>
                <c:pt idx="222">
                  <c:v>156.78300479999999</c:v>
                </c:pt>
                <c:pt idx="223">
                  <c:v>155.27299500000001</c:v>
                </c:pt>
                <c:pt idx="224">
                  <c:v>155.85099790000001</c:v>
                </c:pt>
                <c:pt idx="225">
                  <c:v>154.97000120000001</c:v>
                </c:pt>
                <c:pt idx="226">
                  <c:v>154.91949460000001</c:v>
                </c:pt>
                <c:pt idx="227">
                  <c:v>155.9029999</c:v>
                </c:pt>
                <c:pt idx="228">
                  <c:v>159.2534943</c:v>
                </c:pt>
                <c:pt idx="229">
                  <c:v>159.76699830000001</c:v>
                </c:pt>
                <c:pt idx="230">
                  <c:v>158.40199279999999</c:v>
                </c:pt>
                <c:pt idx="231">
                  <c:v>161.00399780000001</c:v>
                </c:pt>
                <c:pt idx="232">
                  <c:v>160.17649840000001</c:v>
                </c:pt>
                <c:pt idx="233">
                  <c:v>159.33650209999999</c:v>
                </c:pt>
                <c:pt idx="234">
                  <c:v>158.12899780000001</c:v>
                </c:pt>
                <c:pt idx="235">
                  <c:v>157.8999939</c:v>
                </c:pt>
                <c:pt idx="236">
                  <c:v>158.86450199999999</c:v>
                </c:pt>
                <c:pt idx="237">
                  <c:v>155.21000670000001</c:v>
                </c:pt>
                <c:pt idx="238">
                  <c:v>155.07449339999999</c:v>
                </c:pt>
                <c:pt idx="239">
                  <c:v>155.82099909999999</c:v>
                </c:pt>
                <c:pt idx="240">
                  <c:v>157.84849550000001</c:v>
                </c:pt>
                <c:pt idx="241">
                  <c:v>158.2559967</c:v>
                </c:pt>
                <c:pt idx="242">
                  <c:v>162.04800420000001</c:v>
                </c:pt>
                <c:pt idx="243">
                  <c:v>161.80400090000001</c:v>
                </c:pt>
                <c:pt idx="244">
                  <c:v>160.08250430000001</c:v>
                </c:pt>
                <c:pt idx="245">
                  <c:v>160.3090057</c:v>
                </c:pt>
                <c:pt idx="246">
                  <c:v>160.32600400000001</c:v>
                </c:pt>
                <c:pt idx="247">
                  <c:v>159.26350400000001</c:v>
                </c:pt>
                <c:pt idx="248">
                  <c:v>158.6345062</c:v>
                </c:pt>
                <c:pt idx="249">
                  <c:v>164.19799800000001</c:v>
                </c:pt>
                <c:pt idx="250">
                  <c:v>166.1000061</c:v>
                </c:pt>
                <c:pt idx="251">
                  <c:v>164.29249569999999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EA-4ED9-822D-CF0CF6662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378015"/>
        <c:axId val="1550378847"/>
      </c:lineChart>
      <c:dateAx>
        <c:axId val="1550378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378847"/>
        <c:crosses val="autoZero"/>
        <c:auto val="1"/>
        <c:lblOffset val="100"/>
        <c:baseTimeUnit val="days"/>
      </c:dateAx>
      <c:valAx>
        <c:axId val="155037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AAPL (Apple Inc) /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378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NETFLIX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072099317300862"/>
          <c:y val="0.17055720042334879"/>
          <c:w val="0.76315694891947983"/>
          <c:h val="0.61286289430510443"/>
        </c:manualLayout>
      </c:layout>
      <c:lineChart>
        <c:grouping val="standard"/>
        <c:varyColors val="0"/>
        <c:ser>
          <c:idx val="0"/>
          <c:order val="0"/>
          <c:tx>
            <c:v>HON (Honeywell Inc)  /  $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3838339698865637E-3"/>
                  <c:y val="0.282637811940014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'6050_Module3Project_Data'!$A$2:$A$258</c:f>
              <c:numCache>
                <c:formatCode>m/d/yy</c:formatCode>
                <c:ptCount val="257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  <c:pt idx="83">
                  <c:v>43952</c:v>
                </c:pt>
                <c:pt idx="84">
                  <c:v>43955</c:v>
                </c:pt>
                <c:pt idx="85">
                  <c:v>43956</c:v>
                </c:pt>
                <c:pt idx="86">
                  <c:v>43957</c:v>
                </c:pt>
                <c:pt idx="87">
                  <c:v>43958</c:v>
                </c:pt>
                <c:pt idx="88">
                  <c:v>43959</c:v>
                </c:pt>
                <c:pt idx="89">
                  <c:v>43962</c:v>
                </c:pt>
                <c:pt idx="90">
                  <c:v>43963</c:v>
                </c:pt>
                <c:pt idx="91">
                  <c:v>43964</c:v>
                </c:pt>
                <c:pt idx="92">
                  <c:v>43965</c:v>
                </c:pt>
                <c:pt idx="93">
                  <c:v>43966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43977</c:v>
                </c:pt>
                <c:pt idx="100">
                  <c:v>43978</c:v>
                </c:pt>
                <c:pt idx="101">
                  <c:v>43979</c:v>
                </c:pt>
                <c:pt idx="102">
                  <c:v>43980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43997</c:v>
                </c:pt>
                <c:pt idx="114">
                  <c:v>43998</c:v>
                </c:pt>
                <c:pt idx="115">
                  <c:v>43999</c:v>
                </c:pt>
                <c:pt idx="116">
                  <c:v>44000</c:v>
                </c:pt>
                <c:pt idx="117">
                  <c:v>44001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44025</c:v>
                </c:pt>
                <c:pt idx="133">
                  <c:v>44026</c:v>
                </c:pt>
                <c:pt idx="134">
                  <c:v>44027</c:v>
                </c:pt>
                <c:pt idx="135">
                  <c:v>44028</c:v>
                </c:pt>
                <c:pt idx="136">
                  <c:v>44029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44039</c:v>
                </c:pt>
                <c:pt idx="143">
                  <c:v>44040</c:v>
                </c:pt>
                <c:pt idx="144">
                  <c:v>44041</c:v>
                </c:pt>
                <c:pt idx="145">
                  <c:v>44042</c:v>
                </c:pt>
                <c:pt idx="146">
                  <c:v>44043</c:v>
                </c:pt>
                <c:pt idx="147">
                  <c:v>44046</c:v>
                </c:pt>
                <c:pt idx="148">
                  <c:v>44047</c:v>
                </c:pt>
                <c:pt idx="149">
                  <c:v>44048</c:v>
                </c:pt>
                <c:pt idx="150">
                  <c:v>44049</c:v>
                </c:pt>
                <c:pt idx="151">
                  <c:v>44050</c:v>
                </c:pt>
                <c:pt idx="152">
                  <c:v>44053</c:v>
                </c:pt>
                <c:pt idx="153">
                  <c:v>44054</c:v>
                </c:pt>
                <c:pt idx="154">
                  <c:v>44055</c:v>
                </c:pt>
                <c:pt idx="155">
                  <c:v>44056</c:v>
                </c:pt>
                <c:pt idx="156">
                  <c:v>44057</c:v>
                </c:pt>
                <c:pt idx="157">
                  <c:v>44060</c:v>
                </c:pt>
                <c:pt idx="158">
                  <c:v>44061</c:v>
                </c:pt>
                <c:pt idx="159">
                  <c:v>44062</c:v>
                </c:pt>
                <c:pt idx="160">
                  <c:v>44063</c:v>
                </c:pt>
                <c:pt idx="161">
                  <c:v>44064</c:v>
                </c:pt>
                <c:pt idx="162">
                  <c:v>44067</c:v>
                </c:pt>
                <c:pt idx="163">
                  <c:v>44068</c:v>
                </c:pt>
                <c:pt idx="164">
                  <c:v>44069</c:v>
                </c:pt>
                <c:pt idx="165">
                  <c:v>44070</c:v>
                </c:pt>
                <c:pt idx="166">
                  <c:v>44071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44082</c:v>
                </c:pt>
                <c:pt idx="173">
                  <c:v>44083</c:v>
                </c:pt>
                <c:pt idx="174">
                  <c:v>44084</c:v>
                </c:pt>
                <c:pt idx="175">
                  <c:v>44085</c:v>
                </c:pt>
                <c:pt idx="176">
                  <c:v>44088</c:v>
                </c:pt>
                <c:pt idx="177">
                  <c:v>44089</c:v>
                </c:pt>
                <c:pt idx="178">
                  <c:v>44090</c:v>
                </c:pt>
                <c:pt idx="179">
                  <c:v>44091</c:v>
                </c:pt>
                <c:pt idx="180">
                  <c:v>44092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44109</c:v>
                </c:pt>
                <c:pt idx="192">
                  <c:v>44110</c:v>
                </c:pt>
                <c:pt idx="193">
                  <c:v>44111</c:v>
                </c:pt>
                <c:pt idx="194">
                  <c:v>44112</c:v>
                </c:pt>
                <c:pt idx="195">
                  <c:v>44113</c:v>
                </c:pt>
                <c:pt idx="196">
                  <c:v>44116</c:v>
                </c:pt>
                <c:pt idx="197">
                  <c:v>44117</c:v>
                </c:pt>
                <c:pt idx="198">
                  <c:v>44118</c:v>
                </c:pt>
                <c:pt idx="199">
                  <c:v>44119</c:v>
                </c:pt>
                <c:pt idx="200">
                  <c:v>44120</c:v>
                </c:pt>
                <c:pt idx="201">
                  <c:v>44123</c:v>
                </c:pt>
                <c:pt idx="202">
                  <c:v>44124</c:v>
                </c:pt>
                <c:pt idx="203">
                  <c:v>44125</c:v>
                </c:pt>
                <c:pt idx="204">
                  <c:v>44126</c:v>
                </c:pt>
                <c:pt idx="205">
                  <c:v>44127</c:v>
                </c:pt>
                <c:pt idx="206">
                  <c:v>44130</c:v>
                </c:pt>
                <c:pt idx="207">
                  <c:v>44131</c:v>
                </c:pt>
                <c:pt idx="208">
                  <c:v>44132</c:v>
                </c:pt>
                <c:pt idx="209">
                  <c:v>44133</c:v>
                </c:pt>
                <c:pt idx="210">
                  <c:v>44134</c:v>
                </c:pt>
                <c:pt idx="211">
                  <c:v>44137</c:v>
                </c:pt>
                <c:pt idx="212">
                  <c:v>44138</c:v>
                </c:pt>
                <c:pt idx="213">
                  <c:v>44139</c:v>
                </c:pt>
                <c:pt idx="214">
                  <c:v>44140</c:v>
                </c:pt>
                <c:pt idx="215">
                  <c:v>44141</c:v>
                </c:pt>
                <c:pt idx="216">
                  <c:v>44144</c:v>
                </c:pt>
                <c:pt idx="217">
                  <c:v>44145</c:v>
                </c:pt>
                <c:pt idx="218">
                  <c:v>44146</c:v>
                </c:pt>
                <c:pt idx="219">
                  <c:v>44147</c:v>
                </c:pt>
                <c:pt idx="220">
                  <c:v>44148</c:v>
                </c:pt>
                <c:pt idx="221">
                  <c:v>44151</c:v>
                </c:pt>
                <c:pt idx="222">
                  <c:v>44152</c:v>
                </c:pt>
                <c:pt idx="223">
                  <c:v>44153</c:v>
                </c:pt>
                <c:pt idx="224">
                  <c:v>44154</c:v>
                </c:pt>
                <c:pt idx="225">
                  <c:v>44155</c:v>
                </c:pt>
                <c:pt idx="226">
                  <c:v>44158</c:v>
                </c:pt>
                <c:pt idx="227">
                  <c:v>44159</c:v>
                </c:pt>
                <c:pt idx="228">
                  <c:v>44160</c:v>
                </c:pt>
                <c:pt idx="229">
                  <c:v>44162</c:v>
                </c:pt>
                <c:pt idx="230">
                  <c:v>44165</c:v>
                </c:pt>
                <c:pt idx="231">
                  <c:v>44166</c:v>
                </c:pt>
                <c:pt idx="232">
                  <c:v>44167</c:v>
                </c:pt>
                <c:pt idx="233">
                  <c:v>44168</c:v>
                </c:pt>
                <c:pt idx="234">
                  <c:v>44169</c:v>
                </c:pt>
                <c:pt idx="235">
                  <c:v>44172</c:v>
                </c:pt>
                <c:pt idx="236">
                  <c:v>44173</c:v>
                </c:pt>
                <c:pt idx="237">
                  <c:v>44174</c:v>
                </c:pt>
                <c:pt idx="238">
                  <c:v>44175</c:v>
                </c:pt>
                <c:pt idx="239">
                  <c:v>44176</c:v>
                </c:pt>
                <c:pt idx="240">
                  <c:v>44179</c:v>
                </c:pt>
                <c:pt idx="241">
                  <c:v>44180</c:v>
                </c:pt>
                <c:pt idx="242">
                  <c:v>44181</c:v>
                </c:pt>
                <c:pt idx="243">
                  <c:v>44182</c:v>
                </c:pt>
                <c:pt idx="244">
                  <c:v>44183</c:v>
                </c:pt>
                <c:pt idx="245">
                  <c:v>44186</c:v>
                </c:pt>
                <c:pt idx="246">
                  <c:v>44187</c:v>
                </c:pt>
                <c:pt idx="247">
                  <c:v>44188</c:v>
                </c:pt>
                <c:pt idx="248">
                  <c:v>44189</c:v>
                </c:pt>
                <c:pt idx="249">
                  <c:v>44193</c:v>
                </c:pt>
                <c:pt idx="250">
                  <c:v>44194</c:v>
                </c:pt>
                <c:pt idx="251">
                  <c:v>44195</c:v>
                </c:pt>
              </c:numCache>
            </c:numRef>
          </c:cat>
          <c:val>
            <c:numRef>
              <c:f>'6050_Module3Project_Data'!$E$2:$E$258</c:f>
              <c:numCache>
                <c:formatCode>General</c:formatCode>
                <c:ptCount val="257"/>
                <c:pt idx="0">
                  <c:v>329.80999759999997</c:v>
                </c:pt>
                <c:pt idx="1">
                  <c:v>325.89999390000003</c:v>
                </c:pt>
                <c:pt idx="2">
                  <c:v>335.82998659999998</c:v>
                </c:pt>
                <c:pt idx="3">
                  <c:v>330.75</c:v>
                </c:pt>
                <c:pt idx="4">
                  <c:v>339.26000979999998</c:v>
                </c:pt>
                <c:pt idx="5">
                  <c:v>335.6600037</c:v>
                </c:pt>
                <c:pt idx="6">
                  <c:v>329.0499878</c:v>
                </c:pt>
                <c:pt idx="7">
                  <c:v>338.92001340000002</c:v>
                </c:pt>
                <c:pt idx="8">
                  <c:v>338.69000240000003</c:v>
                </c:pt>
                <c:pt idx="9">
                  <c:v>339.07000729999999</c:v>
                </c:pt>
                <c:pt idx="10">
                  <c:v>338.61999509999998</c:v>
                </c:pt>
                <c:pt idx="11">
                  <c:v>339.67001340000002</c:v>
                </c:pt>
                <c:pt idx="12">
                  <c:v>338.10998540000003</c:v>
                </c:pt>
                <c:pt idx="13">
                  <c:v>326</c:v>
                </c:pt>
                <c:pt idx="14">
                  <c:v>349.60000609999997</c:v>
                </c:pt>
                <c:pt idx="15">
                  <c:v>353.1600037</c:v>
                </c:pt>
                <c:pt idx="16">
                  <c:v>342.88000490000002</c:v>
                </c:pt>
                <c:pt idx="17">
                  <c:v>348.51998900000001</c:v>
                </c:pt>
                <c:pt idx="18">
                  <c:v>343.1600037</c:v>
                </c:pt>
                <c:pt idx="19">
                  <c:v>347.73999020000002</c:v>
                </c:pt>
                <c:pt idx="20">
                  <c:v>345.0899963</c:v>
                </c:pt>
                <c:pt idx="21">
                  <c:v>358</c:v>
                </c:pt>
                <c:pt idx="22">
                  <c:v>369.01000979999998</c:v>
                </c:pt>
                <c:pt idx="23">
                  <c:v>369.67001340000002</c:v>
                </c:pt>
                <c:pt idx="24">
                  <c:v>366.9500122</c:v>
                </c:pt>
                <c:pt idx="25">
                  <c:v>366.76998900000001</c:v>
                </c:pt>
                <c:pt idx="26">
                  <c:v>371.07000729999999</c:v>
                </c:pt>
                <c:pt idx="27">
                  <c:v>373.69000240000003</c:v>
                </c:pt>
                <c:pt idx="28">
                  <c:v>380.01000979999998</c:v>
                </c:pt>
                <c:pt idx="29">
                  <c:v>381.39999390000003</c:v>
                </c:pt>
                <c:pt idx="30">
                  <c:v>380.39999390000003</c:v>
                </c:pt>
                <c:pt idx="31">
                  <c:v>387.77999879999999</c:v>
                </c:pt>
                <c:pt idx="32">
                  <c:v>386.19000240000003</c:v>
                </c:pt>
                <c:pt idx="33">
                  <c:v>386</c:v>
                </c:pt>
                <c:pt idx="34">
                  <c:v>380.07000729999999</c:v>
                </c:pt>
                <c:pt idx="35">
                  <c:v>368.7000122</c:v>
                </c:pt>
                <c:pt idx="36">
                  <c:v>360.0899963</c:v>
                </c:pt>
                <c:pt idx="37">
                  <c:v>379.23999020000002</c:v>
                </c:pt>
                <c:pt idx="38">
                  <c:v>371.7099915</c:v>
                </c:pt>
                <c:pt idx="39">
                  <c:v>369.02999879999999</c:v>
                </c:pt>
                <c:pt idx="40">
                  <c:v>381.0499878</c:v>
                </c:pt>
                <c:pt idx="41">
                  <c:v>368.76998900000001</c:v>
                </c:pt>
                <c:pt idx="42">
                  <c:v>383.7900085</c:v>
                </c:pt>
                <c:pt idx="43">
                  <c:v>372.77999879999999</c:v>
                </c:pt>
                <c:pt idx="44">
                  <c:v>368.97000120000001</c:v>
                </c:pt>
                <c:pt idx="45">
                  <c:v>346.48999020000002</c:v>
                </c:pt>
                <c:pt idx="46">
                  <c:v>364.13000490000002</c:v>
                </c:pt>
                <c:pt idx="47">
                  <c:v>349.92001340000002</c:v>
                </c:pt>
                <c:pt idx="48">
                  <c:v>315.25</c:v>
                </c:pt>
                <c:pt idx="49">
                  <c:v>336.2999878</c:v>
                </c:pt>
                <c:pt idx="50">
                  <c:v>298.8399963</c:v>
                </c:pt>
                <c:pt idx="51">
                  <c:v>319.75</c:v>
                </c:pt>
                <c:pt idx="52">
                  <c:v>315.47000120000001</c:v>
                </c:pt>
                <c:pt idx="53">
                  <c:v>332.02999879999999</c:v>
                </c:pt>
                <c:pt idx="54">
                  <c:v>332.82998659999998</c:v>
                </c:pt>
                <c:pt idx="55">
                  <c:v>360.26998900000001</c:v>
                </c:pt>
                <c:pt idx="56">
                  <c:v>357.32000729999999</c:v>
                </c:pt>
                <c:pt idx="57">
                  <c:v>342.39001459999997</c:v>
                </c:pt>
                <c:pt idx="58">
                  <c:v>362.98999020000002</c:v>
                </c:pt>
                <c:pt idx="59">
                  <c:v>357.11999509999998</c:v>
                </c:pt>
                <c:pt idx="60">
                  <c:v>370.9599915</c:v>
                </c:pt>
                <c:pt idx="61">
                  <c:v>375.5</c:v>
                </c:pt>
                <c:pt idx="62">
                  <c:v>364.07998659999998</c:v>
                </c:pt>
                <c:pt idx="63">
                  <c:v>370.07998659999998</c:v>
                </c:pt>
                <c:pt idx="64">
                  <c:v>361.76000979999998</c:v>
                </c:pt>
                <c:pt idx="65">
                  <c:v>379.9599915</c:v>
                </c:pt>
                <c:pt idx="66">
                  <c:v>372.27999879999999</c:v>
                </c:pt>
                <c:pt idx="67">
                  <c:v>371.11999509999998</c:v>
                </c:pt>
                <c:pt idx="68">
                  <c:v>370.72000120000001</c:v>
                </c:pt>
                <c:pt idx="69">
                  <c:v>396.72000120000001</c:v>
                </c:pt>
                <c:pt idx="70">
                  <c:v>413.5499878</c:v>
                </c:pt>
                <c:pt idx="71">
                  <c:v>426.75</c:v>
                </c:pt>
                <c:pt idx="72">
                  <c:v>439.17001340000002</c:v>
                </c:pt>
                <c:pt idx="73">
                  <c:v>422.9599915</c:v>
                </c:pt>
                <c:pt idx="74">
                  <c:v>437.48999020000002</c:v>
                </c:pt>
                <c:pt idx="75">
                  <c:v>433.82998659999998</c:v>
                </c:pt>
                <c:pt idx="76">
                  <c:v>421.42001340000002</c:v>
                </c:pt>
                <c:pt idx="77">
                  <c:v>426.7000122</c:v>
                </c:pt>
                <c:pt idx="78">
                  <c:v>424.98999020000002</c:v>
                </c:pt>
                <c:pt idx="79">
                  <c:v>421.38000490000002</c:v>
                </c:pt>
                <c:pt idx="80">
                  <c:v>403.82998659999998</c:v>
                </c:pt>
                <c:pt idx="81">
                  <c:v>411.89001459999997</c:v>
                </c:pt>
                <c:pt idx="82">
                  <c:v>419.85000609999997</c:v>
                </c:pt>
                <c:pt idx="83">
                  <c:v>415.26998900000001</c:v>
                </c:pt>
                <c:pt idx="84">
                  <c:v>428.14999390000003</c:v>
                </c:pt>
                <c:pt idx="85">
                  <c:v>424.67999270000001</c:v>
                </c:pt>
                <c:pt idx="86">
                  <c:v>434.26000979999998</c:v>
                </c:pt>
                <c:pt idx="87">
                  <c:v>436.52999879999999</c:v>
                </c:pt>
                <c:pt idx="88">
                  <c:v>435.5499878</c:v>
                </c:pt>
                <c:pt idx="89">
                  <c:v>440.51998900000001</c:v>
                </c:pt>
                <c:pt idx="90">
                  <c:v>431.82000729999999</c:v>
                </c:pt>
                <c:pt idx="91">
                  <c:v>438.26998900000001</c:v>
                </c:pt>
                <c:pt idx="92">
                  <c:v>441.9500122</c:v>
                </c:pt>
                <c:pt idx="93">
                  <c:v>454.19000240000003</c:v>
                </c:pt>
                <c:pt idx="94">
                  <c:v>452.57998659999998</c:v>
                </c:pt>
                <c:pt idx="95">
                  <c:v>451.0400085</c:v>
                </c:pt>
                <c:pt idx="96">
                  <c:v>447.67001340000002</c:v>
                </c:pt>
                <c:pt idx="97">
                  <c:v>436.25</c:v>
                </c:pt>
                <c:pt idx="98">
                  <c:v>429.32000729999999</c:v>
                </c:pt>
                <c:pt idx="99">
                  <c:v>414.76998900000001</c:v>
                </c:pt>
                <c:pt idx="100">
                  <c:v>419.89001459999997</c:v>
                </c:pt>
                <c:pt idx="101">
                  <c:v>413.44000240000003</c:v>
                </c:pt>
                <c:pt idx="102">
                  <c:v>419.73001099999999</c:v>
                </c:pt>
                <c:pt idx="103">
                  <c:v>425.92001340000002</c:v>
                </c:pt>
                <c:pt idx="104">
                  <c:v>427.30999759999997</c:v>
                </c:pt>
                <c:pt idx="105">
                  <c:v>421.97000120000001</c:v>
                </c:pt>
                <c:pt idx="106">
                  <c:v>414.32998659999998</c:v>
                </c:pt>
                <c:pt idx="107">
                  <c:v>419.60000609999997</c:v>
                </c:pt>
                <c:pt idx="108">
                  <c:v>419.48999020000002</c:v>
                </c:pt>
                <c:pt idx="109">
                  <c:v>434.0499878</c:v>
                </c:pt>
                <c:pt idx="110">
                  <c:v>434.48001099999999</c:v>
                </c:pt>
                <c:pt idx="111">
                  <c:v>425.55999759999997</c:v>
                </c:pt>
                <c:pt idx="112">
                  <c:v>418.07000729999999</c:v>
                </c:pt>
                <c:pt idx="113">
                  <c:v>425.5</c:v>
                </c:pt>
                <c:pt idx="114">
                  <c:v>436.13000490000002</c:v>
                </c:pt>
                <c:pt idx="115">
                  <c:v>447.76998900000001</c:v>
                </c:pt>
                <c:pt idx="116">
                  <c:v>449.86999509999998</c:v>
                </c:pt>
                <c:pt idx="117">
                  <c:v>453.72000120000001</c:v>
                </c:pt>
                <c:pt idx="118">
                  <c:v>468.0400085</c:v>
                </c:pt>
                <c:pt idx="119">
                  <c:v>466.26000979999998</c:v>
                </c:pt>
                <c:pt idx="120">
                  <c:v>457.85000609999997</c:v>
                </c:pt>
                <c:pt idx="121">
                  <c:v>465.9100037</c:v>
                </c:pt>
                <c:pt idx="122">
                  <c:v>443.39999390000003</c:v>
                </c:pt>
                <c:pt idx="123">
                  <c:v>447.23999020000002</c:v>
                </c:pt>
                <c:pt idx="124">
                  <c:v>455.0400085</c:v>
                </c:pt>
                <c:pt idx="125">
                  <c:v>485.64001459999997</c:v>
                </c:pt>
                <c:pt idx="126">
                  <c:v>476.89001459999997</c:v>
                </c:pt>
                <c:pt idx="127">
                  <c:v>493.80999759999997</c:v>
                </c:pt>
                <c:pt idx="128">
                  <c:v>493.1600037</c:v>
                </c:pt>
                <c:pt idx="129">
                  <c:v>502.77999879999999</c:v>
                </c:pt>
                <c:pt idx="130">
                  <c:v>507.76000979999998</c:v>
                </c:pt>
                <c:pt idx="131">
                  <c:v>548.72998050000001</c:v>
                </c:pt>
                <c:pt idx="132">
                  <c:v>525.5</c:v>
                </c:pt>
                <c:pt idx="133">
                  <c:v>524.88000490000002</c:v>
                </c:pt>
                <c:pt idx="134">
                  <c:v>523.26000980000003</c:v>
                </c:pt>
                <c:pt idx="135">
                  <c:v>527.39001459999997</c:v>
                </c:pt>
                <c:pt idx="136">
                  <c:v>492.98999020000002</c:v>
                </c:pt>
                <c:pt idx="137">
                  <c:v>502.4100037</c:v>
                </c:pt>
                <c:pt idx="138">
                  <c:v>490.10000609999997</c:v>
                </c:pt>
                <c:pt idx="139">
                  <c:v>489.82000729999999</c:v>
                </c:pt>
                <c:pt idx="140">
                  <c:v>477.57998659999998</c:v>
                </c:pt>
                <c:pt idx="141">
                  <c:v>480.4500122</c:v>
                </c:pt>
                <c:pt idx="142">
                  <c:v>495.64999390000003</c:v>
                </c:pt>
                <c:pt idx="143">
                  <c:v>488.51000979999998</c:v>
                </c:pt>
                <c:pt idx="144">
                  <c:v>484.48001099999999</c:v>
                </c:pt>
                <c:pt idx="145">
                  <c:v>485.7999878</c:v>
                </c:pt>
                <c:pt idx="146">
                  <c:v>488.88000490000002</c:v>
                </c:pt>
                <c:pt idx="147">
                  <c:v>498.61999509999998</c:v>
                </c:pt>
                <c:pt idx="148">
                  <c:v>509.64001459999997</c:v>
                </c:pt>
                <c:pt idx="149">
                  <c:v>502.10998540000003</c:v>
                </c:pt>
                <c:pt idx="150">
                  <c:v>509.07998659999998</c:v>
                </c:pt>
                <c:pt idx="151">
                  <c:v>494.73001099999999</c:v>
                </c:pt>
                <c:pt idx="152">
                  <c:v>483.38000490000002</c:v>
                </c:pt>
                <c:pt idx="153">
                  <c:v>466.92999270000001</c:v>
                </c:pt>
                <c:pt idx="154">
                  <c:v>475.47000120000001</c:v>
                </c:pt>
                <c:pt idx="155">
                  <c:v>481.32998659999998</c:v>
                </c:pt>
                <c:pt idx="156">
                  <c:v>482.67999270000001</c:v>
                </c:pt>
                <c:pt idx="157">
                  <c:v>482.35000609999997</c:v>
                </c:pt>
                <c:pt idx="158">
                  <c:v>491.86999509999998</c:v>
                </c:pt>
                <c:pt idx="159">
                  <c:v>484.52999879999999</c:v>
                </c:pt>
                <c:pt idx="160">
                  <c:v>497.89999390000003</c:v>
                </c:pt>
                <c:pt idx="161">
                  <c:v>492.30999759999997</c:v>
                </c:pt>
                <c:pt idx="162">
                  <c:v>488.80999759999997</c:v>
                </c:pt>
                <c:pt idx="163">
                  <c:v>490.57998659999998</c:v>
                </c:pt>
                <c:pt idx="164">
                  <c:v>547.53002930000002</c:v>
                </c:pt>
                <c:pt idx="165">
                  <c:v>526.27001949999999</c:v>
                </c:pt>
                <c:pt idx="166">
                  <c:v>523.89001459999997</c:v>
                </c:pt>
                <c:pt idx="167">
                  <c:v>529.55999759999997</c:v>
                </c:pt>
                <c:pt idx="168">
                  <c:v>556.54998780000005</c:v>
                </c:pt>
                <c:pt idx="169">
                  <c:v>552.8400269</c:v>
                </c:pt>
                <c:pt idx="170">
                  <c:v>525.75</c:v>
                </c:pt>
                <c:pt idx="171">
                  <c:v>516.04998780000005</c:v>
                </c:pt>
                <c:pt idx="172">
                  <c:v>507.01998900000001</c:v>
                </c:pt>
                <c:pt idx="173">
                  <c:v>500.19000240000003</c:v>
                </c:pt>
                <c:pt idx="174">
                  <c:v>480.67001340000002</c:v>
                </c:pt>
                <c:pt idx="175">
                  <c:v>482.02999879999999</c:v>
                </c:pt>
                <c:pt idx="176">
                  <c:v>476.26000979999998</c:v>
                </c:pt>
                <c:pt idx="177">
                  <c:v>495.98999020000002</c:v>
                </c:pt>
                <c:pt idx="178">
                  <c:v>483.85998540000003</c:v>
                </c:pt>
                <c:pt idx="179">
                  <c:v>470.2000122</c:v>
                </c:pt>
                <c:pt idx="180">
                  <c:v>469.9599915</c:v>
                </c:pt>
                <c:pt idx="181">
                  <c:v>487.35000609999997</c:v>
                </c:pt>
                <c:pt idx="182">
                  <c:v>491.17001340000002</c:v>
                </c:pt>
                <c:pt idx="183">
                  <c:v>470.60998540000003</c:v>
                </c:pt>
                <c:pt idx="184">
                  <c:v>473.07998659999998</c:v>
                </c:pt>
                <c:pt idx="185">
                  <c:v>482.88000490000002</c:v>
                </c:pt>
                <c:pt idx="186">
                  <c:v>490.64999390000003</c:v>
                </c:pt>
                <c:pt idx="187">
                  <c:v>493.48001099999999</c:v>
                </c:pt>
                <c:pt idx="188">
                  <c:v>500.02999879999999</c:v>
                </c:pt>
                <c:pt idx="189">
                  <c:v>527.51000980000003</c:v>
                </c:pt>
                <c:pt idx="190">
                  <c:v>503.05999759999997</c:v>
                </c:pt>
                <c:pt idx="191">
                  <c:v>520.65002440000001</c:v>
                </c:pt>
                <c:pt idx="192">
                  <c:v>505.86999509999998</c:v>
                </c:pt>
                <c:pt idx="193">
                  <c:v>534.6599731</c:v>
                </c:pt>
                <c:pt idx="194">
                  <c:v>531.78997800000002</c:v>
                </c:pt>
                <c:pt idx="195">
                  <c:v>539.44000240000003</c:v>
                </c:pt>
                <c:pt idx="196">
                  <c:v>539.80999759999997</c:v>
                </c:pt>
                <c:pt idx="197">
                  <c:v>554.0900269</c:v>
                </c:pt>
                <c:pt idx="198">
                  <c:v>541.45001219999995</c:v>
                </c:pt>
                <c:pt idx="199">
                  <c:v>541.94000240000003</c:v>
                </c:pt>
                <c:pt idx="200">
                  <c:v>530.78997800000002</c:v>
                </c:pt>
                <c:pt idx="201">
                  <c:v>530.71997069999998</c:v>
                </c:pt>
                <c:pt idx="202">
                  <c:v>525.41998290000004</c:v>
                </c:pt>
                <c:pt idx="203">
                  <c:v>489.0499878</c:v>
                </c:pt>
                <c:pt idx="204">
                  <c:v>485.23001099999999</c:v>
                </c:pt>
                <c:pt idx="205">
                  <c:v>488.27999879999999</c:v>
                </c:pt>
                <c:pt idx="206">
                  <c:v>488.23999020000002</c:v>
                </c:pt>
                <c:pt idx="207">
                  <c:v>488.92999270000001</c:v>
                </c:pt>
                <c:pt idx="208">
                  <c:v>486.23999020000002</c:v>
                </c:pt>
                <c:pt idx="209">
                  <c:v>504.2099915</c:v>
                </c:pt>
                <c:pt idx="210">
                  <c:v>475.73999020000002</c:v>
                </c:pt>
                <c:pt idx="211">
                  <c:v>484.11999509999998</c:v>
                </c:pt>
                <c:pt idx="212">
                  <c:v>487.22000120000001</c:v>
                </c:pt>
                <c:pt idx="213">
                  <c:v>496.9500122</c:v>
                </c:pt>
                <c:pt idx="214">
                  <c:v>513.76000980000003</c:v>
                </c:pt>
                <c:pt idx="215">
                  <c:v>514.72998050000001</c:v>
                </c:pt>
                <c:pt idx="216">
                  <c:v>470.5</c:v>
                </c:pt>
                <c:pt idx="217">
                  <c:v>480.23999020000002</c:v>
                </c:pt>
                <c:pt idx="218">
                  <c:v>490.76000979999998</c:v>
                </c:pt>
                <c:pt idx="219">
                  <c:v>486.76998900000001</c:v>
                </c:pt>
                <c:pt idx="220">
                  <c:v>482.8399963</c:v>
                </c:pt>
                <c:pt idx="221">
                  <c:v>479.10000609999997</c:v>
                </c:pt>
                <c:pt idx="222">
                  <c:v>480.63000490000002</c:v>
                </c:pt>
                <c:pt idx="223">
                  <c:v>481.7900085</c:v>
                </c:pt>
                <c:pt idx="224">
                  <c:v>484.67001340000002</c:v>
                </c:pt>
                <c:pt idx="225">
                  <c:v>488.23999020000002</c:v>
                </c:pt>
                <c:pt idx="226">
                  <c:v>476.61999509999998</c:v>
                </c:pt>
                <c:pt idx="227">
                  <c:v>482.88000490000002</c:v>
                </c:pt>
                <c:pt idx="228">
                  <c:v>485</c:v>
                </c:pt>
                <c:pt idx="229">
                  <c:v>491.35998540000003</c:v>
                </c:pt>
                <c:pt idx="230">
                  <c:v>490.7000122</c:v>
                </c:pt>
                <c:pt idx="231">
                  <c:v>504.57998659999998</c:v>
                </c:pt>
                <c:pt idx="232">
                  <c:v>503.38000490000002</c:v>
                </c:pt>
                <c:pt idx="233">
                  <c:v>497.51998900000001</c:v>
                </c:pt>
                <c:pt idx="234">
                  <c:v>498.30999759999997</c:v>
                </c:pt>
                <c:pt idx="235">
                  <c:v>515.78002930000002</c:v>
                </c:pt>
                <c:pt idx="236">
                  <c:v>512.6599731</c:v>
                </c:pt>
                <c:pt idx="237">
                  <c:v>493.60000609999997</c:v>
                </c:pt>
                <c:pt idx="238">
                  <c:v>501.0899963</c:v>
                </c:pt>
                <c:pt idx="239">
                  <c:v>503.22000120000001</c:v>
                </c:pt>
                <c:pt idx="240">
                  <c:v>522.41998290000004</c:v>
                </c:pt>
                <c:pt idx="241">
                  <c:v>519.78002930000002</c:v>
                </c:pt>
                <c:pt idx="242">
                  <c:v>524.83001709999996</c:v>
                </c:pt>
                <c:pt idx="243">
                  <c:v>532.90002440000001</c:v>
                </c:pt>
                <c:pt idx="244">
                  <c:v>534.45001219999995</c:v>
                </c:pt>
                <c:pt idx="245">
                  <c:v>528.9099731</c:v>
                </c:pt>
                <c:pt idx="246">
                  <c:v>527.33001709999996</c:v>
                </c:pt>
                <c:pt idx="247">
                  <c:v>514.47998050000001</c:v>
                </c:pt>
                <c:pt idx="248">
                  <c:v>513.96997069999998</c:v>
                </c:pt>
                <c:pt idx="249">
                  <c:v>519.11999509999998</c:v>
                </c:pt>
                <c:pt idx="250">
                  <c:v>530.86999509999998</c:v>
                </c:pt>
                <c:pt idx="251">
                  <c:v>524.5900269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0B-4E34-A160-4A7824863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2627151"/>
        <c:axId val="1532630895"/>
      </c:lineChart>
      <c:dateAx>
        <c:axId val="1532627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630895"/>
        <c:crosses val="autoZero"/>
        <c:auto val="1"/>
        <c:lblOffset val="100"/>
        <c:baseTimeUnit val="days"/>
      </c:dateAx>
      <c:valAx>
        <c:axId val="153263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HON (Honeywell Inc)  / 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627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Amazon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'Part 3'!$G$6:$G$262</c:f>
              <c:numCache>
                <c:formatCode>0.000</c:formatCode>
                <c:ptCount val="257"/>
                <c:pt idx="0">
                  <c:v>92.37074306833685</c:v>
                </c:pt>
                <c:pt idx="1">
                  <c:v>92.696384193615017</c:v>
                </c:pt>
                <c:pt idx="2">
                  <c:v>93.022025318893171</c:v>
                </c:pt>
                <c:pt idx="3">
                  <c:v>93.347666444171338</c:v>
                </c:pt>
                <c:pt idx="4">
                  <c:v>93.673307569449506</c:v>
                </c:pt>
                <c:pt idx="5">
                  <c:v>93.998948694727673</c:v>
                </c:pt>
                <c:pt idx="6">
                  <c:v>94.324589820005841</c:v>
                </c:pt>
                <c:pt idx="7">
                  <c:v>94.650230945284008</c:v>
                </c:pt>
                <c:pt idx="8">
                  <c:v>94.975872070562161</c:v>
                </c:pt>
                <c:pt idx="9">
                  <c:v>95.301513195840329</c:v>
                </c:pt>
                <c:pt idx="10">
                  <c:v>95.627154321118496</c:v>
                </c:pt>
                <c:pt idx="11">
                  <c:v>95.952795446396664</c:v>
                </c:pt>
                <c:pt idx="12">
                  <c:v>96.278436571674831</c:v>
                </c:pt>
                <c:pt idx="13">
                  <c:v>96.604077696952999</c:v>
                </c:pt>
                <c:pt idx="14">
                  <c:v>96.929718822231152</c:v>
                </c:pt>
                <c:pt idx="15">
                  <c:v>97.255359947509319</c:v>
                </c:pt>
                <c:pt idx="16">
                  <c:v>97.581001072787487</c:v>
                </c:pt>
                <c:pt idx="17">
                  <c:v>97.906642198065654</c:v>
                </c:pt>
                <c:pt idx="18">
                  <c:v>98.232283323343822</c:v>
                </c:pt>
                <c:pt idx="19">
                  <c:v>98.557924448621989</c:v>
                </c:pt>
                <c:pt idx="20">
                  <c:v>98.883565573900142</c:v>
                </c:pt>
                <c:pt idx="21">
                  <c:v>99.20920669917831</c:v>
                </c:pt>
                <c:pt idx="22">
                  <c:v>99.534847824456477</c:v>
                </c:pt>
                <c:pt idx="23">
                  <c:v>99.860488949734645</c:v>
                </c:pt>
                <c:pt idx="24">
                  <c:v>100.18613007501281</c:v>
                </c:pt>
                <c:pt idx="25">
                  <c:v>100.51177120029098</c:v>
                </c:pt>
                <c:pt idx="26">
                  <c:v>100.83741232556913</c:v>
                </c:pt>
                <c:pt idx="27">
                  <c:v>101.1630534508473</c:v>
                </c:pt>
                <c:pt idx="28">
                  <c:v>101.48869457612547</c:v>
                </c:pt>
                <c:pt idx="29">
                  <c:v>101.81433570140364</c:v>
                </c:pt>
                <c:pt idx="30">
                  <c:v>102.1399768266818</c:v>
                </c:pt>
                <c:pt idx="31">
                  <c:v>102.46561795195996</c:v>
                </c:pt>
                <c:pt idx="32">
                  <c:v>102.79125907723812</c:v>
                </c:pt>
                <c:pt idx="33">
                  <c:v>103.11690020251629</c:v>
                </c:pt>
                <c:pt idx="34">
                  <c:v>103.44254132779446</c:v>
                </c:pt>
                <c:pt idx="35">
                  <c:v>103.76818245307263</c:v>
                </c:pt>
                <c:pt idx="36">
                  <c:v>104.09382357835079</c:v>
                </c:pt>
                <c:pt idx="37">
                  <c:v>104.41946470362896</c:v>
                </c:pt>
                <c:pt idx="38">
                  <c:v>104.74510582890711</c:v>
                </c:pt>
                <c:pt idx="39">
                  <c:v>105.07074695418528</c:v>
                </c:pt>
                <c:pt idx="40">
                  <c:v>105.39638807946345</c:v>
                </c:pt>
                <c:pt idx="41">
                  <c:v>105.72202920474162</c:v>
                </c:pt>
                <c:pt idx="42">
                  <c:v>106.04767033001978</c:v>
                </c:pt>
                <c:pt idx="43">
                  <c:v>106.37331145529794</c:v>
                </c:pt>
                <c:pt idx="44">
                  <c:v>106.6989525805761</c:v>
                </c:pt>
                <c:pt idx="45">
                  <c:v>107.02459370585427</c:v>
                </c:pt>
                <c:pt idx="46">
                  <c:v>107.35023483113244</c:v>
                </c:pt>
                <c:pt idx="47">
                  <c:v>107.67587595641061</c:v>
                </c:pt>
                <c:pt idx="48">
                  <c:v>108.00151708168877</c:v>
                </c:pt>
                <c:pt idx="49">
                  <c:v>108.32715820696694</c:v>
                </c:pt>
                <c:pt idx="50">
                  <c:v>108.6527993322451</c:v>
                </c:pt>
                <c:pt idx="51">
                  <c:v>108.97844045752326</c:v>
                </c:pt>
                <c:pt idx="52">
                  <c:v>109.30408158280143</c:v>
                </c:pt>
                <c:pt idx="53">
                  <c:v>109.6297227080796</c:v>
                </c:pt>
                <c:pt idx="54">
                  <c:v>109.95536383335775</c:v>
                </c:pt>
                <c:pt idx="55">
                  <c:v>110.28100495863592</c:v>
                </c:pt>
                <c:pt idx="56">
                  <c:v>110.60664608391409</c:v>
                </c:pt>
                <c:pt idx="57">
                  <c:v>110.93228720919225</c:v>
                </c:pt>
                <c:pt idx="58">
                  <c:v>111.25792833447042</c:v>
                </c:pt>
                <c:pt idx="59">
                  <c:v>111.58356945974859</c:v>
                </c:pt>
                <c:pt idx="60">
                  <c:v>111.90921058502676</c:v>
                </c:pt>
                <c:pt idx="61">
                  <c:v>112.23485171030491</c:v>
                </c:pt>
                <c:pt idx="62">
                  <c:v>112.56049283558308</c:v>
                </c:pt>
                <c:pt idx="63">
                  <c:v>112.88613396086124</c:v>
                </c:pt>
                <c:pt idx="64">
                  <c:v>113.21177508613941</c:v>
                </c:pt>
                <c:pt idx="65">
                  <c:v>113.53741621141758</c:v>
                </c:pt>
                <c:pt idx="66">
                  <c:v>113.86305733669573</c:v>
                </c:pt>
                <c:pt idx="67">
                  <c:v>114.1886984619739</c:v>
                </c:pt>
                <c:pt idx="68">
                  <c:v>114.51433958725207</c:v>
                </c:pt>
                <c:pt idx="69">
                  <c:v>114.83998071253023</c:v>
                </c:pt>
                <c:pt idx="70">
                  <c:v>115.1656218378084</c:v>
                </c:pt>
                <c:pt idx="71">
                  <c:v>115.49126296308657</c:v>
                </c:pt>
                <c:pt idx="72">
                  <c:v>115.81690408836474</c:v>
                </c:pt>
                <c:pt idx="73">
                  <c:v>116.14254521364289</c:v>
                </c:pt>
                <c:pt idx="74">
                  <c:v>116.46818633892106</c:v>
                </c:pt>
                <c:pt idx="75">
                  <c:v>116.79382746419923</c:v>
                </c:pt>
                <c:pt idx="76">
                  <c:v>117.11946858947739</c:v>
                </c:pt>
                <c:pt idx="77">
                  <c:v>117.44510971475555</c:v>
                </c:pt>
                <c:pt idx="78">
                  <c:v>117.77075084003371</c:v>
                </c:pt>
                <c:pt idx="79">
                  <c:v>118.09639196531188</c:v>
                </c:pt>
                <c:pt idx="80">
                  <c:v>118.42203309059005</c:v>
                </c:pt>
                <c:pt idx="81">
                  <c:v>118.74767421586822</c:v>
                </c:pt>
                <c:pt idx="82">
                  <c:v>119.07331534114638</c:v>
                </c:pt>
                <c:pt idx="83">
                  <c:v>119.39895646642455</c:v>
                </c:pt>
                <c:pt idx="84">
                  <c:v>119.72459759170272</c:v>
                </c:pt>
                <c:pt idx="85">
                  <c:v>120.05023871698087</c:v>
                </c:pt>
                <c:pt idx="86">
                  <c:v>120.37587984225904</c:v>
                </c:pt>
                <c:pt idx="87">
                  <c:v>120.70152096753721</c:v>
                </c:pt>
                <c:pt idx="88">
                  <c:v>121.02716209281537</c:v>
                </c:pt>
                <c:pt idx="89">
                  <c:v>121.35280321809353</c:v>
                </c:pt>
                <c:pt idx="90">
                  <c:v>121.67844434337169</c:v>
                </c:pt>
                <c:pt idx="91">
                  <c:v>122.00408546864986</c:v>
                </c:pt>
                <c:pt idx="92">
                  <c:v>122.32972659392803</c:v>
                </c:pt>
                <c:pt idx="93">
                  <c:v>122.6553677192062</c:v>
                </c:pt>
                <c:pt idx="94">
                  <c:v>122.98100884448436</c:v>
                </c:pt>
                <c:pt idx="95">
                  <c:v>123.30664996976253</c:v>
                </c:pt>
                <c:pt idx="96">
                  <c:v>123.63229109504069</c:v>
                </c:pt>
                <c:pt idx="97">
                  <c:v>123.95793222031885</c:v>
                </c:pt>
                <c:pt idx="98">
                  <c:v>124.28357334559702</c:v>
                </c:pt>
                <c:pt idx="99">
                  <c:v>124.60921447087519</c:v>
                </c:pt>
                <c:pt idx="100">
                  <c:v>124.93485559615334</c:v>
                </c:pt>
                <c:pt idx="101">
                  <c:v>125.26049672143151</c:v>
                </c:pt>
                <c:pt idx="102">
                  <c:v>125.58613784670968</c:v>
                </c:pt>
                <c:pt idx="103">
                  <c:v>125.91177897198784</c:v>
                </c:pt>
                <c:pt idx="104">
                  <c:v>126.23742009726601</c:v>
                </c:pt>
                <c:pt idx="105">
                  <c:v>126.56306122254418</c:v>
                </c:pt>
                <c:pt idx="106">
                  <c:v>126.88870234782235</c:v>
                </c:pt>
                <c:pt idx="107">
                  <c:v>127.21434347310051</c:v>
                </c:pt>
                <c:pt idx="108">
                  <c:v>127.53998459837868</c:v>
                </c:pt>
                <c:pt idx="109">
                  <c:v>127.86562572365683</c:v>
                </c:pt>
                <c:pt idx="110">
                  <c:v>128.19126684893502</c:v>
                </c:pt>
                <c:pt idx="111">
                  <c:v>128.51690797421315</c:v>
                </c:pt>
                <c:pt idx="112">
                  <c:v>128.84254909949132</c:v>
                </c:pt>
                <c:pt idx="113">
                  <c:v>129.16819022476949</c:v>
                </c:pt>
                <c:pt idx="114">
                  <c:v>129.49383135004766</c:v>
                </c:pt>
                <c:pt idx="115">
                  <c:v>129.81947247532582</c:v>
                </c:pt>
                <c:pt idx="116">
                  <c:v>130.14511360060399</c:v>
                </c:pt>
                <c:pt idx="117">
                  <c:v>130.47075472588216</c:v>
                </c:pt>
                <c:pt idx="118">
                  <c:v>130.79639585116033</c:v>
                </c:pt>
                <c:pt idx="119">
                  <c:v>131.12203697643849</c:v>
                </c:pt>
                <c:pt idx="120">
                  <c:v>131.44767810171663</c:v>
                </c:pt>
                <c:pt idx="121">
                  <c:v>131.77331922699483</c:v>
                </c:pt>
                <c:pt idx="122">
                  <c:v>132.09896035227297</c:v>
                </c:pt>
                <c:pt idx="123">
                  <c:v>132.42460147755114</c:v>
                </c:pt>
                <c:pt idx="124">
                  <c:v>132.7502426028293</c:v>
                </c:pt>
                <c:pt idx="125">
                  <c:v>133.07588372810747</c:v>
                </c:pt>
                <c:pt idx="126">
                  <c:v>133.40152485338564</c:v>
                </c:pt>
                <c:pt idx="127">
                  <c:v>133.72716597866381</c:v>
                </c:pt>
                <c:pt idx="128">
                  <c:v>134.05280710394197</c:v>
                </c:pt>
                <c:pt idx="129">
                  <c:v>134.37844822922014</c:v>
                </c:pt>
                <c:pt idx="130">
                  <c:v>134.70408935449831</c:v>
                </c:pt>
                <c:pt idx="131">
                  <c:v>135.02973047977648</c:v>
                </c:pt>
                <c:pt idx="132">
                  <c:v>135.35537160505464</c:v>
                </c:pt>
                <c:pt idx="133">
                  <c:v>135.68101273033278</c:v>
                </c:pt>
                <c:pt idx="134">
                  <c:v>136.00665385561098</c:v>
                </c:pt>
                <c:pt idx="135">
                  <c:v>136.33229498088912</c:v>
                </c:pt>
                <c:pt idx="136">
                  <c:v>136.65793610616728</c:v>
                </c:pt>
                <c:pt idx="137">
                  <c:v>136.98357723144545</c:v>
                </c:pt>
                <c:pt idx="138">
                  <c:v>137.30921835672362</c:v>
                </c:pt>
                <c:pt idx="139">
                  <c:v>137.63485948200179</c:v>
                </c:pt>
                <c:pt idx="140">
                  <c:v>137.96050060727995</c:v>
                </c:pt>
                <c:pt idx="141">
                  <c:v>138.28614173255812</c:v>
                </c:pt>
                <c:pt idx="142">
                  <c:v>138.61178285783629</c:v>
                </c:pt>
                <c:pt idx="143">
                  <c:v>138.93742398311446</c:v>
                </c:pt>
                <c:pt idx="144">
                  <c:v>139.2630651083926</c:v>
                </c:pt>
                <c:pt idx="145">
                  <c:v>139.58870623367079</c:v>
                </c:pt>
                <c:pt idx="146">
                  <c:v>139.91434735894893</c:v>
                </c:pt>
                <c:pt idx="147">
                  <c:v>140.2399884842271</c:v>
                </c:pt>
                <c:pt idx="148">
                  <c:v>140.56562960950527</c:v>
                </c:pt>
                <c:pt idx="149">
                  <c:v>140.89127073478343</c:v>
                </c:pt>
                <c:pt idx="150">
                  <c:v>141.2169118600616</c:v>
                </c:pt>
                <c:pt idx="151">
                  <c:v>141.54255298533977</c:v>
                </c:pt>
                <c:pt idx="152">
                  <c:v>141.86819411061794</c:v>
                </c:pt>
                <c:pt idx="153">
                  <c:v>142.1938352358961</c:v>
                </c:pt>
                <c:pt idx="154">
                  <c:v>142.51947636117427</c:v>
                </c:pt>
                <c:pt idx="155">
                  <c:v>142.84511748645241</c:v>
                </c:pt>
                <c:pt idx="156">
                  <c:v>143.17075861173061</c:v>
                </c:pt>
                <c:pt idx="157">
                  <c:v>143.49639973700874</c:v>
                </c:pt>
                <c:pt idx="158">
                  <c:v>143.82204086228691</c:v>
                </c:pt>
                <c:pt idx="159">
                  <c:v>144.14768198756508</c:v>
                </c:pt>
                <c:pt idx="160">
                  <c:v>144.47332311284325</c:v>
                </c:pt>
                <c:pt idx="161">
                  <c:v>144.79896423812141</c:v>
                </c:pt>
                <c:pt idx="162">
                  <c:v>145.12460536339958</c:v>
                </c:pt>
                <c:pt idx="163">
                  <c:v>145.45024648867775</c:v>
                </c:pt>
                <c:pt idx="164">
                  <c:v>145.77588761395592</c:v>
                </c:pt>
                <c:pt idx="165">
                  <c:v>146.10152873923408</c:v>
                </c:pt>
                <c:pt idx="166">
                  <c:v>146.42716986451225</c:v>
                </c:pt>
                <c:pt idx="167">
                  <c:v>146.75281098979042</c:v>
                </c:pt>
                <c:pt idx="168">
                  <c:v>147.07845211506856</c:v>
                </c:pt>
                <c:pt idx="169">
                  <c:v>147.40409324034675</c:v>
                </c:pt>
                <c:pt idx="170">
                  <c:v>147.72973436562489</c:v>
                </c:pt>
                <c:pt idx="171">
                  <c:v>148.05537549090306</c:v>
                </c:pt>
                <c:pt idx="172">
                  <c:v>148.38101661618123</c:v>
                </c:pt>
                <c:pt idx="173">
                  <c:v>148.7066577414594</c:v>
                </c:pt>
                <c:pt idx="174">
                  <c:v>149.03229886673756</c:v>
                </c:pt>
                <c:pt idx="175">
                  <c:v>149.35793999201573</c:v>
                </c:pt>
                <c:pt idx="176">
                  <c:v>149.6835811172939</c:v>
                </c:pt>
                <c:pt idx="177">
                  <c:v>150.00922224257206</c:v>
                </c:pt>
                <c:pt idx="178">
                  <c:v>150.33486336785023</c:v>
                </c:pt>
                <c:pt idx="179">
                  <c:v>150.66050449312837</c:v>
                </c:pt>
                <c:pt idx="180">
                  <c:v>150.98614561840657</c:v>
                </c:pt>
                <c:pt idx="181">
                  <c:v>151.31178674368471</c:v>
                </c:pt>
                <c:pt idx="182">
                  <c:v>151.63742786896287</c:v>
                </c:pt>
                <c:pt idx="183">
                  <c:v>151.96306899424104</c:v>
                </c:pt>
                <c:pt idx="184">
                  <c:v>152.28871011951921</c:v>
                </c:pt>
                <c:pt idx="185">
                  <c:v>152.61435124479738</c:v>
                </c:pt>
                <c:pt idx="186">
                  <c:v>152.93999237007554</c:v>
                </c:pt>
                <c:pt idx="187">
                  <c:v>153.26563349535371</c:v>
                </c:pt>
                <c:pt idx="188">
                  <c:v>153.59127462063188</c:v>
                </c:pt>
                <c:pt idx="189">
                  <c:v>153.91691574591005</c:v>
                </c:pt>
                <c:pt idx="190">
                  <c:v>154.24255687118819</c:v>
                </c:pt>
                <c:pt idx="191">
                  <c:v>154.56819799646638</c:v>
                </c:pt>
                <c:pt idx="192">
                  <c:v>154.89383912174452</c:v>
                </c:pt>
                <c:pt idx="193">
                  <c:v>155.21948024702269</c:v>
                </c:pt>
                <c:pt idx="194">
                  <c:v>155.54512137230086</c:v>
                </c:pt>
                <c:pt idx="195">
                  <c:v>155.87076249757902</c:v>
                </c:pt>
                <c:pt idx="196">
                  <c:v>156.19640362285719</c:v>
                </c:pt>
                <c:pt idx="197">
                  <c:v>156.52204474813536</c:v>
                </c:pt>
                <c:pt idx="198">
                  <c:v>156.84768587341352</c:v>
                </c:pt>
                <c:pt idx="199">
                  <c:v>157.17332699869169</c:v>
                </c:pt>
                <c:pt idx="200">
                  <c:v>157.49896812396986</c:v>
                </c:pt>
                <c:pt idx="201">
                  <c:v>157.824609249248</c:v>
                </c:pt>
                <c:pt idx="202">
                  <c:v>158.15025037452619</c:v>
                </c:pt>
                <c:pt idx="203">
                  <c:v>158.47589149980433</c:v>
                </c:pt>
                <c:pt idx="204">
                  <c:v>158.80153262508253</c:v>
                </c:pt>
                <c:pt idx="205">
                  <c:v>159.12717375036067</c:v>
                </c:pt>
                <c:pt idx="206">
                  <c:v>159.45281487563884</c:v>
                </c:pt>
                <c:pt idx="207">
                  <c:v>159.778456000917</c:v>
                </c:pt>
                <c:pt idx="208">
                  <c:v>160.10409712619517</c:v>
                </c:pt>
                <c:pt idx="209">
                  <c:v>160.42973825147334</c:v>
                </c:pt>
                <c:pt idx="210">
                  <c:v>160.75537937675151</c:v>
                </c:pt>
                <c:pt idx="211">
                  <c:v>161.08102050202967</c:v>
                </c:pt>
                <c:pt idx="212">
                  <c:v>161.40666162730781</c:v>
                </c:pt>
                <c:pt idx="213">
                  <c:v>161.73230275258601</c:v>
                </c:pt>
                <c:pt idx="214">
                  <c:v>162.05794387786415</c:v>
                </c:pt>
                <c:pt idx="215">
                  <c:v>162.38358500314234</c:v>
                </c:pt>
                <c:pt idx="216">
                  <c:v>162.70922612842048</c:v>
                </c:pt>
                <c:pt idx="217">
                  <c:v>163.03486725369868</c:v>
                </c:pt>
                <c:pt idx="218">
                  <c:v>163.36050837897682</c:v>
                </c:pt>
                <c:pt idx="219">
                  <c:v>163.68614950425498</c:v>
                </c:pt>
                <c:pt idx="220">
                  <c:v>164.01179062953315</c:v>
                </c:pt>
                <c:pt idx="221">
                  <c:v>164.33743175481132</c:v>
                </c:pt>
                <c:pt idx="222">
                  <c:v>164.66307288008949</c:v>
                </c:pt>
                <c:pt idx="223">
                  <c:v>164.98871400536765</c:v>
                </c:pt>
                <c:pt idx="224">
                  <c:v>165.31435513064582</c:v>
                </c:pt>
                <c:pt idx="225">
                  <c:v>165.63999625592396</c:v>
                </c:pt>
                <c:pt idx="226">
                  <c:v>165.96563738120216</c:v>
                </c:pt>
                <c:pt idx="227">
                  <c:v>166.2912785064803</c:v>
                </c:pt>
                <c:pt idx="228">
                  <c:v>166.61691963175849</c:v>
                </c:pt>
                <c:pt idx="229">
                  <c:v>166.94256075703663</c:v>
                </c:pt>
                <c:pt idx="230">
                  <c:v>167.2682018823148</c:v>
                </c:pt>
                <c:pt idx="231">
                  <c:v>167.59384300759297</c:v>
                </c:pt>
                <c:pt idx="232">
                  <c:v>167.91948413287113</c:v>
                </c:pt>
                <c:pt idx="233">
                  <c:v>168.2451252581493</c:v>
                </c:pt>
                <c:pt idx="234">
                  <c:v>168.57076638342747</c:v>
                </c:pt>
                <c:pt idx="235">
                  <c:v>168.89640750870564</c:v>
                </c:pt>
                <c:pt idx="236">
                  <c:v>169.22204863398377</c:v>
                </c:pt>
                <c:pt idx="237">
                  <c:v>169.54768975926197</c:v>
                </c:pt>
                <c:pt idx="238">
                  <c:v>169.87333088454011</c:v>
                </c:pt>
                <c:pt idx="239">
                  <c:v>170.19897200981831</c:v>
                </c:pt>
                <c:pt idx="240">
                  <c:v>170.52461313509644</c:v>
                </c:pt>
                <c:pt idx="241">
                  <c:v>170.85025426037461</c:v>
                </c:pt>
                <c:pt idx="242">
                  <c:v>171.17589538565278</c:v>
                </c:pt>
                <c:pt idx="243">
                  <c:v>171.50153651093095</c:v>
                </c:pt>
                <c:pt idx="244">
                  <c:v>171.82717763620911</c:v>
                </c:pt>
                <c:pt idx="245">
                  <c:v>172.15281876148728</c:v>
                </c:pt>
                <c:pt idx="246">
                  <c:v>172.47845988676545</c:v>
                </c:pt>
                <c:pt idx="247">
                  <c:v>172.80410101204359</c:v>
                </c:pt>
                <c:pt idx="248">
                  <c:v>173.12974213732178</c:v>
                </c:pt>
                <c:pt idx="249">
                  <c:v>173.45538326259992</c:v>
                </c:pt>
                <c:pt idx="250">
                  <c:v>173.78102438787812</c:v>
                </c:pt>
                <c:pt idx="251">
                  <c:v>174.10666551315626</c:v>
                </c:pt>
                <c:pt idx="252">
                  <c:v>174.43230663843445</c:v>
                </c:pt>
                <c:pt idx="253">
                  <c:v>174.75794776371259</c:v>
                </c:pt>
                <c:pt idx="254">
                  <c:v>175.08358888899076</c:v>
                </c:pt>
                <c:pt idx="255">
                  <c:v>175.40923001426893</c:v>
                </c:pt>
                <c:pt idx="256">
                  <c:v>175.7348711395471</c:v>
                </c:pt>
              </c:numCache>
            </c:numRef>
          </c:xVal>
          <c:yVal>
            <c:numRef>
              <c:f>'Part 3'!$M$6:$M$262</c:f>
              <c:numCache>
                <c:formatCode>0.00</c:formatCode>
                <c:ptCount val="257"/>
                <c:pt idx="0">
                  <c:v>2.5297543716631452</c:v>
                </c:pt>
                <c:pt idx="1">
                  <c:v>1.0521128163849767</c:v>
                </c:pt>
                <c:pt idx="2">
                  <c:v>2.1219718711068225</c:v>
                </c:pt>
                <c:pt idx="3">
                  <c:v>1.9953358758286583</c:v>
                </c:pt>
                <c:pt idx="4">
                  <c:v>0.92519554055049014</c:v>
                </c:pt>
                <c:pt idx="5">
                  <c:v>1.0535491652723294</c:v>
                </c:pt>
                <c:pt idx="6">
                  <c:v>-0.16659269000584231</c:v>
                </c:pt>
                <c:pt idx="7">
                  <c:v>-8.5228505284007383E-2</c:v>
                </c:pt>
                <c:pt idx="8">
                  <c:v>-1.5038719505621572</c:v>
                </c:pt>
                <c:pt idx="9">
                  <c:v>-2.2005152758403312</c:v>
                </c:pt>
                <c:pt idx="10">
                  <c:v>-1.7301511511184913</c:v>
                </c:pt>
                <c:pt idx="11">
                  <c:v>-2.7167953863966687</c:v>
                </c:pt>
                <c:pt idx="12">
                  <c:v>-1.6784381016748284</c:v>
                </c:pt>
                <c:pt idx="13">
                  <c:v>-2.2310765969530024</c:v>
                </c:pt>
                <c:pt idx="14">
                  <c:v>-2.7007225422311478</c:v>
                </c:pt>
                <c:pt idx="15">
                  <c:v>-4.173359217509315</c:v>
                </c:pt>
                <c:pt idx="16">
                  <c:v>-6.1640012527874859</c:v>
                </c:pt>
                <c:pt idx="17">
                  <c:v>-5.2441437280656515</c:v>
                </c:pt>
                <c:pt idx="18">
                  <c:v>-5.3322817933438245</c:v>
                </c:pt>
                <c:pt idx="19">
                  <c:v>-5.0239278686219961</c:v>
                </c:pt>
                <c:pt idx="20">
                  <c:v>1.552431426099858</c:v>
                </c:pt>
                <c:pt idx="21">
                  <c:v>1.0007924008216946</c:v>
                </c:pt>
                <c:pt idx="22">
                  <c:v>2.9486497755435295</c:v>
                </c:pt>
                <c:pt idx="23">
                  <c:v>2.1330108502653502</c:v>
                </c:pt>
                <c:pt idx="24">
                  <c:v>2.3253674249871921</c:v>
                </c:pt>
                <c:pt idx="25">
                  <c:v>3.4522256997090182</c:v>
                </c:pt>
                <c:pt idx="26">
                  <c:v>5.8580908744308715</c:v>
                </c:pt>
                <c:pt idx="27">
                  <c:v>6.376947449152695</c:v>
                </c:pt>
                <c:pt idx="28">
                  <c:v>6.511305423874532</c:v>
                </c:pt>
                <c:pt idx="29">
                  <c:v>5.6791640985963596</c:v>
                </c:pt>
                <c:pt idx="30">
                  <c:v>4.6035229733181922</c:v>
                </c:pt>
                <c:pt idx="31">
                  <c:v>5.3178827480400486</c:v>
                </c:pt>
                <c:pt idx="32">
                  <c:v>5.7197425227618766</c:v>
                </c:pt>
                <c:pt idx="33">
                  <c:v>4.5380985974837103</c:v>
                </c:pt>
                <c:pt idx="34">
                  <c:v>1.3559587722055397</c:v>
                </c:pt>
                <c:pt idx="35">
                  <c:v>-3.3036820530726203</c:v>
                </c:pt>
                <c:pt idx="36">
                  <c:v>-5.4568225383507922</c:v>
                </c:pt>
                <c:pt idx="37">
                  <c:v>-5.43996488362896</c:v>
                </c:pt>
                <c:pt idx="38">
                  <c:v>-10.530109488907115</c:v>
                </c:pt>
                <c:pt idx="39">
                  <c:v>-10.883246954185282</c:v>
                </c:pt>
                <c:pt idx="40">
                  <c:v>-7.6988859394634517</c:v>
                </c:pt>
                <c:pt idx="41">
                  <c:v>-10.272528164741615</c:v>
                </c:pt>
                <c:pt idx="42">
                  <c:v>-7.25617405001978</c:v>
                </c:pt>
                <c:pt idx="43">
                  <c:v>-10.171811515297932</c:v>
                </c:pt>
                <c:pt idx="44">
                  <c:v>-11.644455810576105</c:v>
                </c:pt>
                <c:pt idx="45">
                  <c:v>-16.994091385854276</c:v>
                </c:pt>
                <c:pt idx="46">
                  <c:v>-12.759231411132433</c:v>
                </c:pt>
                <c:pt idx="47">
                  <c:v>-16.632876686410611</c:v>
                </c:pt>
                <c:pt idx="48">
                  <c:v>-24.171019341688776</c:v>
                </c:pt>
                <c:pt idx="49">
                  <c:v>-19.077158206966942</c:v>
                </c:pt>
                <c:pt idx="50">
                  <c:v>-24.195302692245093</c:v>
                </c:pt>
                <c:pt idx="51">
                  <c:v>-18.586442167523259</c:v>
                </c:pt>
                <c:pt idx="52">
                  <c:v>-17.80408158280143</c:v>
                </c:pt>
                <c:pt idx="53">
                  <c:v>-15.583221548079592</c:v>
                </c:pt>
                <c:pt idx="54">
                  <c:v>-17.650867063357751</c:v>
                </c:pt>
                <c:pt idx="55">
                  <c:v>-15.139502578635913</c:v>
                </c:pt>
                <c:pt idx="56">
                  <c:v>-13.601648833914084</c:v>
                </c:pt>
                <c:pt idx="57">
                  <c:v>-16.640287389192252</c:v>
                </c:pt>
                <c:pt idx="58">
                  <c:v>-13.48343034447042</c:v>
                </c:pt>
                <c:pt idx="59">
                  <c:v>-16.578572209748586</c:v>
                </c:pt>
                <c:pt idx="60">
                  <c:v>-13.711708445026758</c:v>
                </c:pt>
                <c:pt idx="61">
                  <c:v>-14.748851650304914</c:v>
                </c:pt>
                <c:pt idx="62">
                  <c:v>-17.175490695583079</c:v>
                </c:pt>
                <c:pt idx="63">
                  <c:v>-16.944636160861251</c:v>
                </c:pt>
                <c:pt idx="64">
                  <c:v>-17.882276796139408</c:v>
                </c:pt>
                <c:pt idx="65">
                  <c:v>-13.657914871417574</c:v>
                </c:pt>
                <c:pt idx="66">
                  <c:v>-13.283055536695727</c:v>
                </c:pt>
                <c:pt idx="67">
                  <c:v>-12.038696961973898</c:v>
                </c:pt>
                <c:pt idx="68">
                  <c:v>-12.376339087252063</c:v>
                </c:pt>
                <c:pt idx="69">
                  <c:v>-6.3964840125302374</c:v>
                </c:pt>
                <c:pt idx="70">
                  <c:v>-0.99962143780840051</c:v>
                </c:pt>
                <c:pt idx="71">
                  <c:v>-0.1072602630865731</c:v>
                </c:pt>
                <c:pt idx="72">
                  <c:v>4.5925960116352655</c:v>
                </c:pt>
                <c:pt idx="73">
                  <c:v>2.6074547863571098</c:v>
                </c:pt>
                <c:pt idx="74">
                  <c:v>3.2123098610789356</c:v>
                </c:pt>
                <c:pt idx="75">
                  <c:v>-0.38782926419922603</c:v>
                </c:pt>
                <c:pt idx="76">
                  <c:v>1.0550309105226034</c:v>
                </c:pt>
                <c:pt idx="77">
                  <c:v>2.5273939852444585</c:v>
                </c:pt>
                <c:pt idx="78">
                  <c:v>2.7402507599662869</c:v>
                </c:pt>
                <c:pt idx="79">
                  <c:v>0.70361113468811709</c:v>
                </c:pt>
                <c:pt idx="80">
                  <c:v>-2.7180306905900551</c:v>
                </c:pt>
                <c:pt idx="81">
                  <c:v>-0.11217621586821735</c:v>
                </c:pt>
                <c:pt idx="82">
                  <c:v>4.626681558853619</c:v>
                </c:pt>
                <c:pt idx="83">
                  <c:v>-5.096954466424549</c:v>
                </c:pt>
                <c:pt idx="84">
                  <c:v>-3.9250980917027221</c:v>
                </c:pt>
                <c:pt idx="85">
                  <c:v>-4.1602393169808778</c:v>
                </c:pt>
                <c:pt idx="86">
                  <c:v>-2.8128763422590453</c:v>
                </c:pt>
                <c:pt idx="87">
                  <c:v>-2.3210201675372133</c:v>
                </c:pt>
                <c:pt idx="88">
                  <c:v>-2.0466627928153684</c:v>
                </c:pt>
                <c:pt idx="89">
                  <c:v>-0.90280631809352485</c:v>
                </c:pt>
                <c:pt idx="90">
                  <c:v>-3.8309406433716902</c:v>
                </c:pt>
                <c:pt idx="91">
                  <c:v>-3.6080817686498676</c:v>
                </c:pt>
                <c:pt idx="92">
                  <c:v>-2.88722929392803</c:v>
                </c:pt>
                <c:pt idx="93">
                  <c:v>-2.166369319206197</c:v>
                </c:pt>
                <c:pt idx="94">
                  <c:v>-1.6680053444843708</c:v>
                </c:pt>
                <c:pt idx="95">
                  <c:v>-0.84015066976253649</c:v>
                </c:pt>
                <c:pt idx="96">
                  <c:v>1.2647121049593153</c:v>
                </c:pt>
                <c:pt idx="97">
                  <c:v>-1.6209342203188584</c:v>
                </c:pt>
                <c:pt idx="98">
                  <c:v>-2.4395715455970191</c:v>
                </c:pt>
                <c:pt idx="99">
                  <c:v>-3.5162121708751926</c:v>
                </c:pt>
                <c:pt idx="100">
                  <c:v>-4.415354896153346</c:v>
                </c:pt>
                <c:pt idx="101">
                  <c:v>-5.2054964214315049</c:v>
                </c:pt>
                <c:pt idx="102">
                  <c:v>-3.4676380467096806</c:v>
                </c:pt>
                <c:pt idx="103">
                  <c:v>-2.3597769719878414</c:v>
                </c:pt>
                <c:pt idx="104">
                  <c:v>-2.6169213972660117</c:v>
                </c:pt>
                <c:pt idx="105">
                  <c:v>-2.6430630225441831</c:v>
                </c:pt>
                <c:pt idx="106">
                  <c:v>-3.8587035478223441</c:v>
                </c:pt>
                <c:pt idx="107">
                  <c:v>-3.064341973100511</c:v>
                </c:pt>
                <c:pt idx="108">
                  <c:v>-1.3369816983786791</c:v>
                </c:pt>
                <c:pt idx="109">
                  <c:v>2.1773735763431574</c:v>
                </c:pt>
                <c:pt idx="110">
                  <c:v>4.1812307510649873</c:v>
                </c:pt>
                <c:pt idx="111">
                  <c:v>-0.61890537421315628</c:v>
                </c:pt>
                <c:pt idx="112">
                  <c:v>-1.5915495994913158</c:v>
                </c:pt>
                <c:pt idx="113">
                  <c:v>-0.53418752476949294</c:v>
                </c:pt>
                <c:pt idx="114">
                  <c:v>1.269672649952355</c:v>
                </c:pt>
                <c:pt idx="115">
                  <c:v>2.229523524674164</c:v>
                </c:pt>
                <c:pt idx="116">
                  <c:v>2.553891499396002</c:v>
                </c:pt>
                <c:pt idx="117">
                  <c:v>3.2797487741178486</c:v>
                </c:pt>
                <c:pt idx="118">
                  <c:v>4.8945984488396732</c:v>
                </c:pt>
                <c:pt idx="119">
                  <c:v>7.0984678235614922</c:v>
                </c:pt>
                <c:pt idx="120">
                  <c:v>5.2723230982833797</c:v>
                </c:pt>
                <c:pt idx="121">
                  <c:v>5.9556846730051802</c:v>
                </c:pt>
                <c:pt idx="122">
                  <c:v>2.5445333477270253</c:v>
                </c:pt>
                <c:pt idx="123">
                  <c:v>1.5943957224488656</c:v>
                </c:pt>
                <c:pt idx="124">
                  <c:v>5.1907516971706968</c:v>
                </c:pt>
                <c:pt idx="125">
                  <c:v>10.859113871892532</c:v>
                </c:pt>
                <c:pt idx="126">
                  <c:v>11.113474546614356</c:v>
                </c:pt>
                <c:pt idx="127">
                  <c:v>19.124839021336186</c:v>
                </c:pt>
                <c:pt idx="128">
                  <c:v>15.953189596058024</c:v>
                </c:pt>
                <c:pt idx="129">
                  <c:v>19.677047970779853</c:v>
                </c:pt>
                <c:pt idx="130">
                  <c:v>24.427410845501697</c:v>
                </c:pt>
                <c:pt idx="131">
                  <c:v>24.970269520223525</c:v>
                </c:pt>
                <c:pt idx="132">
                  <c:v>19.844625294945359</c:v>
                </c:pt>
                <c:pt idx="133">
                  <c:v>18.51898416966722</c:v>
                </c:pt>
                <c:pt idx="134">
                  <c:v>14.43684284438902</c:v>
                </c:pt>
                <c:pt idx="135">
                  <c:v>13.662700119110895</c:v>
                </c:pt>
                <c:pt idx="136">
                  <c:v>11.440559393832729</c:v>
                </c:pt>
                <c:pt idx="137">
                  <c:v>22.858417968554562</c:v>
                </c:pt>
                <c:pt idx="138">
                  <c:v>19.605286643276372</c:v>
                </c:pt>
                <c:pt idx="139">
                  <c:v>17.360639217998227</c:v>
                </c:pt>
                <c:pt idx="140">
                  <c:v>11.36699879272004</c:v>
                </c:pt>
                <c:pt idx="141">
                  <c:v>12.159353867441865</c:v>
                </c:pt>
                <c:pt idx="142">
                  <c:v>14.148715142163724</c:v>
                </c:pt>
                <c:pt idx="143">
                  <c:v>11.079070816885547</c:v>
                </c:pt>
                <c:pt idx="144">
                  <c:v>12.413433291607419</c:v>
                </c:pt>
                <c:pt idx="145">
                  <c:v>13.005287866329212</c:v>
                </c:pt>
                <c:pt idx="146">
                  <c:v>18.319646141051066</c:v>
                </c:pt>
                <c:pt idx="147">
                  <c:v>15.354509215772907</c:v>
                </c:pt>
                <c:pt idx="148">
                  <c:v>16.375868190494742</c:v>
                </c:pt>
                <c:pt idx="149">
                  <c:v>19.360224665216577</c:v>
                </c:pt>
                <c:pt idx="150">
                  <c:v>20.0330881399384</c:v>
                </c:pt>
                <c:pt idx="151">
                  <c:v>16.830448114660243</c:v>
                </c:pt>
                <c:pt idx="152">
                  <c:v>15.539810689382051</c:v>
                </c:pt>
                <c:pt idx="153">
                  <c:v>11.83965776410389</c:v>
                </c:pt>
                <c:pt idx="154">
                  <c:v>15.592523138825726</c:v>
                </c:pt>
                <c:pt idx="155">
                  <c:v>15.205877413547597</c:v>
                </c:pt>
                <c:pt idx="156">
                  <c:v>14.230242388269403</c:v>
                </c:pt>
                <c:pt idx="157">
                  <c:v>15.624098962991269</c:v>
                </c:pt>
                <c:pt idx="158">
                  <c:v>21.802455637713081</c:v>
                </c:pt>
                <c:pt idx="159">
                  <c:v>18.876320112434911</c:v>
                </c:pt>
                <c:pt idx="160">
                  <c:v>20.395176687156749</c:v>
                </c:pt>
                <c:pt idx="161">
                  <c:v>19.437028161878573</c:v>
                </c:pt>
                <c:pt idx="162">
                  <c:v>20.248395736600429</c:v>
                </c:pt>
                <c:pt idx="163">
                  <c:v>21.874246911322246</c:v>
                </c:pt>
                <c:pt idx="164">
                  <c:v>26.316611186044071</c:v>
                </c:pt>
                <c:pt idx="165">
                  <c:v>23.898471260765916</c:v>
                </c:pt>
                <c:pt idx="166">
                  <c:v>23.662826435487744</c:v>
                </c:pt>
                <c:pt idx="167">
                  <c:v>25.79519321020959</c:v>
                </c:pt>
                <c:pt idx="168">
                  <c:v>27.877541584931436</c:v>
                </c:pt>
                <c:pt idx="169">
                  <c:v>29.168401259653251</c:v>
                </c:pt>
                <c:pt idx="170">
                  <c:v>20.670259534375106</c:v>
                </c:pt>
                <c:pt idx="171">
                  <c:v>16.675627309096939</c:v>
                </c:pt>
                <c:pt idx="172">
                  <c:v>9.1109877838187856</c:v>
                </c:pt>
                <c:pt idx="173">
                  <c:v>14.723838458540598</c:v>
                </c:pt>
                <c:pt idx="174">
                  <c:v>9.7231943332624269</c:v>
                </c:pt>
                <c:pt idx="175">
                  <c:v>6.4530646079842597</c:v>
                </c:pt>
                <c:pt idx="176">
                  <c:v>5.4649173827060906</c:v>
                </c:pt>
                <c:pt idx="177">
                  <c:v>7.7972810574279379</c:v>
                </c:pt>
                <c:pt idx="178">
                  <c:v>3.5701354321497547</c:v>
                </c:pt>
                <c:pt idx="179">
                  <c:v>-0.22401159312838104</c:v>
                </c:pt>
                <c:pt idx="180">
                  <c:v>-3.2406469184065543</c:v>
                </c:pt>
                <c:pt idx="181">
                  <c:v>-3.2882882436847183</c:v>
                </c:pt>
                <c:pt idx="182">
                  <c:v>4.8120655310371205</c:v>
                </c:pt>
                <c:pt idx="183">
                  <c:v>-1.9700727942410481</c:v>
                </c:pt>
                <c:pt idx="184">
                  <c:v>-1.2992081195192213</c:v>
                </c:pt>
                <c:pt idx="185">
                  <c:v>2.1421489552026287</c:v>
                </c:pt>
                <c:pt idx="186">
                  <c:v>5.7625070299244499</c:v>
                </c:pt>
                <c:pt idx="187">
                  <c:v>3.9783698046462916</c:v>
                </c:pt>
                <c:pt idx="188">
                  <c:v>3.8452182793681118</c:v>
                </c:pt>
                <c:pt idx="189">
                  <c:v>7.1460877540899617</c:v>
                </c:pt>
                <c:pt idx="190">
                  <c:v>2.0074431288118149</c:v>
                </c:pt>
                <c:pt idx="191">
                  <c:v>5.3918087035336271</c:v>
                </c:pt>
                <c:pt idx="192">
                  <c:v>0.10416197825549034</c:v>
                </c:pt>
                <c:pt idx="193">
                  <c:v>4.5650198529773149</c:v>
                </c:pt>
                <c:pt idx="194">
                  <c:v>3.9823749276991407</c:v>
                </c:pt>
                <c:pt idx="195">
                  <c:v>8.4617418024209883</c:v>
                </c:pt>
                <c:pt idx="196">
                  <c:v>15.950095977142809</c:v>
                </c:pt>
                <c:pt idx="197">
                  <c:v>15.659458551864645</c:v>
                </c:pt>
                <c:pt idx="198">
                  <c:v>11.337815226586486</c:v>
                </c:pt>
                <c:pt idx="199">
                  <c:v>9.7591681013083189</c:v>
                </c:pt>
                <c:pt idx="200">
                  <c:v>6.1365298760301528</c:v>
                </c:pt>
                <c:pt idx="201">
                  <c:v>2.5358949507520094</c:v>
                </c:pt>
                <c:pt idx="202">
                  <c:v>2.7002440254738076</c:v>
                </c:pt>
                <c:pt idx="203">
                  <c:v>0.77110250019566706</c:v>
                </c:pt>
                <c:pt idx="204">
                  <c:v>1.8474674917456468E-2</c:v>
                </c:pt>
                <c:pt idx="205">
                  <c:v>1.0928274496393442</c:v>
                </c:pt>
                <c:pt idx="206">
                  <c:v>0.89919012436115509</c:v>
                </c:pt>
                <c:pt idx="207">
                  <c:v>4.538041799083004</c:v>
                </c:pt>
                <c:pt idx="208">
                  <c:v>-1.9650895261951575</c:v>
                </c:pt>
                <c:pt idx="209">
                  <c:v>0.12076834852666707</c:v>
                </c:pt>
                <c:pt idx="210">
                  <c:v>-8.9478842767514948</c:v>
                </c:pt>
                <c:pt idx="211">
                  <c:v>-10.857021502029681</c:v>
                </c:pt>
                <c:pt idx="212">
                  <c:v>-8.9861599273078241</c:v>
                </c:pt>
                <c:pt idx="213">
                  <c:v>0.32569594741400465</c:v>
                </c:pt>
                <c:pt idx="214">
                  <c:v>4.0420622221358542</c:v>
                </c:pt>
                <c:pt idx="215">
                  <c:v>3.1849116968576539</c:v>
                </c:pt>
                <c:pt idx="216">
                  <c:v>-5.5222296284204901</c:v>
                </c:pt>
                <c:pt idx="217">
                  <c:v>-11.283860153698669</c:v>
                </c:pt>
                <c:pt idx="218">
                  <c:v>-6.4910015789768067</c:v>
                </c:pt>
                <c:pt idx="219">
                  <c:v>-8.1721419042549712</c:v>
                </c:pt>
                <c:pt idx="220">
                  <c:v>-7.5712846295331531</c:v>
                </c:pt>
                <c:pt idx="221">
                  <c:v>-7.7844379548113238</c:v>
                </c:pt>
                <c:pt idx="222">
                  <c:v>-7.8800680800895009</c:v>
                </c:pt>
                <c:pt idx="223">
                  <c:v>-9.7157190053676459</c:v>
                </c:pt>
                <c:pt idx="224">
                  <c:v>-9.463357230645812</c:v>
                </c:pt>
                <c:pt idx="225">
                  <c:v>-10.669995055923948</c:v>
                </c:pt>
                <c:pt idx="226">
                  <c:v>-11.04614278120215</c:v>
                </c:pt>
                <c:pt idx="227">
                  <c:v>-10.388278606480299</c:v>
                </c:pt>
                <c:pt idx="228">
                  <c:v>-7.3634253317584921</c:v>
                </c:pt>
                <c:pt idx="229">
                  <c:v>-7.1755624570366194</c:v>
                </c:pt>
                <c:pt idx="230">
                  <c:v>-8.8662090823148105</c:v>
                </c:pt>
                <c:pt idx="231">
                  <c:v>-6.5898452075929583</c:v>
                </c:pt>
                <c:pt idx="232">
                  <c:v>-7.7429857328711194</c:v>
                </c:pt>
                <c:pt idx="233">
                  <c:v>-8.9086231581493109</c:v>
                </c:pt>
                <c:pt idx="234">
                  <c:v>-10.441768583427461</c:v>
                </c:pt>
                <c:pt idx="235">
                  <c:v>-10.996413608705637</c:v>
                </c:pt>
                <c:pt idx="236">
                  <c:v>-10.357546633983787</c:v>
                </c:pt>
                <c:pt idx="237">
                  <c:v>-14.337683059261963</c:v>
                </c:pt>
                <c:pt idx="238">
                  <c:v>-14.798837484540115</c:v>
                </c:pt>
                <c:pt idx="239">
                  <c:v>-14.377972909818311</c:v>
                </c:pt>
                <c:pt idx="240">
                  <c:v>-12.676117635096432</c:v>
                </c:pt>
                <c:pt idx="241">
                  <c:v>-12.594257560374615</c:v>
                </c:pt>
                <c:pt idx="242">
                  <c:v>-9.1278911856527714</c:v>
                </c:pt>
                <c:pt idx="243">
                  <c:v>-9.6975356109309416</c:v>
                </c:pt>
                <c:pt idx="244">
                  <c:v>-11.744673336209104</c:v>
                </c:pt>
                <c:pt idx="245">
                  <c:v>-11.843813061487282</c:v>
                </c:pt>
                <c:pt idx="246">
                  <c:v>-12.152455886765438</c:v>
                </c:pt>
                <c:pt idx="247">
                  <c:v>-13.540597012043577</c:v>
                </c:pt>
                <c:pt idx="248">
                  <c:v>-14.49523593732178</c:v>
                </c:pt>
                <c:pt idx="249">
                  <c:v>-9.2573852625999109</c:v>
                </c:pt>
                <c:pt idx="250">
                  <c:v>-7.6810182878781177</c:v>
                </c:pt>
                <c:pt idx="251">
                  <c:v>-9.8141698131562691</c:v>
                </c:pt>
                <c:pt idx="252">
                  <c:v>-11.58230663843446</c:v>
                </c:pt>
                <c:pt idx="253">
                  <c:v>-15.427947763712581</c:v>
                </c:pt>
                <c:pt idx="254">
                  <c:v>-14.153588888990754</c:v>
                </c:pt>
                <c:pt idx="255">
                  <c:v>-18.489230014268941</c:v>
                </c:pt>
                <c:pt idx="256">
                  <c:v>-17.884871139547101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87-49B2-B375-903416A35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643183"/>
        <c:axId val="703633615"/>
      </c:scatterChart>
      <c:valAx>
        <c:axId val="703643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33615"/>
        <c:crosses val="autoZero"/>
        <c:crossBetween val="midCat"/>
      </c:valAx>
      <c:valAx>
        <c:axId val="70363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43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Normal probability for residuals (</a:t>
            </a:r>
            <a:r>
              <a:rPr lang="en-US" sz="1400" b="0" i="0" u="none" strike="noStrike" baseline="0"/>
              <a:t> </a:t>
            </a:r>
            <a:r>
              <a:rPr lang="en-US" sz="1800" b="1" i="0" u="none" strike="noStrike" baseline="0">
                <a:effectLst/>
              </a:rPr>
              <a:t>Amazon)</a:t>
            </a:r>
            <a:r>
              <a:rPr lang="en-US" sz="1800" b="1" i="0" baseline="0">
                <a:effectLst/>
              </a:rPr>
              <a:t>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'Part 3'!$AB$6:$AB$262</c:f>
              <c:numCache>
                <c:formatCode>0.000</c:formatCode>
                <c:ptCount val="257"/>
                <c:pt idx="0">
                  <c:v>-2.8929192678734181</c:v>
                </c:pt>
                <c:pt idx="1">
                  <c:v>-2.528644881189821</c:v>
                </c:pt>
                <c:pt idx="2">
                  <c:v>-2.3438866646343475</c:v>
                </c:pt>
                <c:pt idx="3">
                  <c:v>-2.2156197184696946</c:v>
                </c:pt>
                <c:pt idx="4">
                  <c:v>-2.1159254910219962</c:v>
                </c:pt>
                <c:pt idx="5">
                  <c:v>-2.0336714474073072</c:v>
                </c:pt>
                <c:pt idx="6">
                  <c:v>-1.9632397668732706</c:v>
                </c:pt>
                <c:pt idx="7">
                  <c:v>-1.9013826653257466</c:v>
                </c:pt>
                <c:pt idx="8">
                  <c:v>-1.8460462092017935</c:v>
                </c:pt>
                <c:pt idx="9">
                  <c:v>-1.7958455512600473</c:v>
                </c:pt>
                <c:pt idx="10">
                  <c:v>-1.7498009207740848</c:v>
                </c:pt>
                <c:pt idx="11">
                  <c:v>-1.7071926025024666</c:v>
                </c:pt>
                <c:pt idx="12">
                  <c:v>-1.6674757254802024</c:v>
                </c:pt>
                <c:pt idx="13">
                  <c:v>-1.6302274466655646</c:v>
                </c:pt>
                <c:pt idx="14">
                  <c:v>-1.5951127585631362</c:v>
                </c:pt>
                <c:pt idx="15">
                  <c:v>-1.5618615392556825</c:v>
                </c:pt>
                <c:pt idx="16">
                  <c:v>-1.5302526710293158</c:v>
                </c:pt>
                <c:pt idx="17">
                  <c:v>-1.5001027595109515</c:v>
                </c:pt>
                <c:pt idx="18">
                  <c:v>-1.4712579371990806</c:v>
                </c:pt>
                <c:pt idx="19">
                  <c:v>-1.4435877889473323</c:v>
                </c:pt>
                <c:pt idx="20">
                  <c:v>-1.4169807706927577</c:v>
                </c:pt>
                <c:pt idx="21">
                  <c:v>-1.3913407002534657</c:v>
                </c:pt>
                <c:pt idx="22">
                  <c:v>-1.3665840316741558</c:v>
                </c:pt>
                <c:pt idx="23">
                  <c:v>-1.3426377114882446</c:v>
                </c:pt>
                <c:pt idx="24">
                  <c:v>-1.3194374734384275</c:v>
                </c:pt>
                <c:pt idx="25">
                  <c:v>-1.2969264679191927</c:v>
                </c:pt>
                <c:pt idx="26">
                  <c:v>-1.2750541500157357</c:v>
                </c:pt>
                <c:pt idx="27">
                  <c:v>-1.2537753695199951</c:v>
                </c:pt>
                <c:pt idx="28">
                  <c:v>-1.2330496202910932</c:v>
                </c:pt>
                <c:pt idx="29">
                  <c:v>-1.2128404164935702</c:v>
                </c:pt>
                <c:pt idx="30">
                  <c:v>-1.1931147707289882</c:v>
                </c:pt>
                <c:pt idx="31">
                  <c:v>-1.1738427546475656</c:v>
                </c:pt>
                <c:pt idx="32">
                  <c:v>-1.1549971268193044</c:v>
                </c:pt>
                <c:pt idx="33">
                  <c:v>-1.136553015831067</c:v>
                </c:pt>
                <c:pt idx="34">
                  <c:v>-1.1184876490213236</c:v>
                </c:pt>
                <c:pt idx="35">
                  <c:v>-1.1007801191566395</c:v>
                </c:pt>
                <c:pt idx="36">
                  <c:v>-1.0834111828304476</c:v>
                </c:pt>
                <c:pt idx="37">
                  <c:v>-1.06636308552545</c:v>
                </c:pt>
                <c:pt idx="38">
                  <c:v>-1.0496194092001805</c:v>
                </c:pt>
                <c:pt idx="39">
                  <c:v>-1.0331649389930071</c:v>
                </c:pt>
                <c:pt idx="40">
                  <c:v>-1.0169855462247854</c:v>
                </c:pt>
                <c:pt idx="41">
                  <c:v>-1.0010680853558858</c:v>
                </c:pt>
                <c:pt idx="42">
                  <c:v>-0.9854003029385211</c:v>
                </c:pt>
                <c:pt idx="43">
                  <c:v>-0.96997075691972645</c:v>
                </c:pt>
                <c:pt idx="44">
                  <c:v>-0.95476874490815455</c:v>
                </c:pt>
                <c:pt idx="45">
                  <c:v>-0.93978424023057883</c:v>
                </c:pt>
                <c:pt idx="46">
                  <c:v>-0.92500783477998239</c:v>
                </c:pt>
                <c:pt idx="47">
                  <c:v>-0.91043068780363967</c:v>
                </c:pt>
                <c:pt idx="48">
                  <c:v>-0.89604447990194602</c:v>
                </c:pt>
                <c:pt idx="49">
                  <c:v>-0.88184137161139053</c:v>
                </c:pt>
                <c:pt idx="50">
                  <c:v>-0.86781396603145955</c:v>
                </c:pt>
                <c:pt idx="51">
                  <c:v>-0.85395527502834434</c:v>
                </c:pt>
                <c:pt idx="52">
                  <c:v>-0.84025868861020625</c:v>
                </c:pt>
                <c:pt idx="53">
                  <c:v>-0.82671794712148672</c:v>
                </c:pt>
                <c:pt idx="54">
                  <c:v>-0.81332711594875995</c:v>
                </c:pt>
                <c:pt idx="55">
                  <c:v>-0.80008056246913806</c:v>
                </c:pt>
                <c:pt idx="56">
                  <c:v>-0.78697293500536358</c:v>
                </c:pt>
                <c:pt idx="57">
                  <c:v>-0.7739991435802196</c:v>
                </c:pt>
                <c:pt idx="58">
                  <c:v>-0.76115434228754864</c:v>
                </c:pt>
                <c:pt idx="59">
                  <c:v>-0.74843391311848129</c:v>
                </c:pt>
                <c:pt idx="60">
                  <c:v>-0.7358334511000415</c:v>
                </c:pt>
                <c:pt idx="61">
                  <c:v>-0.72334875061938442</c:v>
                </c:pt>
                <c:pt idx="62">
                  <c:v>-0.7109757928210424</c:v>
                </c:pt>
                <c:pt idx="63">
                  <c:v>-0.69871073397684169</c:v>
                </c:pt>
                <c:pt idx="64">
                  <c:v>-0.68654989473896033</c:v>
                </c:pt>
                <c:pt idx="65">
                  <c:v>-0.67448975019608193</c:v>
                </c:pt>
                <c:pt idx="66">
                  <c:v>-0.66252692066093988</c:v>
                </c:pt>
                <c:pt idx="67">
                  <c:v>-0.65065816312493385</c:v>
                </c:pt>
                <c:pt idx="68">
                  <c:v>-0.63888036332198783</c:v>
                </c:pt>
                <c:pt idx="69">
                  <c:v>-0.62719052834960598</c:v>
                </c:pt>
                <c:pt idx="70">
                  <c:v>-0.61558577980018625</c:v>
                </c:pt>
                <c:pt idx="71">
                  <c:v>-0.60406334736020983</c:v>
                </c:pt>
                <c:pt idx="72">
                  <c:v>-0.59262056283896225</c:v>
                </c:pt>
                <c:pt idx="73">
                  <c:v>-0.58125485459206705</c:v>
                </c:pt>
                <c:pt idx="74">
                  <c:v>-0.56996374230832691</c:v>
                </c:pt>
                <c:pt idx="75">
                  <c:v>-0.55874483213126436</c:v>
                </c:pt>
                <c:pt idx="76">
                  <c:v>-0.54759581208933283</c:v>
                </c:pt>
                <c:pt idx="77">
                  <c:v>-0.53651444781109781</c:v>
                </c:pt>
                <c:pt idx="78">
                  <c:v>-0.5254985785037698</c:v>
                </c:pt>
                <c:pt idx="79">
                  <c:v>-0.51454611317535259</c:v>
                </c:pt>
                <c:pt idx="80">
                  <c:v>-0.50365502708235821</c:v>
                </c:pt>
                <c:pt idx="81">
                  <c:v>-0.49282335838657698</c:v>
                </c:pt>
                <c:pt idx="82">
                  <c:v>-0.48204920500576198</c:v>
                </c:pt>
                <c:pt idx="83">
                  <c:v>-0.47133072164434098</c:v>
                </c:pt>
                <c:pt idx="84">
                  <c:v>-0.46066611699140447</c:v>
                </c:pt>
                <c:pt idx="85">
                  <c:v>-0.45005365107423506</c:v>
                </c:pt>
                <c:pt idx="86">
                  <c:v>-0.43949163275658881</c:v>
                </c:pt>
                <c:pt idx="87">
                  <c:v>-0.42897841737177267</c:v>
                </c:pt>
                <c:pt idx="88">
                  <c:v>-0.41851240448134458</c:v>
                </c:pt>
                <c:pt idx="89">
                  <c:v>-0.40809203575095948</c:v>
                </c:pt>
                <c:pt idx="90">
                  <c:v>-0.39771579293552733</c:v>
                </c:pt>
                <c:pt idx="91">
                  <c:v>-0.38738219596643142</c:v>
                </c:pt>
                <c:pt idx="92">
                  <c:v>-0.37708980113409546</c:v>
                </c:pt>
                <c:pt idx="93">
                  <c:v>-0.36683719935966907</c:v>
                </c:pt>
                <c:pt idx="94">
                  <c:v>-0.35662301455005585</c:v>
                </c:pt>
                <c:pt idx="95">
                  <c:v>-0.3464459020309138</c:v>
                </c:pt>
                <c:pt idx="96">
                  <c:v>-0.33630454705263418</c:v>
                </c:pt>
                <c:pt idx="97">
                  <c:v>-0.32619766336465211</c:v>
                </c:pt>
                <c:pt idx="98">
                  <c:v>-0.31612399185375722</c:v>
                </c:pt>
                <c:pt idx="99">
                  <c:v>-0.30608229924236263</c:v>
                </c:pt>
                <c:pt idx="100">
                  <c:v>-0.29607137684296159</c:v>
                </c:pt>
                <c:pt idx="101">
                  <c:v>-0.28609003936524313</c:v>
                </c:pt>
                <c:pt idx="102">
                  <c:v>-0.27613712377257005</c:v>
                </c:pt>
                <c:pt idx="103">
                  <c:v>-0.26621148818472556</c:v>
                </c:pt>
                <c:pt idx="104">
                  <c:v>-0.25631201082403188</c:v>
                </c:pt>
                <c:pt idx="105">
                  <c:v>-0.24643758900211962</c:v>
                </c:pt>
                <c:pt idx="106">
                  <c:v>-0.23658713814479079</c:v>
                </c:pt>
                <c:pt idx="107">
                  <c:v>-0.22675959085256958</c:v>
                </c:pt>
                <c:pt idx="108">
                  <c:v>-0.21695389599467269</c:v>
                </c:pt>
                <c:pt idx="109">
                  <c:v>-0.20716901783426186</c:v>
                </c:pt>
                <c:pt idx="110">
                  <c:v>-0.19740393518295835</c:v>
                </c:pt>
                <c:pt idx="111">
                  <c:v>-0.18765764058270834</c:v>
                </c:pt>
                <c:pt idx="112">
                  <c:v>-0.17792913951318964</c:v>
                </c:pt>
                <c:pt idx="113">
                  <c:v>-0.16821744962304311</c:v>
                </c:pt>
                <c:pt idx="114">
                  <c:v>-0.15852159998329721</c:v>
                </c:pt>
                <c:pt idx="115">
                  <c:v>-0.14884063036143219</c:v>
                </c:pt>
                <c:pt idx="116">
                  <c:v>-0.13917359051460709</c:v>
                </c:pt>
                <c:pt idx="117">
                  <c:v>-0.12951953950063169</c:v>
                </c:pt>
                <c:pt idx="118">
                  <c:v>-0.11987754500533411</c:v>
                </c:pt>
                <c:pt idx="119">
                  <c:v>-0.11024668268502609</c:v>
                </c:pt>
                <c:pt idx="120">
                  <c:v>-0.1006260355228201</c:v>
                </c:pt>
                <c:pt idx="121">
                  <c:v>-9.1014693197598751E-2</c:v>
                </c:pt>
                <c:pt idx="122">
                  <c:v>-8.1411751464479085E-2</c:v>
                </c:pt>
                <c:pt idx="123">
                  <c:v>-7.1816311545650782E-2</c:v>
                </c:pt>
                <c:pt idx="124">
                  <c:v>-6.2227479530504601E-2</c:v>
                </c:pt>
                <c:pt idx="125">
                  <c:v>-5.2644365783992259E-2</c:v>
                </c:pt>
                <c:pt idx="126">
                  <c:v>-4.3066084362190685E-2</c:v>
                </c:pt>
                <c:pt idx="127">
                  <c:v>-3.3491752434063431E-2</c:v>
                </c:pt>
                <c:pt idx="128">
                  <c:v>-2.3920489708433315E-2</c:v>
                </c:pt>
                <c:pt idx="129">
                  <c:v>-1.4351417865196142E-2</c:v>
                </c:pt>
                <c:pt idx="130">
                  <c:v>-4.7836599898194694E-3</c:v>
                </c:pt>
                <c:pt idx="131">
                  <c:v>4.7836599898194694E-3</c:v>
                </c:pt>
                <c:pt idx="132">
                  <c:v>1.4351417865196279E-2</c:v>
                </c:pt>
                <c:pt idx="133">
                  <c:v>2.3920489708433315E-2</c:v>
                </c:pt>
                <c:pt idx="134">
                  <c:v>3.3491752434063569E-2</c:v>
                </c:pt>
                <c:pt idx="135">
                  <c:v>4.3066084362190685E-2</c:v>
                </c:pt>
                <c:pt idx="136">
                  <c:v>5.2644365783992113E-2</c:v>
                </c:pt>
                <c:pt idx="137">
                  <c:v>6.2227479530504601E-2</c:v>
                </c:pt>
                <c:pt idx="138">
                  <c:v>7.1816311545650643E-2</c:v>
                </c:pt>
                <c:pt idx="139">
                  <c:v>8.1411751464479085E-2</c:v>
                </c:pt>
                <c:pt idx="140">
                  <c:v>9.1014693197598751E-2</c:v>
                </c:pt>
                <c:pt idx="141">
                  <c:v>0.10062603552282023</c:v>
                </c:pt>
                <c:pt idx="142">
                  <c:v>0.11024668268502609</c:v>
                </c:pt>
                <c:pt idx="143">
                  <c:v>0.11987754500533426</c:v>
                </c:pt>
                <c:pt idx="144">
                  <c:v>0.12951953950063169</c:v>
                </c:pt>
                <c:pt idx="145">
                  <c:v>0.13917359051460698</c:v>
                </c:pt>
                <c:pt idx="146">
                  <c:v>0.14884063036143219</c:v>
                </c:pt>
                <c:pt idx="147">
                  <c:v>0.15852159998329707</c:v>
                </c:pt>
                <c:pt idx="148">
                  <c:v>0.16821744962304327</c:v>
                </c:pt>
                <c:pt idx="149">
                  <c:v>0.17792913951318964</c:v>
                </c:pt>
                <c:pt idx="150">
                  <c:v>0.18765764058270851</c:v>
                </c:pt>
                <c:pt idx="151">
                  <c:v>0.19740393518295835</c:v>
                </c:pt>
                <c:pt idx="152">
                  <c:v>0.207169017834262</c:v>
                </c:pt>
                <c:pt idx="153">
                  <c:v>0.21695389599467269</c:v>
                </c:pt>
                <c:pt idx="154">
                  <c:v>0.22675959085256941</c:v>
                </c:pt>
                <c:pt idx="155">
                  <c:v>0.23658713814479079</c:v>
                </c:pt>
                <c:pt idx="156">
                  <c:v>0.24643758900211943</c:v>
                </c:pt>
                <c:pt idx="157">
                  <c:v>0.25631201082403193</c:v>
                </c:pt>
                <c:pt idx="158">
                  <c:v>0.26621148818472556</c:v>
                </c:pt>
                <c:pt idx="159">
                  <c:v>0.27613712377257016</c:v>
                </c:pt>
                <c:pt idx="160">
                  <c:v>0.28609003936524313</c:v>
                </c:pt>
                <c:pt idx="161">
                  <c:v>0.29607137684296164</c:v>
                </c:pt>
                <c:pt idx="162">
                  <c:v>0.30608229924236263</c:v>
                </c:pt>
                <c:pt idx="163">
                  <c:v>0.31612399185375711</c:v>
                </c:pt>
                <c:pt idx="164">
                  <c:v>0.32619766336465211</c:v>
                </c:pt>
                <c:pt idx="165">
                  <c:v>0.33630454705263402</c:v>
                </c:pt>
                <c:pt idx="166">
                  <c:v>0.34644590203091391</c:v>
                </c:pt>
                <c:pt idx="167">
                  <c:v>0.35662301455005585</c:v>
                </c:pt>
                <c:pt idx="168">
                  <c:v>0.36683719935966919</c:v>
                </c:pt>
                <c:pt idx="169">
                  <c:v>0.37708980113409546</c:v>
                </c:pt>
                <c:pt idx="170">
                  <c:v>0.38738219596643125</c:v>
                </c:pt>
                <c:pt idx="171">
                  <c:v>0.39771579293552733</c:v>
                </c:pt>
                <c:pt idx="172">
                  <c:v>0.40809203575095937</c:v>
                </c:pt>
                <c:pt idx="173">
                  <c:v>0.41851240448134458</c:v>
                </c:pt>
                <c:pt idx="174">
                  <c:v>0.4289784173717725</c:v>
                </c:pt>
                <c:pt idx="175">
                  <c:v>0.43949163275658892</c:v>
                </c:pt>
                <c:pt idx="176">
                  <c:v>0.45005365107423506</c:v>
                </c:pt>
                <c:pt idx="177">
                  <c:v>0.46066611699140436</c:v>
                </c:pt>
                <c:pt idx="178">
                  <c:v>0.47133072164434098</c:v>
                </c:pt>
                <c:pt idx="179">
                  <c:v>0.48204920500576165</c:v>
                </c:pt>
                <c:pt idx="180">
                  <c:v>0.49282335838657698</c:v>
                </c:pt>
                <c:pt idx="181">
                  <c:v>0.50365502708235799</c:v>
                </c:pt>
                <c:pt idx="182">
                  <c:v>0.51454611317535259</c:v>
                </c:pt>
                <c:pt idx="183">
                  <c:v>0.5254985785037698</c:v>
                </c:pt>
                <c:pt idx="184">
                  <c:v>0.53651444781109792</c:v>
                </c:pt>
                <c:pt idx="185">
                  <c:v>0.54759581208933283</c:v>
                </c:pt>
                <c:pt idx="186">
                  <c:v>0.55874483213126447</c:v>
                </c:pt>
                <c:pt idx="187">
                  <c:v>0.56996374230832691</c:v>
                </c:pt>
                <c:pt idx="188">
                  <c:v>0.58125485459206683</c:v>
                </c:pt>
                <c:pt idx="189">
                  <c:v>0.59262056283896225</c:v>
                </c:pt>
                <c:pt idx="190">
                  <c:v>0.60406334736020972</c:v>
                </c:pt>
                <c:pt idx="191">
                  <c:v>0.61558577980018625</c:v>
                </c:pt>
                <c:pt idx="192">
                  <c:v>0.62719052834960598</c:v>
                </c:pt>
                <c:pt idx="193">
                  <c:v>0.63888036332198828</c:v>
                </c:pt>
                <c:pt idx="194">
                  <c:v>0.65065816312493385</c:v>
                </c:pt>
                <c:pt idx="195">
                  <c:v>0.66252692066094021</c:v>
                </c:pt>
                <c:pt idx="196">
                  <c:v>0.67448975019608193</c:v>
                </c:pt>
                <c:pt idx="197">
                  <c:v>0.68654989473896011</c:v>
                </c:pt>
                <c:pt idx="198">
                  <c:v>0.69871073397684169</c:v>
                </c:pt>
                <c:pt idx="199">
                  <c:v>0.7109757928210424</c:v>
                </c:pt>
                <c:pt idx="200">
                  <c:v>0.72334875061938442</c:v>
                </c:pt>
                <c:pt idx="201">
                  <c:v>0.7358334511000415</c:v>
                </c:pt>
                <c:pt idx="202">
                  <c:v>0.74843391311848129</c:v>
                </c:pt>
                <c:pt idx="203">
                  <c:v>0.76115434228754864</c:v>
                </c:pt>
                <c:pt idx="204">
                  <c:v>0.77399914358022004</c:v>
                </c:pt>
                <c:pt idx="205">
                  <c:v>0.78697293500536358</c:v>
                </c:pt>
                <c:pt idx="206">
                  <c:v>0.80008056246913695</c:v>
                </c:pt>
                <c:pt idx="207">
                  <c:v>0.81332711594875995</c:v>
                </c:pt>
                <c:pt idx="208">
                  <c:v>0.82671794712148672</c:v>
                </c:pt>
                <c:pt idx="209">
                  <c:v>0.84025868861020625</c:v>
                </c:pt>
                <c:pt idx="210">
                  <c:v>0.85395527502834434</c:v>
                </c:pt>
                <c:pt idx="211">
                  <c:v>0.86781396603145955</c:v>
                </c:pt>
                <c:pt idx="212">
                  <c:v>0.88184137161139053</c:v>
                </c:pt>
                <c:pt idx="213">
                  <c:v>0.8960444799019468</c:v>
                </c:pt>
                <c:pt idx="214">
                  <c:v>0.91043068780363967</c:v>
                </c:pt>
                <c:pt idx="215">
                  <c:v>0.92500783477998383</c:v>
                </c:pt>
                <c:pt idx="216">
                  <c:v>0.93978424023057883</c:v>
                </c:pt>
                <c:pt idx="217">
                  <c:v>0.95476874490815455</c:v>
                </c:pt>
                <c:pt idx="218">
                  <c:v>0.96997075691972645</c:v>
                </c:pt>
                <c:pt idx="219">
                  <c:v>0.9854003029385211</c:v>
                </c:pt>
                <c:pt idx="220">
                  <c:v>1.0010680853558858</c:v>
                </c:pt>
                <c:pt idx="221">
                  <c:v>1.0169855462247854</c:v>
                </c:pt>
                <c:pt idx="222">
                  <c:v>1.0331649389930126</c:v>
                </c:pt>
                <c:pt idx="223">
                  <c:v>1.0496194092001805</c:v>
                </c:pt>
                <c:pt idx="224">
                  <c:v>1.0663630855254498</c:v>
                </c:pt>
                <c:pt idx="225">
                  <c:v>1.0834111828304476</c:v>
                </c:pt>
                <c:pt idx="226">
                  <c:v>1.1007801191566395</c:v>
                </c:pt>
                <c:pt idx="227">
                  <c:v>1.1184876490213236</c:v>
                </c:pt>
                <c:pt idx="228">
                  <c:v>1.136553015831067</c:v>
                </c:pt>
                <c:pt idx="229">
                  <c:v>1.1549971268193051</c:v>
                </c:pt>
                <c:pt idx="230">
                  <c:v>1.1738427546475656</c:v>
                </c:pt>
                <c:pt idx="231">
                  <c:v>1.1931147707289882</c:v>
                </c:pt>
                <c:pt idx="232">
                  <c:v>1.2128404164935702</c:v>
                </c:pt>
                <c:pt idx="233">
                  <c:v>1.2330496202910921</c:v>
                </c:pt>
                <c:pt idx="234">
                  <c:v>1.2537753695199951</c:v>
                </c:pt>
                <c:pt idx="235">
                  <c:v>1.2750541500157357</c:v>
                </c:pt>
                <c:pt idx="236">
                  <c:v>1.2969264679191927</c:v>
                </c:pt>
                <c:pt idx="237">
                  <c:v>1.3194374734384275</c:v>
                </c:pt>
                <c:pt idx="238">
                  <c:v>1.3426377114882446</c:v>
                </c:pt>
                <c:pt idx="239">
                  <c:v>1.3665840316741558</c:v>
                </c:pt>
                <c:pt idx="240">
                  <c:v>1.3913407002534657</c:v>
                </c:pt>
                <c:pt idx="241">
                  <c:v>1.4169807706927577</c:v>
                </c:pt>
                <c:pt idx="242">
                  <c:v>1.4435877889473323</c:v>
                </c:pt>
                <c:pt idx="243">
                  <c:v>1.4712579371990813</c:v>
                </c:pt>
                <c:pt idx="244">
                  <c:v>1.5001027595109515</c:v>
                </c:pt>
                <c:pt idx="245">
                  <c:v>1.5302526710293167</c:v>
                </c:pt>
                <c:pt idx="246">
                  <c:v>1.5618615392556825</c:v>
                </c:pt>
                <c:pt idx="247">
                  <c:v>1.5951127585631368</c:v>
                </c:pt>
                <c:pt idx="248">
                  <c:v>1.6302274466655646</c:v>
                </c:pt>
                <c:pt idx="249">
                  <c:v>1.6674757254802022</c:v>
                </c:pt>
                <c:pt idx="250">
                  <c:v>1.7071926025024666</c:v>
                </c:pt>
                <c:pt idx="251">
                  <c:v>1.7498009207740837</c:v>
                </c:pt>
                <c:pt idx="252">
                  <c:v>1.7958455512600477</c:v>
                </c:pt>
                <c:pt idx="253">
                  <c:v>1.8460462092017929</c:v>
                </c:pt>
                <c:pt idx="254">
                  <c:v>1.9013826653257473</c:v>
                </c:pt>
                <c:pt idx="255">
                  <c:v>1.9632397668732697</c:v>
                </c:pt>
                <c:pt idx="256">
                  <c:v>2.0336714474073081</c:v>
                </c:pt>
              </c:numCache>
            </c:numRef>
          </c:xVal>
          <c:yVal>
            <c:numRef>
              <c:f>'Part 3'!$S$6:$S$262</c:f>
              <c:numCache>
                <c:formatCode>0.00</c:formatCode>
                <c:ptCount val="257"/>
                <c:pt idx="0">
                  <c:v>-2.188459439712406</c:v>
                </c:pt>
                <c:pt idx="1">
                  <c:v>-2.1863238955721855</c:v>
                </c:pt>
                <c:pt idx="2">
                  <c:v>-1.9076136125259495</c:v>
                </c:pt>
                <c:pt idx="3">
                  <c:v>-1.9072302811834068</c:v>
                </c:pt>
                <c:pt idx="4">
                  <c:v>-1.738355841405828</c:v>
                </c:pt>
                <c:pt idx="5">
                  <c:v>-1.7379969083396136</c:v>
                </c:pt>
                <c:pt idx="6">
                  <c:v>-1.6952009332676006</c:v>
                </c:pt>
                <c:pt idx="7">
                  <c:v>-1.6866518311262371</c:v>
                </c:pt>
                <c:pt idx="8">
                  <c:v>-1.6392755215684092</c:v>
                </c:pt>
                <c:pt idx="9">
                  <c:v>-1.6335028618145528</c:v>
                </c:pt>
                <c:pt idx="10">
                  <c:v>-1.633274708172856</c:v>
                </c:pt>
                <c:pt idx="11">
                  <c:v>-1.6263980076430036</c:v>
                </c:pt>
                <c:pt idx="12">
                  <c:v>-1.6129239045353683</c:v>
                </c:pt>
                <c:pt idx="13">
                  <c:v>-1.5782117065613535</c:v>
                </c:pt>
                <c:pt idx="14">
                  <c:v>-1.5711180090002281</c:v>
                </c:pt>
                <c:pt idx="15">
                  <c:v>-1.5551652584918911</c:v>
                </c:pt>
                <c:pt idx="16">
                  <c:v>-1.5508160309957837</c:v>
                </c:pt>
                <c:pt idx="17">
                  <c:v>-1.5240507691587182</c:v>
                </c:pt>
                <c:pt idx="18">
                  <c:v>-1.5233990517252631</c:v>
                </c:pt>
                <c:pt idx="19">
                  <c:v>-1.5186233677991763</c:v>
                </c:pt>
                <c:pt idx="20">
                  <c:v>-1.4310895133558896</c:v>
                </c:pt>
                <c:pt idx="21">
                  <c:v>-1.4174343128692091</c:v>
                </c:pt>
                <c:pt idx="22">
                  <c:v>-1.3920676558530465</c:v>
                </c:pt>
                <c:pt idx="23">
                  <c:v>-1.3621086374800757</c:v>
                </c:pt>
                <c:pt idx="24">
                  <c:v>-1.3577127467586754</c:v>
                </c:pt>
                <c:pt idx="25">
                  <c:v>-1.3354090886010856</c:v>
                </c:pt>
                <c:pt idx="26">
                  <c:v>-1.3250966578403964</c:v>
                </c:pt>
                <c:pt idx="27">
                  <c:v>-1.3215534583932513</c:v>
                </c:pt>
                <c:pt idx="28">
                  <c:v>-1.3053637144919843</c:v>
                </c:pt>
                <c:pt idx="29">
                  <c:v>-1.2665035419389046</c:v>
                </c:pt>
                <c:pt idx="30">
                  <c:v>-1.2617727882220235</c:v>
                </c:pt>
                <c:pt idx="31">
                  <c:v>-1.256824599280578</c:v>
                </c:pt>
                <c:pt idx="32">
                  <c:v>-1.2514555353969519</c:v>
                </c:pt>
                <c:pt idx="33">
                  <c:v>-1.246428142588506</c:v>
                </c:pt>
                <c:pt idx="34">
                  <c:v>-1.2288066349798796</c:v>
                </c:pt>
                <c:pt idx="35">
                  <c:v>-1.1827401113649212</c:v>
                </c:pt>
                <c:pt idx="36">
                  <c:v>-1.1754308590039813</c:v>
                </c:pt>
                <c:pt idx="37">
                  <c:v>-1.1682318605591506</c:v>
                </c:pt>
                <c:pt idx="38">
                  <c:v>-1.1490675151265295</c:v>
                </c:pt>
                <c:pt idx="39">
                  <c:v>-1.1293786152861127</c:v>
                </c:pt>
                <c:pt idx="40">
                  <c:v>-1.1193743448839306</c:v>
                </c:pt>
                <c:pt idx="41">
                  <c:v>-1.1022357226521122</c:v>
                </c:pt>
                <c:pt idx="42">
                  <c:v>-1.093517104564798</c:v>
                </c:pt>
                <c:pt idx="43">
                  <c:v>-1.0847037017719412</c:v>
                </c:pt>
                <c:pt idx="44">
                  <c:v>-1.0792381339097614</c:v>
                </c:pt>
                <c:pt idx="45">
                  <c:v>-1.0529919352985417</c:v>
                </c:pt>
                <c:pt idx="46">
                  <c:v>-1.0320864206049969</c:v>
                </c:pt>
                <c:pt idx="47">
                  <c:v>-1.0277131014175702</c:v>
                </c:pt>
                <c:pt idx="48">
                  <c:v>-1.0177609168799036</c:v>
                </c:pt>
                <c:pt idx="49">
                  <c:v>-1.0154545790232044</c:v>
                </c:pt>
                <c:pt idx="50">
                  <c:v>-0.99900696278008727</c:v>
                </c:pt>
                <c:pt idx="51">
                  <c:v>-0.98670504413622329</c:v>
                </c:pt>
                <c:pt idx="52">
                  <c:v>-0.97893610374221396</c:v>
                </c:pt>
                <c:pt idx="53">
                  <c:v>-0.97423204914459438</c:v>
                </c:pt>
                <c:pt idx="54">
                  <c:v>-0.97152939558654683</c:v>
                </c:pt>
                <c:pt idx="55">
                  <c:v>-0.9640526393053418</c:v>
                </c:pt>
                <c:pt idx="56">
                  <c:v>-0.9551953422019912</c:v>
                </c:pt>
                <c:pt idx="57">
                  <c:v>-0.92374335457220003</c:v>
                </c:pt>
                <c:pt idx="58">
                  <c:v>-0.91508532176962665</c:v>
                </c:pt>
                <c:pt idx="59">
                  <c:v>-0.91348622442313121</c:v>
                </c:pt>
                <c:pt idx="60">
                  <c:v>-0.89289193836592262</c:v>
                </c:pt>
                <c:pt idx="61">
                  <c:v>-0.87477820120308647</c:v>
                </c:pt>
                <c:pt idx="62">
                  <c:v>-0.86339013856418489</c:v>
                </c:pt>
                <c:pt idx="63">
                  <c:v>-0.85092590478628416</c:v>
                </c:pt>
                <c:pt idx="64">
                  <c:v>-0.84755983958580305</c:v>
                </c:pt>
                <c:pt idx="65">
                  <c:v>-0.8441071096350925</c:v>
                </c:pt>
                <c:pt idx="66">
                  <c:v>-0.84037710001796084</c:v>
                </c:pt>
                <c:pt idx="67">
                  <c:v>-0.7793389376116785</c:v>
                </c:pt>
                <c:pt idx="68">
                  <c:v>-0.7536531681680485</c:v>
                </c:pt>
                <c:pt idx="69">
                  <c:v>-0.74524319388576188</c:v>
                </c:pt>
                <c:pt idx="70">
                  <c:v>-0.74159777232590629</c:v>
                </c:pt>
                <c:pt idx="71">
                  <c:v>-0.73771951610346809</c:v>
                </c:pt>
                <c:pt idx="72">
                  <c:v>-0.73614818604528398</c:v>
                </c:pt>
                <c:pt idx="73">
                  <c:v>-0.72649790856318408</c:v>
                </c:pt>
                <c:pt idx="74">
                  <c:v>-0.70821819447168777</c:v>
                </c:pt>
                <c:pt idx="75">
                  <c:v>-0.69878622396510215</c:v>
                </c:pt>
                <c:pt idx="76">
                  <c:v>-0.69169702041266001</c:v>
                </c:pt>
                <c:pt idx="77">
                  <c:v>-0.64018744651861703</c:v>
                </c:pt>
                <c:pt idx="78">
                  <c:v>-0.63149486798009014</c:v>
                </c:pt>
                <c:pt idx="79">
                  <c:v>-0.6231827351586835</c:v>
                </c:pt>
                <c:pt idx="80">
                  <c:v>-0.60273756660092848</c:v>
                </c:pt>
                <c:pt idx="81">
                  <c:v>-0.54629841795056677</c:v>
                </c:pt>
                <c:pt idx="82">
                  <c:v>-0.54054633989184553</c:v>
                </c:pt>
                <c:pt idx="83">
                  <c:v>-0.53906383171507721</c:v>
                </c:pt>
                <c:pt idx="84">
                  <c:v>-0.52959388678610408</c:v>
                </c:pt>
                <c:pt idx="85">
                  <c:v>-0.52184278471315637</c:v>
                </c:pt>
                <c:pt idx="86">
                  <c:v>-0.51844403506259007</c:v>
                </c:pt>
                <c:pt idx="87">
                  <c:v>-0.50889855922532345</c:v>
                </c:pt>
                <c:pt idx="88">
                  <c:v>-0.50247640085571077</c:v>
                </c:pt>
                <c:pt idx="89">
                  <c:v>-0.44895683228390187</c:v>
                </c:pt>
                <c:pt idx="90">
                  <c:v>-0.42767507166818902</c:v>
                </c:pt>
                <c:pt idx="91">
                  <c:v>-0.42652127179906457</c:v>
                </c:pt>
                <c:pt idx="92">
                  <c:v>-0.40584231052465192</c:v>
                </c:pt>
                <c:pt idx="93">
                  <c:v>-0.40000339308212135</c:v>
                </c:pt>
                <c:pt idx="94">
                  <c:v>-0.39756184747342954</c:v>
                </c:pt>
                <c:pt idx="95">
                  <c:v>-0.37796302963712619</c:v>
                </c:pt>
                <c:pt idx="96">
                  <c:v>-0.36988376640954418</c:v>
                </c:pt>
                <c:pt idx="97">
                  <c:v>-0.3656120253255683</c:v>
                </c:pt>
                <c:pt idx="98">
                  <c:v>-0.3511932876536949</c:v>
                </c:pt>
                <c:pt idx="99">
                  <c:v>-0.34983951403181485</c:v>
                </c:pt>
                <c:pt idx="100">
                  <c:v>-0.34564980582848531</c:v>
                </c:pt>
                <c:pt idx="101">
                  <c:v>-0.33014506763483858</c:v>
                </c:pt>
                <c:pt idx="102">
                  <c:v>-0.31456929511990539</c:v>
                </c:pt>
                <c:pt idx="103">
                  <c:v>-0.3080304935704008</c:v>
                </c:pt>
                <c:pt idx="104">
                  <c:v>-0.29968950803887873</c:v>
                </c:pt>
                <c:pt idx="105">
                  <c:v>-0.29958087201579542</c:v>
                </c:pt>
                <c:pt idx="106">
                  <c:v>-0.29816738222184153</c:v>
                </c:pt>
                <c:pt idx="107">
                  <c:v>-0.29309664665304658</c:v>
                </c:pt>
                <c:pt idx="108">
                  <c:v>-0.29079768076079165</c:v>
                </c:pt>
                <c:pt idx="109">
                  <c:v>-0.27520105064904649</c:v>
                </c:pt>
                <c:pt idx="110">
                  <c:v>-0.26818369801077335</c:v>
                </c:pt>
                <c:pt idx="111">
                  <c:v>-0.26477531882330219</c:v>
                </c:pt>
                <c:pt idx="112">
                  <c:v>-0.25686543568480485</c:v>
                </c:pt>
                <c:pt idx="113">
                  <c:v>-0.25417778967532167</c:v>
                </c:pt>
                <c:pt idx="114">
                  <c:v>-0.25117490103221041</c:v>
                </c:pt>
                <c:pt idx="115">
                  <c:v>-0.24064758230874045</c:v>
                </c:pt>
                <c:pt idx="116">
                  <c:v>-0.23391204874735766</c:v>
                </c:pt>
                <c:pt idx="117">
                  <c:v>-0.23347380655133657</c:v>
                </c:pt>
                <c:pt idx="118">
                  <c:v>-0.2128126844774135</c:v>
                </c:pt>
                <c:pt idx="119">
                  <c:v>-0.20826489773537243</c:v>
                </c:pt>
                <c:pt idx="120">
                  <c:v>-0.20734741258715303</c:v>
                </c:pt>
                <c:pt idx="121">
                  <c:v>-0.20320784942628978</c:v>
                </c:pt>
                <c:pt idx="122">
                  <c:v>-0.20062368565221206</c:v>
                </c:pt>
                <c:pt idx="123">
                  <c:v>-0.19291307384990958</c:v>
                </c:pt>
                <c:pt idx="124">
                  <c:v>-0.17823628947108924</c:v>
                </c:pt>
                <c:pt idx="125">
                  <c:v>-0.17491437782626096</c:v>
                </c:pt>
                <c:pt idx="126">
                  <c:v>-0.14856790718037813</c:v>
                </c:pt>
                <c:pt idx="127">
                  <c:v>-0.14005372125235435</c:v>
                </c:pt>
                <c:pt idx="128">
                  <c:v>-0.13454361249142968</c:v>
                </c:pt>
                <c:pt idx="129">
                  <c:v>-0.11508669721253904</c:v>
                </c:pt>
                <c:pt idx="130">
                  <c:v>-0.10763637825709137</c:v>
                </c:pt>
                <c:pt idx="131">
                  <c:v>-9.4765233272017982E-2</c:v>
                </c:pt>
                <c:pt idx="132">
                  <c:v>-8.0358660064231036E-2</c:v>
                </c:pt>
                <c:pt idx="133">
                  <c:v>-7.5309084972982526E-2</c:v>
                </c:pt>
                <c:pt idx="134">
                  <c:v>-7.0523551683144045E-2</c:v>
                </c:pt>
                <c:pt idx="135">
                  <c:v>-7.0091229375227979E-2</c:v>
                </c:pt>
                <c:pt idx="136">
                  <c:v>-6.815369644850465E-2</c:v>
                </c:pt>
                <c:pt idx="137">
                  <c:v>-5.9033755677239445E-2</c:v>
                </c:pt>
                <c:pt idx="138">
                  <c:v>-5.1498180299761553E-2</c:v>
                </c:pt>
                <c:pt idx="139">
                  <c:v>-5.0037770763577502E-2</c:v>
                </c:pt>
                <c:pt idx="140">
                  <c:v>-3.2015878275619546E-2</c:v>
                </c:pt>
                <c:pt idx="141">
                  <c:v>1.2190149822908869E-3</c:v>
                </c:pt>
                <c:pt idx="142">
                  <c:v>7.1543899129815694E-3</c:v>
                </c:pt>
                <c:pt idx="143">
                  <c:v>1.8418765254720981E-2</c:v>
                </c:pt>
                <c:pt idx="144">
                  <c:v>2.0705752547859835E-2</c:v>
                </c:pt>
                <c:pt idx="145">
                  <c:v>2.7353946815650135E-2</c:v>
                </c:pt>
                <c:pt idx="146">
                  <c:v>3.1867204262380225E-2</c:v>
                </c:pt>
                <c:pt idx="147">
                  <c:v>3.1993520704692614E-2</c:v>
                </c:pt>
                <c:pt idx="148">
                  <c:v>3.2123829427090037E-2</c:v>
                </c:pt>
                <c:pt idx="149">
                  <c:v>3.5447760259624123E-2</c:v>
                </c:pt>
                <c:pt idx="150">
                  <c:v>5.0563766084731336E-2</c:v>
                </c:pt>
                <c:pt idx="151">
                  <c:v>5.1000009953451955E-2</c:v>
                </c:pt>
                <c:pt idx="152">
                  <c:v>5.8588247101073056E-2</c:v>
                </c:pt>
                <c:pt idx="153">
                  <c:v>7.5866588644779895E-2</c:v>
                </c:pt>
                <c:pt idx="154">
                  <c:v>7.9557043426082427E-2</c:v>
                </c:pt>
                <c:pt idx="155">
                  <c:v>0.11481681506029967</c:v>
                </c:pt>
                <c:pt idx="156">
                  <c:v>0.11588155993981643</c:v>
                </c:pt>
                <c:pt idx="157">
                  <c:v>0.12595353019481562</c:v>
                </c:pt>
                <c:pt idx="158">
                  <c:v>0.12692432815786192</c:v>
                </c:pt>
                <c:pt idx="159">
                  <c:v>0.1277279580526027</c:v>
                </c:pt>
                <c:pt idx="160">
                  <c:v>0.13082570739710489</c:v>
                </c:pt>
                <c:pt idx="161">
                  <c:v>0.13541191622001048</c:v>
                </c:pt>
                <c:pt idx="162">
                  <c:v>0.14384069046245673</c:v>
                </c:pt>
                <c:pt idx="163">
                  <c:v>0.16160745769359997</c:v>
                </c:pt>
                <c:pt idx="164">
                  <c:v>0.16181503651899282</c:v>
                </c:pt>
                <c:pt idx="165">
                  <c:v>0.16235505580753262</c:v>
                </c:pt>
                <c:pt idx="166">
                  <c:v>0.16311474001989498</c:v>
                </c:pt>
                <c:pt idx="167">
                  <c:v>0.16393772142493757</c:v>
                </c:pt>
                <c:pt idx="168">
                  <c:v>0.16864822310531602</c:v>
                </c:pt>
                <c:pt idx="169">
                  <c:v>0.17680836210308903</c:v>
                </c:pt>
                <c:pt idx="170">
                  <c:v>0.18032666355068527</c:v>
                </c:pt>
                <c:pt idx="171">
                  <c:v>0.19865384189914251</c:v>
                </c:pt>
                <c:pt idx="172">
                  <c:v>0.21943136024240079</c:v>
                </c:pt>
                <c:pt idx="173">
                  <c:v>0.22184082959959953</c:v>
                </c:pt>
                <c:pt idx="174">
                  <c:v>0.22777159171700573</c:v>
                </c:pt>
                <c:pt idx="175">
                  <c:v>0.2429396834066295</c:v>
                </c:pt>
                <c:pt idx="176">
                  <c:v>0.2533089871649733</c:v>
                </c:pt>
                <c:pt idx="177">
                  <c:v>0.27750052371138095</c:v>
                </c:pt>
                <c:pt idx="178">
                  <c:v>0.28921023234116011</c:v>
                </c:pt>
                <c:pt idx="179">
                  <c:v>0.2895624537962076</c:v>
                </c:pt>
                <c:pt idx="180">
                  <c:v>0.29481151741221628</c:v>
                </c:pt>
                <c:pt idx="181">
                  <c:v>0.30705037776917071</c:v>
                </c:pt>
                <c:pt idx="182">
                  <c:v>0.33842931540768534</c:v>
                </c:pt>
                <c:pt idx="183">
                  <c:v>0.33843431041410016</c:v>
                </c:pt>
                <c:pt idx="184">
                  <c:v>0.34080183911585066</c:v>
                </c:pt>
                <c:pt idx="185">
                  <c:v>0.34322696178972573</c:v>
                </c:pt>
                <c:pt idx="186">
                  <c:v>0.34418790863016574</c:v>
                </c:pt>
                <c:pt idx="187">
                  <c:v>0.34622453786389862</c:v>
                </c:pt>
                <c:pt idx="188">
                  <c:v>0.36252771046642546</c:v>
                </c:pt>
                <c:pt idx="189">
                  <c:v>0.36978588056860284</c:v>
                </c:pt>
                <c:pt idx="190">
                  <c:v>0.3958304057099698</c:v>
                </c:pt>
                <c:pt idx="191">
                  <c:v>0.40300401740954894</c:v>
                </c:pt>
                <c:pt idx="192">
                  <c:v>0.40701065738465109</c:v>
                </c:pt>
                <c:pt idx="193">
                  <c:v>0.41351190772481283</c:v>
                </c:pt>
                <c:pt idx="194">
                  <c:v>0.4199412845541734</c:v>
                </c:pt>
                <c:pt idx="195">
                  <c:v>0.43878272563207932</c:v>
                </c:pt>
                <c:pt idx="196">
                  <c:v>0.44235130303020587</c:v>
                </c:pt>
                <c:pt idx="197">
                  <c:v>0.44611213053498772</c:v>
                </c:pt>
                <c:pt idx="198">
                  <c:v>0.45451803475986202</c:v>
                </c:pt>
                <c:pt idx="199">
                  <c:v>0.4631006998325376</c:v>
                </c:pt>
                <c:pt idx="200">
                  <c:v>0.47900472068465705</c:v>
                </c:pt>
                <c:pt idx="201">
                  <c:v>0.50014769839266326</c:v>
                </c:pt>
                <c:pt idx="202">
                  <c:v>0.50684164913623997</c:v>
                </c:pt>
                <c:pt idx="203">
                  <c:v>0.51196350548006253</c:v>
                </c:pt>
                <c:pt idx="204">
                  <c:v>0.56360016983168704</c:v>
                </c:pt>
                <c:pt idx="205">
                  <c:v>0.56778799652232192</c:v>
                </c:pt>
                <c:pt idx="206">
                  <c:v>0.62505571334209065</c:v>
                </c:pt>
                <c:pt idx="207">
                  <c:v>0.6834902052004399</c:v>
                </c:pt>
                <c:pt idx="208">
                  <c:v>0.74058666921270044</c:v>
                </c:pt>
                <c:pt idx="209">
                  <c:v>0.79442578446316836</c:v>
                </c:pt>
                <c:pt idx="210">
                  <c:v>0.79758941583166076</c:v>
                </c:pt>
                <c:pt idx="211">
                  <c:v>0.89432164969221961</c:v>
                </c:pt>
                <c:pt idx="212">
                  <c:v>0.91366526390605274</c:v>
                </c:pt>
                <c:pt idx="213">
                  <c:v>0.916690821818817</c:v>
                </c:pt>
                <c:pt idx="214">
                  <c:v>0.93641995365408448</c:v>
                </c:pt>
                <c:pt idx="215">
                  <c:v>0.93898643612950383</c:v>
                </c:pt>
                <c:pt idx="216">
                  <c:v>0.94545555620801147</c:v>
                </c:pt>
                <c:pt idx="217">
                  <c:v>0.9805533564076826</c:v>
                </c:pt>
                <c:pt idx="218">
                  <c:v>1.0086683044891442</c:v>
                </c:pt>
                <c:pt idx="219">
                  <c:v>1.0310127426740234</c:v>
                </c:pt>
                <c:pt idx="220">
                  <c:v>1.0830620497076078</c:v>
                </c:pt>
                <c:pt idx="221">
                  <c:v>1.1408766779188682</c:v>
                </c:pt>
                <c:pt idx="222">
                  <c:v>1.183618165842151</c:v>
                </c:pt>
                <c:pt idx="223">
                  <c:v>1.1907878944298733</c:v>
                </c:pt>
                <c:pt idx="224">
                  <c:v>1.2089569025496523</c:v>
                </c:pt>
                <c:pt idx="225">
                  <c:v>1.2341960803414083</c:v>
                </c:pt>
                <c:pt idx="226">
                  <c:v>1.2765879019862796</c:v>
                </c:pt>
                <c:pt idx="227">
                  <c:v>1.2896589884311493</c:v>
                </c:pt>
                <c:pt idx="228">
                  <c:v>1.3059549058838302</c:v>
                </c:pt>
                <c:pt idx="229">
                  <c:v>1.3105905825901831</c:v>
                </c:pt>
                <c:pt idx="230">
                  <c:v>1.3133674467676768</c:v>
                </c:pt>
                <c:pt idx="231">
                  <c:v>1.3164770655430607</c:v>
                </c:pt>
                <c:pt idx="232">
                  <c:v>1.3420365141472459</c:v>
                </c:pt>
                <c:pt idx="233">
                  <c:v>1.3423085754400703</c:v>
                </c:pt>
                <c:pt idx="234">
                  <c:v>1.3794800849256597</c:v>
                </c:pt>
                <c:pt idx="235">
                  <c:v>1.405841720142514</c:v>
                </c:pt>
                <c:pt idx="236">
                  <c:v>1.4194570844365877</c:v>
                </c:pt>
                <c:pt idx="237">
                  <c:v>1.4660835374585741</c:v>
                </c:pt>
                <c:pt idx="238">
                  <c:v>1.550421224311419</c:v>
                </c:pt>
                <c:pt idx="239">
                  <c:v>1.5679515547304896</c:v>
                </c:pt>
                <c:pt idx="240">
                  <c:v>1.5993766530462261</c:v>
                </c:pt>
                <c:pt idx="241">
                  <c:v>1.6212320843388441</c:v>
                </c:pt>
                <c:pt idx="242">
                  <c:v>1.6419325404523877</c:v>
                </c:pt>
                <c:pt idx="243">
                  <c:v>1.6486868496184395</c:v>
                </c:pt>
                <c:pt idx="244">
                  <c:v>1.6634839598095625</c:v>
                </c:pt>
                <c:pt idx="245">
                  <c:v>1.6697948468549522</c:v>
                </c:pt>
                <c:pt idx="246">
                  <c:v>1.6845320542195432</c:v>
                </c:pt>
                <c:pt idx="247">
                  <c:v>1.7011059913021052</c:v>
                </c:pt>
                <c:pt idx="248">
                  <c:v>1.7200407291312296</c:v>
                </c:pt>
                <c:pt idx="249">
                  <c:v>1.7329490466275985</c:v>
                </c:pt>
                <c:pt idx="250">
                  <c:v>1.7571405831740061</c:v>
                </c:pt>
                <c:pt idx="251">
                  <c:v>1.8567089993386805</c:v>
                </c:pt>
                <c:pt idx="252">
                  <c:v>1.8630225199263553</c:v>
                </c:pt>
                <c:pt idx="253">
                  <c:v>1.9495732094357352</c:v>
                </c:pt>
                <c:pt idx="254">
                  <c:v>2.0203150860115833</c:v>
                </c:pt>
                <c:pt idx="255">
                  <c:v>2.0410383352447994</c:v>
                </c:pt>
                <c:pt idx="256">
                  <c:v>2.0875547263043268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DE-4E0C-B958-928F38BFE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092047"/>
        <c:axId val="1822092879"/>
      </c:scatterChart>
      <c:valAx>
        <c:axId val="182209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092879"/>
        <c:crosses val="autoZero"/>
        <c:crossBetween val="midCat"/>
      </c:valAx>
      <c:valAx>
        <c:axId val="182209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092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Netflix Residual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32497304027838003"/>
          <c:y val="4.21059084030554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3'!$C$6:$C$262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 formatCode="0">
                  <c:v>253</c:v>
                </c:pt>
                <c:pt idx="253" formatCode="0">
                  <c:v>254</c:v>
                </c:pt>
                <c:pt idx="254" formatCode="0">
                  <c:v>255</c:v>
                </c:pt>
                <c:pt idx="255" formatCode="0">
                  <c:v>256</c:v>
                </c:pt>
                <c:pt idx="256" formatCode="0">
                  <c:v>257</c:v>
                </c:pt>
              </c:numCache>
            </c:numRef>
          </c:xVal>
          <c:yVal>
            <c:numRef>
              <c:f>'Part 3'!$N$6:$N$262</c:f>
              <c:numCache>
                <c:formatCode>0.00</c:formatCode>
                <c:ptCount val="257"/>
                <c:pt idx="0">
                  <c:v>-17.349553426024897</c:v>
                </c:pt>
                <c:pt idx="1">
                  <c:v>-22.046288805338804</c:v>
                </c:pt>
                <c:pt idx="2">
                  <c:v>-12.90302778465275</c:v>
                </c:pt>
                <c:pt idx="3">
                  <c:v>-18.769746063966693</c:v>
                </c:pt>
                <c:pt idx="4">
                  <c:v>-11.046467943280675</c:v>
                </c:pt>
                <c:pt idx="5">
                  <c:v>-15.433205722594607</c:v>
                </c:pt>
                <c:pt idx="6">
                  <c:v>-22.829953301908574</c:v>
                </c:pt>
                <c:pt idx="7">
                  <c:v>-13.746659381222457</c:v>
                </c:pt>
                <c:pt idx="8">
                  <c:v>-14.763402060536407</c:v>
                </c:pt>
                <c:pt idx="9">
                  <c:v>-15.170128839850406</c:v>
                </c:pt>
                <c:pt idx="10">
                  <c:v>-16.406872719164369</c:v>
                </c:pt>
                <c:pt idx="11">
                  <c:v>-16.143586098478295</c:v>
                </c:pt>
                <c:pt idx="12">
                  <c:v>-18.490345777792186</c:v>
                </c:pt>
                <c:pt idx="13">
                  <c:v>-31.387062857106173</c:v>
                </c:pt>
                <c:pt idx="14">
                  <c:v>-8.5737884364201591</c:v>
                </c:pt>
                <c:pt idx="15">
                  <c:v>-5.8005225157340874</c:v>
                </c:pt>
                <c:pt idx="16">
                  <c:v>-16.867252995048034</c:v>
                </c:pt>
                <c:pt idx="17">
                  <c:v>-12.014000574361944</c:v>
                </c:pt>
                <c:pt idx="18">
                  <c:v>-18.160717553675909</c:v>
                </c:pt>
                <c:pt idx="19">
                  <c:v>-14.36746273298985</c:v>
                </c:pt>
                <c:pt idx="20">
                  <c:v>-17.804188312303836</c:v>
                </c:pt>
                <c:pt idx="21">
                  <c:v>-5.6809162916177911</c:v>
                </c:pt>
                <c:pt idx="22">
                  <c:v>4.5423618290682839</c:v>
                </c:pt>
                <c:pt idx="23">
                  <c:v>4.4156337497543632</c:v>
                </c:pt>
                <c:pt idx="24">
                  <c:v>0.90890087044039092</c:v>
                </c:pt>
                <c:pt idx="25">
                  <c:v>-5.7854008873562179E-2</c:v>
                </c:pt>
                <c:pt idx="26">
                  <c:v>3.455432611812455</c:v>
                </c:pt>
                <c:pt idx="27">
                  <c:v>5.2886960324985921</c:v>
                </c:pt>
                <c:pt idx="28">
                  <c:v>10.821971753184584</c:v>
                </c:pt>
                <c:pt idx="29">
                  <c:v>11.425224173870674</c:v>
                </c:pt>
                <c:pt idx="30">
                  <c:v>9.638492494556715</c:v>
                </c:pt>
                <c:pt idx="31">
                  <c:v>16.231765715242716</c:v>
                </c:pt>
                <c:pt idx="32">
                  <c:v>13.855037635928852</c:v>
                </c:pt>
                <c:pt idx="33">
                  <c:v>12.878303556614867</c:v>
                </c:pt>
                <c:pt idx="34">
                  <c:v>6.1615791773008937</c:v>
                </c:pt>
                <c:pt idx="35">
                  <c:v>-5.9951476020130485</c:v>
                </c:pt>
                <c:pt idx="36">
                  <c:v>-15.391895181327016</c:v>
                </c:pt>
                <c:pt idx="37">
                  <c:v>2.9713670393591087</c:v>
                </c:pt>
                <c:pt idx="38">
                  <c:v>-5.3453633399548721</c:v>
                </c:pt>
                <c:pt idx="39">
                  <c:v>-8.8120877192688454</c:v>
                </c:pt>
                <c:pt idx="40">
                  <c:v>2.4211696014172048</c:v>
                </c:pt>
                <c:pt idx="41">
                  <c:v>-10.645560877896742</c:v>
                </c:pt>
                <c:pt idx="42">
                  <c:v>3.5877269427893452</c:v>
                </c:pt>
                <c:pt idx="43">
                  <c:v>-8.209014436524626</c:v>
                </c:pt>
                <c:pt idx="44">
                  <c:v>-12.80574371583856</c:v>
                </c:pt>
                <c:pt idx="45">
                  <c:v>-36.072486395152509</c:v>
                </c:pt>
                <c:pt idx="46">
                  <c:v>-19.219203374466474</c:v>
                </c:pt>
                <c:pt idx="47">
                  <c:v>-34.215926553780378</c:v>
                </c:pt>
                <c:pt idx="48">
                  <c:v>-69.672671633094353</c:v>
                </c:pt>
                <c:pt idx="49">
                  <c:v>-49.409415512408316</c:v>
                </c:pt>
                <c:pt idx="50">
                  <c:v>-87.656138691722276</c:v>
                </c:pt>
                <c:pt idx="51">
                  <c:v>-67.532866671036231</c:v>
                </c:pt>
                <c:pt idx="52">
                  <c:v>-72.599597150350121</c:v>
                </c:pt>
                <c:pt idx="53">
                  <c:v>-56.826331229664106</c:v>
                </c:pt>
                <c:pt idx="54">
                  <c:v>-56.813075108978069</c:v>
                </c:pt>
                <c:pt idx="55">
                  <c:v>-30.159804388292002</c:v>
                </c:pt>
                <c:pt idx="56">
                  <c:v>-33.896517767605985</c:v>
                </c:pt>
                <c:pt idx="57">
                  <c:v>-49.613242146919902</c:v>
                </c:pt>
                <c:pt idx="58">
                  <c:v>-29.799998226233811</c:v>
                </c:pt>
                <c:pt idx="59">
                  <c:v>-36.45672500554781</c:v>
                </c:pt>
                <c:pt idx="60">
                  <c:v>-23.403460284861751</c:v>
                </c:pt>
                <c:pt idx="61">
                  <c:v>-19.650183464175711</c:v>
                </c:pt>
                <c:pt idx="62">
                  <c:v>-31.856928543489687</c:v>
                </c:pt>
                <c:pt idx="63">
                  <c:v>-26.643660222803589</c:v>
                </c:pt>
                <c:pt idx="64">
                  <c:v>-35.750368702117555</c:v>
                </c:pt>
                <c:pt idx="65">
                  <c:v>-18.337118681431491</c:v>
                </c:pt>
                <c:pt idx="66">
                  <c:v>-26.803843060745464</c:v>
                </c:pt>
                <c:pt idx="67">
                  <c:v>-28.750578440059428</c:v>
                </c:pt>
                <c:pt idx="68">
                  <c:v>-29.9373040193733</c:v>
                </c:pt>
                <c:pt idx="69">
                  <c:v>-4.7240356986872598</c:v>
                </c:pt>
                <c:pt idx="70">
                  <c:v>11.319219221998765</c:v>
                </c:pt>
                <c:pt idx="71">
                  <c:v>23.732499742684809</c:v>
                </c:pt>
                <c:pt idx="72">
                  <c:v>35.365781463370865</c:v>
                </c:pt>
                <c:pt idx="73">
                  <c:v>18.369027884056948</c:v>
                </c:pt>
                <c:pt idx="74">
                  <c:v>32.11229490474301</c:v>
                </c:pt>
                <c:pt idx="75">
                  <c:v>27.665559625429012</c:v>
                </c:pt>
                <c:pt idx="76">
                  <c:v>14.468854746115085</c:v>
                </c:pt>
                <c:pt idx="77">
                  <c:v>18.962121866801112</c:v>
                </c:pt>
                <c:pt idx="78">
                  <c:v>16.465368187487229</c:v>
                </c:pt>
                <c:pt idx="79">
                  <c:v>12.068651208173264</c:v>
                </c:pt>
                <c:pt idx="80">
                  <c:v>-6.2680987711407283</c:v>
                </c:pt>
                <c:pt idx="81">
                  <c:v>1.0051975495453007</c:v>
                </c:pt>
                <c:pt idx="82">
                  <c:v>8.1784573702313423</c:v>
                </c:pt>
                <c:pt idx="83">
                  <c:v>2.8117085909174193</c:v>
                </c:pt>
                <c:pt idx="84">
                  <c:v>14.904981811603534</c:v>
                </c:pt>
                <c:pt idx="85">
                  <c:v>10.648248932289562</c:v>
                </c:pt>
                <c:pt idx="86">
                  <c:v>19.441534352975566</c:v>
                </c:pt>
                <c:pt idx="87">
                  <c:v>20.924791673661616</c:v>
                </c:pt>
                <c:pt idx="88">
                  <c:v>19.158048994347666</c:v>
                </c:pt>
                <c:pt idx="89">
                  <c:v>23.341318515033777</c:v>
                </c:pt>
                <c:pt idx="90">
                  <c:v>13.854605135719794</c:v>
                </c:pt>
                <c:pt idx="91">
                  <c:v>19.517855156405858</c:v>
                </c:pt>
                <c:pt idx="92">
                  <c:v>22.411146677091892</c:v>
                </c:pt>
                <c:pt idx="93">
                  <c:v>33.864405197777955</c:v>
                </c:pt>
                <c:pt idx="94">
                  <c:v>31.467657718464011</c:v>
                </c:pt>
                <c:pt idx="95">
                  <c:v>29.140947939150067</c:v>
                </c:pt>
                <c:pt idx="96">
                  <c:v>24.984221159836125</c:v>
                </c:pt>
                <c:pt idx="97">
                  <c:v>12.777476080522149</c:v>
                </c:pt>
                <c:pt idx="98">
                  <c:v>5.0607517012081757</c:v>
                </c:pt>
                <c:pt idx="99">
                  <c:v>-10.275998278105703</c:v>
                </c:pt>
                <c:pt idx="100">
                  <c:v>-5.9427043574197</c:v>
                </c:pt>
                <c:pt idx="101">
                  <c:v>-13.179448236733606</c:v>
                </c:pt>
                <c:pt idx="102">
                  <c:v>-7.6761713160476006</c:v>
                </c:pt>
                <c:pt idx="103">
                  <c:v>-2.2729005953615342</c:v>
                </c:pt>
                <c:pt idx="104">
                  <c:v>-1.6696480746754787</c:v>
                </c:pt>
                <c:pt idx="105">
                  <c:v>-7.7963761539893994</c:v>
                </c:pt>
                <c:pt idx="106">
                  <c:v>-16.223122433303388</c:v>
                </c:pt>
                <c:pt idx="107">
                  <c:v>-11.739834612617358</c:v>
                </c:pt>
                <c:pt idx="108">
                  <c:v>-12.636582191931268</c:v>
                </c:pt>
                <c:pt idx="109">
                  <c:v>1.1366837287548037</c:v>
                </c:pt>
                <c:pt idx="110">
                  <c:v>0.77997524944083807</c:v>
                </c:pt>
                <c:pt idx="111">
                  <c:v>-8.9267698298731375</c:v>
                </c:pt>
                <c:pt idx="112">
                  <c:v>-17.203491809187085</c:v>
                </c:pt>
                <c:pt idx="113">
                  <c:v>-10.56023078850103</c:v>
                </c:pt>
                <c:pt idx="114">
                  <c:v>-0.71695756781491582</c:v>
                </c:pt>
                <c:pt idx="115">
                  <c:v>10.136294852871117</c:v>
                </c:pt>
                <c:pt idx="116">
                  <c:v>11.449569273557131</c:v>
                </c:pt>
                <c:pt idx="117">
                  <c:v>14.512843694243202</c:v>
                </c:pt>
                <c:pt idx="118">
                  <c:v>28.046119314929228</c:v>
                </c:pt>
                <c:pt idx="119">
                  <c:v>25.479388935615304</c:v>
                </c:pt>
                <c:pt idx="120">
                  <c:v>16.282653556301341</c:v>
                </c:pt>
                <c:pt idx="121">
                  <c:v>23.555919476987413</c:v>
                </c:pt>
                <c:pt idx="122">
                  <c:v>0.2591779976734756</c:v>
                </c:pt>
                <c:pt idx="123">
                  <c:v>3.3124426183595119</c:v>
                </c:pt>
                <c:pt idx="124">
                  <c:v>10.325729239045586</c:v>
                </c:pt>
                <c:pt idx="125">
                  <c:v>40.1390036597316</c:v>
                </c:pt>
                <c:pt idx="126">
                  <c:v>30.60227198041764</c:v>
                </c:pt>
                <c:pt idx="127">
                  <c:v>46.735523301103683</c:v>
                </c:pt>
                <c:pt idx="128">
                  <c:v>45.298797721789754</c:v>
                </c:pt>
                <c:pt idx="129">
                  <c:v>54.132061142475834</c:v>
                </c:pt>
                <c:pt idx="130">
                  <c:v>58.325340463161865</c:v>
                </c:pt>
                <c:pt idx="131">
                  <c:v>98.508579483847939</c:v>
                </c:pt>
                <c:pt idx="132">
                  <c:v>74.491867304533969</c:v>
                </c:pt>
                <c:pt idx="133">
                  <c:v>73.085140525220027</c:v>
                </c:pt>
                <c:pt idx="134">
                  <c:v>70.678413745906141</c:v>
                </c:pt>
                <c:pt idx="135">
                  <c:v>74.02168686659212</c:v>
                </c:pt>
                <c:pt idx="136">
                  <c:v>38.834930787278211</c:v>
                </c:pt>
                <c:pt idx="137">
                  <c:v>47.468212607964233</c:v>
                </c:pt>
                <c:pt idx="138">
                  <c:v>34.371483328650243</c:v>
                </c:pt>
                <c:pt idx="139">
                  <c:v>33.304752849336353</c:v>
                </c:pt>
                <c:pt idx="140">
                  <c:v>20.278000470022391</c:v>
                </c:pt>
                <c:pt idx="141">
                  <c:v>22.361294390708451</c:v>
                </c:pt>
                <c:pt idx="142">
                  <c:v>36.774544411394515</c:v>
                </c:pt>
                <c:pt idx="143">
                  <c:v>28.847828632080507</c:v>
                </c:pt>
                <c:pt idx="144">
                  <c:v>24.031098152766617</c:v>
                </c:pt>
                <c:pt idx="145">
                  <c:v>24.564343273452664</c:v>
                </c:pt>
                <c:pt idx="146">
                  <c:v>26.857628694138725</c:v>
                </c:pt>
                <c:pt idx="147">
                  <c:v>35.810887214824731</c:v>
                </c:pt>
                <c:pt idx="148">
                  <c:v>46.044175035510762</c:v>
                </c:pt>
                <c:pt idx="149">
                  <c:v>37.727414156196915</c:v>
                </c:pt>
                <c:pt idx="150">
                  <c:v>43.910683676882911</c:v>
                </c:pt>
                <c:pt idx="151">
                  <c:v>28.773976397568958</c:v>
                </c:pt>
                <c:pt idx="152">
                  <c:v>16.637238618255026</c:v>
                </c:pt>
                <c:pt idx="153">
                  <c:v>-0.59950526105893687</c:v>
                </c:pt>
                <c:pt idx="154">
                  <c:v>7.1537715596271596</c:v>
                </c:pt>
                <c:pt idx="155">
                  <c:v>12.227025280313171</c:v>
                </c:pt>
                <c:pt idx="156">
                  <c:v>12.790299700999242</c:v>
                </c:pt>
                <c:pt idx="157">
                  <c:v>11.673581421685242</c:v>
                </c:pt>
                <c:pt idx="158">
                  <c:v>20.406838742371292</c:v>
                </c:pt>
                <c:pt idx="159">
                  <c:v>12.280110763057394</c:v>
                </c:pt>
                <c:pt idx="160">
                  <c:v>24.863374183743474</c:v>
                </c:pt>
                <c:pt idx="161">
                  <c:v>18.486646204429462</c:v>
                </c:pt>
                <c:pt idx="162">
                  <c:v>14.199914525115503</c:v>
                </c:pt>
                <c:pt idx="163">
                  <c:v>15.183171845801553</c:v>
                </c:pt>
                <c:pt idx="164">
                  <c:v>71.34648286648769</c:v>
                </c:pt>
                <c:pt idx="165">
                  <c:v>49.29974138717364</c:v>
                </c:pt>
                <c:pt idx="166">
                  <c:v>46.13300480785972</c:v>
                </c:pt>
                <c:pt idx="167">
                  <c:v>51.016256128545763</c:v>
                </c:pt>
                <c:pt idx="168">
                  <c:v>77.219514649231883</c:v>
                </c:pt>
                <c:pt idx="169">
                  <c:v>72.722822069917925</c:v>
                </c:pt>
                <c:pt idx="170">
                  <c:v>44.84606349060391</c:v>
                </c:pt>
                <c:pt idx="171">
                  <c:v>34.359319611290061</c:v>
                </c:pt>
                <c:pt idx="172">
                  <c:v>24.542589131976058</c:v>
                </c:pt>
                <c:pt idx="173">
                  <c:v>16.925870852662115</c:v>
                </c:pt>
                <c:pt idx="174">
                  <c:v>-3.3808498266517972</c:v>
                </c:pt>
                <c:pt idx="175">
                  <c:v>-2.8075961059658425</c:v>
                </c:pt>
                <c:pt idx="176">
                  <c:v>-9.3643167852797546</c:v>
                </c:pt>
                <c:pt idx="177">
                  <c:v>9.5789319354063309</c:v>
                </c:pt>
                <c:pt idx="178">
                  <c:v>-3.3378045439076232</c:v>
                </c:pt>
                <c:pt idx="179">
                  <c:v>-17.78450942322155</c:v>
                </c:pt>
                <c:pt idx="180">
                  <c:v>-18.811261802535569</c:v>
                </c:pt>
                <c:pt idx="181">
                  <c:v>-2.207978881849499</c:v>
                </c:pt>
                <c:pt idx="182">
                  <c:v>0.82529673883658461</c:v>
                </c:pt>
                <c:pt idx="183">
                  <c:v>-20.521462940477363</c:v>
                </c:pt>
                <c:pt idx="184">
                  <c:v>-18.83819341979131</c:v>
                </c:pt>
                <c:pt idx="185">
                  <c:v>-9.8249067991052925</c:v>
                </c:pt>
                <c:pt idx="186">
                  <c:v>-2.8416494784191855</c:v>
                </c:pt>
                <c:pt idx="187">
                  <c:v>-0.7983640577331812</c:v>
                </c:pt>
                <c:pt idx="188">
                  <c:v>4.9648920629528561</c:v>
                </c:pt>
                <c:pt idx="189">
                  <c:v>31.658171383639001</c:v>
                </c:pt>
                <c:pt idx="190">
                  <c:v>6.4214275043249245</c:v>
                </c:pt>
                <c:pt idx="191">
                  <c:v>23.224722625011054</c:v>
                </c:pt>
                <c:pt idx="192">
                  <c:v>7.6579616456970712</c:v>
                </c:pt>
                <c:pt idx="193">
                  <c:v>35.661207966383131</c:v>
                </c:pt>
                <c:pt idx="194">
                  <c:v>32.004481187069246</c:v>
                </c:pt>
                <c:pt idx="195">
                  <c:v>38.867773907755236</c:v>
                </c:pt>
                <c:pt idx="196">
                  <c:v>38.451037428441282</c:v>
                </c:pt>
                <c:pt idx="197">
                  <c:v>51.944335049127346</c:v>
                </c:pt>
                <c:pt idx="198">
                  <c:v>38.517588669813335</c:v>
                </c:pt>
                <c:pt idx="199">
                  <c:v>38.220847190499512</c:v>
                </c:pt>
                <c:pt idx="200">
                  <c:v>26.284091111185489</c:v>
                </c:pt>
                <c:pt idx="201">
                  <c:v>25.427352131871544</c:v>
                </c:pt>
                <c:pt idx="202">
                  <c:v>19.340632652557645</c:v>
                </c:pt>
                <c:pt idx="203">
                  <c:v>-17.816094126756354</c:v>
                </c:pt>
                <c:pt idx="204">
                  <c:v>-22.422802606070263</c:v>
                </c:pt>
                <c:pt idx="205">
                  <c:v>-20.159546485384283</c:v>
                </c:pt>
                <c:pt idx="206">
                  <c:v>-20.98628676469815</c:v>
                </c:pt>
                <c:pt idx="207">
                  <c:v>-21.083015944012118</c:v>
                </c:pt>
                <c:pt idx="208">
                  <c:v>-24.559750123326069</c:v>
                </c:pt>
                <c:pt idx="209">
                  <c:v>-7.3764805026399927</c:v>
                </c:pt>
                <c:pt idx="210">
                  <c:v>-36.633213481953987</c:v>
                </c:pt>
                <c:pt idx="211">
                  <c:v>-29.03994026126793</c:v>
                </c:pt>
                <c:pt idx="212">
                  <c:v>-26.726665840581802</c:v>
                </c:pt>
                <c:pt idx="213">
                  <c:v>-17.783386519895828</c:v>
                </c:pt>
                <c:pt idx="214">
                  <c:v>-1.7601205992096993</c:v>
                </c:pt>
                <c:pt idx="215">
                  <c:v>-1.5768815785237393</c:v>
                </c:pt>
                <c:pt idx="216">
                  <c:v>-46.593593757837652</c:v>
                </c:pt>
                <c:pt idx="217">
                  <c:v>-37.640335237151646</c:v>
                </c:pt>
                <c:pt idx="218">
                  <c:v>-27.907047316465594</c:v>
                </c:pt>
                <c:pt idx="219">
                  <c:v>-32.683799795779464</c:v>
                </c:pt>
                <c:pt idx="220">
                  <c:v>-37.400524175093494</c:v>
                </c:pt>
                <c:pt idx="221">
                  <c:v>-41.927246054407419</c:v>
                </c:pt>
                <c:pt idx="222">
                  <c:v>-41.183978933721278</c:v>
                </c:pt>
                <c:pt idx="223">
                  <c:v>-40.810707013035312</c:v>
                </c:pt>
                <c:pt idx="224">
                  <c:v>-38.717433792349198</c:v>
                </c:pt>
                <c:pt idx="225">
                  <c:v>-35.934188671663208</c:v>
                </c:pt>
                <c:pt idx="226">
                  <c:v>-48.34091545097715</c:v>
                </c:pt>
                <c:pt idx="227">
                  <c:v>-42.867637330291132</c:v>
                </c:pt>
                <c:pt idx="228">
                  <c:v>-41.534373909605051</c:v>
                </c:pt>
                <c:pt idx="229">
                  <c:v>-35.961120188918926</c:v>
                </c:pt>
                <c:pt idx="230">
                  <c:v>-37.407825068232967</c:v>
                </c:pt>
                <c:pt idx="231">
                  <c:v>-24.314582347546889</c:v>
                </c:pt>
                <c:pt idx="232">
                  <c:v>-26.301295726860758</c:v>
                </c:pt>
                <c:pt idx="233">
                  <c:v>-32.948043306174782</c:v>
                </c:pt>
                <c:pt idx="234">
                  <c:v>-32.94476638548872</c:v>
                </c:pt>
                <c:pt idx="235">
                  <c:v>-16.261466364802686</c:v>
                </c:pt>
                <c:pt idx="236">
                  <c:v>-20.168254244116611</c:v>
                </c:pt>
                <c:pt idx="237">
                  <c:v>-40.014952923430656</c:v>
                </c:pt>
                <c:pt idx="238">
                  <c:v>-33.311694402744536</c:v>
                </c:pt>
                <c:pt idx="239">
                  <c:v>-31.968421182058421</c:v>
                </c:pt>
                <c:pt idx="240">
                  <c:v>-13.555171161372414</c:v>
                </c:pt>
                <c:pt idx="241">
                  <c:v>-16.981856440686329</c:v>
                </c:pt>
                <c:pt idx="242">
                  <c:v>-12.718600320000292</c:v>
                </c:pt>
                <c:pt idx="243">
                  <c:v>-5.4353246993142648</c:v>
                </c:pt>
                <c:pt idx="244">
                  <c:v>-4.6720685786282274</c:v>
                </c:pt>
                <c:pt idx="245">
                  <c:v>-10.998839357942188</c:v>
                </c:pt>
                <c:pt idx="246">
                  <c:v>-13.365527037256129</c:v>
                </c:pt>
                <c:pt idx="247">
                  <c:v>-27.002295316570098</c:v>
                </c:pt>
                <c:pt idx="248">
                  <c:v>-28.299036795884035</c:v>
                </c:pt>
                <c:pt idx="249">
                  <c:v>-23.935744075197931</c:v>
                </c:pt>
                <c:pt idx="250">
                  <c:v>-12.972475754511947</c:v>
                </c:pt>
                <c:pt idx="251">
                  <c:v>-20.039175633825835</c:v>
                </c:pt>
                <c:pt idx="252">
                  <c:v>-4.685934213139717</c:v>
                </c:pt>
                <c:pt idx="253">
                  <c:v>-23.342665892453738</c:v>
                </c:pt>
                <c:pt idx="254">
                  <c:v>-26.189397571767699</c:v>
                </c:pt>
                <c:pt idx="255">
                  <c:v>-47.286129251081661</c:v>
                </c:pt>
                <c:pt idx="256">
                  <c:v>-39.672860930395586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43-431E-9C5A-3150E62EC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4152959"/>
        <c:axId val="1524146303"/>
      </c:scatterChart>
      <c:valAx>
        <c:axId val="152415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146303"/>
        <c:crosses val="autoZero"/>
        <c:crossBetween val="midCat"/>
      </c:valAx>
      <c:valAx>
        <c:axId val="152414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152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Netflix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3'!$J$6:$J$262</c:f>
              <c:numCache>
                <c:formatCode>0.000</c:formatCode>
                <c:ptCount val="257"/>
                <c:pt idx="0">
                  <c:v>347.15955102602487</c:v>
                </c:pt>
                <c:pt idx="1">
                  <c:v>347.94628270533883</c:v>
                </c:pt>
                <c:pt idx="2">
                  <c:v>348.73301438465273</c:v>
                </c:pt>
                <c:pt idx="3">
                  <c:v>349.51974606396669</c:v>
                </c:pt>
                <c:pt idx="4">
                  <c:v>350.30647774328065</c:v>
                </c:pt>
                <c:pt idx="5">
                  <c:v>351.09320942259461</c:v>
                </c:pt>
                <c:pt idx="6">
                  <c:v>351.87994110190857</c:v>
                </c:pt>
                <c:pt idx="7">
                  <c:v>352.66667278122247</c:v>
                </c:pt>
                <c:pt idx="8">
                  <c:v>353.45340446053643</c:v>
                </c:pt>
                <c:pt idx="9">
                  <c:v>354.24013613985039</c:v>
                </c:pt>
                <c:pt idx="10">
                  <c:v>355.02686781916435</c:v>
                </c:pt>
                <c:pt idx="11">
                  <c:v>355.81359949847831</c:v>
                </c:pt>
                <c:pt idx="12">
                  <c:v>356.60033117779221</c:v>
                </c:pt>
                <c:pt idx="13">
                  <c:v>357.38706285710617</c:v>
                </c:pt>
                <c:pt idx="14">
                  <c:v>358.17379453642013</c:v>
                </c:pt>
                <c:pt idx="15">
                  <c:v>358.96052621573409</c:v>
                </c:pt>
                <c:pt idx="16">
                  <c:v>359.74725789504805</c:v>
                </c:pt>
                <c:pt idx="17">
                  <c:v>360.53398957436195</c:v>
                </c:pt>
                <c:pt idx="18">
                  <c:v>361.32072125367591</c:v>
                </c:pt>
                <c:pt idx="19">
                  <c:v>362.10745293298987</c:v>
                </c:pt>
                <c:pt idx="20">
                  <c:v>362.89418461230383</c:v>
                </c:pt>
                <c:pt idx="21">
                  <c:v>363.68091629161779</c:v>
                </c:pt>
                <c:pt idx="22">
                  <c:v>364.46764797093169</c:v>
                </c:pt>
                <c:pt idx="23">
                  <c:v>365.25437965024565</c:v>
                </c:pt>
                <c:pt idx="24">
                  <c:v>366.04111132955961</c:v>
                </c:pt>
                <c:pt idx="25">
                  <c:v>366.82784300887357</c:v>
                </c:pt>
                <c:pt idx="26">
                  <c:v>367.61457468818753</c:v>
                </c:pt>
                <c:pt idx="27">
                  <c:v>368.40130636750143</c:v>
                </c:pt>
                <c:pt idx="28">
                  <c:v>369.18803804681539</c:v>
                </c:pt>
                <c:pt idx="29">
                  <c:v>369.97476972612935</c:v>
                </c:pt>
                <c:pt idx="30">
                  <c:v>370.76150140544331</c:v>
                </c:pt>
                <c:pt idx="31">
                  <c:v>371.54823308475727</c:v>
                </c:pt>
                <c:pt idx="32">
                  <c:v>372.33496476407117</c:v>
                </c:pt>
                <c:pt idx="33">
                  <c:v>373.12169644338513</c:v>
                </c:pt>
                <c:pt idx="34">
                  <c:v>373.90842812269909</c:v>
                </c:pt>
                <c:pt idx="35">
                  <c:v>374.69515980201305</c:v>
                </c:pt>
                <c:pt idx="36">
                  <c:v>375.48189148132701</c:v>
                </c:pt>
                <c:pt idx="37">
                  <c:v>376.26862316064091</c:v>
                </c:pt>
                <c:pt idx="38">
                  <c:v>377.05535483995487</c:v>
                </c:pt>
                <c:pt idx="39">
                  <c:v>377.84208651926883</c:v>
                </c:pt>
                <c:pt idx="40">
                  <c:v>378.62881819858279</c:v>
                </c:pt>
                <c:pt idx="41">
                  <c:v>379.41554987789675</c:v>
                </c:pt>
                <c:pt idx="42">
                  <c:v>380.20228155721065</c:v>
                </c:pt>
                <c:pt idx="43">
                  <c:v>380.98901323652461</c:v>
                </c:pt>
                <c:pt idx="44">
                  <c:v>381.77574491583857</c:v>
                </c:pt>
                <c:pt idx="45">
                  <c:v>382.56247659515253</c:v>
                </c:pt>
                <c:pt idx="46">
                  <c:v>383.34920827446649</c:v>
                </c:pt>
                <c:pt idx="47">
                  <c:v>384.13593995378039</c:v>
                </c:pt>
                <c:pt idx="48">
                  <c:v>384.92267163309435</c:v>
                </c:pt>
                <c:pt idx="49">
                  <c:v>385.70940331240831</c:v>
                </c:pt>
                <c:pt idx="50">
                  <c:v>386.49613499172227</c:v>
                </c:pt>
                <c:pt idx="51">
                  <c:v>387.28286667103623</c:v>
                </c:pt>
                <c:pt idx="52">
                  <c:v>388.06959835035013</c:v>
                </c:pt>
                <c:pt idx="53">
                  <c:v>388.85633002966409</c:v>
                </c:pt>
                <c:pt idx="54">
                  <c:v>389.64306170897805</c:v>
                </c:pt>
                <c:pt idx="55">
                  <c:v>390.42979338829201</c:v>
                </c:pt>
                <c:pt idx="56">
                  <c:v>391.21652506760597</c:v>
                </c:pt>
                <c:pt idx="57">
                  <c:v>392.00325674691987</c:v>
                </c:pt>
                <c:pt idx="58">
                  <c:v>392.78998842623383</c:v>
                </c:pt>
                <c:pt idx="59">
                  <c:v>393.57672010554779</c:v>
                </c:pt>
                <c:pt idx="60">
                  <c:v>394.36345178486175</c:v>
                </c:pt>
                <c:pt idx="61">
                  <c:v>395.15018346417571</c:v>
                </c:pt>
                <c:pt idx="62">
                  <c:v>395.93691514348967</c:v>
                </c:pt>
                <c:pt idx="63">
                  <c:v>396.72364682280357</c:v>
                </c:pt>
                <c:pt idx="64">
                  <c:v>397.51037850211753</c:v>
                </c:pt>
                <c:pt idx="65">
                  <c:v>398.29711018143149</c:v>
                </c:pt>
                <c:pt idx="66">
                  <c:v>399.08384186074545</c:v>
                </c:pt>
                <c:pt idx="67">
                  <c:v>399.87057354005941</c:v>
                </c:pt>
                <c:pt idx="68">
                  <c:v>400.65730521937331</c:v>
                </c:pt>
                <c:pt idx="69">
                  <c:v>401.44403689868727</c:v>
                </c:pt>
                <c:pt idx="70">
                  <c:v>402.23076857800123</c:v>
                </c:pt>
                <c:pt idx="71">
                  <c:v>403.01750025731519</c:v>
                </c:pt>
                <c:pt idx="72">
                  <c:v>403.80423193662915</c:v>
                </c:pt>
                <c:pt idx="73">
                  <c:v>404.59096361594305</c:v>
                </c:pt>
                <c:pt idx="74">
                  <c:v>405.37769529525701</c:v>
                </c:pt>
                <c:pt idx="75">
                  <c:v>406.16442697457097</c:v>
                </c:pt>
                <c:pt idx="76">
                  <c:v>406.95115865388493</c:v>
                </c:pt>
                <c:pt idx="77">
                  <c:v>407.73789033319889</c:v>
                </c:pt>
                <c:pt idx="78">
                  <c:v>408.52462201251279</c:v>
                </c:pt>
                <c:pt idx="79">
                  <c:v>409.31135369182675</c:v>
                </c:pt>
                <c:pt idx="80">
                  <c:v>410.09808537114071</c:v>
                </c:pt>
                <c:pt idx="81">
                  <c:v>410.88481705045467</c:v>
                </c:pt>
                <c:pt idx="82">
                  <c:v>411.67154872976863</c:v>
                </c:pt>
                <c:pt idx="83">
                  <c:v>412.45828040908259</c:v>
                </c:pt>
                <c:pt idx="84">
                  <c:v>413.24501208839649</c:v>
                </c:pt>
                <c:pt idx="85">
                  <c:v>414.03174376771045</c:v>
                </c:pt>
                <c:pt idx="86">
                  <c:v>414.81847544702441</c:v>
                </c:pt>
                <c:pt idx="87">
                  <c:v>415.60520712633837</c:v>
                </c:pt>
                <c:pt idx="88">
                  <c:v>416.39193880565233</c:v>
                </c:pt>
                <c:pt idx="89">
                  <c:v>417.17867048496623</c:v>
                </c:pt>
                <c:pt idx="90">
                  <c:v>417.96540216428019</c:v>
                </c:pt>
                <c:pt idx="91">
                  <c:v>418.75213384359415</c:v>
                </c:pt>
                <c:pt idx="92">
                  <c:v>419.53886552290811</c:v>
                </c:pt>
                <c:pt idx="93">
                  <c:v>420.32559720222207</c:v>
                </c:pt>
                <c:pt idx="94">
                  <c:v>421.11232888153597</c:v>
                </c:pt>
                <c:pt idx="95">
                  <c:v>421.89906056084993</c:v>
                </c:pt>
                <c:pt idx="96">
                  <c:v>422.68579224016389</c:v>
                </c:pt>
                <c:pt idx="97">
                  <c:v>423.47252391947785</c:v>
                </c:pt>
                <c:pt idx="98">
                  <c:v>424.25925559879181</c:v>
                </c:pt>
                <c:pt idx="99">
                  <c:v>425.04598727810571</c:v>
                </c:pt>
                <c:pt idx="100">
                  <c:v>425.83271895741967</c:v>
                </c:pt>
                <c:pt idx="101">
                  <c:v>426.61945063673363</c:v>
                </c:pt>
                <c:pt idx="102">
                  <c:v>427.40618231604759</c:v>
                </c:pt>
                <c:pt idx="103">
                  <c:v>428.19291399536155</c:v>
                </c:pt>
                <c:pt idx="104">
                  <c:v>428.97964567467545</c:v>
                </c:pt>
                <c:pt idx="105">
                  <c:v>429.76637735398941</c:v>
                </c:pt>
                <c:pt idx="106">
                  <c:v>430.55310903330337</c:v>
                </c:pt>
                <c:pt idx="107">
                  <c:v>431.33984071261733</c:v>
                </c:pt>
                <c:pt idx="108">
                  <c:v>432.12657239193129</c:v>
                </c:pt>
                <c:pt idx="109">
                  <c:v>432.91330407124519</c:v>
                </c:pt>
                <c:pt idx="110">
                  <c:v>433.70003575055915</c:v>
                </c:pt>
                <c:pt idx="111">
                  <c:v>434.48676742987311</c:v>
                </c:pt>
                <c:pt idx="112">
                  <c:v>435.27349910918707</c:v>
                </c:pt>
                <c:pt idx="113">
                  <c:v>436.06023078850103</c:v>
                </c:pt>
                <c:pt idx="114">
                  <c:v>436.84696246781493</c:v>
                </c:pt>
                <c:pt idx="115">
                  <c:v>437.63369414712889</c:v>
                </c:pt>
                <c:pt idx="116">
                  <c:v>438.42042582644285</c:v>
                </c:pt>
                <c:pt idx="117">
                  <c:v>439.20715750575681</c:v>
                </c:pt>
                <c:pt idx="118">
                  <c:v>439.99388918507077</c:v>
                </c:pt>
                <c:pt idx="119">
                  <c:v>440.78062086438467</c:v>
                </c:pt>
                <c:pt idx="120">
                  <c:v>441.56735254369863</c:v>
                </c:pt>
                <c:pt idx="121">
                  <c:v>442.35408422301259</c:v>
                </c:pt>
                <c:pt idx="122">
                  <c:v>443.14081590232655</c:v>
                </c:pt>
                <c:pt idx="123">
                  <c:v>443.92754758164051</c:v>
                </c:pt>
                <c:pt idx="124">
                  <c:v>444.71427926095441</c:v>
                </c:pt>
                <c:pt idx="125">
                  <c:v>445.50101094026837</c:v>
                </c:pt>
                <c:pt idx="126">
                  <c:v>446.28774261958233</c:v>
                </c:pt>
                <c:pt idx="127">
                  <c:v>447.07447429889629</c:v>
                </c:pt>
                <c:pt idx="128">
                  <c:v>447.86120597821025</c:v>
                </c:pt>
                <c:pt idx="129">
                  <c:v>448.64793765752415</c:v>
                </c:pt>
                <c:pt idx="130">
                  <c:v>449.43466933683811</c:v>
                </c:pt>
                <c:pt idx="131">
                  <c:v>450.22140101615207</c:v>
                </c:pt>
                <c:pt idx="132">
                  <c:v>451.00813269546603</c:v>
                </c:pt>
                <c:pt idx="133">
                  <c:v>451.79486437477999</c:v>
                </c:pt>
                <c:pt idx="134">
                  <c:v>452.58159605409389</c:v>
                </c:pt>
                <c:pt idx="135">
                  <c:v>453.36832773340785</c:v>
                </c:pt>
                <c:pt idx="136">
                  <c:v>454.15505941272181</c:v>
                </c:pt>
                <c:pt idx="137">
                  <c:v>454.94179109203577</c:v>
                </c:pt>
                <c:pt idx="138">
                  <c:v>455.72852277134973</c:v>
                </c:pt>
                <c:pt idx="139">
                  <c:v>456.51525445066363</c:v>
                </c:pt>
                <c:pt idx="140">
                  <c:v>457.30198612997759</c:v>
                </c:pt>
                <c:pt idx="141">
                  <c:v>458.08871780929155</c:v>
                </c:pt>
                <c:pt idx="142">
                  <c:v>458.87544948860551</c:v>
                </c:pt>
                <c:pt idx="143">
                  <c:v>459.66218116791947</c:v>
                </c:pt>
                <c:pt idx="144">
                  <c:v>460.44891284723337</c:v>
                </c:pt>
                <c:pt idx="145">
                  <c:v>461.23564452654733</c:v>
                </c:pt>
                <c:pt idx="146">
                  <c:v>462.02237620586129</c:v>
                </c:pt>
                <c:pt idx="147">
                  <c:v>462.80910788517525</c:v>
                </c:pt>
                <c:pt idx="148">
                  <c:v>463.59583956448921</c:v>
                </c:pt>
                <c:pt idx="149">
                  <c:v>464.38257124380311</c:v>
                </c:pt>
                <c:pt idx="150">
                  <c:v>465.16930292311707</c:v>
                </c:pt>
                <c:pt idx="151">
                  <c:v>465.95603460243103</c:v>
                </c:pt>
                <c:pt idx="152">
                  <c:v>466.74276628174499</c:v>
                </c:pt>
                <c:pt idx="153">
                  <c:v>467.52949796105895</c:v>
                </c:pt>
                <c:pt idx="154">
                  <c:v>468.31622964037285</c:v>
                </c:pt>
                <c:pt idx="155">
                  <c:v>469.10296131968681</c:v>
                </c:pt>
                <c:pt idx="156">
                  <c:v>469.88969299900077</c:v>
                </c:pt>
                <c:pt idx="157">
                  <c:v>470.67642467831473</c:v>
                </c:pt>
                <c:pt idx="158">
                  <c:v>471.46315635762869</c:v>
                </c:pt>
                <c:pt idx="159">
                  <c:v>472.24988803694259</c:v>
                </c:pt>
                <c:pt idx="160">
                  <c:v>473.03661971625655</c:v>
                </c:pt>
                <c:pt idx="161">
                  <c:v>473.82335139557051</c:v>
                </c:pt>
                <c:pt idx="162">
                  <c:v>474.61008307488447</c:v>
                </c:pt>
                <c:pt idx="163">
                  <c:v>475.39681475419843</c:v>
                </c:pt>
                <c:pt idx="164">
                  <c:v>476.18354643351233</c:v>
                </c:pt>
                <c:pt idx="165">
                  <c:v>476.97027811282635</c:v>
                </c:pt>
                <c:pt idx="166">
                  <c:v>477.75700979214025</c:v>
                </c:pt>
                <c:pt idx="167">
                  <c:v>478.54374147145421</c:v>
                </c:pt>
                <c:pt idx="168">
                  <c:v>479.33047315076817</c:v>
                </c:pt>
                <c:pt idx="169">
                  <c:v>480.11720483008207</c:v>
                </c:pt>
                <c:pt idx="170">
                  <c:v>480.90393650939609</c:v>
                </c:pt>
                <c:pt idx="171">
                  <c:v>481.69066818870999</c:v>
                </c:pt>
                <c:pt idx="172">
                  <c:v>482.47739986802395</c:v>
                </c:pt>
                <c:pt idx="173">
                  <c:v>483.26413154733791</c:v>
                </c:pt>
                <c:pt idx="174">
                  <c:v>484.05086322665181</c:v>
                </c:pt>
                <c:pt idx="175">
                  <c:v>484.83759490596583</c:v>
                </c:pt>
                <c:pt idx="176">
                  <c:v>485.62432658527973</c:v>
                </c:pt>
                <c:pt idx="177">
                  <c:v>486.41105826459369</c:v>
                </c:pt>
                <c:pt idx="178">
                  <c:v>487.19778994390765</c:v>
                </c:pt>
                <c:pt idx="179">
                  <c:v>487.98452162322155</c:v>
                </c:pt>
                <c:pt idx="180">
                  <c:v>488.77125330253557</c:v>
                </c:pt>
                <c:pt idx="181">
                  <c:v>489.55798498184947</c:v>
                </c:pt>
                <c:pt idx="182">
                  <c:v>490.34471666116343</c:v>
                </c:pt>
                <c:pt idx="183">
                  <c:v>491.13144834047739</c:v>
                </c:pt>
                <c:pt idx="184">
                  <c:v>491.91818001979129</c:v>
                </c:pt>
                <c:pt idx="185">
                  <c:v>492.70491169910531</c:v>
                </c:pt>
                <c:pt idx="186">
                  <c:v>493.49164337841921</c:v>
                </c:pt>
                <c:pt idx="187">
                  <c:v>494.27837505773317</c:v>
                </c:pt>
                <c:pt idx="188">
                  <c:v>495.06510673704713</c:v>
                </c:pt>
                <c:pt idx="189">
                  <c:v>495.85183841636103</c:v>
                </c:pt>
                <c:pt idx="190">
                  <c:v>496.63857009567505</c:v>
                </c:pt>
                <c:pt idx="191">
                  <c:v>497.42530177498895</c:v>
                </c:pt>
                <c:pt idx="192">
                  <c:v>498.21203345430291</c:v>
                </c:pt>
                <c:pt idx="193">
                  <c:v>498.99876513361687</c:v>
                </c:pt>
                <c:pt idx="194">
                  <c:v>499.78549681293077</c:v>
                </c:pt>
                <c:pt idx="195">
                  <c:v>500.57222849224479</c:v>
                </c:pt>
                <c:pt idx="196">
                  <c:v>501.35896017155869</c:v>
                </c:pt>
                <c:pt idx="197">
                  <c:v>502.14569185087265</c:v>
                </c:pt>
                <c:pt idx="198">
                  <c:v>502.93242353018661</c:v>
                </c:pt>
                <c:pt idx="199">
                  <c:v>503.71915520950051</c:v>
                </c:pt>
                <c:pt idx="200">
                  <c:v>504.50588688881453</c:v>
                </c:pt>
                <c:pt idx="201">
                  <c:v>505.29261856812843</c:v>
                </c:pt>
                <c:pt idx="202">
                  <c:v>506.07935024744239</c:v>
                </c:pt>
                <c:pt idx="203">
                  <c:v>506.86608192675635</c:v>
                </c:pt>
                <c:pt idx="204">
                  <c:v>507.65281360607025</c:v>
                </c:pt>
                <c:pt idx="205">
                  <c:v>508.43954528538427</c:v>
                </c:pt>
                <c:pt idx="206">
                  <c:v>509.22627696469817</c:v>
                </c:pt>
                <c:pt idx="207">
                  <c:v>510.01300864401213</c:v>
                </c:pt>
                <c:pt idx="208">
                  <c:v>510.79974032332609</c:v>
                </c:pt>
                <c:pt idx="209">
                  <c:v>511.58647200263999</c:v>
                </c:pt>
                <c:pt idx="210">
                  <c:v>512.37320368195401</c:v>
                </c:pt>
                <c:pt idx="211">
                  <c:v>513.15993536126791</c:v>
                </c:pt>
                <c:pt idx="212">
                  <c:v>513.94666704058181</c:v>
                </c:pt>
                <c:pt idx="213">
                  <c:v>514.73339871989583</c:v>
                </c:pt>
                <c:pt idx="214">
                  <c:v>515.52013039920973</c:v>
                </c:pt>
                <c:pt idx="215">
                  <c:v>516.30686207852375</c:v>
                </c:pt>
                <c:pt idx="216">
                  <c:v>517.09359375783765</c:v>
                </c:pt>
                <c:pt idx="217">
                  <c:v>517.88032543715167</c:v>
                </c:pt>
                <c:pt idx="218">
                  <c:v>518.66705711646557</c:v>
                </c:pt>
                <c:pt idx="219">
                  <c:v>519.45378879577947</c:v>
                </c:pt>
                <c:pt idx="220">
                  <c:v>520.24052047509349</c:v>
                </c:pt>
                <c:pt idx="221">
                  <c:v>521.02725215440739</c:v>
                </c:pt>
                <c:pt idx="222">
                  <c:v>521.8139838337213</c:v>
                </c:pt>
                <c:pt idx="223">
                  <c:v>522.60071551303531</c:v>
                </c:pt>
                <c:pt idx="224">
                  <c:v>523.38744719234921</c:v>
                </c:pt>
                <c:pt idx="225">
                  <c:v>524.17417887166323</c:v>
                </c:pt>
                <c:pt idx="226">
                  <c:v>524.96091055097713</c:v>
                </c:pt>
                <c:pt idx="227">
                  <c:v>525.74764223029115</c:v>
                </c:pt>
                <c:pt idx="228">
                  <c:v>526.53437390960505</c:v>
                </c:pt>
                <c:pt idx="229">
                  <c:v>527.32110558891895</c:v>
                </c:pt>
                <c:pt idx="230">
                  <c:v>528.10783726823297</c:v>
                </c:pt>
                <c:pt idx="231">
                  <c:v>528.89456894754687</c:v>
                </c:pt>
                <c:pt idx="232">
                  <c:v>529.68130062686078</c:v>
                </c:pt>
                <c:pt idx="233">
                  <c:v>530.46803230617479</c:v>
                </c:pt>
                <c:pt idx="234">
                  <c:v>531.25476398548869</c:v>
                </c:pt>
                <c:pt idx="235">
                  <c:v>532.04149566480271</c:v>
                </c:pt>
                <c:pt idx="236">
                  <c:v>532.82822734411661</c:v>
                </c:pt>
                <c:pt idx="237">
                  <c:v>533.61495902343063</c:v>
                </c:pt>
                <c:pt idx="238">
                  <c:v>534.40169070274453</c:v>
                </c:pt>
                <c:pt idx="239">
                  <c:v>535.18842238205843</c:v>
                </c:pt>
                <c:pt idx="240">
                  <c:v>535.97515406137245</c:v>
                </c:pt>
                <c:pt idx="241">
                  <c:v>536.76188574068635</c:v>
                </c:pt>
                <c:pt idx="242">
                  <c:v>537.54861742000026</c:v>
                </c:pt>
                <c:pt idx="243">
                  <c:v>538.33534909931427</c:v>
                </c:pt>
                <c:pt idx="244">
                  <c:v>539.12208077862817</c:v>
                </c:pt>
                <c:pt idx="245">
                  <c:v>539.90881245794219</c:v>
                </c:pt>
                <c:pt idx="246">
                  <c:v>540.69554413725609</c:v>
                </c:pt>
                <c:pt idx="247">
                  <c:v>541.48227581657011</c:v>
                </c:pt>
                <c:pt idx="248">
                  <c:v>542.26900749588401</c:v>
                </c:pt>
                <c:pt idx="249">
                  <c:v>543.05573917519791</c:v>
                </c:pt>
                <c:pt idx="250">
                  <c:v>543.84247085451193</c:v>
                </c:pt>
                <c:pt idx="251">
                  <c:v>544.62920253382583</c:v>
                </c:pt>
                <c:pt idx="252">
                  <c:v>545.41593421313974</c:v>
                </c:pt>
                <c:pt idx="253">
                  <c:v>546.20266589245375</c:v>
                </c:pt>
                <c:pt idx="254">
                  <c:v>546.98939757176765</c:v>
                </c:pt>
                <c:pt idx="255">
                  <c:v>547.77612925108167</c:v>
                </c:pt>
                <c:pt idx="256">
                  <c:v>548.56286093039557</c:v>
                </c:pt>
              </c:numCache>
            </c:numRef>
          </c:xVal>
          <c:yVal>
            <c:numRef>
              <c:f>'Part 3'!$N$6:$N$262</c:f>
              <c:numCache>
                <c:formatCode>0.00</c:formatCode>
                <c:ptCount val="257"/>
                <c:pt idx="0">
                  <c:v>-17.349553426024897</c:v>
                </c:pt>
                <c:pt idx="1">
                  <c:v>-22.046288805338804</c:v>
                </c:pt>
                <c:pt idx="2">
                  <c:v>-12.90302778465275</c:v>
                </c:pt>
                <c:pt idx="3">
                  <c:v>-18.769746063966693</c:v>
                </c:pt>
                <c:pt idx="4">
                  <c:v>-11.046467943280675</c:v>
                </c:pt>
                <c:pt idx="5">
                  <c:v>-15.433205722594607</c:v>
                </c:pt>
                <c:pt idx="6">
                  <c:v>-22.829953301908574</c:v>
                </c:pt>
                <c:pt idx="7">
                  <c:v>-13.746659381222457</c:v>
                </c:pt>
                <c:pt idx="8">
                  <c:v>-14.763402060536407</c:v>
                </c:pt>
                <c:pt idx="9">
                  <c:v>-15.170128839850406</c:v>
                </c:pt>
                <c:pt idx="10">
                  <c:v>-16.406872719164369</c:v>
                </c:pt>
                <c:pt idx="11">
                  <c:v>-16.143586098478295</c:v>
                </c:pt>
                <c:pt idx="12">
                  <c:v>-18.490345777792186</c:v>
                </c:pt>
                <c:pt idx="13">
                  <c:v>-31.387062857106173</c:v>
                </c:pt>
                <c:pt idx="14">
                  <c:v>-8.5737884364201591</c:v>
                </c:pt>
                <c:pt idx="15">
                  <c:v>-5.8005225157340874</c:v>
                </c:pt>
                <c:pt idx="16">
                  <c:v>-16.867252995048034</c:v>
                </c:pt>
                <c:pt idx="17">
                  <c:v>-12.014000574361944</c:v>
                </c:pt>
                <c:pt idx="18">
                  <c:v>-18.160717553675909</c:v>
                </c:pt>
                <c:pt idx="19">
                  <c:v>-14.36746273298985</c:v>
                </c:pt>
                <c:pt idx="20">
                  <c:v>-17.804188312303836</c:v>
                </c:pt>
                <c:pt idx="21">
                  <c:v>-5.6809162916177911</c:v>
                </c:pt>
                <c:pt idx="22">
                  <c:v>4.5423618290682839</c:v>
                </c:pt>
                <c:pt idx="23">
                  <c:v>4.4156337497543632</c:v>
                </c:pt>
                <c:pt idx="24">
                  <c:v>0.90890087044039092</c:v>
                </c:pt>
                <c:pt idx="25">
                  <c:v>-5.7854008873562179E-2</c:v>
                </c:pt>
                <c:pt idx="26">
                  <c:v>3.455432611812455</c:v>
                </c:pt>
                <c:pt idx="27">
                  <c:v>5.2886960324985921</c:v>
                </c:pt>
                <c:pt idx="28">
                  <c:v>10.821971753184584</c:v>
                </c:pt>
                <c:pt idx="29">
                  <c:v>11.425224173870674</c:v>
                </c:pt>
                <c:pt idx="30">
                  <c:v>9.638492494556715</c:v>
                </c:pt>
                <c:pt idx="31">
                  <c:v>16.231765715242716</c:v>
                </c:pt>
                <c:pt idx="32">
                  <c:v>13.855037635928852</c:v>
                </c:pt>
                <c:pt idx="33">
                  <c:v>12.878303556614867</c:v>
                </c:pt>
                <c:pt idx="34">
                  <c:v>6.1615791773008937</c:v>
                </c:pt>
                <c:pt idx="35">
                  <c:v>-5.9951476020130485</c:v>
                </c:pt>
                <c:pt idx="36">
                  <c:v>-15.391895181327016</c:v>
                </c:pt>
                <c:pt idx="37">
                  <c:v>2.9713670393591087</c:v>
                </c:pt>
                <c:pt idx="38">
                  <c:v>-5.3453633399548721</c:v>
                </c:pt>
                <c:pt idx="39">
                  <c:v>-8.8120877192688454</c:v>
                </c:pt>
                <c:pt idx="40">
                  <c:v>2.4211696014172048</c:v>
                </c:pt>
                <c:pt idx="41">
                  <c:v>-10.645560877896742</c:v>
                </c:pt>
                <c:pt idx="42">
                  <c:v>3.5877269427893452</c:v>
                </c:pt>
                <c:pt idx="43">
                  <c:v>-8.209014436524626</c:v>
                </c:pt>
                <c:pt idx="44">
                  <c:v>-12.80574371583856</c:v>
                </c:pt>
                <c:pt idx="45">
                  <c:v>-36.072486395152509</c:v>
                </c:pt>
                <c:pt idx="46">
                  <c:v>-19.219203374466474</c:v>
                </c:pt>
                <c:pt idx="47">
                  <c:v>-34.215926553780378</c:v>
                </c:pt>
                <c:pt idx="48">
                  <c:v>-69.672671633094353</c:v>
                </c:pt>
                <c:pt idx="49">
                  <c:v>-49.409415512408316</c:v>
                </c:pt>
                <c:pt idx="50">
                  <c:v>-87.656138691722276</c:v>
                </c:pt>
                <c:pt idx="51">
                  <c:v>-67.532866671036231</c:v>
                </c:pt>
                <c:pt idx="52">
                  <c:v>-72.599597150350121</c:v>
                </c:pt>
                <c:pt idx="53">
                  <c:v>-56.826331229664106</c:v>
                </c:pt>
                <c:pt idx="54">
                  <c:v>-56.813075108978069</c:v>
                </c:pt>
                <c:pt idx="55">
                  <c:v>-30.159804388292002</c:v>
                </c:pt>
                <c:pt idx="56">
                  <c:v>-33.896517767605985</c:v>
                </c:pt>
                <c:pt idx="57">
                  <c:v>-49.613242146919902</c:v>
                </c:pt>
                <c:pt idx="58">
                  <c:v>-29.799998226233811</c:v>
                </c:pt>
                <c:pt idx="59">
                  <c:v>-36.45672500554781</c:v>
                </c:pt>
                <c:pt idx="60">
                  <c:v>-23.403460284861751</c:v>
                </c:pt>
                <c:pt idx="61">
                  <c:v>-19.650183464175711</c:v>
                </c:pt>
                <c:pt idx="62">
                  <c:v>-31.856928543489687</c:v>
                </c:pt>
                <c:pt idx="63">
                  <c:v>-26.643660222803589</c:v>
                </c:pt>
                <c:pt idx="64">
                  <c:v>-35.750368702117555</c:v>
                </c:pt>
                <c:pt idx="65">
                  <c:v>-18.337118681431491</c:v>
                </c:pt>
                <c:pt idx="66">
                  <c:v>-26.803843060745464</c:v>
                </c:pt>
                <c:pt idx="67">
                  <c:v>-28.750578440059428</c:v>
                </c:pt>
                <c:pt idx="68">
                  <c:v>-29.9373040193733</c:v>
                </c:pt>
                <c:pt idx="69">
                  <c:v>-4.7240356986872598</c:v>
                </c:pt>
                <c:pt idx="70">
                  <c:v>11.319219221998765</c:v>
                </c:pt>
                <c:pt idx="71">
                  <c:v>23.732499742684809</c:v>
                </c:pt>
                <c:pt idx="72">
                  <c:v>35.365781463370865</c:v>
                </c:pt>
                <c:pt idx="73">
                  <c:v>18.369027884056948</c:v>
                </c:pt>
                <c:pt idx="74">
                  <c:v>32.11229490474301</c:v>
                </c:pt>
                <c:pt idx="75">
                  <c:v>27.665559625429012</c:v>
                </c:pt>
                <c:pt idx="76">
                  <c:v>14.468854746115085</c:v>
                </c:pt>
                <c:pt idx="77">
                  <c:v>18.962121866801112</c:v>
                </c:pt>
                <c:pt idx="78">
                  <c:v>16.465368187487229</c:v>
                </c:pt>
                <c:pt idx="79">
                  <c:v>12.068651208173264</c:v>
                </c:pt>
                <c:pt idx="80">
                  <c:v>-6.2680987711407283</c:v>
                </c:pt>
                <c:pt idx="81">
                  <c:v>1.0051975495453007</c:v>
                </c:pt>
                <c:pt idx="82">
                  <c:v>8.1784573702313423</c:v>
                </c:pt>
                <c:pt idx="83">
                  <c:v>2.8117085909174193</c:v>
                </c:pt>
                <c:pt idx="84">
                  <c:v>14.904981811603534</c:v>
                </c:pt>
                <c:pt idx="85">
                  <c:v>10.648248932289562</c:v>
                </c:pt>
                <c:pt idx="86">
                  <c:v>19.441534352975566</c:v>
                </c:pt>
                <c:pt idx="87">
                  <c:v>20.924791673661616</c:v>
                </c:pt>
                <c:pt idx="88">
                  <c:v>19.158048994347666</c:v>
                </c:pt>
                <c:pt idx="89">
                  <c:v>23.341318515033777</c:v>
                </c:pt>
                <c:pt idx="90">
                  <c:v>13.854605135719794</c:v>
                </c:pt>
                <c:pt idx="91">
                  <c:v>19.517855156405858</c:v>
                </c:pt>
                <c:pt idx="92">
                  <c:v>22.411146677091892</c:v>
                </c:pt>
                <c:pt idx="93">
                  <c:v>33.864405197777955</c:v>
                </c:pt>
                <c:pt idx="94">
                  <c:v>31.467657718464011</c:v>
                </c:pt>
                <c:pt idx="95">
                  <c:v>29.140947939150067</c:v>
                </c:pt>
                <c:pt idx="96">
                  <c:v>24.984221159836125</c:v>
                </c:pt>
                <c:pt idx="97">
                  <c:v>12.777476080522149</c:v>
                </c:pt>
                <c:pt idx="98">
                  <c:v>5.0607517012081757</c:v>
                </c:pt>
                <c:pt idx="99">
                  <c:v>-10.275998278105703</c:v>
                </c:pt>
                <c:pt idx="100">
                  <c:v>-5.9427043574197</c:v>
                </c:pt>
                <c:pt idx="101">
                  <c:v>-13.179448236733606</c:v>
                </c:pt>
                <c:pt idx="102">
                  <c:v>-7.6761713160476006</c:v>
                </c:pt>
                <c:pt idx="103">
                  <c:v>-2.2729005953615342</c:v>
                </c:pt>
                <c:pt idx="104">
                  <c:v>-1.6696480746754787</c:v>
                </c:pt>
                <c:pt idx="105">
                  <c:v>-7.7963761539893994</c:v>
                </c:pt>
                <c:pt idx="106">
                  <c:v>-16.223122433303388</c:v>
                </c:pt>
                <c:pt idx="107">
                  <c:v>-11.739834612617358</c:v>
                </c:pt>
                <c:pt idx="108">
                  <c:v>-12.636582191931268</c:v>
                </c:pt>
                <c:pt idx="109">
                  <c:v>1.1366837287548037</c:v>
                </c:pt>
                <c:pt idx="110">
                  <c:v>0.77997524944083807</c:v>
                </c:pt>
                <c:pt idx="111">
                  <c:v>-8.9267698298731375</c:v>
                </c:pt>
                <c:pt idx="112">
                  <c:v>-17.203491809187085</c:v>
                </c:pt>
                <c:pt idx="113">
                  <c:v>-10.56023078850103</c:v>
                </c:pt>
                <c:pt idx="114">
                  <c:v>-0.71695756781491582</c:v>
                </c:pt>
                <c:pt idx="115">
                  <c:v>10.136294852871117</c:v>
                </c:pt>
                <c:pt idx="116">
                  <c:v>11.449569273557131</c:v>
                </c:pt>
                <c:pt idx="117">
                  <c:v>14.512843694243202</c:v>
                </c:pt>
                <c:pt idx="118">
                  <c:v>28.046119314929228</c:v>
                </c:pt>
                <c:pt idx="119">
                  <c:v>25.479388935615304</c:v>
                </c:pt>
                <c:pt idx="120">
                  <c:v>16.282653556301341</c:v>
                </c:pt>
                <c:pt idx="121">
                  <c:v>23.555919476987413</c:v>
                </c:pt>
                <c:pt idx="122">
                  <c:v>0.2591779976734756</c:v>
                </c:pt>
                <c:pt idx="123">
                  <c:v>3.3124426183595119</c:v>
                </c:pt>
                <c:pt idx="124">
                  <c:v>10.325729239045586</c:v>
                </c:pt>
                <c:pt idx="125">
                  <c:v>40.1390036597316</c:v>
                </c:pt>
                <c:pt idx="126">
                  <c:v>30.60227198041764</c:v>
                </c:pt>
                <c:pt idx="127">
                  <c:v>46.735523301103683</c:v>
                </c:pt>
                <c:pt idx="128">
                  <c:v>45.298797721789754</c:v>
                </c:pt>
                <c:pt idx="129">
                  <c:v>54.132061142475834</c:v>
                </c:pt>
                <c:pt idx="130">
                  <c:v>58.325340463161865</c:v>
                </c:pt>
                <c:pt idx="131">
                  <c:v>98.508579483847939</c:v>
                </c:pt>
                <c:pt idx="132">
                  <c:v>74.491867304533969</c:v>
                </c:pt>
                <c:pt idx="133">
                  <c:v>73.085140525220027</c:v>
                </c:pt>
                <c:pt idx="134">
                  <c:v>70.678413745906141</c:v>
                </c:pt>
                <c:pt idx="135">
                  <c:v>74.02168686659212</c:v>
                </c:pt>
                <c:pt idx="136">
                  <c:v>38.834930787278211</c:v>
                </c:pt>
                <c:pt idx="137">
                  <c:v>47.468212607964233</c:v>
                </c:pt>
                <c:pt idx="138">
                  <c:v>34.371483328650243</c:v>
                </c:pt>
                <c:pt idx="139">
                  <c:v>33.304752849336353</c:v>
                </c:pt>
                <c:pt idx="140">
                  <c:v>20.278000470022391</c:v>
                </c:pt>
                <c:pt idx="141">
                  <c:v>22.361294390708451</c:v>
                </c:pt>
                <c:pt idx="142">
                  <c:v>36.774544411394515</c:v>
                </c:pt>
                <c:pt idx="143">
                  <c:v>28.847828632080507</c:v>
                </c:pt>
                <c:pt idx="144">
                  <c:v>24.031098152766617</c:v>
                </c:pt>
                <c:pt idx="145">
                  <c:v>24.564343273452664</c:v>
                </c:pt>
                <c:pt idx="146">
                  <c:v>26.857628694138725</c:v>
                </c:pt>
                <c:pt idx="147">
                  <c:v>35.810887214824731</c:v>
                </c:pt>
                <c:pt idx="148">
                  <c:v>46.044175035510762</c:v>
                </c:pt>
                <c:pt idx="149">
                  <c:v>37.727414156196915</c:v>
                </c:pt>
                <c:pt idx="150">
                  <c:v>43.910683676882911</c:v>
                </c:pt>
                <c:pt idx="151">
                  <c:v>28.773976397568958</c:v>
                </c:pt>
                <c:pt idx="152">
                  <c:v>16.637238618255026</c:v>
                </c:pt>
                <c:pt idx="153">
                  <c:v>-0.59950526105893687</c:v>
                </c:pt>
                <c:pt idx="154">
                  <c:v>7.1537715596271596</c:v>
                </c:pt>
                <c:pt idx="155">
                  <c:v>12.227025280313171</c:v>
                </c:pt>
                <c:pt idx="156">
                  <c:v>12.790299700999242</c:v>
                </c:pt>
                <c:pt idx="157">
                  <c:v>11.673581421685242</c:v>
                </c:pt>
                <c:pt idx="158">
                  <c:v>20.406838742371292</c:v>
                </c:pt>
                <c:pt idx="159">
                  <c:v>12.280110763057394</c:v>
                </c:pt>
                <c:pt idx="160">
                  <c:v>24.863374183743474</c:v>
                </c:pt>
                <c:pt idx="161">
                  <c:v>18.486646204429462</c:v>
                </c:pt>
                <c:pt idx="162">
                  <c:v>14.199914525115503</c:v>
                </c:pt>
                <c:pt idx="163">
                  <c:v>15.183171845801553</c:v>
                </c:pt>
                <c:pt idx="164">
                  <c:v>71.34648286648769</c:v>
                </c:pt>
                <c:pt idx="165">
                  <c:v>49.29974138717364</c:v>
                </c:pt>
                <c:pt idx="166">
                  <c:v>46.13300480785972</c:v>
                </c:pt>
                <c:pt idx="167">
                  <c:v>51.016256128545763</c:v>
                </c:pt>
                <c:pt idx="168">
                  <c:v>77.219514649231883</c:v>
                </c:pt>
                <c:pt idx="169">
                  <c:v>72.722822069917925</c:v>
                </c:pt>
                <c:pt idx="170">
                  <c:v>44.84606349060391</c:v>
                </c:pt>
                <c:pt idx="171">
                  <c:v>34.359319611290061</c:v>
                </c:pt>
                <c:pt idx="172">
                  <c:v>24.542589131976058</c:v>
                </c:pt>
                <c:pt idx="173">
                  <c:v>16.925870852662115</c:v>
                </c:pt>
                <c:pt idx="174">
                  <c:v>-3.3808498266517972</c:v>
                </c:pt>
                <c:pt idx="175">
                  <c:v>-2.8075961059658425</c:v>
                </c:pt>
                <c:pt idx="176">
                  <c:v>-9.3643167852797546</c:v>
                </c:pt>
                <c:pt idx="177">
                  <c:v>9.5789319354063309</c:v>
                </c:pt>
                <c:pt idx="178">
                  <c:v>-3.3378045439076232</c:v>
                </c:pt>
                <c:pt idx="179">
                  <c:v>-17.78450942322155</c:v>
                </c:pt>
                <c:pt idx="180">
                  <c:v>-18.811261802535569</c:v>
                </c:pt>
                <c:pt idx="181">
                  <c:v>-2.207978881849499</c:v>
                </c:pt>
                <c:pt idx="182">
                  <c:v>0.82529673883658461</c:v>
                </c:pt>
                <c:pt idx="183">
                  <c:v>-20.521462940477363</c:v>
                </c:pt>
                <c:pt idx="184">
                  <c:v>-18.83819341979131</c:v>
                </c:pt>
                <c:pt idx="185">
                  <c:v>-9.8249067991052925</c:v>
                </c:pt>
                <c:pt idx="186">
                  <c:v>-2.8416494784191855</c:v>
                </c:pt>
                <c:pt idx="187">
                  <c:v>-0.7983640577331812</c:v>
                </c:pt>
                <c:pt idx="188">
                  <c:v>4.9648920629528561</c:v>
                </c:pt>
                <c:pt idx="189">
                  <c:v>31.658171383639001</c:v>
                </c:pt>
                <c:pt idx="190">
                  <c:v>6.4214275043249245</c:v>
                </c:pt>
                <c:pt idx="191">
                  <c:v>23.224722625011054</c:v>
                </c:pt>
                <c:pt idx="192">
                  <c:v>7.6579616456970712</c:v>
                </c:pt>
                <c:pt idx="193">
                  <c:v>35.661207966383131</c:v>
                </c:pt>
                <c:pt idx="194">
                  <c:v>32.004481187069246</c:v>
                </c:pt>
                <c:pt idx="195">
                  <c:v>38.867773907755236</c:v>
                </c:pt>
                <c:pt idx="196">
                  <c:v>38.451037428441282</c:v>
                </c:pt>
                <c:pt idx="197">
                  <c:v>51.944335049127346</c:v>
                </c:pt>
                <c:pt idx="198">
                  <c:v>38.517588669813335</c:v>
                </c:pt>
                <c:pt idx="199">
                  <c:v>38.220847190499512</c:v>
                </c:pt>
                <c:pt idx="200">
                  <c:v>26.284091111185489</c:v>
                </c:pt>
                <c:pt idx="201">
                  <c:v>25.427352131871544</c:v>
                </c:pt>
                <c:pt idx="202">
                  <c:v>19.340632652557645</c:v>
                </c:pt>
                <c:pt idx="203">
                  <c:v>-17.816094126756354</c:v>
                </c:pt>
                <c:pt idx="204">
                  <c:v>-22.422802606070263</c:v>
                </c:pt>
                <c:pt idx="205">
                  <c:v>-20.159546485384283</c:v>
                </c:pt>
                <c:pt idx="206">
                  <c:v>-20.98628676469815</c:v>
                </c:pt>
                <c:pt idx="207">
                  <c:v>-21.083015944012118</c:v>
                </c:pt>
                <c:pt idx="208">
                  <c:v>-24.559750123326069</c:v>
                </c:pt>
                <c:pt idx="209">
                  <c:v>-7.3764805026399927</c:v>
                </c:pt>
                <c:pt idx="210">
                  <c:v>-36.633213481953987</c:v>
                </c:pt>
                <c:pt idx="211">
                  <c:v>-29.03994026126793</c:v>
                </c:pt>
                <c:pt idx="212">
                  <c:v>-26.726665840581802</c:v>
                </c:pt>
                <c:pt idx="213">
                  <c:v>-17.783386519895828</c:v>
                </c:pt>
                <c:pt idx="214">
                  <c:v>-1.7601205992096993</c:v>
                </c:pt>
                <c:pt idx="215">
                  <c:v>-1.5768815785237393</c:v>
                </c:pt>
                <c:pt idx="216">
                  <c:v>-46.593593757837652</c:v>
                </c:pt>
                <c:pt idx="217">
                  <c:v>-37.640335237151646</c:v>
                </c:pt>
                <c:pt idx="218">
                  <c:v>-27.907047316465594</c:v>
                </c:pt>
                <c:pt idx="219">
                  <c:v>-32.683799795779464</c:v>
                </c:pt>
                <c:pt idx="220">
                  <c:v>-37.400524175093494</c:v>
                </c:pt>
                <c:pt idx="221">
                  <c:v>-41.927246054407419</c:v>
                </c:pt>
                <c:pt idx="222">
                  <c:v>-41.183978933721278</c:v>
                </c:pt>
                <c:pt idx="223">
                  <c:v>-40.810707013035312</c:v>
                </c:pt>
                <c:pt idx="224">
                  <c:v>-38.717433792349198</c:v>
                </c:pt>
                <c:pt idx="225">
                  <c:v>-35.934188671663208</c:v>
                </c:pt>
                <c:pt idx="226">
                  <c:v>-48.34091545097715</c:v>
                </c:pt>
                <c:pt idx="227">
                  <c:v>-42.867637330291132</c:v>
                </c:pt>
                <c:pt idx="228">
                  <c:v>-41.534373909605051</c:v>
                </c:pt>
                <c:pt idx="229">
                  <c:v>-35.961120188918926</c:v>
                </c:pt>
                <c:pt idx="230">
                  <c:v>-37.407825068232967</c:v>
                </c:pt>
                <c:pt idx="231">
                  <c:v>-24.314582347546889</c:v>
                </c:pt>
                <c:pt idx="232">
                  <c:v>-26.301295726860758</c:v>
                </c:pt>
                <c:pt idx="233">
                  <c:v>-32.948043306174782</c:v>
                </c:pt>
                <c:pt idx="234">
                  <c:v>-32.94476638548872</c:v>
                </c:pt>
                <c:pt idx="235">
                  <c:v>-16.261466364802686</c:v>
                </c:pt>
                <c:pt idx="236">
                  <c:v>-20.168254244116611</c:v>
                </c:pt>
                <c:pt idx="237">
                  <c:v>-40.014952923430656</c:v>
                </c:pt>
                <c:pt idx="238">
                  <c:v>-33.311694402744536</c:v>
                </c:pt>
                <c:pt idx="239">
                  <c:v>-31.968421182058421</c:v>
                </c:pt>
                <c:pt idx="240">
                  <c:v>-13.555171161372414</c:v>
                </c:pt>
                <c:pt idx="241">
                  <c:v>-16.981856440686329</c:v>
                </c:pt>
                <c:pt idx="242">
                  <c:v>-12.718600320000292</c:v>
                </c:pt>
                <c:pt idx="243">
                  <c:v>-5.4353246993142648</c:v>
                </c:pt>
                <c:pt idx="244">
                  <c:v>-4.6720685786282274</c:v>
                </c:pt>
                <c:pt idx="245">
                  <c:v>-10.998839357942188</c:v>
                </c:pt>
                <c:pt idx="246">
                  <c:v>-13.365527037256129</c:v>
                </c:pt>
                <c:pt idx="247">
                  <c:v>-27.002295316570098</c:v>
                </c:pt>
                <c:pt idx="248">
                  <c:v>-28.299036795884035</c:v>
                </c:pt>
                <c:pt idx="249">
                  <c:v>-23.935744075197931</c:v>
                </c:pt>
                <c:pt idx="250">
                  <c:v>-12.972475754511947</c:v>
                </c:pt>
                <c:pt idx="251">
                  <c:v>-20.039175633825835</c:v>
                </c:pt>
                <c:pt idx="252">
                  <c:v>-4.685934213139717</c:v>
                </c:pt>
                <c:pt idx="253">
                  <c:v>-23.342665892453738</c:v>
                </c:pt>
                <c:pt idx="254">
                  <c:v>-26.189397571767699</c:v>
                </c:pt>
                <c:pt idx="255">
                  <c:v>-47.286129251081661</c:v>
                </c:pt>
                <c:pt idx="256">
                  <c:v>-39.672860930395586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A9-4337-953B-0C27CBE2B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927759"/>
        <c:axId val="852924847"/>
      </c:scatterChart>
      <c:valAx>
        <c:axId val="852927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924847"/>
        <c:crosses val="autoZero"/>
        <c:crossBetween val="midCat"/>
      </c:valAx>
      <c:valAx>
        <c:axId val="8529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927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Normal probability for residuals (Netflix)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3'!$AC$6:$AC$262</c:f>
              <c:numCache>
                <c:formatCode>0.000</c:formatCode>
                <c:ptCount val="257"/>
                <c:pt idx="0">
                  <c:v>-2.8929192678734181</c:v>
                </c:pt>
                <c:pt idx="1">
                  <c:v>-2.528644881189821</c:v>
                </c:pt>
                <c:pt idx="2">
                  <c:v>-2.3438866646343475</c:v>
                </c:pt>
                <c:pt idx="3">
                  <c:v>-2.2156197184696946</c:v>
                </c:pt>
                <c:pt idx="4">
                  <c:v>-2.1159254910219962</c:v>
                </c:pt>
                <c:pt idx="5">
                  <c:v>-2.0336714474073072</c:v>
                </c:pt>
                <c:pt idx="6">
                  <c:v>-1.9632397668732706</c:v>
                </c:pt>
                <c:pt idx="7">
                  <c:v>-1.9013826653257466</c:v>
                </c:pt>
                <c:pt idx="8">
                  <c:v>-1.8460462092017935</c:v>
                </c:pt>
                <c:pt idx="9">
                  <c:v>-1.7958455512600473</c:v>
                </c:pt>
                <c:pt idx="10">
                  <c:v>-1.7498009207740848</c:v>
                </c:pt>
                <c:pt idx="11">
                  <c:v>-1.7071926025024666</c:v>
                </c:pt>
                <c:pt idx="12">
                  <c:v>-1.6674757254802024</c:v>
                </c:pt>
                <c:pt idx="13">
                  <c:v>-1.6302274466655646</c:v>
                </c:pt>
                <c:pt idx="14">
                  <c:v>-1.5951127585631362</c:v>
                </c:pt>
                <c:pt idx="15">
                  <c:v>-1.5618615392556825</c:v>
                </c:pt>
                <c:pt idx="16">
                  <c:v>-1.5302526710293158</c:v>
                </c:pt>
                <c:pt idx="17">
                  <c:v>-1.5001027595109515</c:v>
                </c:pt>
                <c:pt idx="18">
                  <c:v>-1.4712579371990806</c:v>
                </c:pt>
                <c:pt idx="19">
                  <c:v>-1.4435877889473323</c:v>
                </c:pt>
                <c:pt idx="20">
                  <c:v>-1.4169807706927577</c:v>
                </c:pt>
                <c:pt idx="21">
                  <c:v>-1.3913407002534657</c:v>
                </c:pt>
                <c:pt idx="22">
                  <c:v>-1.3665840316741558</c:v>
                </c:pt>
                <c:pt idx="23">
                  <c:v>-1.3426377114882446</c:v>
                </c:pt>
                <c:pt idx="24">
                  <c:v>-1.3194374734384275</c:v>
                </c:pt>
                <c:pt idx="25">
                  <c:v>-1.2969264679191927</c:v>
                </c:pt>
                <c:pt idx="26">
                  <c:v>-1.2750541500157357</c:v>
                </c:pt>
                <c:pt idx="27">
                  <c:v>-1.2537753695199951</c:v>
                </c:pt>
                <c:pt idx="28">
                  <c:v>-1.2330496202910932</c:v>
                </c:pt>
                <c:pt idx="29">
                  <c:v>-1.2128404164935702</c:v>
                </c:pt>
                <c:pt idx="30">
                  <c:v>-1.1931147707289882</c:v>
                </c:pt>
                <c:pt idx="31">
                  <c:v>-1.1738427546475656</c:v>
                </c:pt>
                <c:pt idx="32">
                  <c:v>-1.1549971268193044</c:v>
                </c:pt>
                <c:pt idx="33">
                  <c:v>-1.136553015831067</c:v>
                </c:pt>
                <c:pt idx="34">
                  <c:v>-1.1184876490213236</c:v>
                </c:pt>
                <c:pt idx="35">
                  <c:v>-1.1007801191566395</c:v>
                </c:pt>
                <c:pt idx="36">
                  <c:v>-1.0834111828304476</c:v>
                </c:pt>
                <c:pt idx="37">
                  <c:v>-1.06636308552545</c:v>
                </c:pt>
                <c:pt idx="38">
                  <c:v>-1.0496194092001805</c:v>
                </c:pt>
                <c:pt idx="39">
                  <c:v>-1.0331649389930071</c:v>
                </c:pt>
                <c:pt idx="40">
                  <c:v>-1.0169855462247854</c:v>
                </c:pt>
                <c:pt idx="41">
                  <c:v>-1.0010680853558858</c:v>
                </c:pt>
                <c:pt idx="42">
                  <c:v>-0.9854003029385211</c:v>
                </c:pt>
                <c:pt idx="43">
                  <c:v>-0.96997075691972645</c:v>
                </c:pt>
                <c:pt idx="44">
                  <c:v>-0.95476874490815455</c:v>
                </c:pt>
                <c:pt idx="45">
                  <c:v>-0.93978424023057883</c:v>
                </c:pt>
                <c:pt idx="46">
                  <c:v>-0.92500783477998239</c:v>
                </c:pt>
                <c:pt idx="47">
                  <c:v>-0.91043068780363967</c:v>
                </c:pt>
                <c:pt idx="48">
                  <c:v>-0.89604447990194602</c:v>
                </c:pt>
                <c:pt idx="49">
                  <c:v>-0.88184137161139053</c:v>
                </c:pt>
                <c:pt idx="50">
                  <c:v>-0.86781396603145955</c:v>
                </c:pt>
                <c:pt idx="51">
                  <c:v>-0.85395527502834434</c:v>
                </c:pt>
                <c:pt idx="52">
                  <c:v>-0.84025868861020625</c:v>
                </c:pt>
                <c:pt idx="53">
                  <c:v>-0.82671794712148672</c:v>
                </c:pt>
                <c:pt idx="54">
                  <c:v>-0.81332711594875995</c:v>
                </c:pt>
                <c:pt idx="55">
                  <c:v>-0.80008056246913806</c:v>
                </c:pt>
                <c:pt idx="56">
                  <c:v>-0.78697293500536358</c:v>
                </c:pt>
                <c:pt idx="57">
                  <c:v>-0.7739991435802196</c:v>
                </c:pt>
                <c:pt idx="58">
                  <c:v>-0.76115434228754864</c:v>
                </c:pt>
                <c:pt idx="59">
                  <c:v>-0.74843391311848129</c:v>
                </c:pt>
                <c:pt idx="60">
                  <c:v>-0.7358334511000415</c:v>
                </c:pt>
                <c:pt idx="61">
                  <c:v>-0.72334875061938442</c:v>
                </c:pt>
                <c:pt idx="62">
                  <c:v>-0.7109757928210424</c:v>
                </c:pt>
                <c:pt idx="63">
                  <c:v>-0.69871073397684169</c:v>
                </c:pt>
                <c:pt idx="64">
                  <c:v>-0.68654989473896033</c:v>
                </c:pt>
                <c:pt idx="65">
                  <c:v>-0.67448975019608193</c:v>
                </c:pt>
                <c:pt idx="66">
                  <c:v>-0.66252692066093988</c:v>
                </c:pt>
                <c:pt idx="67">
                  <c:v>-0.65065816312493385</c:v>
                </c:pt>
                <c:pt idx="68">
                  <c:v>-0.63888036332198783</c:v>
                </c:pt>
                <c:pt idx="69">
                  <c:v>-0.62719052834960598</c:v>
                </c:pt>
                <c:pt idx="70">
                  <c:v>-0.61558577980018625</c:v>
                </c:pt>
                <c:pt idx="71">
                  <c:v>-0.60406334736020983</c:v>
                </c:pt>
                <c:pt idx="72">
                  <c:v>-0.59262056283896225</c:v>
                </c:pt>
                <c:pt idx="73">
                  <c:v>-0.58125485459206705</c:v>
                </c:pt>
                <c:pt idx="74">
                  <c:v>-0.56996374230832691</c:v>
                </c:pt>
                <c:pt idx="75">
                  <c:v>-0.55874483213126436</c:v>
                </c:pt>
                <c:pt idx="76">
                  <c:v>-0.54759581208933283</c:v>
                </c:pt>
                <c:pt idx="77">
                  <c:v>-0.53651444781109781</c:v>
                </c:pt>
                <c:pt idx="78">
                  <c:v>-0.5254985785037698</c:v>
                </c:pt>
                <c:pt idx="79">
                  <c:v>-0.51454611317535259</c:v>
                </c:pt>
                <c:pt idx="80">
                  <c:v>-0.50365502708235821</c:v>
                </c:pt>
                <c:pt idx="81">
                  <c:v>-0.49282335838657698</c:v>
                </c:pt>
                <c:pt idx="82">
                  <c:v>-0.48204920500576198</c:v>
                </c:pt>
                <c:pt idx="83">
                  <c:v>-0.47133072164434098</c:v>
                </c:pt>
                <c:pt idx="84">
                  <c:v>-0.46066611699140447</c:v>
                </c:pt>
                <c:pt idx="85">
                  <c:v>-0.45005365107423506</c:v>
                </c:pt>
                <c:pt idx="86">
                  <c:v>-0.43949163275658881</c:v>
                </c:pt>
                <c:pt idx="87">
                  <c:v>-0.42897841737177267</c:v>
                </c:pt>
                <c:pt idx="88">
                  <c:v>-0.41851240448134458</c:v>
                </c:pt>
                <c:pt idx="89">
                  <c:v>-0.40809203575095948</c:v>
                </c:pt>
                <c:pt idx="90">
                  <c:v>-0.39771579293552733</c:v>
                </c:pt>
                <c:pt idx="91">
                  <c:v>-0.38738219596643142</c:v>
                </c:pt>
                <c:pt idx="92">
                  <c:v>-0.37708980113409546</c:v>
                </c:pt>
                <c:pt idx="93">
                  <c:v>-0.36683719935966907</c:v>
                </c:pt>
                <c:pt idx="94">
                  <c:v>-0.35662301455005585</c:v>
                </c:pt>
                <c:pt idx="95">
                  <c:v>-0.3464459020309138</c:v>
                </c:pt>
                <c:pt idx="96">
                  <c:v>-0.33630454705263418</c:v>
                </c:pt>
                <c:pt idx="97">
                  <c:v>-0.32619766336465211</c:v>
                </c:pt>
                <c:pt idx="98">
                  <c:v>-0.31612399185375722</c:v>
                </c:pt>
                <c:pt idx="99">
                  <c:v>-0.30608229924236263</c:v>
                </c:pt>
                <c:pt idx="100">
                  <c:v>-0.29607137684296159</c:v>
                </c:pt>
                <c:pt idx="101">
                  <c:v>-0.28609003936524313</c:v>
                </c:pt>
                <c:pt idx="102">
                  <c:v>-0.27613712377257005</c:v>
                </c:pt>
                <c:pt idx="103">
                  <c:v>-0.26621148818472556</c:v>
                </c:pt>
                <c:pt idx="104">
                  <c:v>-0.25631201082403188</c:v>
                </c:pt>
                <c:pt idx="105">
                  <c:v>-0.24643758900211962</c:v>
                </c:pt>
                <c:pt idx="106">
                  <c:v>-0.23658713814479079</c:v>
                </c:pt>
                <c:pt idx="107">
                  <c:v>-0.22675959085256958</c:v>
                </c:pt>
                <c:pt idx="108">
                  <c:v>-0.21695389599467269</c:v>
                </c:pt>
                <c:pt idx="109">
                  <c:v>-0.20716901783426186</c:v>
                </c:pt>
                <c:pt idx="110">
                  <c:v>-0.19740393518295835</c:v>
                </c:pt>
                <c:pt idx="111">
                  <c:v>-0.18765764058270834</c:v>
                </c:pt>
                <c:pt idx="112">
                  <c:v>-0.17792913951318964</c:v>
                </c:pt>
                <c:pt idx="113">
                  <c:v>-0.16821744962304311</c:v>
                </c:pt>
                <c:pt idx="114">
                  <c:v>-0.15852159998329721</c:v>
                </c:pt>
                <c:pt idx="115">
                  <c:v>-0.14884063036143219</c:v>
                </c:pt>
                <c:pt idx="116">
                  <c:v>-0.13917359051460709</c:v>
                </c:pt>
                <c:pt idx="117">
                  <c:v>-0.12951953950063169</c:v>
                </c:pt>
                <c:pt idx="118">
                  <c:v>-0.11987754500533411</c:v>
                </c:pt>
                <c:pt idx="119">
                  <c:v>-0.11024668268502609</c:v>
                </c:pt>
                <c:pt idx="120">
                  <c:v>-0.1006260355228201</c:v>
                </c:pt>
                <c:pt idx="121">
                  <c:v>-9.1014693197598751E-2</c:v>
                </c:pt>
                <c:pt idx="122">
                  <c:v>-8.1411751464479085E-2</c:v>
                </c:pt>
                <c:pt idx="123">
                  <c:v>-7.1816311545650782E-2</c:v>
                </c:pt>
                <c:pt idx="124">
                  <c:v>-6.2227479530504601E-2</c:v>
                </c:pt>
                <c:pt idx="125">
                  <c:v>-5.2644365783992259E-2</c:v>
                </c:pt>
                <c:pt idx="126">
                  <c:v>-4.3066084362190685E-2</c:v>
                </c:pt>
                <c:pt idx="127">
                  <c:v>-3.3491752434063431E-2</c:v>
                </c:pt>
                <c:pt idx="128">
                  <c:v>-2.3920489708433315E-2</c:v>
                </c:pt>
                <c:pt idx="129">
                  <c:v>-1.4351417865196142E-2</c:v>
                </c:pt>
                <c:pt idx="130">
                  <c:v>-4.7836599898194694E-3</c:v>
                </c:pt>
                <c:pt idx="131">
                  <c:v>4.7836599898194694E-3</c:v>
                </c:pt>
                <c:pt idx="132">
                  <c:v>1.4351417865196279E-2</c:v>
                </c:pt>
                <c:pt idx="133">
                  <c:v>2.3920489708433315E-2</c:v>
                </c:pt>
                <c:pt idx="134">
                  <c:v>3.3491752434063569E-2</c:v>
                </c:pt>
                <c:pt idx="135">
                  <c:v>4.3066084362190685E-2</c:v>
                </c:pt>
                <c:pt idx="136">
                  <c:v>5.2644365783992113E-2</c:v>
                </c:pt>
                <c:pt idx="137">
                  <c:v>6.2227479530504601E-2</c:v>
                </c:pt>
                <c:pt idx="138">
                  <c:v>7.1816311545650643E-2</c:v>
                </c:pt>
                <c:pt idx="139">
                  <c:v>8.1411751464479085E-2</c:v>
                </c:pt>
                <c:pt idx="140">
                  <c:v>9.1014693197598751E-2</c:v>
                </c:pt>
                <c:pt idx="141">
                  <c:v>0.10062603552282023</c:v>
                </c:pt>
                <c:pt idx="142">
                  <c:v>0.11024668268502609</c:v>
                </c:pt>
                <c:pt idx="143">
                  <c:v>0.11987754500533426</c:v>
                </c:pt>
                <c:pt idx="144">
                  <c:v>0.12951953950063169</c:v>
                </c:pt>
                <c:pt idx="145">
                  <c:v>0.13917359051460698</c:v>
                </c:pt>
                <c:pt idx="146">
                  <c:v>0.14884063036143219</c:v>
                </c:pt>
                <c:pt idx="147">
                  <c:v>0.15852159998329707</c:v>
                </c:pt>
                <c:pt idx="148">
                  <c:v>0.16821744962304327</c:v>
                </c:pt>
                <c:pt idx="149">
                  <c:v>0.17792913951318964</c:v>
                </c:pt>
                <c:pt idx="150">
                  <c:v>0.18765764058270851</c:v>
                </c:pt>
                <c:pt idx="151">
                  <c:v>0.19740393518295835</c:v>
                </c:pt>
                <c:pt idx="152">
                  <c:v>0.207169017834262</c:v>
                </c:pt>
                <c:pt idx="153">
                  <c:v>0.21695389599467269</c:v>
                </c:pt>
                <c:pt idx="154">
                  <c:v>0.22675959085256941</c:v>
                </c:pt>
                <c:pt idx="155">
                  <c:v>0.23658713814479079</c:v>
                </c:pt>
                <c:pt idx="156">
                  <c:v>0.24643758900211943</c:v>
                </c:pt>
                <c:pt idx="157">
                  <c:v>0.25631201082403193</c:v>
                </c:pt>
                <c:pt idx="158">
                  <c:v>0.26621148818472556</c:v>
                </c:pt>
                <c:pt idx="159">
                  <c:v>0.27613712377257016</c:v>
                </c:pt>
                <c:pt idx="160">
                  <c:v>0.28609003936524313</c:v>
                </c:pt>
                <c:pt idx="161">
                  <c:v>0.29607137684296164</c:v>
                </c:pt>
                <c:pt idx="162">
                  <c:v>0.30608229924236263</c:v>
                </c:pt>
                <c:pt idx="163">
                  <c:v>0.31612399185375711</c:v>
                </c:pt>
                <c:pt idx="164">
                  <c:v>0.32619766336465211</c:v>
                </c:pt>
                <c:pt idx="165">
                  <c:v>0.33630454705263402</c:v>
                </c:pt>
                <c:pt idx="166">
                  <c:v>0.34644590203091391</c:v>
                </c:pt>
                <c:pt idx="167">
                  <c:v>0.35662301455005585</c:v>
                </c:pt>
                <c:pt idx="168">
                  <c:v>0.36683719935966919</c:v>
                </c:pt>
                <c:pt idx="169">
                  <c:v>0.37708980113409546</c:v>
                </c:pt>
                <c:pt idx="170">
                  <c:v>0.38738219596643125</c:v>
                </c:pt>
                <c:pt idx="171">
                  <c:v>0.39771579293552733</c:v>
                </c:pt>
                <c:pt idx="172">
                  <c:v>0.40809203575095937</c:v>
                </c:pt>
                <c:pt idx="173">
                  <c:v>0.41851240448134458</c:v>
                </c:pt>
                <c:pt idx="174">
                  <c:v>0.4289784173717725</c:v>
                </c:pt>
                <c:pt idx="175">
                  <c:v>0.43949163275658892</c:v>
                </c:pt>
                <c:pt idx="176">
                  <c:v>0.45005365107423506</c:v>
                </c:pt>
                <c:pt idx="177">
                  <c:v>0.46066611699140436</c:v>
                </c:pt>
                <c:pt idx="178">
                  <c:v>0.47133072164434098</c:v>
                </c:pt>
                <c:pt idx="179">
                  <c:v>0.48204920500576165</c:v>
                </c:pt>
                <c:pt idx="180">
                  <c:v>0.49282335838657698</c:v>
                </c:pt>
                <c:pt idx="181">
                  <c:v>0.50365502708235799</c:v>
                </c:pt>
                <c:pt idx="182">
                  <c:v>0.51454611317535259</c:v>
                </c:pt>
                <c:pt idx="183">
                  <c:v>0.5254985785037698</c:v>
                </c:pt>
                <c:pt idx="184">
                  <c:v>0.53651444781109792</c:v>
                </c:pt>
                <c:pt idx="185">
                  <c:v>0.54759581208933283</c:v>
                </c:pt>
                <c:pt idx="186">
                  <c:v>0.55874483213126447</c:v>
                </c:pt>
                <c:pt idx="187">
                  <c:v>0.56996374230832691</c:v>
                </c:pt>
                <c:pt idx="188">
                  <c:v>0.58125485459206683</c:v>
                </c:pt>
                <c:pt idx="189">
                  <c:v>0.59262056283896225</c:v>
                </c:pt>
                <c:pt idx="190">
                  <c:v>0.60406334736020972</c:v>
                </c:pt>
                <c:pt idx="191">
                  <c:v>0.61558577980018625</c:v>
                </c:pt>
                <c:pt idx="192">
                  <c:v>0.62719052834960598</c:v>
                </c:pt>
                <c:pt idx="193">
                  <c:v>0.63888036332198828</c:v>
                </c:pt>
                <c:pt idx="194">
                  <c:v>0.65065816312493385</c:v>
                </c:pt>
                <c:pt idx="195">
                  <c:v>0.66252692066094021</c:v>
                </c:pt>
                <c:pt idx="196">
                  <c:v>0.67448975019608193</c:v>
                </c:pt>
                <c:pt idx="197">
                  <c:v>0.68654989473896011</c:v>
                </c:pt>
                <c:pt idx="198">
                  <c:v>0.69871073397684169</c:v>
                </c:pt>
                <c:pt idx="199">
                  <c:v>0.7109757928210424</c:v>
                </c:pt>
                <c:pt idx="200">
                  <c:v>0.72334875061938442</c:v>
                </c:pt>
                <c:pt idx="201">
                  <c:v>0.7358334511000415</c:v>
                </c:pt>
                <c:pt idx="202">
                  <c:v>0.74843391311848129</c:v>
                </c:pt>
                <c:pt idx="203">
                  <c:v>0.76115434228754864</c:v>
                </c:pt>
                <c:pt idx="204">
                  <c:v>0.77399914358022004</c:v>
                </c:pt>
                <c:pt idx="205">
                  <c:v>0.78697293500536358</c:v>
                </c:pt>
                <c:pt idx="206">
                  <c:v>0.80008056246913695</c:v>
                </c:pt>
                <c:pt idx="207">
                  <c:v>0.81332711594875995</c:v>
                </c:pt>
                <c:pt idx="208">
                  <c:v>0.82671794712148672</c:v>
                </c:pt>
                <c:pt idx="209">
                  <c:v>0.84025868861020625</c:v>
                </c:pt>
                <c:pt idx="210">
                  <c:v>0.85395527502834434</c:v>
                </c:pt>
                <c:pt idx="211">
                  <c:v>0.86781396603145955</c:v>
                </c:pt>
                <c:pt idx="212">
                  <c:v>0.88184137161139053</c:v>
                </c:pt>
                <c:pt idx="213">
                  <c:v>0.8960444799019468</c:v>
                </c:pt>
                <c:pt idx="214">
                  <c:v>0.91043068780363967</c:v>
                </c:pt>
                <c:pt idx="215">
                  <c:v>0.92500783477998383</c:v>
                </c:pt>
                <c:pt idx="216">
                  <c:v>0.93978424023057883</c:v>
                </c:pt>
                <c:pt idx="217">
                  <c:v>0.95476874490815455</c:v>
                </c:pt>
                <c:pt idx="218">
                  <c:v>0.96997075691972645</c:v>
                </c:pt>
                <c:pt idx="219">
                  <c:v>0.9854003029385211</c:v>
                </c:pt>
                <c:pt idx="220">
                  <c:v>1.0010680853558858</c:v>
                </c:pt>
                <c:pt idx="221">
                  <c:v>1.0169855462247854</c:v>
                </c:pt>
                <c:pt idx="222">
                  <c:v>1.0331649389930126</c:v>
                </c:pt>
                <c:pt idx="223">
                  <c:v>1.0496194092001805</c:v>
                </c:pt>
                <c:pt idx="224">
                  <c:v>1.0663630855254498</c:v>
                </c:pt>
                <c:pt idx="225">
                  <c:v>1.0834111828304476</c:v>
                </c:pt>
                <c:pt idx="226">
                  <c:v>1.1007801191566395</c:v>
                </c:pt>
                <c:pt idx="227">
                  <c:v>1.1184876490213236</c:v>
                </c:pt>
                <c:pt idx="228">
                  <c:v>1.136553015831067</c:v>
                </c:pt>
                <c:pt idx="229">
                  <c:v>1.1549971268193051</c:v>
                </c:pt>
                <c:pt idx="230">
                  <c:v>1.1738427546475656</c:v>
                </c:pt>
                <c:pt idx="231">
                  <c:v>1.1931147707289882</c:v>
                </c:pt>
                <c:pt idx="232">
                  <c:v>1.2128404164935702</c:v>
                </c:pt>
                <c:pt idx="233">
                  <c:v>1.2330496202910921</c:v>
                </c:pt>
                <c:pt idx="234">
                  <c:v>1.2537753695199951</c:v>
                </c:pt>
                <c:pt idx="235">
                  <c:v>1.2750541500157357</c:v>
                </c:pt>
                <c:pt idx="236">
                  <c:v>1.2969264679191927</c:v>
                </c:pt>
                <c:pt idx="237">
                  <c:v>1.3194374734384275</c:v>
                </c:pt>
                <c:pt idx="238">
                  <c:v>1.3426377114882446</c:v>
                </c:pt>
                <c:pt idx="239">
                  <c:v>1.3665840316741558</c:v>
                </c:pt>
                <c:pt idx="240">
                  <c:v>1.3913407002534657</c:v>
                </c:pt>
                <c:pt idx="241">
                  <c:v>1.4169807706927577</c:v>
                </c:pt>
                <c:pt idx="242">
                  <c:v>1.4435877889473323</c:v>
                </c:pt>
                <c:pt idx="243">
                  <c:v>1.4712579371990813</c:v>
                </c:pt>
                <c:pt idx="244">
                  <c:v>1.5001027595109515</c:v>
                </c:pt>
                <c:pt idx="245">
                  <c:v>1.5302526710293167</c:v>
                </c:pt>
                <c:pt idx="246">
                  <c:v>1.5618615392556825</c:v>
                </c:pt>
                <c:pt idx="247">
                  <c:v>1.5951127585631368</c:v>
                </c:pt>
                <c:pt idx="248">
                  <c:v>1.6302274466655646</c:v>
                </c:pt>
                <c:pt idx="249">
                  <c:v>1.6674757254802022</c:v>
                </c:pt>
                <c:pt idx="250">
                  <c:v>1.7071926025024666</c:v>
                </c:pt>
                <c:pt idx="251">
                  <c:v>1.7498009207740837</c:v>
                </c:pt>
                <c:pt idx="252">
                  <c:v>1.7958455512600477</c:v>
                </c:pt>
                <c:pt idx="253">
                  <c:v>1.8460462092017929</c:v>
                </c:pt>
                <c:pt idx="254">
                  <c:v>1.9013826653257473</c:v>
                </c:pt>
                <c:pt idx="255">
                  <c:v>1.9632397668732697</c:v>
                </c:pt>
                <c:pt idx="256">
                  <c:v>2.0336714474073081</c:v>
                </c:pt>
              </c:numCache>
            </c:numRef>
          </c:xVal>
          <c:yVal>
            <c:numRef>
              <c:f>'Part 3'!$T$6:$T$262</c:f>
              <c:numCache>
                <c:formatCode>0.00</c:formatCode>
                <c:ptCount val="257"/>
                <c:pt idx="0">
                  <c:v>-2.8675809872830409</c:v>
                </c:pt>
                <c:pt idx="1">
                  <c:v>-2.3697713547070651</c:v>
                </c:pt>
                <c:pt idx="2">
                  <c:v>-2.272999349507951</c:v>
                </c:pt>
                <c:pt idx="3">
                  <c:v>-2.2022516602713877</c:v>
                </c:pt>
                <c:pt idx="4">
                  <c:v>-1.8482648924877016</c:v>
                </c:pt>
                <c:pt idx="5">
                  <c:v>-1.847826609595846</c:v>
                </c:pt>
                <c:pt idx="6">
                  <c:v>-1.8431972013904883</c:v>
                </c:pt>
                <c:pt idx="7">
                  <c:v>-1.6766757961921208</c:v>
                </c:pt>
                <c:pt idx="8">
                  <c:v>-1.6568317390100147</c:v>
                </c:pt>
                <c:pt idx="9">
                  <c:v>-1.609780827860239</c:v>
                </c:pt>
                <c:pt idx="10">
                  <c:v>-1.6030417728284707</c:v>
                </c:pt>
                <c:pt idx="11">
                  <c:v>-1.5677142959622274</c:v>
                </c:pt>
                <c:pt idx="12">
                  <c:v>-1.5328402361276121</c:v>
                </c:pt>
                <c:pt idx="13">
                  <c:v>-1.5099431559123235</c:v>
                </c:pt>
                <c:pt idx="14">
                  <c:v>-1.4215399569682772</c:v>
                </c:pt>
                <c:pt idx="15">
                  <c:v>-1.3867530464775382</c:v>
                </c:pt>
                <c:pt idx="16">
                  <c:v>-1.355661189543528</c:v>
                </c:pt>
                <c:pt idx="17">
                  <c:v>-1.3426717830775077</c:v>
                </c:pt>
                <c:pt idx="18">
                  <c:v>-1.3310867857046467</c:v>
                </c:pt>
                <c:pt idx="19">
                  <c:v>-1.3187454151995397</c:v>
                </c:pt>
                <c:pt idx="20">
                  <c:v>-1.2924356514414792</c:v>
                </c:pt>
                <c:pt idx="21">
                  <c:v>-1.2811251729433439</c:v>
                </c:pt>
                <c:pt idx="22">
                  <c:v>-1.2572119830527446</c:v>
                </c:pt>
                <c:pt idx="23">
                  <c:v>-1.2495361900924624</c:v>
                </c:pt>
                <c:pt idx="24">
                  <c:v>-1.2139244239682385</c:v>
                </c:pt>
                <c:pt idx="25">
                  <c:v>-1.2062370143834051</c:v>
                </c:pt>
                <c:pt idx="26">
                  <c:v>-1.2059956272812442</c:v>
                </c:pt>
                <c:pt idx="27">
                  <c:v>-1.1806262784720365</c:v>
                </c:pt>
                <c:pt idx="28">
                  <c:v>-1.174791096245611</c:v>
                </c:pt>
                <c:pt idx="29">
                  <c:v>-1.1620871375751023</c:v>
                </c:pt>
                <c:pt idx="30">
                  <c:v>-1.1584050722047659</c:v>
                </c:pt>
                <c:pt idx="31">
                  <c:v>-1.1575146440361892</c:v>
                </c:pt>
                <c:pt idx="32">
                  <c:v>-1.1514370629895585</c:v>
                </c:pt>
                <c:pt idx="33">
                  <c:v>-1.1007042914580687</c:v>
                </c:pt>
                <c:pt idx="34">
                  <c:v>-1.0901437805963876</c:v>
                </c:pt>
                <c:pt idx="35">
                  <c:v>-1.0708079521404597</c:v>
                </c:pt>
                <c:pt idx="36">
                  <c:v>-1.0587846718757448</c:v>
                </c:pt>
                <c:pt idx="37">
                  <c:v>-1.0586763280918667</c:v>
                </c:pt>
                <c:pt idx="38">
                  <c:v>-1.0500480729390615</c:v>
                </c:pt>
                <c:pt idx="39">
                  <c:v>-1.0263957379144055</c:v>
                </c:pt>
                <c:pt idx="40">
                  <c:v>-1.0227094923520816</c:v>
                </c:pt>
                <c:pt idx="41">
                  <c:v>-1.0071744729682532</c:v>
                </c:pt>
                <c:pt idx="42">
                  <c:v>-0.96659801749490293</c:v>
                </c:pt>
                <c:pt idx="43">
                  <c:v>-0.95924155873609129</c:v>
                </c:pt>
                <c:pt idx="44">
                  <c:v>-0.95470186107408139</c:v>
                </c:pt>
                <c:pt idx="45">
                  <c:v>-0.92957230690412507</c:v>
                </c:pt>
                <c:pt idx="46">
                  <c:v>-0.92000522926537853</c:v>
                </c:pt>
                <c:pt idx="47">
                  <c:v>-0.90507605184690876</c:v>
                </c:pt>
                <c:pt idx="48">
                  <c:v>-0.89211582866506123</c:v>
                </c:pt>
                <c:pt idx="49">
                  <c:v>-0.86220230175034651</c:v>
                </c:pt>
                <c:pt idx="50">
                  <c:v>-0.8556409380876171</c:v>
                </c:pt>
                <c:pt idx="51">
                  <c:v>-0.85308925226339649</c:v>
                </c:pt>
                <c:pt idx="52">
                  <c:v>-0.85034486398708675</c:v>
                </c:pt>
                <c:pt idx="53">
                  <c:v>-0.83902537581219283</c:v>
                </c:pt>
                <c:pt idx="54">
                  <c:v>-0.83532572278631423</c:v>
                </c:pt>
                <c:pt idx="55">
                  <c:v>-0.78144520877132928</c:v>
                </c:pt>
                <c:pt idx="56">
                  <c:v>-0.77333930476643253</c:v>
                </c:pt>
                <c:pt idx="57">
                  <c:v>-0.76081389575098579</c:v>
                </c:pt>
                <c:pt idx="58">
                  <c:v>-0.7432151664966411</c:v>
                </c:pt>
                <c:pt idx="59">
                  <c:v>-0.74120514088324552</c:v>
                </c:pt>
                <c:pt idx="60">
                  <c:v>-0.72425348796779754</c:v>
                </c:pt>
                <c:pt idx="61">
                  <c:v>-0.71079199432123918</c:v>
                </c:pt>
                <c:pt idx="62">
                  <c:v>-0.69834343856978143</c:v>
                </c:pt>
                <c:pt idx="63">
                  <c:v>-0.66649505507149864</c:v>
                </c:pt>
                <c:pt idx="64">
                  <c:v>-0.66329692905555071</c:v>
                </c:pt>
                <c:pt idx="65">
                  <c:v>-0.64792860715293521</c:v>
                </c:pt>
                <c:pt idx="66">
                  <c:v>-0.63625058063702911</c:v>
                </c:pt>
                <c:pt idx="67">
                  <c:v>-0.63596267878631596</c:v>
                </c:pt>
                <c:pt idx="68">
                  <c:v>-0.63198289569851218</c:v>
                </c:pt>
                <c:pt idx="69">
                  <c:v>-0.61912177161391635</c:v>
                </c:pt>
                <c:pt idx="70">
                  <c:v>-0.60487241431521732</c:v>
                </c:pt>
                <c:pt idx="71">
                  <c:v>-0.59227520365940634</c:v>
                </c:pt>
                <c:pt idx="72">
                  <c:v>-0.59138477218456087</c:v>
                </c:pt>
                <c:pt idx="73">
                  <c:v>-0.590012150556526</c:v>
                </c:pt>
                <c:pt idx="74">
                  <c:v>-0.58077442797461898</c:v>
                </c:pt>
                <c:pt idx="75">
                  <c:v>-0.57570832934032068</c:v>
                </c:pt>
                <c:pt idx="76">
                  <c:v>-0.56987603509448082</c:v>
                </c:pt>
                <c:pt idx="77">
                  <c:v>-0.5584818606049079</c:v>
                </c:pt>
                <c:pt idx="78">
                  <c:v>-0.5580882224575392</c:v>
                </c:pt>
                <c:pt idx="79">
                  <c:v>-0.55743758562193935</c:v>
                </c:pt>
                <c:pt idx="80">
                  <c:v>-0.557400459427291</c:v>
                </c:pt>
                <c:pt idx="81">
                  <c:v>-0.54305677416160381</c:v>
                </c:pt>
                <c:pt idx="82">
                  <c:v>-0.53822758549223437</c:v>
                </c:pt>
                <c:pt idx="83">
                  <c:v>-0.53089972596645729</c:v>
                </c:pt>
                <c:pt idx="84">
                  <c:v>-0.5271106287817966</c:v>
                </c:pt>
                <c:pt idx="85">
                  <c:v>-0.51188922250113567</c:v>
                </c:pt>
                <c:pt idx="86">
                  <c:v>-0.5070816985661003</c:v>
                </c:pt>
                <c:pt idx="87">
                  <c:v>-0.50581394538395452</c:v>
                </c:pt>
                <c:pt idx="88">
                  <c:v>-0.50318426090382851</c:v>
                </c:pt>
                <c:pt idx="89">
                  <c:v>-0.47969718102322439</c:v>
                </c:pt>
                <c:pt idx="90">
                  <c:v>-0.47833134376813979</c:v>
                </c:pt>
                <c:pt idx="91">
                  <c:v>-0.47099915392461961</c:v>
                </c:pt>
                <c:pt idx="92">
                  <c:v>-0.45755167609494929</c:v>
                </c:pt>
                <c:pt idx="93">
                  <c:v>-0.44446086034375337</c:v>
                </c:pt>
                <c:pt idx="94">
                  <c:v>-0.42393543705208447</c:v>
                </c:pt>
                <c:pt idx="95">
                  <c:v>-0.41760432309047207</c:v>
                </c:pt>
                <c:pt idx="96">
                  <c:v>-0.41133417987816062</c:v>
                </c:pt>
                <c:pt idx="97">
                  <c:v>-0.4051819158231143</c:v>
                </c:pt>
                <c:pt idx="98">
                  <c:v>-0.39833885063148389</c:v>
                </c:pt>
                <c:pt idx="99">
                  <c:v>-0.3960427145457992</c:v>
                </c:pt>
                <c:pt idx="100">
                  <c:v>-0.39282624239521829</c:v>
                </c:pt>
                <c:pt idx="101">
                  <c:v>-0.3899450480821372</c:v>
                </c:pt>
                <c:pt idx="102">
                  <c:v>-0.38723330886324558</c:v>
                </c:pt>
                <c:pt idx="103">
                  <c:v>-0.36664909133632356</c:v>
                </c:pt>
                <c:pt idx="104">
                  <c:v>-0.35758442955420799</c:v>
                </c:pt>
                <c:pt idx="105">
                  <c:v>-0.33465986842876733</c:v>
                </c:pt>
                <c:pt idx="106">
                  <c:v>-0.33308513969691911</c:v>
                </c:pt>
                <c:pt idx="107">
                  <c:v>-0.32140480594529475</c:v>
                </c:pt>
                <c:pt idx="108">
                  <c:v>-0.31858356440499591</c:v>
                </c:pt>
                <c:pt idx="109">
                  <c:v>-0.30918607553431132</c:v>
                </c:pt>
                <c:pt idx="110">
                  <c:v>-0.294271781783498</c:v>
                </c:pt>
                <c:pt idx="111">
                  <c:v>-0.27904344100413475</c:v>
                </c:pt>
                <c:pt idx="112">
                  <c:v>-0.26457696551856619</c:v>
                </c:pt>
                <c:pt idx="113">
                  <c:v>-0.26078526745921504</c:v>
                </c:pt>
                <c:pt idx="114">
                  <c:v>-0.25290645424622987</c:v>
                </c:pt>
                <c:pt idx="115">
                  <c:v>-0.24084604778686475</c:v>
                </c:pt>
                <c:pt idx="116">
                  <c:v>-0.22720311981092781</c:v>
                </c:pt>
                <c:pt idx="117">
                  <c:v>-0.22322882557840193</c:v>
                </c:pt>
                <c:pt idx="118">
                  <c:v>-0.21332024376372044</c:v>
                </c:pt>
                <c:pt idx="119">
                  <c:v>-0.17667417195530108</c:v>
                </c:pt>
                <c:pt idx="120">
                  <c:v>-0.16764967447417167</c:v>
                </c:pt>
                <c:pt idx="121">
                  <c:v>-0.16591576019841511</c:v>
                </c:pt>
                <c:pt idx="122">
                  <c:v>-0.1612148472979324</c:v>
                </c:pt>
                <c:pt idx="123">
                  <c:v>-0.15726034484346588</c:v>
                </c:pt>
                <c:pt idx="124">
                  <c:v>-0.1491404283279481</c:v>
                </c:pt>
                <c:pt idx="125">
                  <c:v>-0.1461660645854061</c:v>
                </c:pt>
                <c:pt idx="126">
                  <c:v>-0.12562330687714823</c:v>
                </c:pt>
                <c:pt idx="127">
                  <c:v>-0.12436356960820749</c:v>
                </c:pt>
                <c:pt idx="128">
                  <c:v>-0.12390513455506923</c:v>
                </c:pt>
                <c:pt idx="129">
                  <c:v>-8.1213980631681712E-2</c:v>
                </c:pt>
                <c:pt idx="130">
                  <c:v>-7.9790788172236379E-2</c:v>
                </c:pt>
                <c:pt idx="131">
                  <c:v>-6.3386571428781013E-2</c:v>
                </c:pt>
                <c:pt idx="132">
                  <c:v>-6.2260675632432906E-2</c:v>
                </c:pt>
                <c:pt idx="133">
                  <c:v>-4.4582208439780578E-2</c:v>
                </c:pt>
                <c:pt idx="134">
                  <c:v>-4.2435722524617109E-2</c:v>
                </c:pt>
                <c:pt idx="135">
                  <c:v>-2.7628326914249851E-2</c:v>
                </c:pt>
                <c:pt idx="136">
                  <c:v>-2.4637062680504918E-2</c:v>
                </c:pt>
                <c:pt idx="137">
                  <c:v>-2.1569953594546158E-2</c:v>
                </c:pt>
                <c:pt idx="138">
                  <c:v>4.1699229842679921E-3</c:v>
                </c:pt>
                <c:pt idx="139">
                  <c:v>6.8614398059868263E-3</c:v>
                </c:pt>
                <c:pt idx="140">
                  <c:v>1.0744727977492527E-2</c:v>
                </c:pt>
                <c:pt idx="141">
                  <c:v>2.8653170636373241E-2</c:v>
                </c:pt>
                <c:pt idx="142">
                  <c:v>3.9135098791012561E-2</c:v>
                </c:pt>
                <c:pt idx="143">
                  <c:v>5.6354052282855525E-2</c:v>
                </c:pt>
                <c:pt idx="144">
                  <c:v>5.7852502237109527E-2</c:v>
                </c:pt>
                <c:pt idx="145">
                  <c:v>6.0616678985213626E-2</c:v>
                </c:pt>
                <c:pt idx="146">
                  <c:v>6.3800505384641409E-2</c:v>
                </c:pt>
                <c:pt idx="147">
                  <c:v>6.8147791006724343E-2</c:v>
                </c:pt>
                <c:pt idx="148">
                  <c:v>0.11061633788796439</c:v>
                </c:pt>
                <c:pt idx="149">
                  <c:v>0.12352860398409853</c:v>
                </c:pt>
                <c:pt idx="150">
                  <c:v>0.12880734036177297</c:v>
                </c:pt>
                <c:pt idx="151">
                  <c:v>0.14008421348673866</c:v>
                </c:pt>
                <c:pt idx="152">
                  <c:v>0.1448118460514454</c:v>
                </c:pt>
                <c:pt idx="153">
                  <c:v>0.14918585133775422</c:v>
                </c:pt>
                <c:pt idx="154">
                  <c:v>0.17655867013880044</c:v>
                </c:pt>
                <c:pt idx="155">
                  <c:v>0.18074864022103837</c:v>
                </c:pt>
                <c:pt idx="156">
                  <c:v>0.19471862263063436</c:v>
                </c:pt>
                <c:pt idx="157">
                  <c:v>0.19788799928779183</c:v>
                </c:pt>
                <c:pt idx="158">
                  <c:v>0.20542445003882648</c:v>
                </c:pt>
                <c:pt idx="159">
                  <c:v>0.23428430715819229</c:v>
                </c:pt>
                <c:pt idx="160">
                  <c:v>0.24287558954836636</c:v>
                </c:pt>
                <c:pt idx="161">
                  <c:v>0.26708884755900919</c:v>
                </c:pt>
                <c:pt idx="162">
                  <c:v>0.28375872362618193</c:v>
                </c:pt>
                <c:pt idx="163">
                  <c:v>0.30096770781925175</c:v>
                </c:pt>
                <c:pt idx="164">
                  <c:v>0.34727115186090546</c:v>
                </c:pt>
                <c:pt idx="165">
                  <c:v>0.34924038363868132</c:v>
                </c:pt>
                <c:pt idx="166">
                  <c:v>0.36569906429964294</c:v>
                </c:pt>
                <c:pt idx="167">
                  <c:v>0.37196227301325391</c:v>
                </c:pt>
                <c:pt idx="168">
                  <c:v>0.38262563880354072</c:v>
                </c:pt>
                <c:pt idx="169">
                  <c:v>0.38836938104356195</c:v>
                </c:pt>
                <c:pt idx="170">
                  <c:v>0.40480971556989054</c:v>
                </c:pt>
                <c:pt idx="171">
                  <c:v>0.4083145234965706</c:v>
                </c:pt>
                <c:pt idx="172">
                  <c:v>0.40911943776567017</c:v>
                </c:pt>
                <c:pt idx="173">
                  <c:v>0.416525879998489</c:v>
                </c:pt>
                <c:pt idx="174">
                  <c:v>0.42958794639089831</c:v>
                </c:pt>
                <c:pt idx="175">
                  <c:v>0.43482421784439856</c:v>
                </c:pt>
                <c:pt idx="176">
                  <c:v>0.43657936623537574</c:v>
                </c:pt>
                <c:pt idx="177">
                  <c:v>0.45302359715406515</c:v>
                </c:pt>
                <c:pt idx="178">
                  <c:v>0.45344758042940458</c:v>
                </c:pt>
                <c:pt idx="179">
                  <c:v>0.45635722384976807</c:v>
                </c:pt>
                <c:pt idx="180">
                  <c:v>0.48863637169006802</c:v>
                </c:pt>
                <c:pt idx="181">
                  <c:v>0.48865067130658807</c:v>
                </c:pt>
                <c:pt idx="182">
                  <c:v>0.50005322593828783</c:v>
                </c:pt>
                <c:pt idx="183">
                  <c:v>0.50894511072024962</c:v>
                </c:pt>
                <c:pt idx="184">
                  <c:v>0.5103995032874199</c:v>
                </c:pt>
                <c:pt idx="185">
                  <c:v>0.52336464083815071</c:v>
                </c:pt>
                <c:pt idx="186">
                  <c:v>0.53256234924481793</c:v>
                </c:pt>
                <c:pt idx="187">
                  <c:v>0.56723167403189345</c:v>
                </c:pt>
                <c:pt idx="188">
                  <c:v>0.56891416249648352</c:v>
                </c:pt>
                <c:pt idx="189">
                  <c:v>0.57495519809333495</c:v>
                </c:pt>
                <c:pt idx="190">
                  <c:v>0.58063769534916854</c:v>
                </c:pt>
                <c:pt idx="191">
                  <c:v>0.59018065089211069</c:v>
                </c:pt>
                <c:pt idx="192">
                  <c:v>0.6378952917061409</c:v>
                </c:pt>
                <c:pt idx="193">
                  <c:v>0.64178406873292082</c:v>
                </c:pt>
                <c:pt idx="194">
                  <c:v>0.65750456896424281</c:v>
                </c:pt>
                <c:pt idx="195">
                  <c:v>0.66398244511578874</c:v>
                </c:pt>
                <c:pt idx="196">
                  <c:v>0.67001915039489524</c:v>
                </c:pt>
                <c:pt idx="197">
                  <c:v>0.67335523114579787</c:v>
                </c:pt>
                <c:pt idx="198">
                  <c:v>0.67587860153661028</c:v>
                </c:pt>
                <c:pt idx="199">
                  <c:v>0.70101104368715417</c:v>
                </c:pt>
                <c:pt idx="200">
                  <c:v>0.70527078240892471</c:v>
                </c:pt>
                <c:pt idx="201">
                  <c:v>0.72239569503967671</c:v>
                </c:pt>
                <c:pt idx="202">
                  <c:v>0.76989032637998289</c:v>
                </c:pt>
                <c:pt idx="203">
                  <c:v>0.7715385766305084</c:v>
                </c:pt>
                <c:pt idx="204">
                  <c:v>0.79843757880796185</c:v>
                </c:pt>
                <c:pt idx="205">
                  <c:v>0.80229255154606327</c:v>
                </c:pt>
                <c:pt idx="206">
                  <c:v>0.80938783473091969</c:v>
                </c:pt>
                <c:pt idx="207">
                  <c:v>0.81522605175741614</c:v>
                </c:pt>
                <c:pt idx="208">
                  <c:v>0.82509851578922255</c:v>
                </c:pt>
                <c:pt idx="209">
                  <c:v>0.84200977895855811</c:v>
                </c:pt>
                <c:pt idx="210">
                  <c:v>0.84272902920242831</c:v>
                </c:pt>
                <c:pt idx="211">
                  <c:v>0.85261579285075295</c:v>
                </c:pt>
                <c:pt idx="212">
                  <c:v>0.85661131789223055</c:v>
                </c:pt>
                <c:pt idx="213">
                  <c:v>0.87126241593927145</c:v>
                </c:pt>
                <c:pt idx="214">
                  <c:v>0.87298289219080172</c:v>
                </c:pt>
                <c:pt idx="215">
                  <c:v>0.89958850366226417</c:v>
                </c:pt>
                <c:pt idx="216">
                  <c:v>0.91855119390915363</c:v>
                </c:pt>
                <c:pt idx="217">
                  <c:v>0.9452635567015808</c:v>
                </c:pt>
                <c:pt idx="218">
                  <c:v>0.9578458803834683</c:v>
                </c:pt>
                <c:pt idx="219">
                  <c:v>0.98191078704753121</c:v>
                </c:pt>
                <c:pt idx="220">
                  <c:v>0.98435253993122551</c:v>
                </c:pt>
                <c:pt idx="221">
                  <c:v>0.99404385012701457</c:v>
                </c:pt>
                <c:pt idx="222">
                  <c:v>1.0423591409963648</c:v>
                </c:pt>
                <c:pt idx="223">
                  <c:v>1.0709711137465223</c:v>
                </c:pt>
                <c:pt idx="224">
                  <c:v>1.0772700063176261</c:v>
                </c:pt>
                <c:pt idx="225">
                  <c:v>1.0887199369361125</c:v>
                </c:pt>
                <c:pt idx="226">
                  <c:v>1.0922845475098188</c:v>
                </c:pt>
                <c:pt idx="227">
                  <c:v>1.1317104043461437</c:v>
                </c:pt>
                <c:pt idx="228">
                  <c:v>1.1502140115113391</c:v>
                </c:pt>
                <c:pt idx="229">
                  <c:v>1.1665772089740523</c:v>
                </c:pt>
                <c:pt idx="230">
                  <c:v>1.166979374083031</c:v>
                </c:pt>
                <c:pt idx="231">
                  <c:v>1.1998535363038954</c:v>
                </c:pt>
                <c:pt idx="232">
                  <c:v>1.2096211285835459</c:v>
                </c:pt>
                <c:pt idx="233">
                  <c:v>1.2145699258532388</c:v>
                </c:pt>
                <c:pt idx="234">
                  <c:v>1.2464310165051282</c:v>
                </c:pt>
                <c:pt idx="235">
                  <c:v>1.2779354450785454</c:v>
                </c:pt>
                <c:pt idx="236">
                  <c:v>1.2942496641727557</c:v>
                </c:pt>
                <c:pt idx="237">
                  <c:v>1.3018603706193523</c:v>
                </c:pt>
                <c:pt idx="238">
                  <c:v>1.3040607330946168</c:v>
                </c:pt>
                <c:pt idx="239">
                  <c:v>1.3145529143476613</c:v>
                </c:pt>
                <c:pt idx="240">
                  <c:v>1.3156387959687754</c:v>
                </c:pt>
                <c:pt idx="241">
                  <c:v>1.3576690599581598</c:v>
                </c:pt>
                <c:pt idx="242">
                  <c:v>1.4823709138582111</c:v>
                </c:pt>
                <c:pt idx="243">
                  <c:v>1.5132970784165165</c:v>
                </c:pt>
                <c:pt idx="244">
                  <c:v>1.5282656859590857</c:v>
                </c:pt>
                <c:pt idx="245">
                  <c:v>1.5529098584374958</c:v>
                </c:pt>
                <c:pt idx="246">
                  <c:v>1.5558468088794906</c:v>
                </c:pt>
                <c:pt idx="247">
                  <c:v>1.5757676857234748</c:v>
                </c:pt>
                <c:pt idx="248">
                  <c:v>1.5999923586763152</c:v>
                </c:pt>
                <c:pt idx="249">
                  <c:v>1.6605476107655988</c:v>
                </c:pt>
                <c:pt idx="250">
                  <c:v>1.7173001903912535</c:v>
                </c:pt>
                <c:pt idx="251">
                  <c:v>1.7479849678473998</c:v>
                </c:pt>
                <c:pt idx="252">
                  <c:v>1.8203170581693473</c:v>
                </c:pt>
                <c:pt idx="253">
                  <c:v>1.9589581154256417</c:v>
                </c:pt>
                <c:pt idx="254">
                  <c:v>2.3673838389006892</c:v>
                </c:pt>
                <c:pt idx="255">
                  <c:v>2.3894719952371375</c:v>
                </c:pt>
                <c:pt idx="256">
                  <c:v>2.4349774595083886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40-4F8E-93F6-E007BF0BF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000719"/>
        <c:axId val="1520002383"/>
      </c:scatterChart>
      <c:valAx>
        <c:axId val="152000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002383"/>
        <c:crosses val="autoZero"/>
        <c:crossBetween val="midCat"/>
      </c:valAx>
      <c:valAx>
        <c:axId val="152000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00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Amazon</a:t>
            </a:r>
            <a:r>
              <a:rPr lang="en-US" sz="1400" b="0" i="0" u="none" strike="noStrike" baseline="0"/>
              <a:t> price</a:t>
            </a:r>
            <a:r>
              <a:rPr lang="en-US" baseline="0"/>
              <a:t> vs Residual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'Part 3'!$D$6:$D$262</c:f>
              <c:numCache>
                <c:formatCode>0.00</c:formatCode>
                <c:ptCount val="257"/>
                <c:pt idx="0">
                  <c:v>94.900497439999995</c:v>
                </c:pt>
                <c:pt idx="1">
                  <c:v>93.748497009999994</c:v>
                </c:pt>
                <c:pt idx="2">
                  <c:v>95.143997189999993</c:v>
                </c:pt>
                <c:pt idx="3">
                  <c:v>95.343002319999997</c:v>
                </c:pt>
                <c:pt idx="4">
                  <c:v>94.598503109999996</c:v>
                </c:pt>
                <c:pt idx="5">
                  <c:v>95.052497860000003</c:v>
                </c:pt>
                <c:pt idx="6">
                  <c:v>94.157997129999998</c:v>
                </c:pt>
                <c:pt idx="7">
                  <c:v>94.565002440000001</c:v>
                </c:pt>
                <c:pt idx="8">
                  <c:v>93.472000120000004</c:v>
                </c:pt>
                <c:pt idx="9">
                  <c:v>93.100997919999998</c:v>
                </c:pt>
                <c:pt idx="10">
                  <c:v>93.897003170000005</c:v>
                </c:pt>
                <c:pt idx="11">
                  <c:v>93.236000059999995</c:v>
                </c:pt>
                <c:pt idx="12">
                  <c:v>94.599998470000003</c:v>
                </c:pt>
                <c:pt idx="13">
                  <c:v>94.373001099999996</c:v>
                </c:pt>
                <c:pt idx="14">
                  <c:v>94.228996280000004</c:v>
                </c:pt>
                <c:pt idx="15">
                  <c:v>93.082000730000004</c:v>
                </c:pt>
                <c:pt idx="16">
                  <c:v>91.416999820000001</c:v>
                </c:pt>
                <c:pt idx="17">
                  <c:v>92.662498470000003</c:v>
                </c:pt>
                <c:pt idx="18">
                  <c:v>92.900001529999997</c:v>
                </c:pt>
                <c:pt idx="19">
                  <c:v>93.533996579999993</c:v>
                </c:pt>
                <c:pt idx="20">
                  <c:v>100.435997</c:v>
                </c:pt>
                <c:pt idx="21">
                  <c:v>100.2099991</c:v>
                </c:pt>
                <c:pt idx="22">
                  <c:v>102.48349760000001</c:v>
                </c:pt>
                <c:pt idx="23">
                  <c:v>101.9934998</c:v>
                </c:pt>
                <c:pt idx="24">
                  <c:v>102.5114975</c:v>
                </c:pt>
                <c:pt idx="25">
                  <c:v>103.9639969</c:v>
                </c:pt>
                <c:pt idx="26">
                  <c:v>106.6955032</c:v>
                </c:pt>
                <c:pt idx="27">
                  <c:v>107.5400009</c:v>
                </c:pt>
                <c:pt idx="28">
                  <c:v>108</c:v>
                </c:pt>
                <c:pt idx="29">
                  <c:v>107.4934998</c:v>
                </c:pt>
                <c:pt idx="30">
                  <c:v>106.7434998</c:v>
                </c:pt>
                <c:pt idx="31">
                  <c:v>107.7835007</c:v>
                </c:pt>
                <c:pt idx="32">
                  <c:v>108.5110016</c:v>
                </c:pt>
                <c:pt idx="33">
                  <c:v>107.6549988</c:v>
                </c:pt>
                <c:pt idx="34">
                  <c:v>104.7985001</c:v>
                </c:pt>
                <c:pt idx="35">
                  <c:v>100.46450040000001</c:v>
                </c:pt>
                <c:pt idx="36">
                  <c:v>98.637001040000001</c:v>
                </c:pt>
                <c:pt idx="37">
                  <c:v>98.979499820000001</c:v>
                </c:pt>
                <c:pt idx="38">
                  <c:v>94.214996339999999</c:v>
                </c:pt>
                <c:pt idx="39">
                  <c:v>94.1875</c:v>
                </c:pt>
                <c:pt idx="40">
                  <c:v>97.697502139999997</c:v>
                </c:pt>
                <c:pt idx="41">
                  <c:v>95.449501040000001</c:v>
                </c:pt>
                <c:pt idx="42">
                  <c:v>98.791496280000004</c:v>
                </c:pt>
                <c:pt idx="43">
                  <c:v>96.201499940000005</c:v>
                </c:pt>
                <c:pt idx="44">
                  <c:v>95.05449677</c:v>
                </c:pt>
                <c:pt idx="45">
                  <c:v>90.030502319999997</c:v>
                </c:pt>
                <c:pt idx="46">
                  <c:v>94.591003420000007</c:v>
                </c:pt>
                <c:pt idx="47">
                  <c:v>91.042999269999996</c:v>
                </c:pt>
                <c:pt idx="48">
                  <c:v>83.830497739999998</c:v>
                </c:pt>
                <c:pt idx="49">
                  <c:v>89.25</c:v>
                </c:pt>
                <c:pt idx="50">
                  <c:v>84.457496640000002</c:v>
                </c:pt>
                <c:pt idx="51">
                  <c:v>90.391998290000004</c:v>
                </c:pt>
                <c:pt idx="52">
                  <c:v>91.5</c:v>
                </c:pt>
                <c:pt idx="53">
                  <c:v>94.046501160000005</c:v>
                </c:pt>
                <c:pt idx="54">
                  <c:v>92.30449677</c:v>
                </c:pt>
                <c:pt idx="55">
                  <c:v>95.141502380000006</c:v>
                </c:pt>
                <c:pt idx="56">
                  <c:v>97.004997250000002</c:v>
                </c:pt>
                <c:pt idx="57">
                  <c:v>94.291999820000001</c:v>
                </c:pt>
                <c:pt idx="58">
                  <c:v>97.77449799</c:v>
                </c:pt>
                <c:pt idx="59">
                  <c:v>95.004997250000002</c:v>
                </c:pt>
                <c:pt idx="60">
                  <c:v>98.197502139999997</c:v>
                </c:pt>
                <c:pt idx="61">
                  <c:v>97.486000059999995</c:v>
                </c:pt>
                <c:pt idx="62">
                  <c:v>95.385002139999997</c:v>
                </c:pt>
                <c:pt idx="63">
                  <c:v>95.941497799999993</c:v>
                </c:pt>
                <c:pt idx="64">
                  <c:v>95.329498290000004</c:v>
                </c:pt>
                <c:pt idx="65">
                  <c:v>99.879501340000004</c:v>
                </c:pt>
                <c:pt idx="66">
                  <c:v>100.58000180000001</c:v>
                </c:pt>
                <c:pt idx="67">
                  <c:v>102.1500015</c:v>
                </c:pt>
                <c:pt idx="68">
                  <c:v>102.1380005</c:v>
                </c:pt>
                <c:pt idx="69">
                  <c:v>108.4434967</c:v>
                </c:pt>
                <c:pt idx="70">
                  <c:v>114.1660004</c:v>
                </c:pt>
                <c:pt idx="71">
                  <c:v>115.3840027</c:v>
                </c:pt>
                <c:pt idx="72">
                  <c:v>120.4095001</c:v>
                </c:pt>
                <c:pt idx="73">
                  <c:v>118.75</c:v>
                </c:pt>
                <c:pt idx="74">
                  <c:v>119.68049619999999</c:v>
                </c:pt>
                <c:pt idx="75">
                  <c:v>116.4059982</c:v>
                </c:pt>
                <c:pt idx="76">
                  <c:v>118.1744995</c:v>
                </c:pt>
                <c:pt idx="77">
                  <c:v>119.9725037</c:v>
                </c:pt>
                <c:pt idx="78">
                  <c:v>120.5110016</c:v>
                </c:pt>
                <c:pt idx="79">
                  <c:v>118.8000031</c:v>
                </c:pt>
                <c:pt idx="80">
                  <c:v>115.70400239999999</c:v>
                </c:pt>
                <c:pt idx="81">
                  <c:v>118.635498</c:v>
                </c:pt>
                <c:pt idx="82">
                  <c:v>123.6999969</c:v>
                </c:pt>
                <c:pt idx="83">
                  <c:v>114.302002</c:v>
                </c:pt>
                <c:pt idx="84">
                  <c:v>115.7994995</c:v>
                </c:pt>
                <c:pt idx="85">
                  <c:v>115.88999939999999</c:v>
                </c:pt>
                <c:pt idx="86">
                  <c:v>117.56300349999999</c:v>
                </c:pt>
                <c:pt idx="87">
                  <c:v>118.38050079999999</c:v>
                </c:pt>
                <c:pt idx="88">
                  <c:v>118.98049930000001</c:v>
                </c:pt>
                <c:pt idx="89">
                  <c:v>120.4499969</c:v>
                </c:pt>
                <c:pt idx="90">
                  <c:v>117.8475037</c:v>
                </c:pt>
                <c:pt idx="91">
                  <c:v>118.39600369999999</c:v>
                </c:pt>
                <c:pt idx="92">
                  <c:v>119.4424973</c:v>
                </c:pt>
                <c:pt idx="93">
                  <c:v>120.4889984</c:v>
                </c:pt>
                <c:pt idx="94">
                  <c:v>121.31300349999999</c:v>
                </c:pt>
                <c:pt idx="95">
                  <c:v>122.4664993</c:v>
                </c:pt>
                <c:pt idx="96">
                  <c:v>124.8970032</c:v>
                </c:pt>
                <c:pt idx="97">
                  <c:v>122.33699799999999</c:v>
                </c:pt>
                <c:pt idx="98">
                  <c:v>121.8440018</c:v>
                </c:pt>
                <c:pt idx="99">
                  <c:v>121.09300229999999</c:v>
                </c:pt>
                <c:pt idx="100">
                  <c:v>120.51950069999999</c:v>
                </c:pt>
                <c:pt idx="101">
                  <c:v>120.0550003</c:v>
                </c:pt>
                <c:pt idx="102">
                  <c:v>122.1184998</c:v>
                </c:pt>
                <c:pt idx="103">
                  <c:v>123.552002</c:v>
                </c:pt>
                <c:pt idx="104">
                  <c:v>123.6204987</c:v>
                </c:pt>
                <c:pt idx="105">
                  <c:v>123.91999819999999</c:v>
                </c:pt>
                <c:pt idx="106">
                  <c:v>123.0299988</c:v>
                </c:pt>
                <c:pt idx="107">
                  <c:v>124.1500015</c:v>
                </c:pt>
                <c:pt idx="108">
                  <c:v>126.2030029</c:v>
                </c:pt>
                <c:pt idx="109">
                  <c:v>130.04299929999999</c:v>
                </c:pt>
                <c:pt idx="110">
                  <c:v>132.3724976</c:v>
                </c:pt>
                <c:pt idx="111">
                  <c:v>127.8980026</c:v>
                </c:pt>
                <c:pt idx="112">
                  <c:v>127.25099950000001</c:v>
                </c:pt>
                <c:pt idx="113">
                  <c:v>128.6340027</c:v>
                </c:pt>
                <c:pt idx="114">
                  <c:v>130.76350400000001</c:v>
                </c:pt>
                <c:pt idx="115">
                  <c:v>132.04899599999999</c:v>
                </c:pt>
                <c:pt idx="116">
                  <c:v>132.69900509999999</c:v>
                </c:pt>
                <c:pt idx="117">
                  <c:v>133.75050350000001</c:v>
                </c:pt>
                <c:pt idx="118">
                  <c:v>135.6909943</c:v>
                </c:pt>
                <c:pt idx="119">
                  <c:v>138.22050479999999</c:v>
                </c:pt>
                <c:pt idx="120">
                  <c:v>136.72000120000001</c:v>
                </c:pt>
                <c:pt idx="121">
                  <c:v>137.72900390000001</c:v>
                </c:pt>
                <c:pt idx="122">
                  <c:v>134.64349369999999</c:v>
                </c:pt>
                <c:pt idx="123">
                  <c:v>134.0189972</c:v>
                </c:pt>
                <c:pt idx="124">
                  <c:v>137.9409943</c:v>
                </c:pt>
                <c:pt idx="125">
                  <c:v>143.9349976</c:v>
                </c:pt>
                <c:pt idx="126">
                  <c:v>144.51499939999999</c:v>
                </c:pt>
                <c:pt idx="127">
                  <c:v>152.85200499999999</c:v>
                </c:pt>
                <c:pt idx="128">
                  <c:v>150.0059967</c:v>
                </c:pt>
                <c:pt idx="129">
                  <c:v>154.05549619999999</c:v>
                </c:pt>
                <c:pt idx="130">
                  <c:v>159.1315002</c:v>
                </c:pt>
                <c:pt idx="131">
                  <c:v>160</c:v>
                </c:pt>
                <c:pt idx="132">
                  <c:v>155.1999969</c:v>
                </c:pt>
                <c:pt idx="133">
                  <c:v>154.1999969</c:v>
                </c:pt>
                <c:pt idx="134">
                  <c:v>150.4434967</c:v>
                </c:pt>
                <c:pt idx="135">
                  <c:v>149.99499510000001</c:v>
                </c:pt>
                <c:pt idx="136">
                  <c:v>148.09849550000001</c:v>
                </c:pt>
                <c:pt idx="137">
                  <c:v>159.84199520000001</c:v>
                </c:pt>
                <c:pt idx="138">
                  <c:v>156.91450499999999</c:v>
                </c:pt>
                <c:pt idx="139">
                  <c:v>154.99549870000001</c:v>
                </c:pt>
                <c:pt idx="140">
                  <c:v>149.32749939999999</c:v>
                </c:pt>
                <c:pt idx="141">
                  <c:v>150.44549559999999</c:v>
                </c:pt>
                <c:pt idx="142">
                  <c:v>152.76049800000001</c:v>
                </c:pt>
                <c:pt idx="143">
                  <c:v>150.0164948</c:v>
                </c:pt>
                <c:pt idx="144">
                  <c:v>151.67649840000001</c:v>
                </c:pt>
                <c:pt idx="145">
                  <c:v>152.5939941</c:v>
                </c:pt>
                <c:pt idx="146">
                  <c:v>158.2339935</c:v>
                </c:pt>
                <c:pt idx="147">
                  <c:v>155.59449770000001</c:v>
                </c:pt>
                <c:pt idx="148">
                  <c:v>156.94149780000001</c:v>
                </c:pt>
                <c:pt idx="149">
                  <c:v>160.25149540000001</c:v>
                </c:pt>
                <c:pt idx="150">
                  <c:v>161.25</c:v>
                </c:pt>
                <c:pt idx="151">
                  <c:v>158.37300110000001</c:v>
                </c:pt>
                <c:pt idx="152">
                  <c:v>157.40800479999999</c:v>
                </c:pt>
                <c:pt idx="153">
                  <c:v>154.03349299999999</c:v>
                </c:pt>
                <c:pt idx="154">
                  <c:v>158.1119995</c:v>
                </c:pt>
                <c:pt idx="155">
                  <c:v>158.05099490000001</c:v>
                </c:pt>
                <c:pt idx="156">
                  <c:v>157.40100100000001</c:v>
                </c:pt>
                <c:pt idx="157">
                  <c:v>159.12049870000001</c:v>
                </c:pt>
                <c:pt idx="158">
                  <c:v>165.62449649999999</c:v>
                </c:pt>
                <c:pt idx="159">
                  <c:v>163.02400209999999</c:v>
                </c:pt>
                <c:pt idx="160">
                  <c:v>164.8684998</c:v>
                </c:pt>
                <c:pt idx="161">
                  <c:v>164.23599239999999</c:v>
                </c:pt>
                <c:pt idx="162">
                  <c:v>165.37300110000001</c:v>
                </c:pt>
                <c:pt idx="163">
                  <c:v>167.32449339999999</c:v>
                </c:pt>
                <c:pt idx="164">
                  <c:v>172.09249879999999</c:v>
                </c:pt>
                <c:pt idx="165">
                  <c:v>170</c:v>
                </c:pt>
                <c:pt idx="166">
                  <c:v>170.0899963</c:v>
                </c:pt>
                <c:pt idx="167">
                  <c:v>172.54800420000001</c:v>
                </c:pt>
                <c:pt idx="168">
                  <c:v>174.95599369999999</c:v>
                </c:pt>
                <c:pt idx="169">
                  <c:v>176.5724945</c:v>
                </c:pt>
                <c:pt idx="170">
                  <c:v>168.3999939</c:v>
                </c:pt>
                <c:pt idx="171">
                  <c:v>164.7310028</c:v>
                </c:pt>
                <c:pt idx="172">
                  <c:v>157.49200440000001</c:v>
                </c:pt>
                <c:pt idx="173">
                  <c:v>163.43049619999999</c:v>
                </c:pt>
                <c:pt idx="174">
                  <c:v>158.75549319999999</c:v>
                </c:pt>
                <c:pt idx="175">
                  <c:v>155.81100459999999</c:v>
                </c:pt>
                <c:pt idx="176">
                  <c:v>155.14849849999999</c:v>
                </c:pt>
                <c:pt idx="177">
                  <c:v>157.8065033</c:v>
                </c:pt>
                <c:pt idx="178">
                  <c:v>153.90499879999999</c:v>
                </c:pt>
                <c:pt idx="179">
                  <c:v>150.43649289999999</c:v>
                </c:pt>
                <c:pt idx="180">
                  <c:v>147.74549870000001</c:v>
                </c:pt>
                <c:pt idx="181">
                  <c:v>148.02349849999999</c:v>
                </c:pt>
                <c:pt idx="182">
                  <c:v>156.44949339999999</c:v>
                </c:pt>
                <c:pt idx="183">
                  <c:v>149.99299619999999</c:v>
                </c:pt>
                <c:pt idx="184">
                  <c:v>150.98950199999999</c:v>
                </c:pt>
                <c:pt idx="185">
                  <c:v>154.7565002</c:v>
                </c:pt>
                <c:pt idx="186">
                  <c:v>158.70249939999999</c:v>
                </c:pt>
                <c:pt idx="187">
                  <c:v>157.2440033</c:v>
                </c:pt>
                <c:pt idx="188">
                  <c:v>157.43649289999999</c:v>
                </c:pt>
                <c:pt idx="189">
                  <c:v>161.06300350000001</c:v>
                </c:pt>
                <c:pt idx="190">
                  <c:v>156.25</c:v>
                </c:pt>
                <c:pt idx="191">
                  <c:v>159.96000670000001</c:v>
                </c:pt>
                <c:pt idx="192">
                  <c:v>154.99800110000001</c:v>
                </c:pt>
                <c:pt idx="193">
                  <c:v>159.7845001</c:v>
                </c:pt>
                <c:pt idx="194">
                  <c:v>159.5274963</c:v>
                </c:pt>
                <c:pt idx="195">
                  <c:v>164.33250430000001</c:v>
                </c:pt>
                <c:pt idx="196">
                  <c:v>172.1464996</c:v>
                </c:pt>
                <c:pt idx="197">
                  <c:v>172.1815033</c:v>
                </c:pt>
                <c:pt idx="198">
                  <c:v>168.18550110000001</c:v>
                </c:pt>
                <c:pt idx="199">
                  <c:v>166.93249510000001</c:v>
                </c:pt>
                <c:pt idx="200">
                  <c:v>163.63549800000001</c:v>
                </c:pt>
                <c:pt idx="201">
                  <c:v>160.36050420000001</c:v>
                </c:pt>
                <c:pt idx="202">
                  <c:v>160.8504944</c:v>
                </c:pt>
                <c:pt idx="203">
                  <c:v>159.246994</c:v>
                </c:pt>
                <c:pt idx="204">
                  <c:v>158.82000729999999</c:v>
                </c:pt>
                <c:pt idx="205">
                  <c:v>160.22000120000001</c:v>
                </c:pt>
                <c:pt idx="206">
                  <c:v>160.35200499999999</c:v>
                </c:pt>
                <c:pt idx="207">
                  <c:v>164.31649780000001</c:v>
                </c:pt>
                <c:pt idx="208">
                  <c:v>158.13900760000001</c:v>
                </c:pt>
                <c:pt idx="209">
                  <c:v>160.55050660000001</c:v>
                </c:pt>
                <c:pt idx="210">
                  <c:v>151.80749510000001</c:v>
                </c:pt>
                <c:pt idx="211">
                  <c:v>150.22399899999999</c:v>
                </c:pt>
                <c:pt idx="212">
                  <c:v>152.42050169999999</c:v>
                </c:pt>
                <c:pt idx="213">
                  <c:v>162.05799870000001</c:v>
                </c:pt>
                <c:pt idx="214">
                  <c:v>166.1000061</c:v>
                </c:pt>
                <c:pt idx="215">
                  <c:v>165.5684967</c:v>
                </c:pt>
                <c:pt idx="216">
                  <c:v>157.18699649999999</c:v>
                </c:pt>
                <c:pt idx="217">
                  <c:v>151.75100710000001</c:v>
                </c:pt>
                <c:pt idx="218">
                  <c:v>156.86950680000001</c:v>
                </c:pt>
                <c:pt idx="219">
                  <c:v>155.51400760000001</c:v>
                </c:pt>
                <c:pt idx="220">
                  <c:v>156.440506</c:v>
                </c:pt>
                <c:pt idx="221">
                  <c:v>156.5529938</c:v>
                </c:pt>
                <c:pt idx="222">
                  <c:v>156.78300479999999</c:v>
                </c:pt>
                <c:pt idx="223">
                  <c:v>155.27299500000001</c:v>
                </c:pt>
                <c:pt idx="224">
                  <c:v>155.85099790000001</c:v>
                </c:pt>
                <c:pt idx="225">
                  <c:v>154.97000120000001</c:v>
                </c:pt>
                <c:pt idx="226">
                  <c:v>154.91949460000001</c:v>
                </c:pt>
                <c:pt idx="227">
                  <c:v>155.9029999</c:v>
                </c:pt>
                <c:pt idx="228">
                  <c:v>159.2534943</c:v>
                </c:pt>
                <c:pt idx="229">
                  <c:v>159.76699830000001</c:v>
                </c:pt>
                <c:pt idx="230">
                  <c:v>158.40199279999999</c:v>
                </c:pt>
                <c:pt idx="231">
                  <c:v>161.00399780000001</c:v>
                </c:pt>
                <c:pt idx="232">
                  <c:v>160.17649840000001</c:v>
                </c:pt>
                <c:pt idx="233">
                  <c:v>159.33650209999999</c:v>
                </c:pt>
                <c:pt idx="234">
                  <c:v>158.12899780000001</c:v>
                </c:pt>
                <c:pt idx="235">
                  <c:v>157.8999939</c:v>
                </c:pt>
                <c:pt idx="236">
                  <c:v>158.86450199999999</c:v>
                </c:pt>
                <c:pt idx="237">
                  <c:v>155.21000670000001</c:v>
                </c:pt>
                <c:pt idx="238">
                  <c:v>155.07449339999999</c:v>
                </c:pt>
                <c:pt idx="239">
                  <c:v>155.82099909999999</c:v>
                </c:pt>
                <c:pt idx="240">
                  <c:v>157.84849550000001</c:v>
                </c:pt>
                <c:pt idx="241">
                  <c:v>158.2559967</c:v>
                </c:pt>
                <c:pt idx="242">
                  <c:v>162.04800420000001</c:v>
                </c:pt>
                <c:pt idx="243">
                  <c:v>161.80400090000001</c:v>
                </c:pt>
                <c:pt idx="244">
                  <c:v>160.08250430000001</c:v>
                </c:pt>
                <c:pt idx="245">
                  <c:v>160.3090057</c:v>
                </c:pt>
                <c:pt idx="246">
                  <c:v>160.32600400000001</c:v>
                </c:pt>
                <c:pt idx="247">
                  <c:v>159.26350400000001</c:v>
                </c:pt>
                <c:pt idx="248">
                  <c:v>158.6345062</c:v>
                </c:pt>
                <c:pt idx="249">
                  <c:v>164.19799800000001</c:v>
                </c:pt>
                <c:pt idx="250">
                  <c:v>166.1000061</c:v>
                </c:pt>
                <c:pt idx="251">
                  <c:v>164.29249569999999</c:v>
                </c:pt>
                <c:pt idx="252">
                  <c:v>162.85</c:v>
                </c:pt>
                <c:pt idx="253">
                  <c:v>159.33000000000001</c:v>
                </c:pt>
                <c:pt idx="254">
                  <c:v>160.93</c:v>
                </c:pt>
                <c:pt idx="255">
                  <c:v>156.91999999999999</c:v>
                </c:pt>
                <c:pt idx="256">
                  <c:v>157.85</c:v>
                </c:pt>
              </c:numCache>
            </c:numRef>
          </c:xVal>
          <c:yVal>
            <c:numRef>
              <c:f>'Part 3'!$M$6:$M$262</c:f>
              <c:numCache>
                <c:formatCode>0.00</c:formatCode>
                <c:ptCount val="257"/>
                <c:pt idx="0">
                  <c:v>2.5297543716631452</c:v>
                </c:pt>
                <c:pt idx="1">
                  <c:v>1.0521128163849767</c:v>
                </c:pt>
                <c:pt idx="2">
                  <c:v>2.1219718711068225</c:v>
                </c:pt>
                <c:pt idx="3">
                  <c:v>1.9953358758286583</c:v>
                </c:pt>
                <c:pt idx="4">
                  <c:v>0.92519554055049014</c:v>
                </c:pt>
                <c:pt idx="5">
                  <c:v>1.0535491652723294</c:v>
                </c:pt>
                <c:pt idx="6">
                  <c:v>-0.16659269000584231</c:v>
                </c:pt>
                <c:pt idx="7">
                  <c:v>-8.5228505284007383E-2</c:v>
                </c:pt>
                <c:pt idx="8">
                  <c:v>-1.5038719505621572</c:v>
                </c:pt>
                <c:pt idx="9">
                  <c:v>-2.2005152758403312</c:v>
                </c:pt>
                <c:pt idx="10">
                  <c:v>-1.7301511511184913</c:v>
                </c:pt>
                <c:pt idx="11">
                  <c:v>-2.7167953863966687</c:v>
                </c:pt>
                <c:pt idx="12">
                  <c:v>-1.6784381016748284</c:v>
                </c:pt>
                <c:pt idx="13">
                  <c:v>-2.2310765969530024</c:v>
                </c:pt>
                <c:pt idx="14">
                  <c:v>-2.7007225422311478</c:v>
                </c:pt>
                <c:pt idx="15">
                  <c:v>-4.173359217509315</c:v>
                </c:pt>
                <c:pt idx="16">
                  <c:v>-6.1640012527874859</c:v>
                </c:pt>
                <c:pt idx="17">
                  <c:v>-5.2441437280656515</c:v>
                </c:pt>
                <c:pt idx="18">
                  <c:v>-5.3322817933438245</c:v>
                </c:pt>
                <c:pt idx="19">
                  <c:v>-5.0239278686219961</c:v>
                </c:pt>
                <c:pt idx="20">
                  <c:v>1.552431426099858</c:v>
                </c:pt>
                <c:pt idx="21">
                  <c:v>1.0007924008216946</c:v>
                </c:pt>
                <c:pt idx="22">
                  <c:v>2.9486497755435295</c:v>
                </c:pt>
                <c:pt idx="23">
                  <c:v>2.1330108502653502</c:v>
                </c:pt>
                <c:pt idx="24">
                  <c:v>2.3253674249871921</c:v>
                </c:pt>
                <c:pt idx="25">
                  <c:v>3.4522256997090182</c:v>
                </c:pt>
                <c:pt idx="26">
                  <c:v>5.8580908744308715</c:v>
                </c:pt>
                <c:pt idx="27">
                  <c:v>6.376947449152695</c:v>
                </c:pt>
                <c:pt idx="28">
                  <c:v>6.511305423874532</c:v>
                </c:pt>
                <c:pt idx="29">
                  <c:v>5.6791640985963596</c:v>
                </c:pt>
                <c:pt idx="30">
                  <c:v>4.6035229733181922</c:v>
                </c:pt>
                <c:pt idx="31">
                  <c:v>5.3178827480400486</c:v>
                </c:pt>
                <c:pt idx="32">
                  <c:v>5.7197425227618766</c:v>
                </c:pt>
                <c:pt idx="33">
                  <c:v>4.5380985974837103</c:v>
                </c:pt>
                <c:pt idx="34">
                  <c:v>1.3559587722055397</c:v>
                </c:pt>
                <c:pt idx="35">
                  <c:v>-3.3036820530726203</c:v>
                </c:pt>
                <c:pt idx="36">
                  <c:v>-5.4568225383507922</c:v>
                </c:pt>
                <c:pt idx="37">
                  <c:v>-5.43996488362896</c:v>
                </c:pt>
                <c:pt idx="38">
                  <c:v>-10.530109488907115</c:v>
                </c:pt>
                <c:pt idx="39">
                  <c:v>-10.883246954185282</c:v>
                </c:pt>
                <c:pt idx="40">
                  <c:v>-7.6988859394634517</c:v>
                </c:pt>
                <c:pt idx="41">
                  <c:v>-10.272528164741615</c:v>
                </c:pt>
                <c:pt idx="42">
                  <c:v>-7.25617405001978</c:v>
                </c:pt>
                <c:pt idx="43">
                  <c:v>-10.171811515297932</c:v>
                </c:pt>
                <c:pt idx="44">
                  <c:v>-11.644455810576105</c:v>
                </c:pt>
                <c:pt idx="45">
                  <c:v>-16.994091385854276</c:v>
                </c:pt>
                <c:pt idx="46">
                  <c:v>-12.759231411132433</c:v>
                </c:pt>
                <c:pt idx="47">
                  <c:v>-16.632876686410611</c:v>
                </c:pt>
                <c:pt idx="48">
                  <c:v>-24.171019341688776</c:v>
                </c:pt>
                <c:pt idx="49">
                  <c:v>-19.077158206966942</c:v>
                </c:pt>
                <c:pt idx="50">
                  <c:v>-24.195302692245093</c:v>
                </c:pt>
                <c:pt idx="51">
                  <c:v>-18.586442167523259</c:v>
                </c:pt>
                <c:pt idx="52">
                  <c:v>-17.80408158280143</c:v>
                </c:pt>
                <c:pt idx="53">
                  <c:v>-15.583221548079592</c:v>
                </c:pt>
                <c:pt idx="54">
                  <c:v>-17.650867063357751</c:v>
                </c:pt>
                <c:pt idx="55">
                  <c:v>-15.139502578635913</c:v>
                </c:pt>
                <c:pt idx="56">
                  <c:v>-13.601648833914084</c:v>
                </c:pt>
                <c:pt idx="57">
                  <c:v>-16.640287389192252</c:v>
                </c:pt>
                <c:pt idx="58">
                  <c:v>-13.48343034447042</c:v>
                </c:pt>
                <c:pt idx="59">
                  <c:v>-16.578572209748586</c:v>
                </c:pt>
                <c:pt idx="60">
                  <c:v>-13.711708445026758</c:v>
                </c:pt>
                <c:pt idx="61">
                  <c:v>-14.748851650304914</c:v>
                </c:pt>
                <c:pt idx="62">
                  <c:v>-17.175490695583079</c:v>
                </c:pt>
                <c:pt idx="63">
                  <c:v>-16.944636160861251</c:v>
                </c:pt>
                <c:pt idx="64">
                  <c:v>-17.882276796139408</c:v>
                </c:pt>
                <c:pt idx="65">
                  <c:v>-13.657914871417574</c:v>
                </c:pt>
                <c:pt idx="66">
                  <c:v>-13.283055536695727</c:v>
                </c:pt>
                <c:pt idx="67">
                  <c:v>-12.038696961973898</c:v>
                </c:pt>
                <c:pt idx="68">
                  <c:v>-12.376339087252063</c:v>
                </c:pt>
                <c:pt idx="69">
                  <c:v>-6.3964840125302374</c:v>
                </c:pt>
                <c:pt idx="70">
                  <c:v>-0.99962143780840051</c:v>
                </c:pt>
                <c:pt idx="71">
                  <c:v>-0.1072602630865731</c:v>
                </c:pt>
                <c:pt idx="72">
                  <c:v>4.5925960116352655</c:v>
                </c:pt>
                <c:pt idx="73">
                  <c:v>2.6074547863571098</c:v>
                </c:pt>
                <c:pt idx="74">
                  <c:v>3.2123098610789356</c:v>
                </c:pt>
                <c:pt idx="75">
                  <c:v>-0.38782926419922603</c:v>
                </c:pt>
                <c:pt idx="76">
                  <c:v>1.0550309105226034</c:v>
                </c:pt>
                <c:pt idx="77">
                  <c:v>2.5273939852444585</c:v>
                </c:pt>
                <c:pt idx="78">
                  <c:v>2.7402507599662869</c:v>
                </c:pt>
                <c:pt idx="79">
                  <c:v>0.70361113468811709</c:v>
                </c:pt>
                <c:pt idx="80">
                  <c:v>-2.7180306905900551</c:v>
                </c:pt>
                <c:pt idx="81">
                  <c:v>-0.11217621586821735</c:v>
                </c:pt>
                <c:pt idx="82">
                  <c:v>4.626681558853619</c:v>
                </c:pt>
                <c:pt idx="83">
                  <c:v>-5.096954466424549</c:v>
                </c:pt>
                <c:pt idx="84">
                  <c:v>-3.9250980917027221</c:v>
                </c:pt>
                <c:pt idx="85">
                  <c:v>-4.1602393169808778</c:v>
                </c:pt>
                <c:pt idx="86">
                  <c:v>-2.8128763422590453</c:v>
                </c:pt>
                <c:pt idx="87">
                  <c:v>-2.3210201675372133</c:v>
                </c:pt>
                <c:pt idx="88">
                  <c:v>-2.0466627928153684</c:v>
                </c:pt>
                <c:pt idx="89">
                  <c:v>-0.90280631809352485</c:v>
                </c:pt>
                <c:pt idx="90">
                  <c:v>-3.8309406433716902</c:v>
                </c:pt>
                <c:pt idx="91">
                  <c:v>-3.6080817686498676</c:v>
                </c:pt>
                <c:pt idx="92">
                  <c:v>-2.88722929392803</c:v>
                </c:pt>
                <c:pt idx="93">
                  <c:v>-2.166369319206197</c:v>
                </c:pt>
                <c:pt idx="94">
                  <c:v>-1.6680053444843708</c:v>
                </c:pt>
                <c:pt idx="95">
                  <c:v>-0.84015066976253649</c:v>
                </c:pt>
                <c:pt idx="96">
                  <c:v>1.2647121049593153</c:v>
                </c:pt>
                <c:pt idx="97">
                  <c:v>-1.6209342203188584</c:v>
                </c:pt>
                <c:pt idx="98">
                  <c:v>-2.4395715455970191</c:v>
                </c:pt>
                <c:pt idx="99">
                  <c:v>-3.5162121708751926</c:v>
                </c:pt>
                <c:pt idx="100">
                  <c:v>-4.415354896153346</c:v>
                </c:pt>
                <c:pt idx="101">
                  <c:v>-5.2054964214315049</c:v>
                </c:pt>
                <c:pt idx="102">
                  <c:v>-3.4676380467096806</c:v>
                </c:pt>
                <c:pt idx="103">
                  <c:v>-2.3597769719878414</c:v>
                </c:pt>
                <c:pt idx="104">
                  <c:v>-2.6169213972660117</c:v>
                </c:pt>
                <c:pt idx="105">
                  <c:v>-2.6430630225441831</c:v>
                </c:pt>
                <c:pt idx="106">
                  <c:v>-3.8587035478223441</c:v>
                </c:pt>
                <c:pt idx="107">
                  <c:v>-3.064341973100511</c:v>
                </c:pt>
                <c:pt idx="108">
                  <c:v>-1.3369816983786791</c:v>
                </c:pt>
                <c:pt idx="109">
                  <c:v>2.1773735763431574</c:v>
                </c:pt>
                <c:pt idx="110">
                  <c:v>4.1812307510649873</c:v>
                </c:pt>
                <c:pt idx="111">
                  <c:v>-0.61890537421315628</c:v>
                </c:pt>
                <c:pt idx="112">
                  <c:v>-1.5915495994913158</c:v>
                </c:pt>
                <c:pt idx="113">
                  <c:v>-0.53418752476949294</c:v>
                </c:pt>
                <c:pt idx="114">
                  <c:v>1.269672649952355</c:v>
                </c:pt>
                <c:pt idx="115">
                  <c:v>2.229523524674164</c:v>
                </c:pt>
                <c:pt idx="116">
                  <c:v>2.553891499396002</c:v>
                </c:pt>
                <c:pt idx="117">
                  <c:v>3.2797487741178486</c:v>
                </c:pt>
                <c:pt idx="118">
                  <c:v>4.8945984488396732</c:v>
                </c:pt>
                <c:pt idx="119">
                  <c:v>7.0984678235614922</c:v>
                </c:pt>
                <c:pt idx="120">
                  <c:v>5.2723230982833797</c:v>
                </c:pt>
                <c:pt idx="121">
                  <c:v>5.9556846730051802</c:v>
                </c:pt>
                <c:pt idx="122">
                  <c:v>2.5445333477270253</c:v>
                </c:pt>
                <c:pt idx="123">
                  <c:v>1.5943957224488656</c:v>
                </c:pt>
                <c:pt idx="124">
                  <c:v>5.1907516971706968</c:v>
                </c:pt>
                <c:pt idx="125">
                  <c:v>10.859113871892532</c:v>
                </c:pt>
                <c:pt idx="126">
                  <c:v>11.113474546614356</c:v>
                </c:pt>
                <c:pt idx="127">
                  <c:v>19.124839021336186</c:v>
                </c:pt>
                <c:pt idx="128">
                  <c:v>15.953189596058024</c:v>
                </c:pt>
                <c:pt idx="129">
                  <c:v>19.677047970779853</c:v>
                </c:pt>
                <c:pt idx="130">
                  <c:v>24.427410845501697</c:v>
                </c:pt>
                <c:pt idx="131">
                  <c:v>24.970269520223525</c:v>
                </c:pt>
                <c:pt idx="132">
                  <c:v>19.844625294945359</c:v>
                </c:pt>
                <c:pt idx="133">
                  <c:v>18.51898416966722</c:v>
                </c:pt>
                <c:pt idx="134">
                  <c:v>14.43684284438902</c:v>
                </c:pt>
                <c:pt idx="135">
                  <c:v>13.662700119110895</c:v>
                </c:pt>
                <c:pt idx="136">
                  <c:v>11.440559393832729</c:v>
                </c:pt>
                <c:pt idx="137">
                  <c:v>22.858417968554562</c:v>
                </c:pt>
                <c:pt idx="138">
                  <c:v>19.605286643276372</c:v>
                </c:pt>
                <c:pt idx="139">
                  <c:v>17.360639217998227</c:v>
                </c:pt>
                <c:pt idx="140">
                  <c:v>11.36699879272004</c:v>
                </c:pt>
                <c:pt idx="141">
                  <c:v>12.159353867441865</c:v>
                </c:pt>
                <c:pt idx="142">
                  <c:v>14.148715142163724</c:v>
                </c:pt>
                <c:pt idx="143">
                  <c:v>11.079070816885547</c:v>
                </c:pt>
                <c:pt idx="144">
                  <c:v>12.413433291607419</c:v>
                </c:pt>
                <c:pt idx="145">
                  <c:v>13.005287866329212</c:v>
                </c:pt>
                <c:pt idx="146">
                  <c:v>18.319646141051066</c:v>
                </c:pt>
                <c:pt idx="147">
                  <c:v>15.354509215772907</c:v>
                </c:pt>
                <c:pt idx="148">
                  <c:v>16.375868190494742</c:v>
                </c:pt>
                <c:pt idx="149">
                  <c:v>19.360224665216577</c:v>
                </c:pt>
                <c:pt idx="150">
                  <c:v>20.0330881399384</c:v>
                </c:pt>
                <c:pt idx="151">
                  <c:v>16.830448114660243</c:v>
                </c:pt>
                <c:pt idx="152">
                  <c:v>15.539810689382051</c:v>
                </c:pt>
                <c:pt idx="153">
                  <c:v>11.83965776410389</c:v>
                </c:pt>
                <c:pt idx="154">
                  <c:v>15.592523138825726</c:v>
                </c:pt>
                <c:pt idx="155">
                  <c:v>15.205877413547597</c:v>
                </c:pt>
                <c:pt idx="156">
                  <c:v>14.230242388269403</c:v>
                </c:pt>
                <c:pt idx="157">
                  <c:v>15.624098962991269</c:v>
                </c:pt>
                <c:pt idx="158">
                  <c:v>21.802455637713081</c:v>
                </c:pt>
                <c:pt idx="159">
                  <c:v>18.876320112434911</c:v>
                </c:pt>
                <c:pt idx="160">
                  <c:v>20.395176687156749</c:v>
                </c:pt>
                <c:pt idx="161">
                  <c:v>19.437028161878573</c:v>
                </c:pt>
                <c:pt idx="162">
                  <c:v>20.248395736600429</c:v>
                </c:pt>
                <c:pt idx="163">
                  <c:v>21.874246911322246</c:v>
                </c:pt>
                <c:pt idx="164">
                  <c:v>26.316611186044071</c:v>
                </c:pt>
                <c:pt idx="165">
                  <c:v>23.898471260765916</c:v>
                </c:pt>
                <c:pt idx="166">
                  <c:v>23.662826435487744</c:v>
                </c:pt>
                <c:pt idx="167">
                  <c:v>25.79519321020959</c:v>
                </c:pt>
                <c:pt idx="168">
                  <c:v>27.877541584931436</c:v>
                </c:pt>
                <c:pt idx="169">
                  <c:v>29.168401259653251</c:v>
                </c:pt>
                <c:pt idx="170">
                  <c:v>20.670259534375106</c:v>
                </c:pt>
                <c:pt idx="171">
                  <c:v>16.675627309096939</c:v>
                </c:pt>
                <c:pt idx="172">
                  <c:v>9.1109877838187856</c:v>
                </c:pt>
                <c:pt idx="173">
                  <c:v>14.723838458540598</c:v>
                </c:pt>
                <c:pt idx="174">
                  <c:v>9.7231943332624269</c:v>
                </c:pt>
                <c:pt idx="175">
                  <c:v>6.4530646079842597</c:v>
                </c:pt>
                <c:pt idx="176">
                  <c:v>5.4649173827060906</c:v>
                </c:pt>
                <c:pt idx="177">
                  <c:v>7.7972810574279379</c:v>
                </c:pt>
                <c:pt idx="178">
                  <c:v>3.5701354321497547</c:v>
                </c:pt>
                <c:pt idx="179">
                  <c:v>-0.22401159312838104</c:v>
                </c:pt>
                <c:pt idx="180">
                  <c:v>-3.2406469184065543</c:v>
                </c:pt>
                <c:pt idx="181">
                  <c:v>-3.2882882436847183</c:v>
                </c:pt>
                <c:pt idx="182">
                  <c:v>4.8120655310371205</c:v>
                </c:pt>
                <c:pt idx="183">
                  <c:v>-1.9700727942410481</c:v>
                </c:pt>
                <c:pt idx="184">
                  <c:v>-1.2992081195192213</c:v>
                </c:pt>
                <c:pt idx="185">
                  <c:v>2.1421489552026287</c:v>
                </c:pt>
                <c:pt idx="186">
                  <c:v>5.7625070299244499</c:v>
                </c:pt>
                <c:pt idx="187">
                  <c:v>3.9783698046462916</c:v>
                </c:pt>
                <c:pt idx="188">
                  <c:v>3.8452182793681118</c:v>
                </c:pt>
                <c:pt idx="189">
                  <c:v>7.1460877540899617</c:v>
                </c:pt>
                <c:pt idx="190">
                  <c:v>2.0074431288118149</c:v>
                </c:pt>
                <c:pt idx="191">
                  <c:v>5.3918087035336271</c:v>
                </c:pt>
                <c:pt idx="192">
                  <c:v>0.10416197825549034</c:v>
                </c:pt>
                <c:pt idx="193">
                  <c:v>4.5650198529773149</c:v>
                </c:pt>
                <c:pt idx="194">
                  <c:v>3.9823749276991407</c:v>
                </c:pt>
                <c:pt idx="195">
                  <c:v>8.4617418024209883</c:v>
                </c:pt>
                <c:pt idx="196">
                  <c:v>15.950095977142809</c:v>
                </c:pt>
                <c:pt idx="197">
                  <c:v>15.659458551864645</c:v>
                </c:pt>
                <c:pt idx="198">
                  <c:v>11.337815226586486</c:v>
                </c:pt>
                <c:pt idx="199">
                  <c:v>9.7591681013083189</c:v>
                </c:pt>
                <c:pt idx="200">
                  <c:v>6.1365298760301528</c:v>
                </c:pt>
                <c:pt idx="201">
                  <c:v>2.5358949507520094</c:v>
                </c:pt>
                <c:pt idx="202">
                  <c:v>2.7002440254738076</c:v>
                </c:pt>
                <c:pt idx="203">
                  <c:v>0.77110250019566706</c:v>
                </c:pt>
                <c:pt idx="204">
                  <c:v>1.8474674917456468E-2</c:v>
                </c:pt>
                <c:pt idx="205">
                  <c:v>1.0928274496393442</c:v>
                </c:pt>
                <c:pt idx="206">
                  <c:v>0.89919012436115509</c:v>
                </c:pt>
                <c:pt idx="207">
                  <c:v>4.538041799083004</c:v>
                </c:pt>
                <c:pt idx="208">
                  <c:v>-1.9650895261951575</c:v>
                </c:pt>
                <c:pt idx="209">
                  <c:v>0.12076834852666707</c:v>
                </c:pt>
                <c:pt idx="210">
                  <c:v>-8.9478842767514948</c:v>
                </c:pt>
                <c:pt idx="211">
                  <c:v>-10.857021502029681</c:v>
                </c:pt>
                <c:pt idx="212">
                  <c:v>-8.9861599273078241</c:v>
                </c:pt>
                <c:pt idx="213">
                  <c:v>0.32569594741400465</c:v>
                </c:pt>
                <c:pt idx="214">
                  <c:v>4.0420622221358542</c:v>
                </c:pt>
                <c:pt idx="215">
                  <c:v>3.1849116968576539</c:v>
                </c:pt>
                <c:pt idx="216">
                  <c:v>-5.5222296284204901</c:v>
                </c:pt>
                <c:pt idx="217">
                  <c:v>-11.283860153698669</c:v>
                </c:pt>
                <c:pt idx="218">
                  <c:v>-6.4910015789768067</c:v>
                </c:pt>
                <c:pt idx="219">
                  <c:v>-8.1721419042549712</c:v>
                </c:pt>
                <c:pt idx="220">
                  <c:v>-7.5712846295331531</c:v>
                </c:pt>
                <c:pt idx="221">
                  <c:v>-7.7844379548113238</c:v>
                </c:pt>
                <c:pt idx="222">
                  <c:v>-7.8800680800895009</c:v>
                </c:pt>
                <c:pt idx="223">
                  <c:v>-9.7157190053676459</c:v>
                </c:pt>
                <c:pt idx="224">
                  <c:v>-9.463357230645812</c:v>
                </c:pt>
                <c:pt idx="225">
                  <c:v>-10.669995055923948</c:v>
                </c:pt>
                <c:pt idx="226">
                  <c:v>-11.04614278120215</c:v>
                </c:pt>
                <c:pt idx="227">
                  <c:v>-10.388278606480299</c:v>
                </c:pt>
                <c:pt idx="228">
                  <c:v>-7.3634253317584921</c:v>
                </c:pt>
                <c:pt idx="229">
                  <c:v>-7.1755624570366194</c:v>
                </c:pt>
                <c:pt idx="230">
                  <c:v>-8.8662090823148105</c:v>
                </c:pt>
                <c:pt idx="231">
                  <c:v>-6.5898452075929583</c:v>
                </c:pt>
                <c:pt idx="232">
                  <c:v>-7.7429857328711194</c:v>
                </c:pt>
                <c:pt idx="233">
                  <c:v>-8.9086231581493109</c:v>
                </c:pt>
                <c:pt idx="234">
                  <c:v>-10.441768583427461</c:v>
                </c:pt>
                <c:pt idx="235">
                  <c:v>-10.996413608705637</c:v>
                </c:pt>
                <c:pt idx="236">
                  <c:v>-10.357546633983787</c:v>
                </c:pt>
                <c:pt idx="237">
                  <c:v>-14.337683059261963</c:v>
                </c:pt>
                <c:pt idx="238">
                  <c:v>-14.798837484540115</c:v>
                </c:pt>
                <c:pt idx="239">
                  <c:v>-14.377972909818311</c:v>
                </c:pt>
                <c:pt idx="240">
                  <c:v>-12.676117635096432</c:v>
                </c:pt>
                <c:pt idx="241">
                  <c:v>-12.594257560374615</c:v>
                </c:pt>
                <c:pt idx="242">
                  <c:v>-9.1278911856527714</c:v>
                </c:pt>
                <c:pt idx="243">
                  <c:v>-9.6975356109309416</c:v>
                </c:pt>
                <c:pt idx="244">
                  <c:v>-11.744673336209104</c:v>
                </c:pt>
                <c:pt idx="245">
                  <c:v>-11.843813061487282</c:v>
                </c:pt>
                <c:pt idx="246">
                  <c:v>-12.152455886765438</c:v>
                </c:pt>
                <c:pt idx="247">
                  <c:v>-13.540597012043577</c:v>
                </c:pt>
                <c:pt idx="248">
                  <c:v>-14.49523593732178</c:v>
                </c:pt>
                <c:pt idx="249">
                  <c:v>-9.2573852625999109</c:v>
                </c:pt>
                <c:pt idx="250">
                  <c:v>-7.6810182878781177</c:v>
                </c:pt>
                <c:pt idx="251">
                  <c:v>-9.8141698131562691</c:v>
                </c:pt>
                <c:pt idx="252">
                  <c:v>-11.58230663843446</c:v>
                </c:pt>
                <c:pt idx="253">
                  <c:v>-15.427947763712581</c:v>
                </c:pt>
                <c:pt idx="254">
                  <c:v>-14.153588888990754</c:v>
                </c:pt>
                <c:pt idx="255">
                  <c:v>-18.489230014268941</c:v>
                </c:pt>
                <c:pt idx="256">
                  <c:v>-17.884871139547101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00-40B6-9242-52AF10049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584416"/>
        <c:axId val="2121582752"/>
      </c:scatterChart>
      <c:valAx>
        <c:axId val="212158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582752"/>
        <c:crosses val="autoZero"/>
        <c:crossBetween val="midCat"/>
      </c:valAx>
      <c:valAx>
        <c:axId val="212158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58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Netflix price vs residual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3'!$E$6:$E$262</c:f>
              <c:numCache>
                <c:formatCode>0.00</c:formatCode>
                <c:ptCount val="257"/>
                <c:pt idx="0">
                  <c:v>329.80999759999997</c:v>
                </c:pt>
                <c:pt idx="1">
                  <c:v>325.89999390000003</c:v>
                </c:pt>
                <c:pt idx="2">
                  <c:v>335.82998659999998</c:v>
                </c:pt>
                <c:pt idx="3">
                  <c:v>330.75</c:v>
                </c:pt>
                <c:pt idx="4">
                  <c:v>339.26000979999998</c:v>
                </c:pt>
                <c:pt idx="5">
                  <c:v>335.6600037</c:v>
                </c:pt>
                <c:pt idx="6">
                  <c:v>329.0499878</c:v>
                </c:pt>
                <c:pt idx="7">
                  <c:v>338.92001340000002</c:v>
                </c:pt>
                <c:pt idx="8">
                  <c:v>338.69000240000003</c:v>
                </c:pt>
                <c:pt idx="9">
                  <c:v>339.07000729999999</c:v>
                </c:pt>
                <c:pt idx="10">
                  <c:v>338.61999509999998</c:v>
                </c:pt>
                <c:pt idx="11">
                  <c:v>339.67001340000002</c:v>
                </c:pt>
                <c:pt idx="12">
                  <c:v>338.10998540000003</c:v>
                </c:pt>
                <c:pt idx="13">
                  <c:v>326</c:v>
                </c:pt>
                <c:pt idx="14">
                  <c:v>349.60000609999997</c:v>
                </c:pt>
                <c:pt idx="15">
                  <c:v>353.1600037</c:v>
                </c:pt>
                <c:pt idx="16">
                  <c:v>342.88000490000002</c:v>
                </c:pt>
                <c:pt idx="17">
                  <c:v>348.51998900000001</c:v>
                </c:pt>
                <c:pt idx="18">
                  <c:v>343.1600037</c:v>
                </c:pt>
                <c:pt idx="19">
                  <c:v>347.73999020000002</c:v>
                </c:pt>
                <c:pt idx="20">
                  <c:v>345.0899963</c:v>
                </c:pt>
                <c:pt idx="21">
                  <c:v>358</c:v>
                </c:pt>
                <c:pt idx="22">
                  <c:v>369.01000979999998</c:v>
                </c:pt>
                <c:pt idx="23">
                  <c:v>369.67001340000002</c:v>
                </c:pt>
                <c:pt idx="24">
                  <c:v>366.9500122</c:v>
                </c:pt>
                <c:pt idx="25">
                  <c:v>366.76998900000001</c:v>
                </c:pt>
                <c:pt idx="26">
                  <c:v>371.07000729999999</c:v>
                </c:pt>
                <c:pt idx="27">
                  <c:v>373.69000240000003</c:v>
                </c:pt>
                <c:pt idx="28">
                  <c:v>380.01000979999998</c:v>
                </c:pt>
                <c:pt idx="29">
                  <c:v>381.39999390000003</c:v>
                </c:pt>
                <c:pt idx="30">
                  <c:v>380.39999390000003</c:v>
                </c:pt>
                <c:pt idx="31">
                  <c:v>387.77999879999999</c:v>
                </c:pt>
                <c:pt idx="32">
                  <c:v>386.19000240000003</c:v>
                </c:pt>
                <c:pt idx="33">
                  <c:v>386</c:v>
                </c:pt>
                <c:pt idx="34">
                  <c:v>380.07000729999999</c:v>
                </c:pt>
                <c:pt idx="35">
                  <c:v>368.7000122</c:v>
                </c:pt>
                <c:pt idx="36">
                  <c:v>360.0899963</c:v>
                </c:pt>
                <c:pt idx="37">
                  <c:v>379.23999020000002</c:v>
                </c:pt>
                <c:pt idx="38">
                  <c:v>371.7099915</c:v>
                </c:pt>
                <c:pt idx="39">
                  <c:v>369.02999879999999</c:v>
                </c:pt>
                <c:pt idx="40">
                  <c:v>381.0499878</c:v>
                </c:pt>
                <c:pt idx="41">
                  <c:v>368.76998900000001</c:v>
                </c:pt>
                <c:pt idx="42">
                  <c:v>383.7900085</c:v>
                </c:pt>
                <c:pt idx="43">
                  <c:v>372.77999879999999</c:v>
                </c:pt>
                <c:pt idx="44">
                  <c:v>368.97000120000001</c:v>
                </c:pt>
                <c:pt idx="45">
                  <c:v>346.48999020000002</c:v>
                </c:pt>
                <c:pt idx="46">
                  <c:v>364.13000490000002</c:v>
                </c:pt>
                <c:pt idx="47">
                  <c:v>349.92001340000002</c:v>
                </c:pt>
                <c:pt idx="48">
                  <c:v>315.25</c:v>
                </c:pt>
                <c:pt idx="49">
                  <c:v>336.2999878</c:v>
                </c:pt>
                <c:pt idx="50">
                  <c:v>298.8399963</c:v>
                </c:pt>
                <c:pt idx="51">
                  <c:v>319.75</c:v>
                </c:pt>
                <c:pt idx="52">
                  <c:v>315.47000120000001</c:v>
                </c:pt>
                <c:pt idx="53">
                  <c:v>332.02999879999999</c:v>
                </c:pt>
                <c:pt idx="54">
                  <c:v>332.82998659999998</c:v>
                </c:pt>
                <c:pt idx="55">
                  <c:v>360.26998900000001</c:v>
                </c:pt>
                <c:pt idx="56">
                  <c:v>357.32000729999999</c:v>
                </c:pt>
                <c:pt idx="57">
                  <c:v>342.39001459999997</c:v>
                </c:pt>
                <c:pt idx="58">
                  <c:v>362.98999020000002</c:v>
                </c:pt>
                <c:pt idx="59">
                  <c:v>357.11999509999998</c:v>
                </c:pt>
                <c:pt idx="60">
                  <c:v>370.9599915</c:v>
                </c:pt>
                <c:pt idx="61">
                  <c:v>375.5</c:v>
                </c:pt>
                <c:pt idx="62">
                  <c:v>364.07998659999998</c:v>
                </c:pt>
                <c:pt idx="63">
                  <c:v>370.07998659999998</c:v>
                </c:pt>
                <c:pt idx="64">
                  <c:v>361.76000979999998</c:v>
                </c:pt>
                <c:pt idx="65">
                  <c:v>379.9599915</c:v>
                </c:pt>
                <c:pt idx="66">
                  <c:v>372.27999879999999</c:v>
                </c:pt>
                <c:pt idx="67">
                  <c:v>371.11999509999998</c:v>
                </c:pt>
                <c:pt idx="68">
                  <c:v>370.72000120000001</c:v>
                </c:pt>
                <c:pt idx="69">
                  <c:v>396.72000120000001</c:v>
                </c:pt>
                <c:pt idx="70">
                  <c:v>413.5499878</c:v>
                </c:pt>
                <c:pt idx="71">
                  <c:v>426.75</c:v>
                </c:pt>
                <c:pt idx="72">
                  <c:v>439.17001340000002</c:v>
                </c:pt>
                <c:pt idx="73">
                  <c:v>422.9599915</c:v>
                </c:pt>
                <c:pt idx="74">
                  <c:v>437.48999020000002</c:v>
                </c:pt>
                <c:pt idx="75">
                  <c:v>433.82998659999998</c:v>
                </c:pt>
                <c:pt idx="76">
                  <c:v>421.42001340000002</c:v>
                </c:pt>
                <c:pt idx="77">
                  <c:v>426.7000122</c:v>
                </c:pt>
                <c:pt idx="78">
                  <c:v>424.98999020000002</c:v>
                </c:pt>
                <c:pt idx="79">
                  <c:v>421.38000490000002</c:v>
                </c:pt>
                <c:pt idx="80">
                  <c:v>403.82998659999998</c:v>
                </c:pt>
                <c:pt idx="81">
                  <c:v>411.89001459999997</c:v>
                </c:pt>
                <c:pt idx="82">
                  <c:v>419.85000609999997</c:v>
                </c:pt>
                <c:pt idx="83">
                  <c:v>415.26998900000001</c:v>
                </c:pt>
                <c:pt idx="84">
                  <c:v>428.14999390000003</c:v>
                </c:pt>
                <c:pt idx="85">
                  <c:v>424.67999270000001</c:v>
                </c:pt>
                <c:pt idx="86">
                  <c:v>434.26000979999998</c:v>
                </c:pt>
                <c:pt idx="87">
                  <c:v>436.52999879999999</c:v>
                </c:pt>
                <c:pt idx="88">
                  <c:v>435.5499878</c:v>
                </c:pt>
                <c:pt idx="89">
                  <c:v>440.51998900000001</c:v>
                </c:pt>
                <c:pt idx="90">
                  <c:v>431.82000729999999</c:v>
                </c:pt>
                <c:pt idx="91">
                  <c:v>438.26998900000001</c:v>
                </c:pt>
                <c:pt idx="92">
                  <c:v>441.9500122</c:v>
                </c:pt>
                <c:pt idx="93">
                  <c:v>454.19000240000003</c:v>
                </c:pt>
                <c:pt idx="94">
                  <c:v>452.57998659999998</c:v>
                </c:pt>
                <c:pt idx="95">
                  <c:v>451.0400085</c:v>
                </c:pt>
                <c:pt idx="96">
                  <c:v>447.67001340000002</c:v>
                </c:pt>
                <c:pt idx="97">
                  <c:v>436.25</c:v>
                </c:pt>
                <c:pt idx="98">
                  <c:v>429.32000729999999</c:v>
                </c:pt>
                <c:pt idx="99">
                  <c:v>414.76998900000001</c:v>
                </c:pt>
                <c:pt idx="100">
                  <c:v>419.89001459999997</c:v>
                </c:pt>
                <c:pt idx="101">
                  <c:v>413.44000240000003</c:v>
                </c:pt>
                <c:pt idx="102">
                  <c:v>419.73001099999999</c:v>
                </c:pt>
                <c:pt idx="103">
                  <c:v>425.92001340000002</c:v>
                </c:pt>
                <c:pt idx="104">
                  <c:v>427.30999759999997</c:v>
                </c:pt>
                <c:pt idx="105">
                  <c:v>421.97000120000001</c:v>
                </c:pt>
                <c:pt idx="106">
                  <c:v>414.32998659999998</c:v>
                </c:pt>
                <c:pt idx="107">
                  <c:v>419.60000609999997</c:v>
                </c:pt>
                <c:pt idx="108">
                  <c:v>419.48999020000002</c:v>
                </c:pt>
                <c:pt idx="109">
                  <c:v>434.0499878</c:v>
                </c:pt>
                <c:pt idx="110">
                  <c:v>434.48001099999999</c:v>
                </c:pt>
                <c:pt idx="111">
                  <c:v>425.55999759999997</c:v>
                </c:pt>
                <c:pt idx="112">
                  <c:v>418.07000729999999</c:v>
                </c:pt>
                <c:pt idx="113">
                  <c:v>425.5</c:v>
                </c:pt>
                <c:pt idx="114">
                  <c:v>436.13000490000002</c:v>
                </c:pt>
                <c:pt idx="115">
                  <c:v>447.76998900000001</c:v>
                </c:pt>
                <c:pt idx="116">
                  <c:v>449.86999509999998</c:v>
                </c:pt>
                <c:pt idx="117">
                  <c:v>453.72000120000001</c:v>
                </c:pt>
                <c:pt idx="118">
                  <c:v>468.0400085</c:v>
                </c:pt>
                <c:pt idx="119">
                  <c:v>466.26000979999998</c:v>
                </c:pt>
                <c:pt idx="120">
                  <c:v>457.85000609999997</c:v>
                </c:pt>
                <c:pt idx="121">
                  <c:v>465.9100037</c:v>
                </c:pt>
                <c:pt idx="122">
                  <c:v>443.39999390000003</c:v>
                </c:pt>
                <c:pt idx="123">
                  <c:v>447.23999020000002</c:v>
                </c:pt>
                <c:pt idx="124">
                  <c:v>455.0400085</c:v>
                </c:pt>
                <c:pt idx="125">
                  <c:v>485.64001459999997</c:v>
                </c:pt>
                <c:pt idx="126">
                  <c:v>476.89001459999997</c:v>
                </c:pt>
                <c:pt idx="127">
                  <c:v>493.80999759999997</c:v>
                </c:pt>
                <c:pt idx="128">
                  <c:v>493.1600037</c:v>
                </c:pt>
                <c:pt idx="129">
                  <c:v>502.77999879999999</c:v>
                </c:pt>
                <c:pt idx="130">
                  <c:v>507.76000979999998</c:v>
                </c:pt>
                <c:pt idx="131">
                  <c:v>548.72998050000001</c:v>
                </c:pt>
                <c:pt idx="132">
                  <c:v>525.5</c:v>
                </c:pt>
                <c:pt idx="133">
                  <c:v>524.88000490000002</c:v>
                </c:pt>
                <c:pt idx="134">
                  <c:v>523.26000980000003</c:v>
                </c:pt>
                <c:pt idx="135">
                  <c:v>527.39001459999997</c:v>
                </c:pt>
                <c:pt idx="136">
                  <c:v>492.98999020000002</c:v>
                </c:pt>
                <c:pt idx="137">
                  <c:v>502.4100037</c:v>
                </c:pt>
                <c:pt idx="138">
                  <c:v>490.10000609999997</c:v>
                </c:pt>
                <c:pt idx="139">
                  <c:v>489.82000729999999</c:v>
                </c:pt>
                <c:pt idx="140">
                  <c:v>477.57998659999998</c:v>
                </c:pt>
                <c:pt idx="141">
                  <c:v>480.4500122</c:v>
                </c:pt>
                <c:pt idx="142">
                  <c:v>495.64999390000003</c:v>
                </c:pt>
                <c:pt idx="143">
                  <c:v>488.51000979999998</c:v>
                </c:pt>
                <c:pt idx="144">
                  <c:v>484.48001099999999</c:v>
                </c:pt>
                <c:pt idx="145">
                  <c:v>485.7999878</c:v>
                </c:pt>
                <c:pt idx="146">
                  <c:v>488.88000490000002</c:v>
                </c:pt>
                <c:pt idx="147">
                  <c:v>498.61999509999998</c:v>
                </c:pt>
                <c:pt idx="148">
                  <c:v>509.64001459999997</c:v>
                </c:pt>
                <c:pt idx="149">
                  <c:v>502.10998540000003</c:v>
                </c:pt>
                <c:pt idx="150">
                  <c:v>509.07998659999998</c:v>
                </c:pt>
                <c:pt idx="151">
                  <c:v>494.73001099999999</c:v>
                </c:pt>
                <c:pt idx="152">
                  <c:v>483.38000490000002</c:v>
                </c:pt>
                <c:pt idx="153">
                  <c:v>466.92999270000001</c:v>
                </c:pt>
                <c:pt idx="154">
                  <c:v>475.47000120000001</c:v>
                </c:pt>
                <c:pt idx="155">
                  <c:v>481.32998659999998</c:v>
                </c:pt>
                <c:pt idx="156">
                  <c:v>482.67999270000001</c:v>
                </c:pt>
                <c:pt idx="157">
                  <c:v>482.35000609999997</c:v>
                </c:pt>
                <c:pt idx="158">
                  <c:v>491.86999509999998</c:v>
                </c:pt>
                <c:pt idx="159">
                  <c:v>484.52999879999999</c:v>
                </c:pt>
                <c:pt idx="160">
                  <c:v>497.89999390000003</c:v>
                </c:pt>
                <c:pt idx="161">
                  <c:v>492.30999759999997</c:v>
                </c:pt>
                <c:pt idx="162">
                  <c:v>488.80999759999997</c:v>
                </c:pt>
                <c:pt idx="163">
                  <c:v>490.57998659999998</c:v>
                </c:pt>
                <c:pt idx="164">
                  <c:v>547.53002930000002</c:v>
                </c:pt>
                <c:pt idx="165">
                  <c:v>526.27001949999999</c:v>
                </c:pt>
                <c:pt idx="166">
                  <c:v>523.89001459999997</c:v>
                </c:pt>
                <c:pt idx="167">
                  <c:v>529.55999759999997</c:v>
                </c:pt>
                <c:pt idx="168">
                  <c:v>556.54998780000005</c:v>
                </c:pt>
                <c:pt idx="169">
                  <c:v>552.8400269</c:v>
                </c:pt>
                <c:pt idx="170">
                  <c:v>525.75</c:v>
                </c:pt>
                <c:pt idx="171">
                  <c:v>516.04998780000005</c:v>
                </c:pt>
                <c:pt idx="172">
                  <c:v>507.01998900000001</c:v>
                </c:pt>
                <c:pt idx="173">
                  <c:v>500.19000240000003</c:v>
                </c:pt>
                <c:pt idx="174">
                  <c:v>480.67001340000002</c:v>
                </c:pt>
                <c:pt idx="175">
                  <c:v>482.02999879999999</c:v>
                </c:pt>
                <c:pt idx="176">
                  <c:v>476.26000979999998</c:v>
                </c:pt>
                <c:pt idx="177">
                  <c:v>495.98999020000002</c:v>
                </c:pt>
                <c:pt idx="178">
                  <c:v>483.85998540000003</c:v>
                </c:pt>
                <c:pt idx="179">
                  <c:v>470.2000122</c:v>
                </c:pt>
                <c:pt idx="180">
                  <c:v>469.9599915</c:v>
                </c:pt>
                <c:pt idx="181">
                  <c:v>487.35000609999997</c:v>
                </c:pt>
                <c:pt idx="182">
                  <c:v>491.17001340000002</c:v>
                </c:pt>
                <c:pt idx="183">
                  <c:v>470.60998540000003</c:v>
                </c:pt>
                <c:pt idx="184">
                  <c:v>473.07998659999998</c:v>
                </c:pt>
                <c:pt idx="185">
                  <c:v>482.88000490000002</c:v>
                </c:pt>
                <c:pt idx="186">
                  <c:v>490.64999390000003</c:v>
                </c:pt>
                <c:pt idx="187">
                  <c:v>493.48001099999999</c:v>
                </c:pt>
                <c:pt idx="188">
                  <c:v>500.02999879999999</c:v>
                </c:pt>
                <c:pt idx="189">
                  <c:v>527.51000980000003</c:v>
                </c:pt>
                <c:pt idx="190">
                  <c:v>503.05999759999997</c:v>
                </c:pt>
                <c:pt idx="191">
                  <c:v>520.65002440000001</c:v>
                </c:pt>
                <c:pt idx="192">
                  <c:v>505.86999509999998</c:v>
                </c:pt>
                <c:pt idx="193">
                  <c:v>534.6599731</c:v>
                </c:pt>
                <c:pt idx="194">
                  <c:v>531.78997800000002</c:v>
                </c:pt>
                <c:pt idx="195">
                  <c:v>539.44000240000003</c:v>
                </c:pt>
                <c:pt idx="196">
                  <c:v>539.80999759999997</c:v>
                </c:pt>
                <c:pt idx="197">
                  <c:v>554.0900269</c:v>
                </c:pt>
                <c:pt idx="198">
                  <c:v>541.45001219999995</c:v>
                </c:pt>
                <c:pt idx="199">
                  <c:v>541.94000240000003</c:v>
                </c:pt>
                <c:pt idx="200">
                  <c:v>530.78997800000002</c:v>
                </c:pt>
                <c:pt idx="201">
                  <c:v>530.71997069999998</c:v>
                </c:pt>
                <c:pt idx="202">
                  <c:v>525.41998290000004</c:v>
                </c:pt>
                <c:pt idx="203">
                  <c:v>489.0499878</c:v>
                </c:pt>
                <c:pt idx="204">
                  <c:v>485.23001099999999</c:v>
                </c:pt>
                <c:pt idx="205">
                  <c:v>488.27999879999999</c:v>
                </c:pt>
                <c:pt idx="206">
                  <c:v>488.23999020000002</c:v>
                </c:pt>
                <c:pt idx="207">
                  <c:v>488.92999270000001</c:v>
                </c:pt>
                <c:pt idx="208">
                  <c:v>486.23999020000002</c:v>
                </c:pt>
                <c:pt idx="209">
                  <c:v>504.2099915</c:v>
                </c:pt>
                <c:pt idx="210">
                  <c:v>475.73999020000002</c:v>
                </c:pt>
                <c:pt idx="211">
                  <c:v>484.11999509999998</c:v>
                </c:pt>
                <c:pt idx="212">
                  <c:v>487.22000120000001</c:v>
                </c:pt>
                <c:pt idx="213">
                  <c:v>496.9500122</c:v>
                </c:pt>
                <c:pt idx="214">
                  <c:v>513.76000980000003</c:v>
                </c:pt>
                <c:pt idx="215">
                  <c:v>514.72998050000001</c:v>
                </c:pt>
                <c:pt idx="216">
                  <c:v>470.5</c:v>
                </c:pt>
                <c:pt idx="217">
                  <c:v>480.23999020000002</c:v>
                </c:pt>
                <c:pt idx="218">
                  <c:v>490.76000979999998</c:v>
                </c:pt>
                <c:pt idx="219">
                  <c:v>486.76998900000001</c:v>
                </c:pt>
                <c:pt idx="220">
                  <c:v>482.8399963</c:v>
                </c:pt>
                <c:pt idx="221">
                  <c:v>479.10000609999997</c:v>
                </c:pt>
                <c:pt idx="222">
                  <c:v>480.63000490000002</c:v>
                </c:pt>
                <c:pt idx="223">
                  <c:v>481.7900085</c:v>
                </c:pt>
                <c:pt idx="224">
                  <c:v>484.67001340000002</c:v>
                </c:pt>
                <c:pt idx="225">
                  <c:v>488.23999020000002</c:v>
                </c:pt>
                <c:pt idx="226">
                  <c:v>476.61999509999998</c:v>
                </c:pt>
                <c:pt idx="227">
                  <c:v>482.88000490000002</c:v>
                </c:pt>
                <c:pt idx="228">
                  <c:v>485</c:v>
                </c:pt>
                <c:pt idx="229">
                  <c:v>491.35998540000003</c:v>
                </c:pt>
                <c:pt idx="230">
                  <c:v>490.7000122</c:v>
                </c:pt>
                <c:pt idx="231">
                  <c:v>504.57998659999998</c:v>
                </c:pt>
                <c:pt idx="232">
                  <c:v>503.38000490000002</c:v>
                </c:pt>
                <c:pt idx="233">
                  <c:v>497.51998900000001</c:v>
                </c:pt>
                <c:pt idx="234">
                  <c:v>498.30999759999997</c:v>
                </c:pt>
                <c:pt idx="235">
                  <c:v>515.78002930000002</c:v>
                </c:pt>
                <c:pt idx="236">
                  <c:v>512.6599731</c:v>
                </c:pt>
                <c:pt idx="237">
                  <c:v>493.60000609999997</c:v>
                </c:pt>
                <c:pt idx="238">
                  <c:v>501.0899963</c:v>
                </c:pt>
                <c:pt idx="239">
                  <c:v>503.22000120000001</c:v>
                </c:pt>
                <c:pt idx="240">
                  <c:v>522.41998290000004</c:v>
                </c:pt>
                <c:pt idx="241">
                  <c:v>519.78002930000002</c:v>
                </c:pt>
                <c:pt idx="242">
                  <c:v>524.83001709999996</c:v>
                </c:pt>
                <c:pt idx="243">
                  <c:v>532.90002440000001</c:v>
                </c:pt>
                <c:pt idx="244">
                  <c:v>534.45001219999995</c:v>
                </c:pt>
                <c:pt idx="245">
                  <c:v>528.9099731</c:v>
                </c:pt>
                <c:pt idx="246">
                  <c:v>527.33001709999996</c:v>
                </c:pt>
                <c:pt idx="247">
                  <c:v>514.47998050000001</c:v>
                </c:pt>
                <c:pt idx="248">
                  <c:v>513.96997069999998</c:v>
                </c:pt>
                <c:pt idx="249">
                  <c:v>519.11999509999998</c:v>
                </c:pt>
                <c:pt idx="250">
                  <c:v>530.86999509999998</c:v>
                </c:pt>
                <c:pt idx="251">
                  <c:v>524.5900269</c:v>
                </c:pt>
                <c:pt idx="252">
                  <c:v>540.73</c:v>
                </c:pt>
                <c:pt idx="253">
                  <c:v>522.86</c:v>
                </c:pt>
                <c:pt idx="254">
                  <c:v>520.79999999999995</c:v>
                </c:pt>
                <c:pt idx="255">
                  <c:v>500.49</c:v>
                </c:pt>
                <c:pt idx="256">
                  <c:v>508.89</c:v>
                </c:pt>
              </c:numCache>
            </c:numRef>
          </c:xVal>
          <c:yVal>
            <c:numRef>
              <c:f>'Part 3'!$N$6:$N$262</c:f>
              <c:numCache>
                <c:formatCode>0.00</c:formatCode>
                <c:ptCount val="257"/>
                <c:pt idx="0">
                  <c:v>-17.349553426024897</c:v>
                </c:pt>
                <c:pt idx="1">
                  <c:v>-22.046288805338804</c:v>
                </c:pt>
                <c:pt idx="2">
                  <c:v>-12.90302778465275</c:v>
                </c:pt>
                <c:pt idx="3">
                  <c:v>-18.769746063966693</c:v>
                </c:pt>
                <c:pt idx="4">
                  <c:v>-11.046467943280675</c:v>
                </c:pt>
                <c:pt idx="5">
                  <c:v>-15.433205722594607</c:v>
                </c:pt>
                <c:pt idx="6">
                  <c:v>-22.829953301908574</c:v>
                </c:pt>
                <c:pt idx="7">
                  <c:v>-13.746659381222457</c:v>
                </c:pt>
                <c:pt idx="8">
                  <c:v>-14.763402060536407</c:v>
                </c:pt>
                <c:pt idx="9">
                  <c:v>-15.170128839850406</c:v>
                </c:pt>
                <c:pt idx="10">
                  <c:v>-16.406872719164369</c:v>
                </c:pt>
                <c:pt idx="11">
                  <c:v>-16.143586098478295</c:v>
                </c:pt>
                <c:pt idx="12">
                  <c:v>-18.490345777792186</c:v>
                </c:pt>
                <c:pt idx="13">
                  <c:v>-31.387062857106173</c:v>
                </c:pt>
                <c:pt idx="14">
                  <c:v>-8.5737884364201591</c:v>
                </c:pt>
                <c:pt idx="15">
                  <c:v>-5.8005225157340874</c:v>
                </c:pt>
                <c:pt idx="16">
                  <c:v>-16.867252995048034</c:v>
                </c:pt>
                <c:pt idx="17">
                  <c:v>-12.014000574361944</c:v>
                </c:pt>
                <c:pt idx="18">
                  <c:v>-18.160717553675909</c:v>
                </c:pt>
                <c:pt idx="19">
                  <c:v>-14.36746273298985</c:v>
                </c:pt>
                <c:pt idx="20">
                  <c:v>-17.804188312303836</c:v>
                </c:pt>
                <c:pt idx="21">
                  <c:v>-5.6809162916177911</c:v>
                </c:pt>
                <c:pt idx="22">
                  <c:v>4.5423618290682839</c:v>
                </c:pt>
                <c:pt idx="23">
                  <c:v>4.4156337497543632</c:v>
                </c:pt>
                <c:pt idx="24">
                  <c:v>0.90890087044039092</c:v>
                </c:pt>
                <c:pt idx="25">
                  <c:v>-5.7854008873562179E-2</c:v>
                </c:pt>
                <c:pt idx="26">
                  <c:v>3.455432611812455</c:v>
                </c:pt>
                <c:pt idx="27">
                  <c:v>5.2886960324985921</c:v>
                </c:pt>
                <c:pt idx="28">
                  <c:v>10.821971753184584</c:v>
                </c:pt>
                <c:pt idx="29">
                  <c:v>11.425224173870674</c:v>
                </c:pt>
                <c:pt idx="30">
                  <c:v>9.638492494556715</c:v>
                </c:pt>
                <c:pt idx="31">
                  <c:v>16.231765715242716</c:v>
                </c:pt>
                <c:pt idx="32">
                  <c:v>13.855037635928852</c:v>
                </c:pt>
                <c:pt idx="33">
                  <c:v>12.878303556614867</c:v>
                </c:pt>
                <c:pt idx="34">
                  <c:v>6.1615791773008937</c:v>
                </c:pt>
                <c:pt idx="35">
                  <c:v>-5.9951476020130485</c:v>
                </c:pt>
                <c:pt idx="36">
                  <c:v>-15.391895181327016</c:v>
                </c:pt>
                <c:pt idx="37">
                  <c:v>2.9713670393591087</c:v>
                </c:pt>
                <c:pt idx="38">
                  <c:v>-5.3453633399548721</c:v>
                </c:pt>
                <c:pt idx="39">
                  <c:v>-8.8120877192688454</c:v>
                </c:pt>
                <c:pt idx="40">
                  <c:v>2.4211696014172048</c:v>
                </c:pt>
                <c:pt idx="41">
                  <c:v>-10.645560877896742</c:v>
                </c:pt>
                <c:pt idx="42">
                  <c:v>3.5877269427893452</c:v>
                </c:pt>
                <c:pt idx="43">
                  <c:v>-8.209014436524626</c:v>
                </c:pt>
                <c:pt idx="44">
                  <c:v>-12.80574371583856</c:v>
                </c:pt>
                <c:pt idx="45">
                  <c:v>-36.072486395152509</c:v>
                </c:pt>
                <c:pt idx="46">
                  <c:v>-19.219203374466474</c:v>
                </c:pt>
                <c:pt idx="47">
                  <c:v>-34.215926553780378</c:v>
                </c:pt>
                <c:pt idx="48">
                  <c:v>-69.672671633094353</c:v>
                </c:pt>
                <c:pt idx="49">
                  <c:v>-49.409415512408316</c:v>
                </c:pt>
                <c:pt idx="50">
                  <c:v>-87.656138691722276</c:v>
                </c:pt>
                <c:pt idx="51">
                  <c:v>-67.532866671036231</c:v>
                </c:pt>
                <c:pt idx="52">
                  <c:v>-72.599597150350121</c:v>
                </c:pt>
                <c:pt idx="53">
                  <c:v>-56.826331229664106</c:v>
                </c:pt>
                <c:pt idx="54">
                  <c:v>-56.813075108978069</c:v>
                </c:pt>
                <c:pt idx="55">
                  <c:v>-30.159804388292002</c:v>
                </c:pt>
                <c:pt idx="56">
                  <c:v>-33.896517767605985</c:v>
                </c:pt>
                <c:pt idx="57">
                  <c:v>-49.613242146919902</c:v>
                </c:pt>
                <c:pt idx="58">
                  <c:v>-29.799998226233811</c:v>
                </c:pt>
                <c:pt idx="59">
                  <c:v>-36.45672500554781</c:v>
                </c:pt>
                <c:pt idx="60">
                  <c:v>-23.403460284861751</c:v>
                </c:pt>
                <c:pt idx="61">
                  <c:v>-19.650183464175711</c:v>
                </c:pt>
                <c:pt idx="62">
                  <c:v>-31.856928543489687</c:v>
                </c:pt>
                <c:pt idx="63">
                  <c:v>-26.643660222803589</c:v>
                </c:pt>
                <c:pt idx="64">
                  <c:v>-35.750368702117555</c:v>
                </c:pt>
                <c:pt idx="65">
                  <c:v>-18.337118681431491</c:v>
                </c:pt>
                <c:pt idx="66">
                  <c:v>-26.803843060745464</c:v>
                </c:pt>
                <c:pt idx="67">
                  <c:v>-28.750578440059428</c:v>
                </c:pt>
                <c:pt idx="68">
                  <c:v>-29.9373040193733</c:v>
                </c:pt>
                <c:pt idx="69">
                  <c:v>-4.7240356986872598</c:v>
                </c:pt>
                <c:pt idx="70">
                  <c:v>11.319219221998765</c:v>
                </c:pt>
                <c:pt idx="71">
                  <c:v>23.732499742684809</c:v>
                </c:pt>
                <c:pt idx="72">
                  <c:v>35.365781463370865</c:v>
                </c:pt>
                <c:pt idx="73">
                  <c:v>18.369027884056948</c:v>
                </c:pt>
                <c:pt idx="74">
                  <c:v>32.11229490474301</c:v>
                </c:pt>
                <c:pt idx="75">
                  <c:v>27.665559625429012</c:v>
                </c:pt>
                <c:pt idx="76">
                  <c:v>14.468854746115085</c:v>
                </c:pt>
                <c:pt idx="77">
                  <c:v>18.962121866801112</c:v>
                </c:pt>
                <c:pt idx="78">
                  <c:v>16.465368187487229</c:v>
                </c:pt>
                <c:pt idx="79">
                  <c:v>12.068651208173264</c:v>
                </c:pt>
                <c:pt idx="80">
                  <c:v>-6.2680987711407283</c:v>
                </c:pt>
                <c:pt idx="81">
                  <c:v>1.0051975495453007</c:v>
                </c:pt>
                <c:pt idx="82">
                  <c:v>8.1784573702313423</c:v>
                </c:pt>
                <c:pt idx="83">
                  <c:v>2.8117085909174193</c:v>
                </c:pt>
                <c:pt idx="84">
                  <c:v>14.904981811603534</c:v>
                </c:pt>
                <c:pt idx="85">
                  <c:v>10.648248932289562</c:v>
                </c:pt>
                <c:pt idx="86">
                  <c:v>19.441534352975566</c:v>
                </c:pt>
                <c:pt idx="87">
                  <c:v>20.924791673661616</c:v>
                </c:pt>
                <c:pt idx="88">
                  <c:v>19.158048994347666</c:v>
                </c:pt>
                <c:pt idx="89">
                  <c:v>23.341318515033777</c:v>
                </c:pt>
                <c:pt idx="90">
                  <c:v>13.854605135719794</c:v>
                </c:pt>
                <c:pt idx="91">
                  <c:v>19.517855156405858</c:v>
                </c:pt>
                <c:pt idx="92">
                  <c:v>22.411146677091892</c:v>
                </c:pt>
                <c:pt idx="93">
                  <c:v>33.864405197777955</c:v>
                </c:pt>
                <c:pt idx="94">
                  <c:v>31.467657718464011</c:v>
                </c:pt>
                <c:pt idx="95">
                  <c:v>29.140947939150067</c:v>
                </c:pt>
                <c:pt idx="96">
                  <c:v>24.984221159836125</c:v>
                </c:pt>
                <c:pt idx="97">
                  <c:v>12.777476080522149</c:v>
                </c:pt>
                <c:pt idx="98">
                  <c:v>5.0607517012081757</c:v>
                </c:pt>
                <c:pt idx="99">
                  <c:v>-10.275998278105703</c:v>
                </c:pt>
                <c:pt idx="100">
                  <c:v>-5.9427043574197</c:v>
                </c:pt>
                <c:pt idx="101">
                  <c:v>-13.179448236733606</c:v>
                </c:pt>
                <c:pt idx="102">
                  <c:v>-7.6761713160476006</c:v>
                </c:pt>
                <c:pt idx="103">
                  <c:v>-2.2729005953615342</c:v>
                </c:pt>
                <c:pt idx="104">
                  <c:v>-1.6696480746754787</c:v>
                </c:pt>
                <c:pt idx="105">
                  <c:v>-7.7963761539893994</c:v>
                </c:pt>
                <c:pt idx="106">
                  <c:v>-16.223122433303388</c:v>
                </c:pt>
                <c:pt idx="107">
                  <c:v>-11.739834612617358</c:v>
                </c:pt>
                <c:pt idx="108">
                  <c:v>-12.636582191931268</c:v>
                </c:pt>
                <c:pt idx="109">
                  <c:v>1.1366837287548037</c:v>
                </c:pt>
                <c:pt idx="110">
                  <c:v>0.77997524944083807</c:v>
                </c:pt>
                <c:pt idx="111">
                  <c:v>-8.9267698298731375</c:v>
                </c:pt>
                <c:pt idx="112">
                  <c:v>-17.203491809187085</c:v>
                </c:pt>
                <c:pt idx="113">
                  <c:v>-10.56023078850103</c:v>
                </c:pt>
                <c:pt idx="114">
                  <c:v>-0.71695756781491582</c:v>
                </c:pt>
                <c:pt idx="115">
                  <c:v>10.136294852871117</c:v>
                </c:pt>
                <c:pt idx="116">
                  <c:v>11.449569273557131</c:v>
                </c:pt>
                <c:pt idx="117">
                  <c:v>14.512843694243202</c:v>
                </c:pt>
                <c:pt idx="118">
                  <c:v>28.046119314929228</c:v>
                </c:pt>
                <c:pt idx="119">
                  <c:v>25.479388935615304</c:v>
                </c:pt>
                <c:pt idx="120">
                  <c:v>16.282653556301341</c:v>
                </c:pt>
                <c:pt idx="121">
                  <c:v>23.555919476987413</c:v>
                </c:pt>
                <c:pt idx="122">
                  <c:v>0.2591779976734756</c:v>
                </c:pt>
                <c:pt idx="123">
                  <c:v>3.3124426183595119</c:v>
                </c:pt>
                <c:pt idx="124">
                  <c:v>10.325729239045586</c:v>
                </c:pt>
                <c:pt idx="125">
                  <c:v>40.1390036597316</c:v>
                </c:pt>
                <c:pt idx="126">
                  <c:v>30.60227198041764</c:v>
                </c:pt>
                <c:pt idx="127">
                  <c:v>46.735523301103683</c:v>
                </c:pt>
                <c:pt idx="128">
                  <c:v>45.298797721789754</c:v>
                </c:pt>
                <c:pt idx="129">
                  <c:v>54.132061142475834</c:v>
                </c:pt>
                <c:pt idx="130">
                  <c:v>58.325340463161865</c:v>
                </c:pt>
                <c:pt idx="131">
                  <c:v>98.508579483847939</c:v>
                </c:pt>
                <c:pt idx="132">
                  <c:v>74.491867304533969</c:v>
                </c:pt>
                <c:pt idx="133">
                  <c:v>73.085140525220027</c:v>
                </c:pt>
                <c:pt idx="134">
                  <c:v>70.678413745906141</c:v>
                </c:pt>
                <c:pt idx="135">
                  <c:v>74.02168686659212</c:v>
                </c:pt>
                <c:pt idx="136">
                  <c:v>38.834930787278211</c:v>
                </c:pt>
                <c:pt idx="137">
                  <c:v>47.468212607964233</c:v>
                </c:pt>
                <c:pt idx="138">
                  <c:v>34.371483328650243</c:v>
                </c:pt>
                <c:pt idx="139">
                  <c:v>33.304752849336353</c:v>
                </c:pt>
                <c:pt idx="140">
                  <c:v>20.278000470022391</c:v>
                </c:pt>
                <c:pt idx="141">
                  <c:v>22.361294390708451</c:v>
                </c:pt>
                <c:pt idx="142">
                  <c:v>36.774544411394515</c:v>
                </c:pt>
                <c:pt idx="143">
                  <c:v>28.847828632080507</c:v>
                </c:pt>
                <c:pt idx="144">
                  <c:v>24.031098152766617</c:v>
                </c:pt>
                <c:pt idx="145">
                  <c:v>24.564343273452664</c:v>
                </c:pt>
                <c:pt idx="146">
                  <c:v>26.857628694138725</c:v>
                </c:pt>
                <c:pt idx="147">
                  <c:v>35.810887214824731</c:v>
                </c:pt>
                <c:pt idx="148">
                  <c:v>46.044175035510762</c:v>
                </c:pt>
                <c:pt idx="149">
                  <c:v>37.727414156196915</c:v>
                </c:pt>
                <c:pt idx="150">
                  <c:v>43.910683676882911</c:v>
                </c:pt>
                <c:pt idx="151">
                  <c:v>28.773976397568958</c:v>
                </c:pt>
                <c:pt idx="152">
                  <c:v>16.637238618255026</c:v>
                </c:pt>
                <c:pt idx="153">
                  <c:v>-0.59950526105893687</c:v>
                </c:pt>
                <c:pt idx="154">
                  <c:v>7.1537715596271596</c:v>
                </c:pt>
                <c:pt idx="155">
                  <c:v>12.227025280313171</c:v>
                </c:pt>
                <c:pt idx="156">
                  <c:v>12.790299700999242</c:v>
                </c:pt>
                <c:pt idx="157">
                  <c:v>11.673581421685242</c:v>
                </c:pt>
                <c:pt idx="158">
                  <c:v>20.406838742371292</c:v>
                </c:pt>
                <c:pt idx="159">
                  <c:v>12.280110763057394</c:v>
                </c:pt>
                <c:pt idx="160">
                  <c:v>24.863374183743474</c:v>
                </c:pt>
                <c:pt idx="161">
                  <c:v>18.486646204429462</c:v>
                </c:pt>
                <c:pt idx="162">
                  <c:v>14.199914525115503</c:v>
                </c:pt>
                <c:pt idx="163">
                  <c:v>15.183171845801553</c:v>
                </c:pt>
                <c:pt idx="164">
                  <c:v>71.34648286648769</c:v>
                </c:pt>
                <c:pt idx="165">
                  <c:v>49.29974138717364</c:v>
                </c:pt>
                <c:pt idx="166">
                  <c:v>46.13300480785972</c:v>
                </c:pt>
                <c:pt idx="167">
                  <c:v>51.016256128545763</c:v>
                </c:pt>
                <c:pt idx="168">
                  <c:v>77.219514649231883</c:v>
                </c:pt>
                <c:pt idx="169">
                  <c:v>72.722822069917925</c:v>
                </c:pt>
                <c:pt idx="170">
                  <c:v>44.84606349060391</c:v>
                </c:pt>
                <c:pt idx="171">
                  <c:v>34.359319611290061</c:v>
                </c:pt>
                <c:pt idx="172">
                  <c:v>24.542589131976058</c:v>
                </c:pt>
                <c:pt idx="173">
                  <c:v>16.925870852662115</c:v>
                </c:pt>
                <c:pt idx="174">
                  <c:v>-3.3808498266517972</c:v>
                </c:pt>
                <c:pt idx="175">
                  <c:v>-2.8075961059658425</c:v>
                </c:pt>
                <c:pt idx="176">
                  <c:v>-9.3643167852797546</c:v>
                </c:pt>
                <c:pt idx="177">
                  <c:v>9.5789319354063309</c:v>
                </c:pt>
                <c:pt idx="178">
                  <c:v>-3.3378045439076232</c:v>
                </c:pt>
                <c:pt idx="179">
                  <c:v>-17.78450942322155</c:v>
                </c:pt>
                <c:pt idx="180">
                  <c:v>-18.811261802535569</c:v>
                </c:pt>
                <c:pt idx="181">
                  <c:v>-2.207978881849499</c:v>
                </c:pt>
                <c:pt idx="182">
                  <c:v>0.82529673883658461</c:v>
                </c:pt>
                <c:pt idx="183">
                  <c:v>-20.521462940477363</c:v>
                </c:pt>
                <c:pt idx="184">
                  <c:v>-18.83819341979131</c:v>
                </c:pt>
                <c:pt idx="185">
                  <c:v>-9.8249067991052925</c:v>
                </c:pt>
                <c:pt idx="186">
                  <c:v>-2.8416494784191855</c:v>
                </c:pt>
                <c:pt idx="187">
                  <c:v>-0.7983640577331812</c:v>
                </c:pt>
                <c:pt idx="188">
                  <c:v>4.9648920629528561</c:v>
                </c:pt>
                <c:pt idx="189">
                  <c:v>31.658171383639001</c:v>
                </c:pt>
                <c:pt idx="190">
                  <c:v>6.4214275043249245</c:v>
                </c:pt>
                <c:pt idx="191">
                  <c:v>23.224722625011054</c:v>
                </c:pt>
                <c:pt idx="192">
                  <c:v>7.6579616456970712</c:v>
                </c:pt>
                <c:pt idx="193">
                  <c:v>35.661207966383131</c:v>
                </c:pt>
                <c:pt idx="194">
                  <c:v>32.004481187069246</c:v>
                </c:pt>
                <c:pt idx="195">
                  <c:v>38.867773907755236</c:v>
                </c:pt>
                <c:pt idx="196">
                  <c:v>38.451037428441282</c:v>
                </c:pt>
                <c:pt idx="197">
                  <c:v>51.944335049127346</c:v>
                </c:pt>
                <c:pt idx="198">
                  <c:v>38.517588669813335</c:v>
                </c:pt>
                <c:pt idx="199">
                  <c:v>38.220847190499512</c:v>
                </c:pt>
                <c:pt idx="200">
                  <c:v>26.284091111185489</c:v>
                </c:pt>
                <c:pt idx="201">
                  <c:v>25.427352131871544</c:v>
                </c:pt>
                <c:pt idx="202">
                  <c:v>19.340632652557645</c:v>
                </c:pt>
                <c:pt idx="203">
                  <c:v>-17.816094126756354</c:v>
                </c:pt>
                <c:pt idx="204">
                  <c:v>-22.422802606070263</c:v>
                </c:pt>
                <c:pt idx="205">
                  <c:v>-20.159546485384283</c:v>
                </c:pt>
                <c:pt idx="206">
                  <c:v>-20.98628676469815</c:v>
                </c:pt>
                <c:pt idx="207">
                  <c:v>-21.083015944012118</c:v>
                </c:pt>
                <c:pt idx="208">
                  <c:v>-24.559750123326069</c:v>
                </c:pt>
                <c:pt idx="209">
                  <c:v>-7.3764805026399927</c:v>
                </c:pt>
                <c:pt idx="210">
                  <c:v>-36.633213481953987</c:v>
                </c:pt>
                <c:pt idx="211">
                  <c:v>-29.03994026126793</c:v>
                </c:pt>
                <c:pt idx="212">
                  <c:v>-26.726665840581802</c:v>
                </c:pt>
                <c:pt idx="213">
                  <c:v>-17.783386519895828</c:v>
                </c:pt>
                <c:pt idx="214">
                  <c:v>-1.7601205992096993</c:v>
                </c:pt>
                <c:pt idx="215">
                  <c:v>-1.5768815785237393</c:v>
                </c:pt>
                <c:pt idx="216">
                  <c:v>-46.593593757837652</c:v>
                </c:pt>
                <c:pt idx="217">
                  <c:v>-37.640335237151646</c:v>
                </c:pt>
                <c:pt idx="218">
                  <c:v>-27.907047316465594</c:v>
                </c:pt>
                <c:pt idx="219">
                  <c:v>-32.683799795779464</c:v>
                </c:pt>
                <c:pt idx="220">
                  <c:v>-37.400524175093494</c:v>
                </c:pt>
                <c:pt idx="221">
                  <c:v>-41.927246054407419</c:v>
                </c:pt>
                <c:pt idx="222">
                  <c:v>-41.183978933721278</c:v>
                </c:pt>
                <c:pt idx="223">
                  <c:v>-40.810707013035312</c:v>
                </c:pt>
                <c:pt idx="224">
                  <c:v>-38.717433792349198</c:v>
                </c:pt>
                <c:pt idx="225">
                  <c:v>-35.934188671663208</c:v>
                </c:pt>
                <c:pt idx="226">
                  <c:v>-48.34091545097715</c:v>
                </c:pt>
                <c:pt idx="227">
                  <c:v>-42.867637330291132</c:v>
                </c:pt>
                <c:pt idx="228">
                  <c:v>-41.534373909605051</c:v>
                </c:pt>
                <c:pt idx="229">
                  <c:v>-35.961120188918926</c:v>
                </c:pt>
                <c:pt idx="230">
                  <c:v>-37.407825068232967</c:v>
                </c:pt>
                <c:pt idx="231">
                  <c:v>-24.314582347546889</c:v>
                </c:pt>
                <c:pt idx="232">
                  <c:v>-26.301295726860758</c:v>
                </c:pt>
                <c:pt idx="233">
                  <c:v>-32.948043306174782</c:v>
                </c:pt>
                <c:pt idx="234">
                  <c:v>-32.94476638548872</c:v>
                </c:pt>
                <c:pt idx="235">
                  <c:v>-16.261466364802686</c:v>
                </c:pt>
                <c:pt idx="236">
                  <c:v>-20.168254244116611</c:v>
                </c:pt>
                <c:pt idx="237">
                  <c:v>-40.014952923430656</c:v>
                </c:pt>
                <c:pt idx="238">
                  <c:v>-33.311694402744536</c:v>
                </c:pt>
                <c:pt idx="239">
                  <c:v>-31.968421182058421</c:v>
                </c:pt>
                <c:pt idx="240">
                  <c:v>-13.555171161372414</c:v>
                </c:pt>
                <c:pt idx="241">
                  <c:v>-16.981856440686329</c:v>
                </c:pt>
                <c:pt idx="242">
                  <c:v>-12.718600320000292</c:v>
                </c:pt>
                <c:pt idx="243">
                  <c:v>-5.4353246993142648</c:v>
                </c:pt>
                <c:pt idx="244">
                  <c:v>-4.6720685786282274</c:v>
                </c:pt>
                <c:pt idx="245">
                  <c:v>-10.998839357942188</c:v>
                </c:pt>
                <c:pt idx="246">
                  <c:v>-13.365527037256129</c:v>
                </c:pt>
                <c:pt idx="247">
                  <c:v>-27.002295316570098</c:v>
                </c:pt>
                <c:pt idx="248">
                  <c:v>-28.299036795884035</c:v>
                </c:pt>
                <c:pt idx="249">
                  <c:v>-23.935744075197931</c:v>
                </c:pt>
                <c:pt idx="250">
                  <c:v>-12.972475754511947</c:v>
                </c:pt>
                <c:pt idx="251">
                  <c:v>-20.039175633825835</c:v>
                </c:pt>
                <c:pt idx="252">
                  <c:v>-4.685934213139717</c:v>
                </c:pt>
                <c:pt idx="253">
                  <c:v>-23.342665892453738</c:v>
                </c:pt>
                <c:pt idx="254">
                  <c:v>-26.189397571767699</c:v>
                </c:pt>
                <c:pt idx="255">
                  <c:v>-47.286129251081661</c:v>
                </c:pt>
                <c:pt idx="256">
                  <c:v>-39.672860930395586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59-4461-8093-6F5E345DC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875151"/>
        <c:axId val="767876399"/>
      </c:scatterChart>
      <c:valAx>
        <c:axId val="76787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876399"/>
        <c:crosses val="autoZero"/>
        <c:crossBetween val="midCat"/>
      </c:valAx>
      <c:valAx>
        <c:axId val="76787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875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Amazon Residual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'Part 3'!$C$6:$C$262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 formatCode="0">
                  <c:v>253</c:v>
                </c:pt>
                <c:pt idx="253" formatCode="0">
                  <c:v>254</c:v>
                </c:pt>
                <c:pt idx="254" formatCode="0">
                  <c:v>255</c:v>
                </c:pt>
                <c:pt idx="255" formatCode="0">
                  <c:v>256</c:v>
                </c:pt>
                <c:pt idx="256" formatCode="0">
                  <c:v>257</c:v>
                </c:pt>
              </c:numCache>
            </c:numRef>
          </c:xVal>
          <c:yVal>
            <c:numRef>
              <c:f>'Part 3'!$M$6:$M$262</c:f>
              <c:numCache>
                <c:formatCode>0.00</c:formatCode>
                <c:ptCount val="257"/>
                <c:pt idx="0">
                  <c:v>2.5297543716631452</c:v>
                </c:pt>
                <c:pt idx="1">
                  <c:v>1.0521128163849767</c:v>
                </c:pt>
                <c:pt idx="2">
                  <c:v>2.1219718711068225</c:v>
                </c:pt>
                <c:pt idx="3">
                  <c:v>1.9953358758286583</c:v>
                </c:pt>
                <c:pt idx="4">
                  <c:v>0.92519554055049014</c:v>
                </c:pt>
                <c:pt idx="5">
                  <c:v>1.0535491652723294</c:v>
                </c:pt>
                <c:pt idx="6">
                  <c:v>-0.16659269000584231</c:v>
                </c:pt>
                <c:pt idx="7">
                  <c:v>-8.5228505284007383E-2</c:v>
                </c:pt>
                <c:pt idx="8">
                  <c:v>-1.5038719505621572</c:v>
                </c:pt>
                <c:pt idx="9">
                  <c:v>-2.2005152758403312</c:v>
                </c:pt>
                <c:pt idx="10">
                  <c:v>-1.7301511511184913</c:v>
                </c:pt>
                <c:pt idx="11">
                  <c:v>-2.7167953863966687</c:v>
                </c:pt>
                <c:pt idx="12">
                  <c:v>-1.6784381016748284</c:v>
                </c:pt>
                <c:pt idx="13">
                  <c:v>-2.2310765969530024</c:v>
                </c:pt>
                <c:pt idx="14">
                  <c:v>-2.7007225422311478</c:v>
                </c:pt>
                <c:pt idx="15">
                  <c:v>-4.173359217509315</c:v>
                </c:pt>
                <c:pt idx="16">
                  <c:v>-6.1640012527874859</c:v>
                </c:pt>
                <c:pt idx="17">
                  <c:v>-5.2441437280656515</c:v>
                </c:pt>
                <c:pt idx="18">
                  <c:v>-5.3322817933438245</c:v>
                </c:pt>
                <c:pt idx="19">
                  <c:v>-5.0239278686219961</c:v>
                </c:pt>
                <c:pt idx="20">
                  <c:v>1.552431426099858</c:v>
                </c:pt>
                <c:pt idx="21">
                  <c:v>1.0007924008216946</c:v>
                </c:pt>
                <c:pt idx="22">
                  <c:v>2.9486497755435295</c:v>
                </c:pt>
                <c:pt idx="23">
                  <c:v>2.1330108502653502</c:v>
                </c:pt>
                <c:pt idx="24">
                  <c:v>2.3253674249871921</c:v>
                </c:pt>
                <c:pt idx="25">
                  <c:v>3.4522256997090182</c:v>
                </c:pt>
                <c:pt idx="26">
                  <c:v>5.8580908744308715</c:v>
                </c:pt>
                <c:pt idx="27">
                  <c:v>6.376947449152695</c:v>
                </c:pt>
                <c:pt idx="28">
                  <c:v>6.511305423874532</c:v>
                </c:pt>
                <c:pt idx="29">
                  <c:v>5.6791640985963596</c:v>
                </c:pt>
                <c:pt idx="30">
                  <c:v>4.6035229733181922</c:v>
                </c:pt>
                <c:pt idx="31">
                  <c:v>5.3178827480400486</c:v>
                </c:pt>
                <c:pt idx="32">
                  <c:v>5.7197425227618766</c:v>
                </c:pt>
                <c:pt idx="33">
                  <c:v>4.5380985974837103</c:v>
                </c:pt>
                <c:pt idx="34">
                  <c:v>1.3559587722055397</c:v>
                </c:pt>
                <c:pt idx="35">
                  <c:v>-3.3036820530726203</c:v>
                </c:pt>
                <c:pt idx="36">
                  <c:v>-5.4568225383507922</c:v>
                </c:pt>
                <c:pt idx="37">
                  <c:v>-5.43996488362896</c:v>
                </c:pt>
                <c:pt idx="38">
                  <c:v>-10.530109488907115</c:v>
                </c:pt>
                <c:pt idx="39">
                  <c:v>-10.883246954185282</c:v>
                </c:pt>
                <c:pt idx="40">
                  <c:v>-7.6988859394634517</c:v>
                </c:pt>
                <c:pt idx="41">
                  <c:v>-10.272528164741615</c:v>
                </c:pt>
                <c:pt idx="42">
                  <c:v>-7.25617405001978</c:v>
                </c:pt>
                <c:pt idx="43">
                  <c:v>-10.171811515297932</c:v>
                </c:pt>
                <c:pt idx="44">
                  <c:v>-11.644455810576105</c:v>
                </c:pt>
                <c:pt idx="45">
                  <c:v>-16.994091385854276</c:v>
                </c:pt>
                <c:pt idx="46">
                  <c:v>-12.759231411132433</c:v>
                </c:pt>
                <c:pt idx="47">
                  <c:v>-16.632876686410611</c:v>
                </c:pt>
                <c:pt idx="48">
                  <c:v>-24.171019341688776</c:v>
                </c:pt>
                <c:pt idx="49">
                  <c:v>-19.077158206966942</c:v>
                </c:pt>
                <c:pt idx="50">
                  <c:v>-24.195302692245093</c:v>
                </c:pt>
                <c:pt idx="51">
                  <c:v>-18.586442167523259</c:v>
                </c:pt>
                <c:pt idx="52">
                  <c:v>-17.80408158280143</c:v>
                </c:pt>
                <c:pt idx="53">
                  <c:v>-15.583221548079592</c:v>
                </c:pt>
                <c:pt idx="54">
                  <c:v>-17.650867063357751</c:v>
                </c:pt>
                <c:pt idx="55">
                  <c:v>-15.139502578635913</c:v>
                </c:pt>
                <c:pt idx="56">
                  <c:v>-13.601648833914084</c:v>
                </c:pt>
                <c:pt idx="57">
                  <c:v>-16.640287389192252</c:v>
                </c:pt>
                <c:pt idx="58">
                  <c:v>-13.48343034447042</c:v>
                </c:pt>
                <c:pt idx="59">
                  <c:v>-16.578572209748586</c:v>
                </c:pt>
                <c:pt idx="60">
                  <c:v>-13.711708445026758</c:v>
                </c:pt>
                <c:pt idx="61">
                  <c:v>-14.748851650304914</c:v>
                </c:pt>
                <c:pt idx="62">
                  <c:v>-17.175490695583079</c:v>
                </c:pt>
                <c:pt idx="63">
                  <c:v>-16.944636160861251</c:v>
                </c:pt>
                <c:pt idx="64">
                  <c:v>-17.882276796139408</c:v>
                </c:pt>
                <c:pt idx="65">
                  <c:v>-13.657914871417574</c:v>
                </c:pt>
                <c:pt idx="66">
                  <c:v>-13.283055536695727</c:v>
                </c:pt>
                <c:pt idx="67">
                  <c:v>-12.038696961973898</c:v>
                </c:pt>
                <c:pt idx="68">
                  <c:v>-12.376339087252063</c:v>
                </c:pt>
                <c:pt idx="69">
                  <c:v>-6.3964840125302374</c:v>
                </c:pt>
                <c:pt idx="70">
                  <c:v>-0.99962143780840051</c:v>
                </c:pt>
                <c:pt idx="71">
                  <c:v>-0.1072602630865731</c:v>
                </c:pt>
                <c:pt idx="72">
                  <c:v>4.5925960116352655</c:v>
                </c:pt>
                <c:pt idx="73">
                  <c:v>2.6074547863571098</c:v>
                </c:pt>
                <c:pt idx="74">
                  <c:v>3.2123098610789356</c:v>
                </c:pt>
                <c:pt idx="75">
                  <c:v>-0.38782926419922603</c:v>
                </c:pt>
                <c:pt idx="76">
                  <c:v>1.0550309105226034</c:v>
                </c:pt>
                <c:pt idx="77">
                  <c:v>2.5273939852444585</c:v>
                </c:pt>
                <c:pt idx="78">
                  <c:v>2.7402507599662869</c:v>
                </c:pt>
                <c:pt idx="79">
                  <c:v>0.70361113468811709</c:v>
                </c:pt>
                <c:pt idx="80">
                  <c:v>-2.7180306905900551</c:v>
                </c:pt>
                <c:pt idx="81">
                  <c:v>-0.11217621586821735</c:v>
                </c:pt>
                <c:pt idx="82">
                  <c:v>4.626681558853619</c:v>
                </c:pt>
                <c:pt idx="83">
                  <c:v>-5.096954466424549</c:v>
                </c:pt>
                <c:pt idx="84">
                  <c:v>-3.9250980917027221</c:v>
                </c:pt>
                <c:pt idx="85">
                  <c:v>-4.1602393169808778</c:v>
                </c:pt>
                <c:pt idx="86">
                  <c:v>-2.8128763422590453</c:v>
                </c:pt>
                <c:pt idx="87">
                  <c:v>-2.3210201675372133</c:v>
                </c:pt>
                <c:pt idx="88">
                  <c:v>-2.0466627928153684</c:v>
                </c:pt>
                <c:pt idx="89">
                  <c:v>-0.90280631809352485</c:v>
                </c:pt>
                <c:pt idx="90">
                  <c:v>-3.8309406433716902</c:v>
                </c:pt>
                <c:pt idx="91">
                  <c:v>-3.6080817686498676</c:v>
                </c:pt>
                <c:pt idx="92">
                  <c:v>-2.88722929392803</c:v>
                </c:pt>
                <c:pt idx="93">
                  <c:v>-2.166369319206197</c:v>
                </c:pt>
                <c:pt idx="94">
                  <c:v>-1.6680053444843708</c:v>
                </c:pt>
                <c:pt idx="95">
                  <c:v>-0.84015066976253649</c:v>
                </c:pt>
                <c:pt idx="96">
                  <c:v>1.2647121049593153</c:v>
                </c:pt>
                <c:pt idx="97">
                  <c:v>-1.6209342203188584</c:v>
                </c:pt>
                <c:pt idx="98">
                  <c:v>-2.4395715455970191</c:v>
                </c:pt>
                <c:pt idx="99">
                  <c:v>-3.5162121708751926</c:v>
                </c:pt>
                <c:pt idx="100">
                  <c:v>-4.415354896153346</c:v>
                </c:pt>
                <c:pt idx="101">
                  <c:v>-5.2054964214315049</c:v>
                </c:pt>
                <c:pt idx="102">
                  <c:v>-3.4676380467096806</c:v>
                </c:pt>
                <c:pt idx="103">
                  <c:v>-2.3597769719878414</c:v>
                </c:pt>
                <c:pt idx="104">
                  <c:v>-2.6169213972660117</c:v>
                </c:pt>
                <c:pt idx="105">
                  <c:v>-2.6430630225441831</c:v>
                </c:pt>
                <c:pt idx="106">
                  <c:v>-3.8587035478223441</c:v>
                </c:pt>
                <c:pt idx="107">
                  <c:v>-3.064341973100511</c:v>
                </c:pt>
                <c:pt idx="108">
                  <c:v>-1.3369816983786791</c:v>
                </c:pt>
                <c:pt idx="109">
                  <c:v>2.1773735763431574</c:v>
                </c:pt>
                <c:pt idx="110">
                  <c:v>4.1812307510649873</c:v>
                </c:pt>
                <c:pt idx="111">
                  <c:v>-0.61890537421315628</c:v>
                </c:pt>
                <c:pt idx="112">
                  <c:v>-1.5915495994913158</c:v>
                </c:pt>
                <c:pt idx="113">
                  <c:v>-0.53418752476949294</c:v>
                </c:pt>
                <c:pt idx="114">
                  <c:v>1.269672649952355</c:v>
                </c:pt>
                <c:pt idx="115">
                  <c:v>2.229523524674164</c:v>
                </c:pt>
                <c:pt idx="116">
                  <c:v>2.553891499396002</c:v>
                </c:pt>
                <c:pt idx="117">
                  <c:v>3.2797487741178486</c:v>
                </c:pt>
                <c:pt idx="118">
                  <c:v>4.8945984488396732</c:v>
                </c:pt>
                <c:pt idx="119">
                  <c:v>7.0984678235614922</c:v>
                </c:pt>
                <c:pt idx="120">
                  <c:v>5.2723230982833797</c:v>
                </c:pt>
                <c:pt idx="121">
                  <c:v>5.9556846730051802</c:v>
                </c:pt>
                <c:pt idx="122">
                  <c:v>2.5445333477270253</c:v>
                </c:pt>
                <c:pt idx="123">
                  <c:v>1.5943957224488656</c:v>
                </c:pt>
                <c:pt idx="124">
                  <c:v>5.1907516971706968</c:v>
                </c:pt>
                <c:pt idx="125">
                  <c:v>10.859113871892532</c:v>
                </c:pt>
                <c:pt idx="126">
                  <c:v>11.113474546614356</c:v>
                </c:pt>
                <c:pt idx="127">
                  <c:v>19.124839021336186</c:v>
                </c:pt>
                <c:pt idx="128">
                  <c:v>15.953189596058024</c:v>
                </c:pt>
                <c:pt idx="129">
                  <c:v>19.677047970779853</c:v>
                </c:pt>
                <c:pt idx="130">
                  <c:v>24.427410845501697</c:v>
                </c:pt>
                <c:pt idx="131">
                  <c:v>24.970269520223525</c:v>
                </c:pt>
                <c:pt idx="132">
                  <c:v>19.844625294945359</c:v>
                </c:pt>
                <c:pt idx="133">
                  <c:v>18.51898416966722</c:v>
                </c:pt>
                <c:pt idx="134">
                  <c:v>14.43684284438902</c:v>
                </c:pt>
                <c:pt idx="135">
                  <c:v>13.662700119110895</c:v>
                </c:pt>
                <c:pt idx="136">
                  <c:v>11.440559393832729</c:v>
                </c:pt>
                <c:pt idx="137">
                  <c:v>22.858417968554562</c:v>
                </c:pt>
                <c:pt idx="138">
                  <c:v>19.605286643276372</c:v>
                </c:pt>
                <c:pt idx="139">
                  <c:v>17.360639217998227</c:v>
                </c:pt>
                <c:pt idx="140">
                  <c:v>11.36699879272004</c:v>
                </c:pt>
                <c:pt idx="141">
                  <c:v>12.159353867441865</c:v>
                </c:pt>
                <c:pt idx="142">
                  <c:v>14.148715142163724</c:v>
                </c:pt>
                <c:pt idx="143">
                  <c:v>11.079070816885547</c:v>
                </c:pt>
                <c:pt idx="144">
                  <c:v>12.413433291607419</c:v>
                </c:pt>
                <c:pt idx="145">
                  <c:v>13.005287866329212</c:v>
                </c:pt>
                <c:pt idx="146">
                  <c:v>18.319646141051066</c:v>
                </c:pt>
                <c:pt idx="147">
                  <c:v>15.354509215772907</c:v>
                </c:pt>
                <c:pt idx="148">
                  <c:v>16.375868190494742</c:v>
                </c:pt>
                <c:pt idx="149">
                  <c:v>19.360224665216577</c:v>
                </c:pt>
                <c:pt idx="150">
                  <c:v>20.0330881399384</c:v>
                </c:pt>
                <c:pt idx="151">
                  <c:v>16.830448114660243</c:v>
                </c:pt>
                <c:pt idx="152">
                  <c:v>15.539810689382051</c:v>
                </c:pt>
                <c:pt idx="153">
                  <c:v>11.83965776410389</c:v>
                </c:pt>
                <c:pt idx="154">
                  <c:v>15.592523138825726</c:v>
                </c:pt>
                <c:pt idx="155">
                  <c:v>15.205877413547597</c:v>
                </c:pt>
                <c:pt idx="156">
                  <c:v>14.230242388269403</c:v>
                </c:pt>
                <c:pt idx="157">
                  <c:v>15.624098962991269</c:v>
                </c:pt>
                <c:pt idx="158">
                  <c:v>21.802455637713081</c:v>
                </c:pt>
                <c:pt idx="159">
                  <c:v>18.876320112434911</c:v>
                </c:pt>
                <c:pt idx="160">
                  <c:v>20.395176687156749</c:v>
                </c:pt>
                <c:pt idx="161">
                  <c:v>19.437028161878573</c:v>
                </c:pt>
                <c:pt idx="162">
                  <c:v>20.248395736600429</c:v>
                </c:pt>
                <c:pt idx="163">
                  <c:v>21.874246911322246</c:v>
                </c:pt>
                <c:pt idx="164">
                  <c:v>26.316611186044071</c:v>
                </c:pt>
                <c:pt idx="165">
                  <c:v>23.898471260765916</c:v>
                </c:pt>
                <c:pt idx="166">
                  <c:v>23.662826435487744</c:v>
                </c:pt>
                <c:pt idx="167">
                  <c:v>25.79519321020959</c:v>
                </c:pt>
                <c:pt idx="168">
                  <c:v>27.877541584931436</c:v>
                </c:pt>
                <c:pt idx="169">
                  <c:v>29.168401259653251</c:v>
                </c:pt>
                <c:pt idx="170">
                  <c:v>20.670259534375106</c:v>
                </c:pt>
                <c:pt idx="171">
                  <c:v>16.675627309096939</c:v>
                </c:pt>
                <c:pt idx="172">
                  <c:v>9.1109877838187856</c:v>
                </c:pt>
                <c:pt idx="173">
                  <c:v>14.723838458540598</c:v>
                </c:pt>
                <c:pt idx="174">
                  <c:v>9.7231943332624269</c:v>
                </c:pt>
                <c:pt idx="175">
                  <c:v>6.4530646079842597</c:v>
                </c:pt>
                <c:pt idx="176">
                  <c:v>5.4649173827060906</c:v>
                </c:pt>
                <c:pt idx="177">
                  <c:v>7.7972810574279379</c:v>
                </c:pt>
                <c:pt idx="178">
                  <c:v>3.5701354321497547</c:v>
                </c:pt>
                <c:pt idx="179">
                  <c:v>-0.22401159312838104</c:v>
                </c:pt>
                <c:pt idx="180">
                  <c:v>-3.2406469184065543</c:v>
                </c:pt>
                <c:pt idx="181">
                  <c:v>-3.2882882436847183</c:v>
                </c:pt>
                <c:pt idx="182">
                  <c:v>4.8120655310371205</c:v>
                </c:pt>
                <c:pt idx="183">
                  <c:v>-1.9700727942410481</c:v>
                </c:pt>
                <c:pt idx="184">
                  <c:v>-1.2992081195192213</c:v>
                </c:pt>
                <c:pt idx="185">
                  <c:v>2.1421489552026287</c:v>
                </c:pt>
                <c:pt idx="186">
                  <c:v>5.7625070299244499</c:v>
                </c:pt>
                <c:pt idx="187">
                  <c:v>3.9783698046462916</c:v>
                </c:pt>
                <c:pt idx="188">
                  <c:v>3.8452182793681118</c:v>
                </c:pt>
                <c:pt idx="189">
                  <c:v>7.1460877540899617</c:v>
                </c:pt>
                <c:pt idx="190">
                  <c:v>2.0074431288118149</c:v>
                </c:pt>
                <c:pt idx="191">
                  <c:v>5.3918087035336271</c:v>
                </c:pt>
                <c:pt idx="192">
                  <c:v>0.10416197825549034</c:v>
                </c:pt>
                <c:pt idx="193">
                  <c:v>4.5650198529773149</c:v>
                </c:pt>
                <c:pt idx="194">
                  <c:v>3.9823749276991407</c:v>
                </c:pt>
                <c:pt idx="195">
                  <c:v>8.4617418024209883</c:v>
                </c:pt>
                <c:pt idx="196">
                  <c:v>15.950095977142809</c:v>
                </c:pt>
                <c:pt idx="197">
                  <c:v>15.659458551864645</c:v>
                </c:pt>
                <c:pt idx="198">
                  <c:v>11.337815226586486</c:v>
                </c:pt>
                <c:pt idx="199">
                  <c:v>9.7591681013083189</c:v>
                </c:pt>
                <c:pt idx="200">
                  <c:v>6.1365298760301528</c:v>
                </c:pt>
                <c:pt idx="201">
                  <c:v>2.5358949507520094</c:v>
                </c:pt>
                <c:pt idx="202">
                  <c:v>2.7002440254738076</c:v>
                </c:pt>
                <c:pt idx="203">
                  <c:v>0.77110250019566706</c:v>
                </c:pt>
                <c:pt idx="204">
                  <c:v>1.8474674917456468E-2</c:v>
                </c:pt>
                <c:pt idx="205">
                  <c:v>1.0928274496393442</c:v>
                </c:pt>
                <c:pt idx="206">
                  <c:v>0.89919012436115509</c:v>
                </c:pt>
                <c:pt idx="207">
                  <c:v>4.538041799083004</c:v>
                </c:pt>
                <c:pt idx="208">
                  <c:v>-1.9650895261951575</c:v>
                </c:pt>
                <c:pt idx="209">
                  <c:v>0.12076834852666707</c:v>
                </c:pt>
                <c:pt idx="210">
                  <c:v>-8.9478842767514948</c:v>
                </c:pt>
                <c:pt idx="211">
                  <c:v>-10.857021502029681</c:v>
                </c:pt>
                <c:pt idx="212">
                  <c:v>-8.9861599273078241</c:v>
                </c:pt>
                <c:pt idx="213">
                  <c:v>0.32569594741400465</c:v>
                </c:pt>
                <c:pt idx="214">
                  <c:v>4.0420622221358542</c:v>
                </c:pt>
                <c:pt idx="215">
                  <c:v>3.1849116968576539</c:v>
                </c:pt>
                <c:pt idx="216">
                  <c:v>-5.5222296284204901</c:v>
                </c:pt>
                <c:pt idx="217">
                  <c:v>-11.283860153698669</c:v>
                </c:pt>
                <c:pt idx="218">
                  <c:v>-6.4910015789768067</c:v>
                </c:pt>
                <c:pt idx="219">
                  <c:v>-8.1721419042549712</c:v>
                </c:pt>
                <c:pt idx="220">
                  <c:v>-7.5712846295331531</c:v>
                </c:pt>
                <c:pt idx="221">
                  <c:v>-7.7844379548113238</c:v>
                </c:pt>
                <c:pt idx="222">
                  <c:v>-7.8800680800895009</c:v>
                </c:pt>
                <c:pt idx="223">
                  <c:v>-9.7157190053676459</c:v>
                </c:pt>
                <c:pt idx="224">
                  <c:v>-9.463357230645812</c:v>
                </c:pt>
                <c:pt idx="225">
                  <c:v>-10.669995055923948</c:v>
                </c:pt>
                <c:pt idx="226">
                  <c:v>-11.04614278120215</c:v>
                </c:pt>
                <c:pt idx="227">
                  <c:v>-10.388278606480299</c:v>
                </c:pt>
                <c:pt idx="228">
                  <c:v>-7.3634253317584921</c:v>
                </c:pt>
                <c:pt idx="229">
                  <c:v>-7.1755624570366194</c:v>
                </c:pt>
                <c:pt idx="230">
                  <c:v>-8.8662090823148105</c:v>
                </c:pt>
                <c:pt idx="231">
                  <c:v>-6.5898452075929583</c:v>
                </c:pt>
                <c:pt idx="232">
                  <c:v>-7.7429857328711194</c:v>
                </c:pt>
                <c:pt idx="233">
                  <c:v>-8.9086231581493109</c:v>
                </c:pt>
                <c:pt idx="234">
                  <c:v>-10.441768583427461</c:v>
                </c:pt>
                <c:pt idx="235">
                  <c:v>-10.996413608705637</c:v>
                </c:pt>
                <c:pt idx="236">
                  <c:v>-10.357546633983787</c:v>
                </c:pt>
                <c:pt idx="237">
                  <c:v>-14.337683059261963</c:v>
                </c:pt>
                <c:pt idx="238">
                  <c:v>-14.798837484540115</c:v>
                </c:pt>
                <c:pt idx="239">
                  <c:v>-14.377972909818311</c:v>
                </c:pt>
                <c:pt idx="240">
                  <c:v>-12.676117635096432</c:v>
                </c:pt>
                <c:pt idx="241">
                  <c:v>-12.594257560374615</c:v>
                </c:pt>
                <c:pt idx="242">
                  <c:v>-9.1278911856527714</c:v>
                </c:pt>
                <c:pt idx="243">
                  <c:v>-9.6975356109309416</c:v>
                </c:pt>
                <c:pt idx="244">
                  <c:v>-11.744673336209104</c:v>
                </c:pt>
                <c:pt idx="245">
                  <c:v>-11.843813061487282</c:v>
                </c:pt>
                <c:pt idx="246">
                  <c:v>-12.152455886765438</c:v>
                </c:pt>
                <c:pt idx="247">
                  <c:v>-13.540597012043577</c:v>
                </c:pt>
                <c:pt idx="248">
                  <c:v>-14.49523593732178</c:v>
                </c:pt>
                <c:pt idx="249">
                  <c:v>-9.2573852625999109</c:v>
                </c:pt>
                <c:pt idx="250">
                  <c:v>-7.6810182878781177</c:v>
                </c:pt>
                <c:pt idx="251">
                  <c:v>-9.8141698131562691</c:v>
                </c:pt>
                <c:pt idx="252">
                  <c:v>-11.58230663843446</c:v>
                </c:pt>
                <c:pt idx="253">
                  <c:v>-15.427947763712581</c:v>
                </c:pt>
                <c:pt idx="254">
                  <c:v>-14.153588888990754</c:v>
                </c:pt>
                <c:pt idx="255">
                  <c:v>-18.489230014268941</c:v>
                </c:pt>
                <c:pt idx="256">
                  <c:v>-17.884871139547101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6F-489C-81C8-89297E3B1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230111"/>
        <c:axId val="1522235103"/>
      </c:scatterChart>
      <c:valAx>
        <c:axId val="152223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235103"/>
        <c:crosses val="autoZero"/>
        <c:crossBetween val="midCat"/>
      </c:valAx>
      <c:valAx>
        <c:axId val="152223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23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4</xdr:col>
      <xdr:colOff>899160</xdr:colOff>
      <xdr:row>14</xdr:row>
      <xdr:rowOff>167640</xdr:rowOff>
    </xdr:to>
    <xdr:graphicFrame macro="">
      <xdr:nvGraphicFramePr>
        <xdr:cNvPr id="4" name="Chart 3" descr="Chart type: Line. 'AAPL (Apple Inc) / $' by 'Period'&#10;&#10;Description automatically generated">
          <a:extLst>
            <a:ext uri="{FF2B5EF4-FFF2-40B4-BE49-F238E27FC236}">
              <a16:creationId xmlns:a16="http://schemas.microsoft.com/office/drawing/2014/main" id="{1B2F6D8F-8DD7-4678-A837-BCF19674C8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305889</xdr:colOff>
      <xdr:row>0</xdr:row>
      <xdr:rowOff>192676</xdr:rowOff>
    </xdr:from>
    <xdr:to>
      <xdr:col>10</xdr:col>
      <xdr:colOff>629093</xdr:colOff>
      <xdr:row>15</xdr:row>
      <xdr:rowOff>17720</xdr:rowOff>
    </xdr:to>
    <xdr:graphicFrame macro="">
      <xdr:nvGraphicFramePr>
        <xdr:cNvPr id="5" name="Chart 4" descr="Chart type: Line. 'HON (Honeywell Inc)  /  $' by 'Period'&#10;&#10;Description automatically generated">
          <a:extLst>
            <a:ext uri="{FF2B5EF4-FFF2-40B4-BE49-F238E27FC236}">
              <a16:creationId xmlns:a16="http://schemas.microsoft.com/office/drawing/2014/main" id="{F32A635F-F9C3-437F-B992-F3F1D3605D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783021</xdr:colOff>
      <xdr:row>28</xdr:row>
      <xdr:rowOff>61749</xdr:rowOff>
    </xdr:from>
    <xdr:to>
      <xdr:col>40</xdr:col>
      <xdr:colOff>851647</xdr:colOff>
      <xdr:row>42</xdr:row>
      <xdr:rowOff>145676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C357A57-58AD-BBA1-6812-E82F6FEBCF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1131794</xdr:colOff>
      <xdr:row>27</xdr:row>
      <xdr:rowOff>190500</xdr:rowOff>
    </xdr:from>
    <xdr:to>
      <xdr:col>43</xdr:col>
      <xdr:colOff>616324</xdr:colOff>
      <xdr:row>43</xdr:row>
      <xdr:rowOff>32497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485C4F6-E5FF-4BBB-9BCA-8DAD8E17D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72667</xdr:colOff>
      <xdr:row>44</xdr:row>
      <xdr:rowOff>76166</xdr:rowOff>
    </xdr:from>
    <xdr:to>
      <xdr:col>36</xdr:col>
      <xdr:colOff>369455</xdr:colOff>
      <xdr:row>58</xdr:row>
      <xdr:rowOff>23091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3DC577-3FB6-30B0-3AE8-2FFD6B548C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762000</xdr:colOff>
      <xdr:row>44</xdr:row>
      <xdr:rowOff>90406</xdr:rowOff>
    </xdr:from>
    <xdr:to>
      <xdr:col>40</xdr:col>
      <xdr:colOff>852406</xdr:colOff>
      <xdr:row>59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A72C7EC-B628-4034-97F7-CE9FAD7EBA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1110711</xdr:colOff>
      <xdr:row>44</xdr:row>
      <xdr:rowOff>129151</xdr:rowOff>
    </xdr:from>
    <xdr:to>
      <xdr:col>43</xdr:col>
      <xdr:colOff>594100</xdr:colOff>
      <xdr:row>59</xdr:row>
      <xdr:rowOff>90406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DBD5C7D0-216D-4F2A-8339-6B67C3BFD7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44</xdr:col>
      <xdr:colOff>0</xdr:colOff>
      <xdr:row>28</xdr:row>
      <xdr:rowOff>0</xdr:rowOff>
    </xdr:from>
    <xdr:to>
      <xdr:col>49</xdr:col>
      <xdr:colOff>285750</xdr:colOff>
      <xdr:row>42</xdr:row>
      <xdr:rowOff>76200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AD7B8FB7-577A-4DCE-8547-850D44D1D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0</xdr:colOff>
      <xdr:row>45</xdr:row>
      <xdr:rowOff>0</xdr:rowOff>
    </xdr:from>
    <xdr:to>
      <xdr:col>49</xdr:col>
      <xdr:colOff>304800</xdr:colOff>
      <xdr:row>59</xdr:row>
      <xdr:rowOff>171450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71B674A2-BDFF-42AE-921F-146A29D445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0</xdr:colOff>
      <xdr:row>29</xdr:row>
      <xdr:rowOff>0</xdr:rowOff>
    </xdr:from>
    <xdr:to>
      <xdr:col>36</xdr:col>
      <xdr:colOff>368710</xdr:colOff>
      <xdr:row>43</xdr:row>
      <xdr:rowOff>36871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29BDE6C1-9D14-4883-820D-71A7D5B2E5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7"/>
  </sheetPr>
  <dimension ref="A1:F258"/>
  <sheetViews>
    <sheetView topLeftCell="A9" workbookViewId="0">
      <selection activeCell="A3" sqref="A3"/>
    </sheetView>
  </sheetViews>
  <sheetFormatPr baseColWidth="10" defaultColWidth="11.1640625" defaultRowHeight="16" x14ac:dyDescent="0.2"/>
  <cols>
    <col min="1" max="2" width="10.83203125" style="2"/>
    <col min="3" max="3" width="24.33203125" style="2" customWidth="1"/>
    <col min="4" max="4" width="1.6640625" style="2" customWidth="1"/>
    <col min="5" max="5" width="29" style="2" customWidth="1"/>
    <col min="6" max="6" width="26.1640625" style="2" customWidth="1"/>
  </cols>
  <sheetData>
    <row r="1" spans="1:5" x14ac:dyDescent="0.2">
      <c r="A1" s="24" t="s">
        <v>0</v>
      </c>
      <c r="B1" s="24" t="s">
        <v>1</v>
      </c>
      <c r="C1" s="24" t="s">
        <v>75</v>
      </c>
      <c r="D1" s="24"/>
      <c r="E1" s="24" t="s">
        <v>76</v>
      </c>
    </row>
    <row r="2" spans="1:5" x14ac:dyDescent="0.2">
      <c r="A2" s="25">
        <v>43832</v>
      </c>
      <c r="B2" s="26">
        <v>1</v>
      </c>
      <c r="C2" s="26">
        <v>94.900497439999995</v>
      </c>
      <c r="D2" s="26"/>
      <c r="E2" s="26">
        <v>329.80999759999997</v>
      </c>
    </row>
    <row r="3" spans="1:5" x14ac:dyDescent="0.2">
      <c r="A3" s="25">
        <v>43833</v>
      </c>
      <c r="B3" s="26">
        <v>2</v>
      </c>
      <c r="C3" s="26">
        <v>93.748497009999994</v>
      </c>
      <c r="D3" s="26"/>
      <c r="E3" s="26">
        <v>325.89999390000003</v>
      </c>
    </row>
    <row r="4" spans="1:5" x14ac:dyDescent="0.2">
      <c r="A4" s="25">
        <v>43836</v>
      </c>
      <c r="B4" s="26">
        <v>3</v>
      </c>
      <c r="C4" s="26">
        <v>95.143997189999993</v>
      </c>
      <c r="D4" s="26"/>
      <c r="E4" s="26">
        <v>335.82998659999998</v>
      </c>
    </row>
    <row r="5" spans="1:5" x14ac:dyDescent="0.2">
      <c r="A5" s="25">
        <v>43837</v>
      </c>
      <c r="B5" s="26">
        <v>4</v>
      </c>
      <c r="C5" s="26">
        <v>95.343002319999997</v>
      </c>
      <c r="D5" s="26"/>
      <c r="E5" s="26">
        <v>330.75</v>
      </c>
    </row>
    <row r="6" spans="1:5" x14ac:dyDescent="0.2">
      <c r="A6" s="25">
        <v>43838</v>
      </c>
      <c r="B6" s="26">
        <v>5</v>
      </c>
      <c r="C6" s="26">
        <v>94.598503109999996</v>
      </c>
      <c r="D6" s="26"/>
      <c r="E6" s="26">
        <v>339.26000979999998</v>
      </c>
    </row>
    <row r="7" spans="1:5" x14ac:dyDescent="0.2">
      <c r="A7" s="25">
        <v>43839</v>
      </c>
      <c r="B7" s="26">
        <v>6</v>
      </c>
      <c r="C7" s="26">
        <v>95.052497860000003</v>
      </c>
      <c r="D7" s="26"/>
      <c r="E7" s="26">
        <v>335.6600037</v>
      </c>
    </row>
    <row r="8" spans="1:5" x14ac:dyDescent="0.2">
      <c r="A8" s="25">
        <v>43840</v>
      </c>
      <c r="B8" s="26">
        <v>7</v>
      </c>
      <c r="C8" s="26">
        <v>94.157997129999998</v>
      </c>
      <c r="D8" s="26"/>
      <c r="E8" s="26">
        <v>329.0499878</v>
      </c>
    </row>
    <row r="9" spans="1:5" x14ac:dyDescent="0.2">
      <c r="A9" s="25">
        <v>43843</v>
      </c>
      <c r="B9" s="26">
        <v>8</v>
      </c>
      <c r="C9" s="26">
        <v>94.565002440000001</v>
      </c>
      <c r="D9" s="26"/>
      <c r="E9" s="26">
        <v>338.92001340000002</v>
      </c>
    </row>
    <row r="10" spans="1:5" x14ac:dyDescent="0.2">
      <c r="A10" s="25">
        <v>43844</v>
      </c>
      <c r="B10" s="26">
        <v>9</v>
      </c>
      <c r="C10" s="26">
        <v>93.472000120000004</v>
      </c>
      <c r="D10" s="26"/>
      <c r="E10" s="26">
        <v>338.69000240000003</v>
      </c>
    </row>
    <row r="11" spans="1:5" x14ac:dyDescent="0.2">
      <c r="A11" s="25">
        <v>43845</v>
      </c>
      <c r="B11" s="26">
        <v>10</v>
      </c>
      <c r="C11" s="26">
        <v>93.100997919999998</v>
      </c>
      <c r="D11" s="26"/>
      <c r="E11" s="26">
        <v>339.07000729999999</v>
      </c>
    </row>
    <row r="12" spans="1:5" x14ac:dyDescent="0.2">
      <c r="A12" s="25">
        <v>43846</v>
      </c>
      <c r="B12" s="26">
        <v>11</v>
      </c>
      <c r="C12" s="26">
        <v>93.897003170000005</v>
      </c>
      <c r="D12" s="26"/>
      <c r="E12" s="26">
        <v>338.61999509999998</v>
      </c>
    </row>
    <row r="13" spans="1:5" x14ac:dyDescent="0.2">
      <c r="A13" s="25">
        <v>43847</v>
      </c>
      <c r="B13" s="26">
        <v>12</v>
      </c>
      <c r="C13" s="26">
        <v>93.236000059999995</v>
      </c>
      <c r="D13" s="26"/>
      <c r="E13" s="26">
        <v>339.67001340000002</v>
      </c>
    </row>
    <row r="14" spans="1:5" x14ac:dyDescent="0.2">
      <c r="A14" s="25">
        <v>43851</v>
      </c>
      <c r="B14" s="26">
        <v>13</v>
      </c>
      <c r="C14" s="26">
        <v>94.599998470000003</v>
      </c>
      <c r="D14" s="26"/>
      <c r="E14" s="26">
        <v>338.10998540000003</v>
      </c>
    </row>
    <row r="15" spans="1:5" x14ac:dyDescent="0.2">
      <c r="A15" s="25">
        <v>43852</v>
      </c>
      <c r="B15" s="26">
        <v>14</v>
      </c>
      <c r="C15" s="26">
        <v>94.373001099999996</v>
      </c>
      <c r="D15" s="26"/>
      <c r="E15" s="26">
        <v>326</v>
      </c>
    </row>
    <row r="16" spans="1:5" x14ac:dyDescent="0.2">
      <c r="A16" s="25">
        <v>43853</v>
      </c>
      <c r="B16" s="26">
        <v>15</v>
      </c>
      <c r="C16" s="26">
        <v>94.228996280000004</v>
      </c>
      <c r="D16" s="26"/>
      <c r="E16" s="26">
        <v>349.60000609999997</v>
      </c>
    </row>
    <row r="17" spans="1:5" x14ac:dyDescent="0.2">
      <c r="A17" s="25">
        <v>43854</v>
      </c>
      <c r="B17" s="26">
        <v>16</v>
      </c>
      <c r="C17" s="26">
        <v>93.082000730000004</v>
      </c>
      <c r="D17" s="26"/>
      <c r="E17" s="26">
        <v>353.1600037</v>
      </c>
    </row>
    <row r="18" spans="1:5" x14ac:dyDescent="0.2">
      <c r="A18" s="25">
        <v>43857</v>
      </c>
      <c r="B18" s="26">
        <v>17</v>
      </c>
      <c r="C18" s="26">
        <v>91.416999820000001</v>
      </c>
      <c r="D18" s="26"/>
      <c r="E18" s="26">
        <v>342.88000490000002</v>
      </c>
    </row>
    <row r="19" spans="1:5" x14ac:dyDescent="0.2">
      <c r="A19" s="25">
        <v>43858</v>
      </c>
      <c r="B19" s="26">
        <v>18</v>
      </c>
      <c r="C19" s="26">
        <v>92.662498470000003</v>
      </c>
      <c r="D19" s="26"/>
      <c r="E19" s="26">
        <v>348.51998900000001</v>
      </c>
    </row>
    <row r="20" spans="1:5" x14ac:dyDescent="0.2">
      <c r="A20" s="25">
        <v>43859</v>
      </c>
      <c r="B20" s="26">
        <v>19</v>
      </c>
      <c r="C20" s="26">
        <v>92.900001529999997</v>
      </c>
      <c r="D20" s="26"/>
      <c r="E20" s="26">
        <v>343.1600037</v>
      </c>
    </row>
    <row r="21" spans="1:5" x14ac:dyDescent="0.2">
      <c r="A21" s="25">
        <v>43860</v>
      </c>
      <c r="B21" s="26">
        <v>20</v>
      </c>
      <c r="C21" s="26">
        <v>93.533996579999993</v>
      </c>
      <c r="D21" s="26"/>
      <c r="E21" s="26">
        <v>347.73999020000002</v>
      </c>
    </row>
    <row r="22" spans="1:5" x14ac:dyDescent="0.2">
      <c r="A22" s="25">
        <v>43861</v>
      </c>
      <c r="B22" s="26">
        <v>21</v>
      </c>
      <c r="C22" s="26">
        <v>100.435997</v>
      </c>
      <c r="D22" s="26"/>
      <c r="E22" s="26">
        <v>345.0899963</v>
      </c>
    </row>
    <row r="23" spans="1:5" x14ac:dyDescent="0.2">
      <c r="A23" s="25">
        <v>43864</v>
      </c>
      <c r="B23" s="26">
        <v>22</v>
      </c>
      <c r="C23" s="26">
        <v>100.2099991</v>
      </c>
      <c r="D23" s="26"/>
      <c r="E23" s="26">
        <v>358</v>
      </c>
    </row>
    <row r="24" spans="1:5" x14ac:dyDescent="0.2">
      <c r="A24" s="25">
        <v>43865</v>
      </c>
      <c r="B24" s="26">
        <v>23</v>
      </c>
      <c r="C24" s="26">
        <v>102.48349760000001</v>
      </c>
      <c r="D24" s="26"/>
      <c r="E24" s="26">
        <v>369.01000979999998</v>
      </c>
    </row>
    <row r="25" spans="1:5" x14ac:dyDescent="0.2">
      <c r="A25" s="25">
        <v>43866</v>
      </c>
      <c r="B25" s="26">
        <v>24</v>
      </c>
      <c r="C25" s="26">
        <v>101.9934998</v>
      </c>
      <c r="D25" s="26"/>
      <c r="E25" s="26">
        <v>369.67001340000002</v>
      </c>
    </row>
    <row r="26" spans="1:5" x14ac:dyDescent="0.2">
      <c r="A26" s="25">
        <v>43867</v>
      </c>
      <c r="B26" s="26">
        <v>25</v>
      </c>
      <c r="C26" s="26">
        <v>102.5114975</v>
      </c>
      <c r="D26" s="26"/>
      <c r="E26" s="26">
        <v>366.9500122</v>
      </c>
    </row>
    <row r="27" spans="1:5" x14ac:dyDescent="0.2">
      <c r="A27" s="25">
        <v>43868</v>
      </c>
      <c r="B27" s="26">
        <v>26</v>
      </c>
      <c r="C27" s="26">
        <v>103.9639969</v>
      </c>
      <c r="D27" s="26"/>
      <c r="E27" s="26">
        <v>366.76998900000001</v>
      </c>
    </row>
    <row r="28" spans="1:5" x14ac:dyDescent="0.2">
      <c r="A28" s="25">
        <v>43871</v>
      </c>
      <c r="B28" s="26">
        <v>27</v>
      </c>
      <c r="C28" s="26">
        <v>106.6955032</v>
      </c>
      <c r="D28" s="26"/>
      <c r="E28" s="26">
        <v>371.07000729999999</v>
      </c>
    </row>
    <row r="29" spans="1:5" x14ac:dyDescent="0.2">
      <c r="A29" s="25">
        <v>43872</v>
      </c>
      <c r="B29" s="26">
        <v>28</v>
      </c>
      <c r="C29" s="26">
        <v>107.5400009</v>
      </c>
      <c r="D29" s="26"/>
      <c r="E29" s="26">
        <v>373.69000240000003</v>
      </c>
    </row>
    <row r="30" spans="1:5" x14ac:dyDescent="0.2">
      <c r="A30" s="25">
        <v>43873</v>
      </c>
      <c r="B30" s="26">
        <v>29</v>
      </c>
      <c r="C30" s="26">
        <v>108</v>
      </c>
      <c r="D30" s="26"/>
      <c r="E30" s="26">
        <v>380.01000979999998</v>
      </c>
    </row>
    <row r="31" spans="1:5" x14ac:dyDescent="0.2">
      <c r="A31" s="25">
        <v>43874</v>
      </c>
      <c r="B31" s="26">
        <v>30</v>
      </c>
      <c r="C31" s="26">
        <v>107.4934998</v>
      </c>
      <c r="D31" s="26"/>
      <c r="E31" s="26">
        <v>381.39999390000003</v>
      </c>
    </row>
    <row r="32" spans="1:5" x14ac:dyDescent="0.2">
      <c r="A32" s="25">
        <v>43875</v>
      </c>
      <c r="B32" s="26">
        <v>31</v>
      </c>
      <c r="C32" s="26">
        <v>106.7434998</v>
      </c>
      <c r="D32" s="26"/>
      <c r="E32" s="26">
        <v>380.39999390000003</v>
      </c>
    </row>
    <row r="33" spans="1:5" x14ac:dyDescent="0.2">
      <c r="A33" s="25">
        <v>43879</v>
      </c>
      <c r="B33" s="26">
        <v>32</v>
      </c>
      <c r="C33" s="26">
        <v>107.7835007</v>
      </c>
      <c r="D33" s="26"/>
      <c r="E33" s="26">
        <v>387.77999879999999</v>
      </c>
    </row>
    <row r="34" spans="1:5" x14ac:dyDescent="0.2">
      <c r="A34" s="25">
        <v>43880</v>
      </c>
      <c r="B34" s="26">
        <v>33</v>
      </c>
      <c r="C34" s="26">
        <v>108.5110016</v>
      </c>
      <c r="D34" s="26"/>
      <c r="E34" s="26">
        <v>386.19000240000003</v>
      </c>
    </row>
    <row r="35" spans="1:5" x14ac:dyDescent="0.2">
      <c r="A35" s="25">
        <v>43881</v>
      </c>
      <c r="B35" s="26">
        <v>34</v>
      </c>
      <c r="C35" s="26">
        <v>107.6549988</v>
      </c>
      <c r="D35" s="26"/>
      <c r="E35" s="26">
        <v>386</v>
      </c>
    </row>
    <row r="36" spans="1:5" x14ac:dyDescent="0.2">
      <c r="A36" s="25">
        <v>43882</v>
      </c>
      <c r="B36" s="26">
        <v>35</v>
      </c>
      <c r="C36" s="26">
        <v>104.7985001</v>
      </c>
      <c r="D36" s="26"/>
      <c r="E36" s="26">
        <v>380.07000729999999</v>
      </c>
    </row>
    <row r="37" spans="1:5" x14ac:dyDescent="0.2">
      <c r="A37" s="25">
        <v>43885</v>
      </c>
      <c r="B37" s="26">
        <v>36</v>
      </c>
      <c r="C37" s="26">
        <v>100.46450040000001</v>
      </c>
      <c r="D37" s="26"/>
      <c r="E37" s="26">
        <v>368.7000122</v>
      </c>
    </row>
    <row r="38" spans="1:5" x14ac:dyDescent="0.2">
      <c r="A38" s="25">
        <v>43886</v>
      </c>
      <c r="B38" s="26">
        <v>37</v>
      </c>
      <c r="C38" s="26">
        <v>98.637001040000001</v>
      </c>
      <c r="D38" s="26"/>
      <c r="E38" s="26">
        <v>360.0899963</v>
      </c>
    </row>
    <row r="39" spans="1:5" x14ac:dyDescent="0.2">
      <c r="A39" s="25">
        <v>43887</v>
      </c>
      <c r="B39" s="26">
        <v>38</v>
      </c>
      <c r="C39" s="26">
        <v>98.979499820000001</v>
      </c>
      <c r="D39" s="26"/>
      <c r="E39" s="26">
        <v>379.23999020000002</v>
      </c>
    </row>
    <row r="40" spans="1:5" x14ac:dyDescent="0.2">
      <c r="A40" s="25">
        <v>43888</v>
      </c>
      <c r="B40" s="26">
        <v>39</v>
      </c>
      <c r="C40" s="26">
        <v>94.214996339999999</v>
      </c>
      <c r="D40" s="26"/>
      <c r="E40" s="26">
        <v>371.7099915</v>
      </c>
    </row>
    <row r="41" spans="1:5" x14ac:dyDescent="0.2">
      <c r="A41" s="25">
        <v>43889</v>
      </c>
      <c r="B41" s="26">
        <v>40</v>
      </c>
      <c r="C41" s="26">
        <v>94.1875</v>
      </c>
      <c r="D41" s="26"/>
      <c r="E41" s="26">
        <v>369.02999879999999</v>
      </c>
    </row>
    <row r="42" spans="1:5" x14ac:dyDescent="0.2">
      <c r="A42" s="25">
        <v>43892</v>
      </c>
      <c r="B42" s="26">
        <v>41</v>
      </c>
      <c r="C42" s="26">
        <v>97.697502139999997</v>
      </c>
      <c r="D42" s="26"/>
      <c r="E42" s="26">
        <v>381.0499878</v>
      </c>
    </row>
    <row r="43" spans="1:5" x14ac:dyDescent="0.2">
      <c r="A43" s="25">
        <v>43893</v>
      </c>
      <c r="B43" s="26">
        <v>42</v>
      </c>
      <c r="C43" s="26">
        <v>95.449501040000001</v>
      </c>
      <c r="D43" s="26"/>
      <c r="E43" s="26">
        <v>368.76998900000001</v>
      </c>
    </row>
    <row r="44" spans="1:5" x14ac:dyDescent="0.2">
      <c r="A44" s="25">
        <v>43894</v>
      </c>
      <c r="B44" s="26">
        <v>43</v>
      </c>
      <c r="C44" s="26">
        <v>98.791496280000004</v>
      </c>
      <c r="D44" s="26"/>
      <c r="E44" s="26">
        <v>383.7900085</v>
      </c>
    </row>
    <row r="45" spans="1:5" x14ac:dyDescent="0.2">
      <c r="A45" s="25">
        <v>43895</v>
      </c>
      <c r="B45" s="26">
        <v>44</v>
      </c>
      <c r="C45" s="26">
        <v>96.201499940000005</v>
      </c>
      <c r="D45" s="26"/>
      <c r="E45" s="26">
        <v>372.77999879999999</v>
      </c>
    </row>
    <row r="46" spans="1:5" x14ac:dyDescent="0.2">
      <c r="A46" s="25">
        <v>43896</v>
      </c>
      <c r="B46" s="26">
        <v>45</v>
      </c>
      <c r="C46" s="26">
        <v>95.05449677</v>
      </c>
      <c r="D46" s="26"/>
      <c r="E46" s="26">
        <v>368.97000120000001</v>
      </c>
    </row>
    <row r="47" spans="1:5" x14ac:dyDescent="0.2">
      <c r="A47" s="25">
        <v>43899</v>
      </c>
      <c r="B47" s="26">
        <v>46</v>
      </c>
      <c r="C47" s="26">
        <v>90.030502319999997</v>
      </c>
      <c r="D47" s="26"/>
      <c r="E47" s="26">
        <v>346.48999020000002</v>
      </c>
    </row>
    <row r="48" spans="1:5" x14ac:dyDescent="0.2">
      <c r="A48" s="25">
        <v>43900</v>
      </c>
      <c r="B48" s="26">
        <v>47</v>
      </c>
      <c r="C48" s="26">
        <v>94.591003420000007</v>
      </c>
      <c r="D48" s="26"/>
      <c r="E48" s="26">
        <v>364.13000490000002</v>
      </c>
    </row>
    <row r="49" spans="1:5" x14ac:dyDescent="0.2">
      <c r="A49" s="25">
        <v>43901</v>
      </c>
      <c r="B49" s="26">
        <v>48</v>
      </c>
      <c r="C49" s="26">
        <v>91.042999269999996</v>
      </c>
      <c r="D49" s="26"/>
      <c r="E49" s="26">
        <v>349.92001340000002</v>
      </c>
    </row>
    <row r="50" spans="1:5" x14ac:dyDescent="0.2">
      <c r="A50" s="25">
        <v>43902</v>
      </c>
      <c r="B50" s="26">
        <v>49</v>
      </c>
      <c r="C50" s="26">
        <v>83.830497739999998</v>
      </c>
      <c r="D50" s="26"/>
      <c r="E50" s="26">
        <v>315.25</v>
      </c>
    </row>
    <row r="51" spans="1:5" x14ac:dyDescent="0.2">
      <c r="A51" s="25">
        <v>43903</v>
      </c>
      <c r="B51" s="26">
        <v>50</v>
      </c>
      <c r="C51" s="26">
        <v>89.25</v>
      </c>
      <c r="D51" s="26"/>
      <c r="E51" s="26">
        <v>336.2999878</v>
      </c>
    </row>
    <row r="52" spans="1:5" x14ac:dyDescent="0.2">
      <c r="A52" s="25">
        <v>43906</v>
      </c>
      <c r="B52" s="26">
        <v>51</v>
      </c>
      <c r="C52" s="26">
        <v>84.457496640000002</v>
      </c>
      <c r="D52" s="26"/>
      <c r="E52" s="26">
        <v>298.8399963</v>
      </c>
    </row>
    <row r="53" spans="1:5" x14ac:dyDescent="0.2">
      <c r="A53" s="25">
        <v>43907</v>
      </c>
      <c r="B53" s="26">
        <v>52</v>
      </c>
      <c r="C53" s="26">
        <v>90.391998290000004</v>
      </c>
      <c r="D53" s="26"/>
      <c r="E53" s="26">
        <v>319.75</v>
      </c>
    </row>
    <row r="54" spans="1:5" x14ac:dyDescent="0.2">
      <c r="A54" s="25">
        <v>43908</v>
      </c>
      <c r="B54" s="26">
        <v>53</v>
      </c>
      <c r="C54" s="26">
        <v>91.5</v>
      </c>
      <c r="D54" s="26"/>
      <c r="E54" s="26">
        <v>315.47000120000001</v>
      </c>
    </row>
    <row r="55" spans="1:5" x14ac:dyDescent="0.2">
      <c r="A55" s="25">
        <v>43909</v>
      </c>
      <c r="B55" s="26">
        <v>54</v>
      </c>
      <c r="C55" s="26">
        <v>94.046501160000005</v>
      </c>
      <c r="D55" s="26"/>
      <c r="E55" s="26">
        <v>332.02999879999999</v>
      </c>
    </row>
    <row r="56" spans="1:5" x14ac:dyDescent="0.2">
      <c r="A56" s="25">
        <v>43910</v>
      </c>
      <c r="B56" s="26">
        <v>55</v>
      </c>
      <c r="C56" s="26">
        <v>92.30449677</v>
      </c>
      <c r="D56" s="26"/>
      <c r="E56" s="26">
        <v>332.82998659999998</v>
      </c>
    </row>
    <row r="57" spans="1:5" x14ac:dyDescent="0.2">
      <c r="A57" s="25">
        <v>43913</v>
      </c>
      <c r="B57" s="26">
        <v>56</v>
      </c>
      <c r="C57" s="26">
        <v>95.141502380000006</v>
      </c>
      <c r="D57" s="26"/>
      <c r="E57" s="26">
        <v>360.26998900000001</v>
      </c>
    </row>
    <row r="58" spans="1:5" x14ac:dyDescent="0.2">
      <c r="A58" s="25">
        <v>43914</v>
      </c>
      <c r="B58" s="26">
        <v>57</v>
      </c>
      <c r="C58" s="26">
        <v>97.004997250000002</v>
      </c>
      <c r="D58" s="26"/>
      <c r="E58" s="26">
        <v>357.32000729999999</v>
      </c>
    </row>
    <row r="59" spans="1:5" x14ac:dyDescent="0.2">
      <c r="A59" s="25">
        <v>43915</v>
      </c>
      <c r="B59" s="26">
        <v>58</v>
      </c>
      <c r="C59" s="26">
        <v>94.291999820000001</v>
      </c>
      <c r="D59" s="26"/>
      <c r="E59" s="26">
        <v>342.39001459999997</v>
      </c>
    </row>
    <row r="60" spans="1:5" x14ac:dyDescent="0.2">
      <c r="A60" s="25">
        <v>43916</v>
      </c>
      <c r="B60" s="26">
        <v>59</v>
      </c>
      <c r="C60" s="26">
        <v>97.77449799</v>
      </c>
      <c r="D60" s="26"/>
      <c r="E60" s="26">
        <v>362.98999020000002</v>
      </c>
    </row>
    <row r="61" spans="1:5" x14ac:dyDescent="0.2">
      <c r="A61" s="25">
        <v>43917</v>
      </c>
      <c r="B61" s="26">
        <v>60</v>
      </c>
      <c r="C61" s="26">
        <v>95.004997250000002</v>
      </c>
      <c r="D61" s="26"/>
      <c r="E61" s="26">
        <v>357.11999509999998</v>
      </c>
    </row>
    <row r="62" spans="1:5" x14ac:dyDescent="0.2">
      <c r="A62" s="25">
        <v>43920</v>
      </c>
      <c r="B62" s="26">
        <v>61</v>
      </c>
      <c r="C62" s="26">
        <v>98.197502139999997</v>
      </c>
      <c r="D62" s="26"/>
      <c r="E62" s="26">
        <v>370.9599915</v>
      </c>
    </row>
    <row r="63" spans="1:5" x14ac:dyDescent="0.2">
      <c r="A63" s="25">
        <v>43921</v>
      </c>
      <c r="B63" s="26">
        <v>62</v>
      </c>
      <c r="C63" s="26">
        <v>97.486000059999995</v>
      </c>
      <c r="D63" s="26"/>
      <c r="E63" s="26">
        <v>375.5</v>
      </c>
    </row>
    <row r="64" spans="1:5" x14ac:dyDescent="0.2">
      <c r="A64" s="25">
        <v>43922</v>
      </c>
      <c r="B64" s="26">
        <v>63</v>
      </c>
      <c r="C64" s="26">
        <v>95.385002139999997</v>
      </c>
      <c r="D64" s="26"/>
      <c r="E64" s="26">
        <v>364.07998659999998</v>
      </c>
    </row>
    <row r="65" spans="1:5" x14ac:dyDescent="0.2">
      <c r="A65" s="25">
        <v>43923</v>
      </c>
      <c r="B65" s="26">
        <v>64</v>
      </c>
      <c r="C65" s="26">
        <v>95.941497799999993</v>
      </c>
      <c r="D65" s="26"/>
      <c r="E65" s="26">
        <v>370.07998659999998</v>
      </c>
    </row>
    <row r="66" spans="1:5" x14ac:dyDescent="0.2">
      <c r="A66" s="25">
        <v>43924</v>
      </c>
      <c r="B66" s="26">
        <v>65</v>
      </c>
      <c r="C66" s="26">
        <v>95.329498290000004</v>
      </c>
      <c r="D66" s="26"/>
      <c r="E66" s="26">
        <v>361.76000979999998</v>
      </c>
    </row>
    <row r="67" spans="1:5" x14ac:dyDescent="0.2">
      <c r="A67" s="25">
        <v>43927</v>
      </c>
      <c r="B67" s="26">
        <v>66</v>
      </c>
      <c r="C67" s="26">
        <v>99.879501340000004</v>
      </c>
      <c r="D67" s="26"/>
      <c r="E67" s="26">
        <v>379.9599915</v>
      </c>
    </row>
    <row r="68" spans="1:5" x14ac:dyDescent="0.2">
      <c r="A68" s="25">
        <v>43928</v>
      </c>
      <c r="B68" s="26">
        <v>67</v>
      </c>
      <c r="C68" s="26">
        <v>100.58000180000001</v>
      </c>
      <c r="D68" s="26"/>
      <c r="E68" s="26">
        <v>372.27999879999999</v>
      </c>
    </row>
    <row r="69" spans="1:5" x14ac:dyDescent="0.2">
      <c r="A69" s="25">
        <v>43929</v>
      </c>
      <c r="B69" s="26">
        <v>68</v>
      </c>
      <c r="C69" s="26">
        <v>102.1500015</v>
      </c>
      <c r="D69" s="26"/>
      <c r="E69" s="26">
        <v>371.11999509999998</v>
      </c>
    </row>
    <row r="70" spans="1:5" x14ac:dyDescent="0.2">
      <c r="A70" s="25">
        <v>43930</v>
      </c>
      <c r="B70" s="26">
        <v>69</v>
      </c>
      <c r="C70" s="26">
        <v>102.1380005</v>
      </c>
      <c r="D70" s="26"/>
      <c r="E70" s="26">
        <v>370.72000120000001</v>
      </c>
    </row>
    <row r="71" spans="1:5" x14ac:dyDescent="0.2">
      <c r="A71" s="25">
        <v>43934</v>
      </c>
      <c r="B71" s="26">
        <v>70</v>
      </c>
      <c r="C71" s="26">
        <v>108.4434967</v>
      </c>
      <c r="D71" s="26"/>
      <c r="E71" s="26">
        <v>396.72000120000001</v>
      </c>
    </row>
    <row r="72" spans="1:5" x14ac:dyDescent="0.2">
      <c r="A72" s="25">
        <v>43935</v>
      </c>
      <c r="B72" s="26">
        <v>71</v>
      </c>
      <c r="C72" s="26">
        <v>114.1660004</v>
      </c>
      <c r="D72" s="26"/>
      <c r="E72" s="26">
        <v>413.5499878</v>
      </c>
    </row>
    <row r="73" spans="1:5" x14ac:dyDescent="0.2">
      <c r="A73" s="25">
        <v>43936</v>
      </c>
      <c r="B73" s="26">
        <v>72</v>
      </c>
      <c r="C73" s="26">
        <v>115.3840027</v>
      </c>
      <c r="D73" s="26"/>
      <c r="E73" s="26">
        <v>426.75</v>
      </c>
    </row>
    <row r="74" spans="1:5" x14ac:dyDescent="0.2">
      <c r="A74" s="25">
        <v>43937</v>
      </c>
      <c r="B74" s="26">
        <v>73</v>
      </c>
      <c r="C74" s="26">
        <v>120.4095001</v>
      </c>
      <c r="D74" s="26"/>
      <c r="E74" s="26">
        <v>439.17001340000002</v>
      </c>
    </row>
    <row r="75" spans="1:5" x14ac:dyDescent="0.2">
      <c r="A75" s="25">
        <v>43938</v>
      </c>
      <c r="B75" s="26">
        <v>74</v>
      </c>
      <c r="C75" s="26">
        <v>118.75</v>
      </c>
      <c r="D75" s="26"/>
      <c r="E75" s="26">
        <v>422.9599915</v>
      </c>
    </row>
    <row r="76" spans="1:5" x14ac:dyDescent="0.2">
      <c r="A76" s="25">
        <v>43941</v>
      </c>
      <c r="B76" s="26">
        <v>75</v>
      </c>
      <c r="C76" s="26">
        <v>119.68049619999999</v>
      </c>
      <c r="D76" s="26"/>
      <c r="E76" s="26">
        <v>437.48999020000002</v>
      </c>
    </row>
    <row r="77" spans="1:5" x14ac:dyDescent="0.2">
      <c r="A77" s="25">
        <v>43942</v>
      </c>
      <c r="B77" s="26">
        <v>76</v>
      </c>
      <c r="C77" s="26">
        <v>116.4059982</v>
      </c>
      <c r="D77" s="26"/>
      <c r="E77" s="26">
        <v>433.82998659999998</v>
      </c>
    </row>
    <row r="78" spans="1:5" x14ac:dyDescent="0.2">
      <c r="A78" s="25">
        <v>43943</v>
      </c>
      <c r="B78" s="26">
        <v>77</v>
      </c>
      <c r="C78" s="26">
        <v>118.1744995</v>
      </c>
      <c r="D78" s="26"/>
      <c r="E78" s="26">
        <v>421.42001340000002</v>
      </c>
    </row>
    <row r="79" spans="1:5" x14ac:dyDescent="0.2">
      <c r="A79" s="25">
        <v>43944</v>
      </c>
      <c r="B79" s="26">
        <v>78</v>
      </c>
      <c r="C79" s="26">
        <v>119.9725037</v>
      </c>
      <c r="D79" s="26"/>
      <c r="E79" s="26">
        <v>426.7000122</v>
      </c>
    </row>
    <row r="80" spans="1:5" x14ac:dyDescent="0.2">
      <c r="A80" s="25">
        <v>43945</v>
      </c>
      <c r="B80" s="26">
        <v>79</v>
      </c>
      <c r="C80" s="26">
        <v>120.5110016</v>
      </c>
      <c r="D80" s="26"/>
      <c r="E80" s="26">
        <v>424.98999020000002</v>
      </c>
    </row>
    <row r="81" spans="1:5" x14ac:dyDescent="0.2">
      <c r="A81" s="25">
        <v>43948</v>
      </c>
      <c r="B81" s="26">
        <v>80</v>
      </c>
      <c r="C81" s="26">
        <v>118.8000031</v>
      </c>
      <c r="D81" s="26"/>
      <c r="E81" s="26">
        <v>421.38000490000002</v>
      </c>
    </row>
    <row r="82" spans="1:5" x14ac:dyDescent="0.2">
      <c r="A82" s="25">
        <v>43949</v>
      </c>
      <c r="B82" s="26">
        <v>81</v>
      </c>
      <c r="C82" s="26">
        <v>115.70400239999999</v>
      </c>
      <c r="D82" s="26"/>
      <c r="E82" s="26">
        <v>403.82998659999998</v>
      </c>
    </row>
    <row r="83" spans="1:5" x14ac:dyDescent="0.2">
      <c r="A83" s="25">
        <v>43950</v>
      </c>
      <c r="B83" s="26">
        <v>82</v>
      </c>
      <c r="C83" s="26">
        <v>118.635498</v>
      </c>
      <c r="D83" s="26"/>
      <c r="E83" s="26">
        <v>411.89001459999997</v>
      </c>
    </row>
    <row r="84" spans="1:5" x14ac:dyDescent="0.2">
      <c r="A84" s="25">
        <v>43951</v>
      </c>
      <c r="B84" s="26">
        <v>83</v>
      </c>
      <c r="C84" s="26">
        <v>123.6999969</v>
      </c>
      <c r="D84" s="26"/>
      <c r="E84" s="26">
        <v>419.85000609999997</v>
      </c>
    </row>
    <row r="85" spans="1:5" x14ac:dyDescent="0.2">
      <c r="A85" s="25">
        <v>43952</v>
      </c>
      <c r="B85" s="26">
        <v>84</v>
      </c>
      <c r="C85" s="26">
        <v>114.302002</v>
      </c>
      <c r="D85" s="26"/>
      <c r="E85" s="26">
        <v>415.26998900000001</v>
      </c>
    </row>
    <row r="86" spans="1:5" x14ac:dyDescent="0.2">
      <c r="A86" s="25">
        <v>43955</v>
      </c>
      <c r="B86" s="26">
        <v>85</v>
      </c>
      <c r="C86" s="26">
        <v>115.7994995</v>
      </c>
      <c r="D86" s="26"/>
      <c r="E86" s="26">
        <v>428.14999390000003</v>
      </c>
    </row>
    <row r="87" spans="1:5" x14ac:dyDescent="0.2">
      <c r="A87" s="25">
        <v>43956</v>
      </c>
      <c r="B87" s="26">
        <v>86</v>
      </c>
      <c r="C87" s="26">
        <v>115.88999939999999</v>
      </c>
      <c r="D87" s="26"/>
      <c r="E87" s="26">
        <v>424.67999270000001</v>
      </c>
    </row>
    <row r="88" spans="1:5" x14ac:dyDescent="0.2">
      <c r="A88" s="25">
        <v>43957</v>
      </c>
      <c r="B88" s="26">
        <v>87</v>
      </c>
      <c r="C88" s="26">
        <v>117.56300349999999</v>
      </c>
      <c r="D88" s="26"/>
      <c r="E88" s="26">
        <v>434.26000979999998</v>
      </c>
    </row>
    <row r="89" spans="1:5" x14ac:dyDescent="0.2">
      <c r="A89" s="25">
        <v>43958</v>
      </c>
      <c r="B89" s="26">
        <v>88</v>
      </c>
      <c r="C89" s="26">
        <v>118.38050079999999</v>
      </c>
      <c r="D89" s="26"/>
      <c r="E89" s="26">
        <v>436.52999879999999</v>
      </c>
    </row>
    <row r="90" spans="1:5" x14ac:dyDescent="0.2">
      <c r="A90" s="25">
        <v>43959</v>
      </c>
      <c r="B90" s="26">
        <v>89</v>
      </c>
      <c r="C90" s="26">
        <v>118.98049930000001</v>
      </c>
      <c r="D90" s="26"/>
      <c r="E90" s="26">
        <v>435.5499878</v>
      </c>
    </row>
    <row r="91" spans="1:5" x14ac:dyDescent="0.2">
      <c r="A91" s="25">
        <v>43962</v>
      </c>
      <c r="B91" s="26">
        <v>90</v>
      </c>
      <c r="C91" s="26">
        <v>120.4499969</v>
      </c>
      <c r="D91" s="26"/>
      <c r="E91" s="26">
        <v>440.51998900000001</v>
      </c>
    </row>
    <row r="92" spans="1:5" x14ac:dyDescent="0.2">
      <c r="A92" s="25">
        <v>43963</v>
      </c>
      <c r="B92" s="26">
        <v>91</v>
      </c>
      <c r="C92" s="26">
        <v>117.8475037</v>
      </c>
      <c r="D92" s="26"/>
      <c r="E92" s="26">
        <v>431.82000729999999</v>
      </c>
    </row>
    <row r="93" spans="1:5" x14ac:dyDescent="0.2">
      <c r="A93" s="25">
        <v>43964</v>
      </c>
      <c r="B93" s="26">
        <v>92</v>
      </c>
      <c r="C93" s="26">
        <v>118.39600369999999</v>
      </c>
      <c r="D93" s="26"/>
      <c r="E93" s="26">
        <v>438.26998900000001</v>
      </c>
    </row>
    <row r="94" spans="1:5" x14ac:dyDescent="0.2">
      <c r="A94" s="25">
        <v>43965</v>
      </c>
      <c r="B94" s="26">
        <v>93</v>
      </c>
      <c r="C94" s="26">
        <v>119.4424973</v>
      </c>
      <c r="D94" s="26"/>
      <c r="E94" s="26">
        <v>441.9500122</v>
      </c>
    </row>
    <row r="95" spans="1:5" x14ac:dyDescent="0.2">
      <c r="A95" s="25">
        <v>43966</v>
      </c>
      <c r="B95" s="26">
        <v>94</v>
      </c>
      <c r="C95" s="26">
        <v>120.4889984</v>
      </c>
      <c r="D95" s="26"/>
      <c r="E95" s="26">
        <v>454.19000240000003</v>
      </c>
    </row>
    <row r="96" spans="1:5" x14ac:dyDescent="0.2">
      <c r="A96" s="25">
        <v>43969</v>
      </c>
      <c r="B96" s="26">
        <v>95</v>
      </c>
      <c r="C96" s="26">
        <v>121.31300349999999</v>
      </c>
      <c r="D96" s="26"/>
      <c r="E96" s="26">
        <v>452.57998659999998</v>
      </c>
    </row>
    <row r="97" spans="1:5" x14ac:dyDescent="0.2">
      <c r="A97" s="25">
        <v>43970</v>
      </c>
      <c r="B97" s="26">
        <v>96</v>
      </c>
      <c r="C97" s="26">
        <v>122.4664993</v>
      </c>
      <c r="D97" s="26"/>
      <c r="E97" s="26">
        <v>451.0400085</v>
      </c>
    </row>
    <row r="98" spans="1:5" x14ac:dyDescent="0.2">
      <c r="A98" s="25">
        <v>43971</v>
      </c>
      <c r="B98" s="26">
        <v>97</v>
      </c>
      <c r="C98" s="26">
        <v>124.8970032</v>
      </c>
      <c r="D98" s="26"/>
      <c r="E98" s="26">
        <v>447.67001340000002</v>
      </c>
    </row>
    <row r="99" spans="1:5" x14ac:dyDescent="0.2">
      <c r="A99" s="25">
        <v>43972</v>
      </c>
      <c r="B99" s="26">
        <v>98</v>
      </c>
      <c r="C99" s="26">
        <v>122.33699799999999</v>
      </c>
      <c r="D99" s="26"/>
      <c r="E99" s="26">
        <v>436.25</v>
      </c>
    </row>
    <row r="100" spans="1:5" x14ac:dyDescent="0.2">
      <c r="A100" s="25">
        <v>43973</v>
      </c>
      <c r="B100" s="26">
        <v>99</v>
      </c>
      <c r="C100" s="26">
        <v>121.8440018</v>
      </c>
      <c r="D100" s="26"/>
      <c r="E100" s="26">
        <v>429.32000729999999</v>
      </c>
    </row>
    <row r="101" spans="1:5" x14ac:dyDescent="0.2">
      <c r="A101" s="25">
        <v>43977</v>
      </c>
      <c r="B101" s="26">
        <v>100</v>
      </c>
      <c r="C101" s="26">
        <v>121.09300229999999</v>
      </c>
      <c r="D101" s="26"/>
      <c r="E101" s="26">
        <v>414.76998900000001</v>
      </c>
    </row>
    <row r="102" spans="1:5" x14ac:dyDescent="0.2">
      <c r="A102" s="25">
        <v>43978</v>
      </c>
      <c r="B102" s="26">
        <v>101</v>
      </c>
      <c r="C102" s="26">
        <v>120.51950069999999</v>
      </c>
      <c r="D102" s="26"/>
      <c r="E102" s="26">
        <v>419.89001459999997</v>
      </c>
    </row>
    <row r="103" spans="1:5" x14ac:dyDescent="0.2">
      <c r="A103" s="25">
        <v>43979</v>
      </c>
      <c r="B103" s="26">
        <v>102</v>
      </c>
      <c r="C103" s="26">
        <v>120.0550003</v>
      </c>
      <c r="D103" s="26"/>
      <c r="E103" s="26">
        <v>413.44000240000003</v>
      </c>
    </row>
    <row r="104" spans="1:5" x14ac:dyDescent="0.2">
      <c r="A104" s="25">
        <v>43980</v>
      </c>
      <c r="B104" s="26">
        <v>103</v>
      </c>
      <c r="C104" s="26">
        <v>122.1184998</v>
      </c>
      <c r="D104" s="26"/>
      <c r="E104" s="26">
        <v>419.73001099999999</v>
      </c>
    </row>
    <row r="105" spans="1:5" x14ac:dyDescent="0.2">
      <c r="A105" s="25">
        <v>43983</v>
      </c>
      <c r="B105" s="26">
        <v>104</v>
      </c>
      <c r="C105" s="26">
        <v>123.552002</v>
      </c>
      <c r="D105" s="26"/>
      <c r="E105" s="26">
        <v>425.92001340000002</v>
      </c>
    </row>
    <row r="106" spans="1:5" x14ac:dyDescent="0.2">
      <c r="A106" s="25">
        <v>43984</v>
      </c>
      <c r="B106" s="26">
        <v>105</v>
      </c>
      <c r="C106" s="26">
        <v>123.6204987</v>
      </c>
      <c r="D106" s="26"/>
      <c r="E106" s="26">
        <v>427.30999759999997</v>
      </c>
    </row>
    <row r="107" spans="1:5" x14ac:dyDescent="0.2">
      <c r="A107" s="25">
        <v>43985</v>
      </c>
      <c r="B107" s="26">
        <v>106</v>
      </c>
      <c r="C107" s="26">
        <v>123.91999819999999</v>
      </c>
      <c r="D107" s="26"/>
      <c r="E107" s="26">
        <v>421.97000120000001</v>
      </c>
    </row>
    <row r="108" spans="1:5" x14ac:dyDescent="0.2">
      <c r="A108" s="25">
        <v>43986</v>
      </c>
      <c r="B108" s="26">
        <v>107</v>
      </c>
      <c r="C108" s="26">
        <v>123.0299988</v>
      </c>
      <c r="D108" s="26"/>
      <c r="E108" s="26">
        <v>414.32998659999998</v>
      </c>
    </row>
    <row r="109" spans="1:5" x14ac:dyDescent="0.2">
      <c r="A109" s="25">
        <v>43987</v>
      </c>
      <c r="B109" s="26">
        <v>108</v>
      </c>
      <c r="C109" s="26">
        <v>124.1500015</v>
      </c>
      <c r="D109" s="26"/>
      <c r="E109" s="26">
        <v>419.60000609999997</v>
      </c>
    </row>
    <row r="110" spans="1:5" x14ac:dyDescent="0.2">
      <c r="A110" s="25">
        <v>43990</v>
      </c>
      <c r="B110" s="26">
        <v>109</v>
      </c>
      <c r="C110" s="26">
        <v>126.2030029</v>
      </c>
      <c r="D110" s="26"/>
      <c r="E110" s="26">
        <v>419.48999020000002</v>
      </c>
    </row>
    <row r="111" spans="1:5" x14ac:dyDescent="0.2">
      <c r="A111" s="25">
        <v>43991</v>
      </c>
      <c r="B111" s="26">
        <v>110</v>
      </c>
      <c r="C111" s="26">
        <v>130.04299929999999</v>
      </c>
      <c r="D111" s="26"/>
      <c r="E111" s="26">
        <v>434.0499878</v>
      </c>
    </row>
    <row r="112" spans="1:5" x14ac:dyDescent="0.2">
      <c r="A112" s="25">
        <v>43992</v>
      </c>
      <c r="B112" s="26">
        <v>111</v>
      </c>
      <c r="C112" s="26">
        <v>132.3724976</v>
      </c>
      <c r="D112" s="26"/>
      <c r="E112" s="26">
        <v>434.48001099999999</v>
      </c>
    </row>
    <row r="113" spans="1:5" x14ac:dyDescent="0.2">
      <c r="A113" s="25">
        <v>43993</v>
      </c>
      <c r="B113" s="26">
        <v>112</v>
      </c>
      <c r="C113" s="26">
        <v>127.8980026</v>
      </c>
      <c r="D113" s="26"/>
      <c r="E113" s="26">
        <v>425.55999759999997</v>
      </c>
    </row>
    <row r="114" spans="1:5" x14ac:dyDescent="0.2">
      <c r="A114" s="25">
        <v>43994</v>
      </c>
      <c r="B114" s="26">
        <v>113</v>
      </c>
      <c r="C114" s="26">
        <v>127.25099950000001</v>
      </c>
      <c r="D114" s="26"/>
      <c r="E114" s="26">
        <v>418.07000729999999</v>
      </c>
    </row>
    <row r="115" spans="1:5" x14ac:dyDescent="0.2">
      <c r="A115" s="25">
        <v>43997</v>
      </c>
      <c r="B115" s="26">
        <v>114</v>
      </c>
      <c r="C115" s="26">
        <v>128.6340027</v>
      </c>
      <c r="D115" s="26"/>
      <c r="E115" s="26">
        <v>425.5</v>
      </c>
    </row>
    <row r="116" spans="1:5" x14ac:dyDescent="0.2">
      <c r="A116" s="25">
        <v>43998</v>
      </c>
      <c r="B116" s="26">
        <v>115</v>
      </c>
      <c r="C116" s="26">
        <v>130.76350400000001</v>
      </c>
      <c r="D116" s="26"/>
      <c r="E116" s="26">
        <v>436.13000490000002</v>
      </c>
    </row>
    <row r="117" spans="1:5" x14ac:dyDescent="0.2">
      <c r="A117" s="25">
        <v>43999</v>
      </c>
      <c r="B117" s="26">
        <v>116</v>
      </c>
      <c r="C117" s="26">
        <v>132.04899599999999</v>
      </c>
      <c r="D117" s="26"/>
      <c r="E117" s="26">
        <v>447.76998900000001</v>
      </c>
    </row>
    <row r="118" spans="1:5" x14ac:dyDescent="0.2">
      <c r="A118" s="25">
        <v>44000</v>
      </c>
      <c r="B118" s="26">
        <v>117</v>
      </c>
      <c r="C118" s="26">
        <v>132.69900509999999</v>
      </c>
      <c r="D118" s="26"/>
      <c r="E118" s="26">
        <v>449.86999509999998</v>
      </c>
    </row>
    <row r="119" spans="1:5" x14ac:dyDescent="0.2">
      <c r="A119" s="25">
        <v>44001</v>
      </c>
      <c r="B119" s="26">
        <v>118</v>
      </c>
      <c r="C119" s="26">
        <v>133.75050350000001</v>
      </c>
      <c r="D119" s="26"/>
      <c r="E119" s="26">
        <v>453.72000120000001</v>
      </c>
    </row>
    <row r="120" spans="1:5" x14ac:dyDescent="0.2">
      <c r="A120" s="25">
        <v>44004</v>
      </c>
      <c r="B120" s="26">
        <v>119</v>
      </c>
      <c r="C120" s="26">
        <v>135.6909943</v>
      </c>
      <c r="D120" s="26"/>
      <c r="E120" s="26">
        <v>468.0400085</v>
      </c>
    </row>
    <row r="121" spans="1:5" x14ac:dyDescent="0.2">
      <c r="A121" s="25">
        <v>44005</v>
      </c>
      <c r="B121" s="26">
        <v>120</v>
      </c>
      <c r="C121" s="26">
        <v>138.22050479999999</v>
      </c>
      <c r="D121" s="26"/>
      <c r="E121" s="26">
        <v>466.26000979999998</v>
      </c>
    </row>
    <row r="122" spans="1:5" x14ac:dyDescent="0.2">
      <c r="A122" s="25">
        <v>44006</v>
      </c>
      <c r="B122" s="26">
        <v>121</v>
      </c>
      <c r="C122" s="26">
        <v>136.72000120000001</v>
      </c>
      <c r="D122" s="26"/>
      <c r="E122" s="26">
        <v>457.85000609999997</v>
      </c>
    </row>
    <row r="123" spans="1:5" x14ac:dyDescent="0.2">
      <c r="A123" s="25">
        <v>44007</v>
      </c>
      <c r="B123" s="26">
        <v>122</v>
      </c>
      <c r="C123" s="26">
        <v>137.72900390000001</v>
      </c>
      <c r="D123" s="26"/>
      <c r="E123" s="26">
        <v>465.9100037</v>
      </c>
    </row>
    <row r="124" spans="1:5" x14ac:dyDescent="0.2">
      <c r="A124" s="25">
        <v>44008</v>
      </c>
      <c r="B124" s="26">
        <v>123</v>
      </c>
      <c r="C124" s="26">
        <v>134.64349369999999</v>
      </c>
      <c r="D124" s="26"/>
      <c r="E124" s="26">
        <v>443.39999390000003</v>
      </c>
    </row>
    <row r="125" spans="1:5" x14ac:dyDescent="0.2">
      <c r="A125" s="25">
        <v>44011</v>
      </c>
      <c r="B125" s="26">
        <v>124</v>
      </c>
      <c r="C125" s="26">
        <v>134.0189972</v>
      </c>
      <c r="D125" s="26"/>
      <c r="E125" s="26">
        <v>447.23999020000002</v>
      </c>
    </row>
    <row r="126" spans="1:5" x14ac:dyDescent="0.2">
      <c r="A126" s="25">
        <v>44012</v>
      </c>
      <c r="B126" s="26">
        <v>125</v>
      </c>
      <c r="C126" s="26">
        <v>137.9409943</v>
      </c>
      <c r="D126" s="26"/>
      <c r="E126" s="26">
        <v>455.0400085</v>
      </c>
    </row>
    <row r="127" spans="1:5" x14ac:dyDescent="0.2">
      <c r="A127" s="25">
        <v>44013</v>
      </c>
      <c r="B127" s="26">
        <v>126</v>
      </c>
      <c r="C127" s="26">
        <v>143.9349976</v>
      </c>
      <c r="D127" s="26"/>
      <c r="E127" s="26">
        <v>485.64001459999997</v>
      </c>
    </row>
    <row r="128" spans="1:5" x14ac:dyDescent="0.2">
      <c r="A128" s="25">
        <v>44014</v>
      </c>
      <c r="B128" s="26">
        <v>127</v>
      </c>
      <c r="C128" s="26">
        <v>144.51499939999999</v>
      </c>
      <c r="D128" s="26"/>
      <c r="E128" s="26">
        <v>476.89001459999997</v>
      </c>
    </row>
    <row r="129" spans="1:5" x14ac:dyDescent="0.2">
      <c r="A129" s="25">
        <v>44018</v>
      </c>
      <c r="B129" s="26">
        <v>128</v>
      </c>
      <c r="C129" s="26">
        <v>152.85200499999999</v>
      </c>
      <c r="D129" s="26"/>
      <c r="E129" s="26">
        <v>493.80999759999997</v>
      </c>
    </row>
    <row r="130" spans="1:5" x14ac:dyDescent="0.2">
      <c r="A130" s="25">
        <v>44019</v>
      </c>
      <c r="B130" s="26">
        <v>129</v>
      </c>
      <c r="C130" s="26">
        <v>150.0059967</v>
      </c>
      <c r="D130" s="26"/>
      <c r="E130" s="26">
        <v>493.1600037</v>
      </c>
    </row>
    <row r="131" spans="1:5" x14ac:dyDescent="0.2">
      <c r="A131" s="25">
        <v>44020</v>
      </c>
      <c r="B131" s="26">
        <v>130</v>
      </c>
      <c r="C131" s="26">
        <v>154.05549619999999</v>
      </c>
      <c r="D131" s="26"/>
      <c r="E131" s="26">
        <v>502.77999879999999</v>
      </c>
    </row>
    <row r="132" spans="1:5" x14ac:dyDescent="0.2">
      <c r="A132" s="25">
        <v>44021</v>
      </c>
      <c r="B132" s="26">
        <v>131</v>
      </c>
      <c r="C132" s="26">
        <v>159.1315002</v>
      </c>
      <c r="D132" s="26"/>
      <c r="E132" s="26">
        <v>507.76000979999998</v>
      </c>
    </row>
    <row r="133" spans="1:5" x14ac:dyDescent="0.2">
      <c r="A133" s="25">
        <v>44022</v>
      </c>
      <c r="B133" s="26">
        <v>132</v>
      </c>
      <c r="C133" s="26">
        <v>160</v>
      </c>
      <c r="D133" s="26"/>
      <c r="E133" s="26">
        <v>548.72998050000001</v>
      </c>
    </row>
    <row r="134" spans="1:5" x14ac:dyDescent="0.2">
      <c r="A134" s="25">
        <v>44025</v>
      </c>
      <c r="B134" s="26">
        <v>133</v>
      </c>
      <c r="C134" s="26">
        <v>155.1999969</v>
      </c>
      <c r="D134" s="26"/>
      <c r="E134" s="26">
        <v>525.5</v>
      </c>
    </row>
    <row r="135" spans="1:5" x14ac:dyDescent="0.2">
      <c r="A135" s="25">
        <v>44026</v>
      </c>
      <c r="B135" s="26">
        <v>134</v>
      </c>
      <c r="C135" s="26">
        <v>154.1999969</v>
      </c>
      <c r="D135" s="26"/>
      <c r="E135" s="26">
        <v>524.88000490000002</v>
      </c>
    </row>
    <row r="136" spans="1:5" x14ac:dyDescent="0.2">
      <c r="A136" s="25">
        <v>44027</v>
      </c>
      <c r="B136" s="26">
        <v>135</v>
      </c>
      <c r="C136" s="26">
        <v>150.4434967</v>
      </c>
      <c r="D136" s="26"/>
      <c r="E136" s="26">
        <v>523.26000980000003</v>
      </c>
    </row>
    <row r="137" spans="1:5" x14ac:dyDescent="0.2">
      <c r="A137" s="25">
        <v>44028</v>
      </c>
      <c r="B137" s="26">
        <v>136</v>
      </c>
      <c r="C137" s="26">
        <v>149.99499510000001</v>
      </c>
      <c r="D137" s="26"/>
      <c r="E137" s="26">
        <v>527.39001459999997</v>
      </c>
    </row>
    <row r="138" spans="1:5" x14ac:dyDescent="0.2">
      <c r="A138" s="25">
        <v>44029</v>
      </c>
      <c r="B138" s="26">
        <v>137</v>
      </c>
      <c r="C138" s="26">
        <v>148.09849550000001</v>
      </c>
      <c r="D138" s="26"/>
      <c r="E138" s="26">
        <v>492.98999020000002</v>
      </c>
    </row>
    <row r="139" spans="1:5" x14ac:dyDescent="0.2">
      <c r="A139" s="25">
        <v>44032</v>
      </c>
      <c r="B139" s="26">
        <v>138</v>
      </c>
      <c r="C139" s="26">
        <v>159.84199520000001</v>
      </c>
      <c r="D139" s="26"/>
      <c r="E139" s="26">
        <v>502.4100037</v>
      </c>
    </row>
    <row r="140" spans="1:5" x14ac:dyDescent="0.2">
      <c r="A140" s="25">
        <v>44033</v>
      </c>
      <c r="B140" s="26">
        <v>139</v>
      </c>
      <c r="C140" s="26">
        <v>156.91450499999999</v>
      </c>
      <c r="D140" s="26"/>
      <c r="E140" s="26">
        <v>490.10000609999997</v>
      </c>
    </row>
    <row r="141" spans="1:5" x14ac:dyDescent="0.2">
      <c r="A141" s="25">
        <v>44034</v>
      </c>
      <c r="B141" s="26">
        <v>140</v>
      </c>
      <c r="C141" s="26">
        <v>154.99549870000001</v>
      </c>
      <c r="D141" s="26"/>
      <c r="E141" s="26">
        <v>489.82000729999999</v>
      </c>
    </row>
    <row r="142" spans="1:5" x14ac:dyDescent="0.2">
      <c r="A142" s="25">
        <v>44035</v>
      </c>
      <c r="B142" s="26">
        <v>141</v>
      </c>
      <c r="C142" s="26">
        <v>149.32749939999999</v>
      </c>
      <c r="D142" s="26"/>
      <c r="E142" s="26">
        <v>477.57998659999998</v>
      </c>
    </row>
    <row r="143" spans="1:5" x14ac:dyDescent="0.2">
      <c r="A143" s="25">
        <v>44036</v>
      </c>
      <c r="B143" s="26">
        <v>142</v>
      </c>
      <c r="C143" s="26">
        <v>150.44549559999999</v>
      </c>
      <c r="D143" s="26"/>
      <c r="E143" s="26">
        <v>480.4500122</v>
      </c>
    </row>
    <row r="144" spans="1:5" x14ac:dyDescent="0.2">
      <c r="A144" s="25">
        <v>44039</v>
      </c>
      <c r="B144" s="26">
        <v>143</v>
      </c>
      <c r="C144" s="26">
        <v>152.76049800000001</v>
      </c>
      <c r="D144" s="26"/>
      <c r="E144" s="26">
        <v>495.64999390000003</v>
      </c>
    </row>
    <row r="145" spans="1:5" x14ac:dyDescent="0.2">
      <c r="A145" s="25">
        <v>44040</v>
      </c>
      <c r="B145" s="26">
        <v>144</v>
      </c>
      <c r="C145" s="26">
        <v>150.0164948</v>
      </c>
      <c r="D145" s="26"/>
      <c r="E145" s="26">
        <v>488.51000979999998</v>
      </c>
    </row>
    <row r="146" spans="1:5" x14ac:dyDescent="0.2">
      <c r="A146" s="25">
        <v>44041</v>
      </c>
      <c r="B146" s="26">
        <v>145</v>
      </c>
      <c r="C146" s="26">
        <v>151.67649840000001</v>
      </c>
      <c r="D146" s="26"/>
      <c r="E146" s="26">
        <v>484.48001099999999</v>
      </c>
    </row>
    <row r="147" spans="1:5" x14ac:dyDescent="0.2">
      <c r="A147" s="25">
        <v>44042</v>
      </c>
      <c r="B147" s="26">
        <v>146</v>
      </c>
      <c r="C147" s="26">
        <v>152.5939941</v>
      </c>
      <c r="D147" s="26"/>
      <c r="E147" s="26">
        <v>485.7999878</v>
      </c>
    </row>
    <row r="148" spans="1:5" x14ac:dyDescent="0.2">
      <c r="A148" s="25">
        <v>44043</v>
      </c>
      <c r="B148" s="26">
        <v>147</v>
      </c>
      <c r="C148" s="26">
        <v>158.2339935</v>
      </c>
      <c r="D148" s="26"/>
      <c r="E148" s="26">
        <v>488.88000490000002</v>
      </c>
    </row>
    <row r="149" spans="1:5" x14ac:dyDescent="0.2">
      <c r="A149" s="25">
        <v>44046</v>
      </c>
      <c r="B149" s="26">
        <v>148</v>
      </c>
      <c r="C149" s="26">
        <v>155.59449770000001</v>
      </c>
      <c r="D149" s="26"/>
      <c r="E149" s="26">
        <v>498.61999509999998</v>
      </c>
    </row>
    <row r="150" spans="1:5" x14ac:dyDescent="0.2">
      <c r="A150" s="25">
        <v>44047</v>
      </c>
      <c r="B150" s="26">
        <v>149</v>
      </c>
      <c r="C150" s="26">
        <v>156.94149780000001</v>
      </c>
      <c r="D150" s="26"/>
      <c r="E150" s="26">
        <v>509.64001459999997</v>
      </c>
    </row>
    <row r="151" spans="1:5" x14ac:dyDescent="0.2">
      <c r="A151" s="25">
        <v>44048</v>
      </c>
      <c r="B151" s="26">
        <v>150</v>
      </c>
      <c r="C151" s="26">
        <v>160.25149540000001</v>
      </c>
      <c r="D151" s="26"/>
      <c r="E151" s="26">
        <v>502.10998540000003</v>
      </c>
    </row>
    <row r="152" spans="1:5" x14ac:dyDescent="0.2">
      <c r="A152" s="25">
        <v>44049</v>
      </c>
      <c r="B152" s="26">
        <v>151</v>
      </c>
      <c r="C152" s="26">
        <v>161.25</v>
      </c>
      <c r="D152" s="26"/>
      <c r="E152" s="26">
        <v>509.07998659999998</v>
      </c>
    </row>
    <row r="153" spans="1:5" x14ac:dyDescent="0.2">
      <c r="A153" s="25">
        <v>44050</v>
      </c>
      <c r="B153" s="26">
        <v>152</v>
      </c>
      <c r="C153" s="26">
        <v>158.37300110000001</v>
      </c>
      <c r="D153" s="26"/>
      <c r="E153" s="26">
        <v>494.73001099999999</v>
      </c>
    </row>
    <row r="154" spans="1:5" x14ac:dyDescent="0.2">
      <c r="A154" s="25">
        <v>44053</v>
      </c>
      <c r="B154" s="26">
        <v>153</v>
      </c>
      <c r="C154" s="26">
        <v>157.40800479999999</v>
      </c>
      <c r="D154" s="26"/>
      <c r="E154" s="26">
        <v>483.38000490000002</v>
      </c>
    </row>
    <row r="155" spans="1:5" x14ac:dyDescent="0.2">
      <c r="A155" s="25">
        <v>44054</v>
      </c>
      <c r="B155" s="26">
        <v>154</v>
      </c>
      <c r="C155" s="26">
        <v>154.03349299999999</v>
      </c>
      <c r="D155" s="26"/>
      <c r="E155" s="26">
        <v>466.92999270000001</v>
      </c>
    </row>
    <row r="156" spans="1:5" x14ac:dyDescent="0.2">
      <c r="A156" s="25">
        <v>44055</v>
      </c>
      <c r="B156" s="26">
        <v>155</v>
      </c>
      <c r="C156" s="26">
        <v>158.1119995</v>
      </c>
      <c r="D156" s="26"/>
      <c r="E156" s="26">
        <v>475.47000120000001</v>
      </c>
    </row>
    <row r="157" spans="1:5" x14ac:dyDescent="0.2">
      <c r="A157" s="25">
        <v>44056</v>
      </c>
      <c r="B157" s="26">
        <v>156</v>
      </c>
      <c r="C157" s="26">
        <v>158.05099490000001</v>
      </c>
      <c r="D157" s="26"/>
      <c r="E157" s="26">
        <v>481.32998659999998</v>
      </c>
    </row>
    <row r="158" spans="1:5" x14ac:dyDescent="0.2">
      <c r="A158" s="25">
        <v>44057</v>
      </c>
      <c r="B158" s="26">
        <v>157</v>
      </c>
      <c r="C158" s="26">
        <v>157.40100100000001</v>
      </c>
      <c r="D158" s="26"/>
      <c r="E158" s="26">
        <v>482.67999270000001</v>
      </c>
    </row>
    <row r="159" spans="1:5" x14ac:dyDescent="0.2">
      <c r="A159" s="25">
        <v>44060</v>
      </c>
      <c r="B159" s="26">
        <v>158</v>
      </c>
      <c r="C159" s="26">
        <v>159.12049870000001</v>
      </c>
      <c r="D159" s="26"/>
      <c r="E159" s="26">
        <v>482.35000609999997</v>
      </c>
    </row>
    <row r="160" spans="1:5" x14ac:dyDescent="0.2">
      <c r="A160" s="25">
        <v>44061</v>
      </c>
      <c r="B160" s="26">
        <v>159</v>
      </c>
      <c r="C160" s="26">
        <v>165.62449649999999</v>
      </c>
      <c r="D160" s="26"/>
      <c r="E160" s="26">
        <v>491.86999509999998</v>
      </c>
    </row>
    <row r="161" spans="1:5" x14ac:dyDescent="0.2">
      <c r="A161" s="25">
        <v>44062</v>
      </c>
      <c r="B161" s="26">
        <v>160</v>
      </c>
      <c r="C161" s="26">
        <v>163.02400209999999</v>
      </c>
      <c r="D161" s="26"/>
      <c r="E161" s="26">
        <v>484.52999879999999</v>
      </c>
    </row>
    <row r="162" spans="1:5" x14ac:dyDescent="0.2">
      <c r="A162" s="25">
        <v>44063</v>
      </c>
      <c r="B162" s="26">
        <v>161</v>
      </c>
      <c r="C162" s="26">
        <v>164.8684998</v>
      </c>
      <c r="D162" s="26"/>
      <c r="E162" s="26">
        <v>497.89999390000003</v>
      </c>
    </row>
    <row r="163" spans="1:5" x14ac:dyDescent="0.2">
      <c r="A163" s="25">
        <v>44064</v>
      </c>
      <c r="B163" s="26">
        <v>162</v>
      </c>
      <c r="C163" s="26">
        <v>164.23599239999999</v>
      </c>
      <c r="D163" s="26"/>
      <c r="E163" s="26">
        <v>492.30999759999997</v>
      </c>
    </row>
    <row r="164" spans="1:5" x14ac:dyDescent="0.2">
      <c r="A164" s="25">
        <v>44067</v>
      </c>
      <c r="B164" s="26">
        <v>163</v>
      </c>
      <c r="C164" s="26">
        <v>165.37300110000001</v>
      </c>
      <c r="D164" s="26"/>
      <c r="E164" s="26">
        <v>488.80999759999997</v>
      </c>
    </row>
    <row r="165" spans="1:5" x14ac:dyDescent="0.2">
      <c r="A165" s="25">
        <v>44068</v>
      </c>
      <c r="B165" s="26">
        <v>164</v>
      </c>
      <c r="C165" s="26">
        <v>167.32449339999999</v>
      </c>
      <c r="D165" s="26"/>
      <c r="E165" s="26">
        <v>490.57998659999998</v>
      </c>
    </row>
    <row r="166" spans="1:5" x14ac:dyDescent="0.2">
      <c r="A166" s="25">
        <v>44069</v>
      </c>
      <c r="B166" s="26">
        <v>165</v>
      </c>
      <c r="C166" s="26">
        <v>172.09249879999999</v>
      </c>
      <c r="D166" s="26"/>
      <c r="E166" s="26">
        <v>547.53002930000002</v>
      </c>
    </row>
    <row r="167" spans="1:5" x14ac:dyDescent="0.2">
      <c r="A167" s="25">
        <v>44070</v>
      </c>
      <c r="B167" s="26">
        <v>166</v>
      </c>
      <c r="C167" s="26">
        <v>170</v>
      </c>
      <c r="D167" s="26"/>
      <c r="E167" s="26">
        <v>526.27001949999999</v>
      </c>
    </row>
    <row r="168" spans="1:5" x14ac:dyDescent="0.2">
      <c r="A168" s="25">
        <v>44071</v>
      </c>
      <c r="B168" s="26">
        <v>167</v>
      </c>
      <c r="C168" s="26">
        <v>170.0899963</v>
      </c>
      <c r="D168" s="26"/>
      <c r="E168" s="26">
        <v>523.89001459999997</v>
      </c>
    </row>
    <row r="169" spans="1:5" x14ac:dyDescent="0.2">
      <c r="A169" s="25">
        <v>44074</v>
      </c>
      <c r="B169" s="26">
        <v>168</v>
      </c>
      <c r="C169" s="26">
        <v>172.54800420000001</v>
      </c>
      <c r="D169" s="26"/>
      <c r="E169" s="26">
        <v>529.55999759999997</v>
      </c>
    </row>
    <row r="170" spans="1:5" x14ac:dyDescent="0.2">
      <c r="A170" s="25">
        <v>44075</v>
      </c>
      <c r="B170" s="26">
        <v>169</v>
      </c>
      <c r="C170" s="26">
        <v>174.95599369999999</v>
      </c>
      <c r="D170" s="26"/>
      <c r="E170" s="26">
        <v>556.54998780000005</v>
      </c>
    </row>
    <row r="171" spans="1:5" x14ac:dyDescent="0.2">
      <c r="A171" s="25">
        <v>44076</v>
      </c>
      <c r="B171" s="26">
        <v>170</v>
      </c>
      <c r="C171" s="26">
        <v>176.5724945</v>
      </c>
      <c r="D171" s="26"/>
      <c r="E171" s="26">
        <v>552.8400269</v>
      </c>
    </row>
    <row r="172" spans="1:5" x14ac:dyDescent="0.2">
      <c r="A172" s="25">
        <v>44077</v>
      </c>
      <c r="B172" s="26">
        <v>171</v>
      </c>
      <c r="C172" s="26">
        <v>168.3999939</v>
      </c>
      <c r="D172" s="26"/>
      <c r="E172" s="26">
        <v>525.75</v>
      </c>
    </row>
    <row r="173" spans="1:5" x14ac:dyDescent="0.2">
      <c r="A173" s="25">
        <v>44078</v>
      </c>
      <c r="B173" s="26">
        <v>172</v>
      </c>
      <c r="C173" s="26">
        <v>164.7310028</v>
      </c>
      <c r="D173" s="26"/>
      <c r="E173" s="26">
        <v>516.04998780000005</v>
      </c>
    </row>
    <row r="174" spans="1:5" x14ac:dyDescent="0.2">
      <c r="A174" s="25">
        <v>44082</v>
      </c>
      <c r="B174" s="26">
        <v>173</v>
      </c>
      <c r="C174" s="26">
        <v>157.49200440000001</v>
      </c>
      <c r="D174" s="26"/>
      <c r="E174" s="26">
        <v>507.01998900000001</v>
      </c>
    </row>
    <row r="175" spans="1:5" x14ac:dyDescent="0.2">
      <c r="A175" s="25">
        <v>44083</v>
      </c>
      <c r="B175" s="26">
        <v>174</v>
      </c>
      <c r="C175" s="26">
        <v>163.43049619999999</v>
      </c>
      <c r="D175" s="26"/>
      <c r="E175" s="26">
        <v>500.19000240000003</v>
      </c>
    </row>
    <row r="176" spans="1:5" x14ac:dyDescent="0.2">
      <c r="A176" s="25">
        <v>44084</v>
      </c>
      <c r="B176" s="26">
        <v>175</v>
      </c>
      <c r="C176" s="26">
        <v>158.75549319999999</v>
      </c>
      <c r="D176" s="26"/>
      <c r="E176" s="26">
        <v>480.67001340000002</v>
      </c>
    </row>
    <row r="177" spans="1:5" x14ac:dyDescent="0.2">
      <c r="A177" s="25">
        <v>44085</v>
      </c>
      <c r="B177" s="26">
        <v>176</v>
      </c>
      <c r="C177" s="26">
        <v>155.81100459999999</v>
      </c>
      <c r="D177" s="26"/>
      <c r="E177" s="26">
        <v>482.02999879999999</v>
      </c>
    </row>
    <row r="178" spans="1:5" x14ac:dyDescent="0.2">
      <c r="A178" s="25">
        <v>44088</v>
      </c>
      <c r="B178" s="26">
        <v>177</v>
      </c>
      <c r="C178" s="26">
        <v>155.14849849999999</v>
      </c>
      <c r="D178" s="26"/>
      <c r="E178" s="26">
        <v>476.26000979999998</v>
      </c>
    </row>
    <row r="179" spans="1:5" x14ac:dyDescent="0.2">
      <c r="A179" s="25">
        <v>44089</v>
      </c>
      <c r="B179" s="26">
        <v>178</v>
      </c>
      <c r="C179" s="26">
        <v>157.8065033</v>
      </c>
      <c r="D179" s="26"/>
      <c r="E179" s="26">
        <v>495.98999020000002</v>
      </c>
    </row>
    <row r="180" spans="1:5" x14ac:dyDescent="0.2">
      <c r="A180" s="25">
        <v>44090</v>
      </c>
      <c r="B180" s="26">
        <v>179</v>
      </c>
      <c r="C180" s="26">
        <v>153.90499879999999</v>
      </c>
      <c r="D180" s="26"/>
      <c r="E180" s="26">
        <v>483.85998540000003</v>
      </c>
    </row>
    <row r="181" spans="1:5" x14ac:dyDescent="0.2">
      <c r="A181" s="25">
        <v>44091</v>
      </c>
      <c r="B181" s="26">
        <v>180</v>
      </c>
      <c r="C181" s="26">
        <v>150.43649289999999</v>
      </c>
      <c r="D181" s="26"/>
      <c r="E181" s="26">
        <v>470.2000122</v>
      </c>
    </row>
    <row r="182" spans="1:5" x14ac:dyDescent="0.2">
      <c r="A182" s="25">
        <v>44092</v>
      </c>
      <c r="B182" s="26">
        <v>181</v>
      </c>
      <c r="C182" s="26">
        <v>147.74549870000001</v>
      </c>
      <c r="D182" s="26"/>
      <c r="E182" s="26">
        <v>469.9599915</v>
      </c>
    </row>
    <row r="183" spans="1:5" x14ac:dyDescent="0.2">
      <c r="A183" s="25">
        <v>44095</v>
      </c>
      <c r="B183" s="26">
        <v>182</v>
      </c>
      <c r="C183" s="26">
        <v>148.02349849999999</v>
      </c>
      <c r="D183" s="26"/>
      <c r="E183" s="26">
        <v>487.35000609999997</v>
      </c>
    </row>
    <row r="184" spans="1:5" x14ac:dyDescent="0.2">
      <c r="A184" s="25">
        <v>44096</v>
      </c>
      <c r="B184" s="26">
        <v>183</v>
      </c>
      <c r="C184" s="26">
        <v>156.44949339999999</v>
      </c>
      <c r="D184" s="26"/>
      <c r="E184" s="26">
        <v>491.17001340000002</v>
      </c>
    </row>
    <row r="185" spans="1:5" x14ac:dyDescent="0.2">
      <c r="A185" s="25">
        <v>44097</v>
      </c>
      <c r="B185" s="26">
        <v>184</v>
      </c>
      <c r="C185" s="26">
        <v>149.99299619999999</v>
      </c>
      <c r="D185" s="26"/>
      <c r="E185" s="26">
        <v>470.60998540000003</v>
      </c>
    </row>
    <row r="186" spans="1:5" x14ac:dyDescent="0.2">
      <c r="A186" s="25">
        <v>44098</v>
      </c>
      <c r="B186" s="26">
        <v>185</v>
      </c>
      <c r="C186" s="26">
        <v>150.98950199999999</v>
      </c>
      <c r="D186" s="26"/>
      <c r="E186" s="26">
        <v>473.07998659999998</v>
      </c>
    </row>
    <row r="187" spans="1:5" x14ac:dyDescent="0.2">
      <c r="A187" s="25">
        <v>44099</v>
      </c>
      <c r="B187" s="26">
        <v>186</v>
      </c>
      <c r="C187" s="26">
        <v>154.7565002</v>
      </c>
      <c r="D187" s="26"/>
      <c r="E187" s="26">
        <v>482.88000490000002</v>
      </c>
    </row>
    <row r="188" spans="1:5" x14ac:dyDescent="0.2">
      <c r="A188" s="25">
        <v>44102</v>
      </c>
      <c r="B188" s="26">
        <v>187</v>
      </c>
      <c r="C188" s="26">
        <v>158.70249939999999</v>
      </c>
      <c r="D188" s="26"/>
      <c r="E188" s="26">
        <v>490.64999390000003</v>
      </c>
    </row>
    <row r="189" spans="1:5" x14ac:dyDescent="0.2">
      <c r="A189" s="25">
        <v>44103</v>
      </c>
      <c r="B189" s="26">
        <v>188</v>
      </c>
      <c r="C189" s="26">
        <v>157.2440033</v>
      </c>
      <c r="D189" s="26"/>
      <c r="E189" s="26">
        <v>493.48001099999999</v>
      </c>
    </row>
    <row r="190" spans="1:5" x14ac:dyDescent="0.2">
      <c r="A190" s="25">
        <v>44104</v>
      </c>
      <c r="B190" s="26">
        <v>189</v>
      </c>
      <c r="C190" s="26">
        <v>157.43649289999999</v>
      </c>
      <c r="D190" s="26"/>
      <c r="E190" s="26">
        <v>500.02999879999999</v>
      </c>
    </row>
    <row r="191" spans="1:5" x14ac:dyDescent="0.2">
      <c r="A191" s="25">
        <v>44105</v>
      </c>
      <c r="B191" s="26">
        <v>190</v>
      </c>
      <c r="C191" s="26">
        <v>161.06300350000001</v>
      </c>
      <c r="D191" s="26"/>
      <c r="E191" s="26">
        <v>527.51000980000003</v>
      </c>
    </row>
    <row r="192" spans="1:5" x14ac:dyDescent="0.2">
      <c r="A192" s="25">
        <v>44106</v>
      </c>
      <c r="B192" s="26">
        <v>191</v>
      </c>
      <c r="C192" s="26">
        <v>156.25</v>
      </c>
      <c r="D192" s="26"/>
      <c r="E192" s="26">
        <v>503.05999759999997</v>
      </c>
    </row>
    <row r="193" spans="1:5" x14ac:dyDescent="0.2">
      <c r="A193" s="25">
        <v>44109</v>
      </c>
      <c r="B193" s="26">
        <v>192</v>
      </c>
      <c r="C193" s="26">
        <v>159.96000670000001</v>
      </c>
      <c r="D193" s="26"/>
      <c r="E193" s="26">
        <v>520.65002440000001</v>
      </c>
    </row>
    <row r="194" spans="1:5" x14ac:dyDescent="0.2">
      <c r="A194" s="25">
        <v>44110</v>
      </c>
      <c r="B194" s="26">
        <v>193</v>
      </c>
      <c r="C194" s="26">
        <v>154.99800110000001</v>
      </c>
      <c r="D194" s="26"/>
      <c r="E194" s="26">
        <v>505.86999509999998</v>
      </c>
    </row>
    <row r="195" spans="1:5" x14ac:dyDescent="0.2">
      <c r="A195" s="25">
        <v>44111</v>
      </c>
      <c r="B195" s="26">
        <v>194</v>
      </c>
      <c r="C195" s="26">
        <v>159.7845001</v>
      </c>
      <c r="D195" s="26"/>
      <c r="E195" s="26">
        <v>534.6599731</v>
      </c>
    </row>
    <row r="196" spans="1:5" x14ac:dyDescent="0.2">
      <c r="A196" s="25">
        <v>44112</v>
      </c>
      <c r="B196" s="26">
        <v>195</v>
      </c>
      <c r="C196" s="26">
        <v>159.5274963</v>
      </c>
      <c r="D196" s="26"/>
      <c r="E196" s="26">
        <v>531.78997800000002</v>
      </c>
    </row>
    <row r="197" spans="1:5" x14ac:dyDescent="0.2">
      <c r="A197" s="25">
        <v>44113</v>
      </c>
      <c r="B197" s="26">
        <v>196</v>
      </c>
      <c r="C197" s="26">
        <v>164.33250430000001</v>
      </c>
      <c r="D197" s="26"/>
      <c r="E197" s="26">
        <v>539.44000240000003</v>
      </c>
    </row>
    <row r="198" spans="1:5" x14ac:dyDescent="0.2">
      <c r="A198" s="25">
        <v>44116</v>
      </c>
      <c r="B198" s="26">
        <v>197</v>
      </c>
      <c r="C198" s="26">
        <v>172.1464996</v>
      </c>
      <c r="D198" s="26"/>
      <c r="E198" s="26">
        <v>539.80999759999997</v>
      </c>
    </row>
    <row r="199" spans="1:5" x14ac:dyDescent="0.2">
      <c r="A199" s="25">
        <v>44117</v>
      </c>
      <c r="B199" s="26">
        <v>198</v>
      </c>
      <c r="C199" s="26">
        <v>172.1815033</v>
      </c>
      <c r="D199" s="26"/>
      <c r="E199" s="26">
        <v>554.0900269</v>
      </c>
    </row>
    <row r="200" spans="1:5" x14ac:dyDescent="0.2">
      <c r="A200" s="25">
        <v>44118</v>
      </c>
      <c r="B200" s="26">
        <v>199</v>
      </c>
      <c r="C200" s="26">
        <v>168.18550110000001</v>
      </c>
      <c r="D200" s="26"/>
      <c r="E200" s="26">
        <v>541.45001219999995</v>
      </c>
    </row>
    <row r="201" spans="1:5" x14ac:dyDescent="0.2">
      <c r="A201" s="25">
        <v>44119</v>
      </c>
      <c r="B201" s="26">
        <v>200</v>
      </c>
      <c r="C201" s="26">
        <v>166.93249510000001</v>
      </c>
      <c r="D201" s="26"/>
      <c r="E201" s="26">
        <v>541.94000240000003</v>
      </c>
    </row>
    <row r="202" spans="1:5" x14ac:dyDescent="0.2">
      <c r="A202" s="25">
        <v>44120</v>
      </c>
      <c r="B202" s="26">
        <v>201</v>
      </c>
      <c r="C202" s="26">
        <v>163.63549800000001</v>
      </c>
      <c r="D202" s="26"/>
      <c r="E202" s="26">
        <v>530.78997800000002</v>
      </c>
    </row>
    <row r="203" spans="1:5" x14ac:dyDescent="0.2">
      <c r="A203" s="25">
        <v>44123</v>
      </c>
      <c r="B203" s="26">
        <v>202</v>
      </c>
      <c r="C203" s="26">
        <v>160.36050420000001</v>
      </c>
      <c r="D203" s="26"/>
      <c r="E203" s="26">
        <v>530.71997069999998</v>
      </c>
    </row>
    <row r="204" spans="1:5" x14ac:dyDescent="0.2">
      <c r="A204" s="25">
        <v>44124</v>
      </c>
      <c r="B204" s="26">
        <v>203</v>
      </c>
      <c r="C204" s="26">
        <v>160.8504944</v>
      </c>
      <c r="D204" s="26"/>
      <c r="E204" s="26">
        <v>525.41998290000004</v>
      </c>
    </row>
    <row r="205" spans="1:5" x14ac:dyDescent="0.2">
      <c r="A205" s="25">
        <v>44125</v>
      </c>
      <c r="B205" s="26">
        <v>204</v>
      </c>
      <c r="C205" s="26">
        <v>159.246994</v>
      </c>
      <c r="D205" s="26"/>
      <c r="E205" s="26">
        <v>489.0499878</v>
      </c>
    </row>
    <row r="206" spans="1:5" x14ac:dyDescent="0.2">
      <c r="A206" s="25">
        <v>44126</v>
      </c>
      <c r="B206" s="26">
        <v>205</v>
      </c>
      <c r="C206" s="26">
        <v>158.82000729999999</v>
      </c>
      <c r="D206" s="26"/>
      <c r="E206" s="26">
        <v>485.23001099999999</v>
      </c>
    </row>
    <row r="207" spans="1:5" x14ac:dyDescent="0.2">
      <c r="A207" s="25">
        <v>44127</v>
      </c>
      <c r="B207" s="26">
        <v>206</v>
      </c>
      <c r="C207" s="26">
        <v>160.22000120000001</v>
      </c>
      <c r="D207" s="26"/>
      <c r="E207" s="26">
        <v>488.27999879999999</v>
      </c>
    </row>
    <row r="208" spans="1:5" x14ac:dyDescent="0.2">
      <c r="A208" s="25">
        <v>44130</v>
      </c>
      <c r="B208" s="26">
        <v>207</v>
      </c>
      <c r="C208" s="26">
        <v>160.35200499999999</v>
      </c>
      <c r="D208" s="26"/>
      <c r="E208" s="26">
        <v>488.23999020000002</v>
      </c>
    </row>
    <row r="209" spans="1:5" x14ac:dyDescent="0.2">
      <c r="A209" s="25">
        <v>44131</v>
      </c>
      <c r="B209" s="26">
        <v>208</v>
      </c>
      <c r="C209" s="26">
        <v>164.31649780000001</v>
      </c>
      <c r="D209" s="26"/>
      <c r="E209" s="26">
        <v>488.92999270000001</v>
      </c>
    </row>
    <row r="210" spans="1:5" x14ac:dyDescent="0.2">
      <c r="A210" s="25">
        <v>44132</v>
      </c>
      <c r="B210" s="26">
        <v>209</v>
      </c>
      <c r="C210" s="26">
        <v>158.13900760000001</v>
      </c>
      <c r="D210" s="26"/>
      <c r="E210" s="26">
        <v>486.23999020000002</v>
      </c>
    </row>
    <row r="211" spans="1:5" x14ac:dyDescent="0.2">
      <c r="A211" s="25">
        <v>44133</v>
      </c>
      <c r="B211" s="26">
        <v>210</v>
      </c>
      <c r="C211" s="26">
        <v>160.55050660000001</v>
      </c>
      <c r="D211" s="26"/>
      <c r="E211" s="26">
        <v>504.2099915</v>
      </c>
    </row>
    <row r="212" spans="1:5" x14ac:dyDescent="0.2">
      <c r="A212" s="25">
        <v>44134</v>
      </c>
      <c r="B212" s="26">
        <v>211</v>
      </c>
      <c r="C212" s="26">
        <v>151.80749510000001</v>
      </c>
      <c r="D212" s="26"/>
      <c r="E212" s="26">
        <v>475.73999020000002</v>
      </c>
    </row>
    <row r="213" spans="1:5" x14ac:dyDescent="0.2">
      <c r="A213" s="25">
        <v>44137</v>
      </c>
      <c r="B213" s="26">
        <v>212</v>
      </c>
      <c r="C213" s="26">
        <v>150.22399899999999</v>
      </c>
      <c r="D213" s="26"/>
      <c r="E213" s="26">
        <v>484.11999509999998</v>
      </c>
    </row>
    <row r="214" spans="1:5" x14ac:dyDescent="0.2">
      <c r="A214" s="25">
        <v>44138</v>
      </c>
      <c r="B214" s="26">
        <v>213</v>
      </c>
      <c r="C214" s="26">
        <v>152.42050169999999</v>
      </c>
      <c r="D214" s="26"/>
      <c r="E214" s="26">
        <v>487.22000120000001</v>
      </c>
    </row>
    <row r="215" spans="1:5" x14ac:dyDescent="0.2">
      <c r="A215" s="25">
        <v>44139</v>
      </c>
      <c r="B215" s="26">
        <v>214</v>
      </c>
      <c r="C215" s="26">
        <v>162.05799870000001</v>
      </c>
      <c r="D215" s="26"/>
      <c r="E215" s="26">
        <v>496.9500122</v>
      </c>
    </row>
    <row r="216" spans="1:5" x14ac:dyDescent="0.2">
      <c r="A216" s="25">
        <v>44140</v>
      </c>
      <c r="B216" s="26">
        <v>215</v>
      </c>
      <c r="C216" s="26">
        <v>166.1000061</v>
      </c>
      <c r="D216" s="26"/>
      <c r="E216" s="26">
        <v>513.76000980000003</v>
      </c>
    </row>
    <row r="217" spans="1:5" x14ac:dyDescent="0.2">
      <c r="A217" s="25">
        <v>44141</v>
      </c>
      <c r="B217" s="26">
        <v>216</v>
      </c>
      <c r="C217" s="26">
        <v>165.5684967</v>
      </c>
      <c r="D217" s="26"/>
      <c r="E217" s="26">
        <v>514.72998050000001</v>
      </c>
    </row>
    <row r="218" spans="1:5" x14ac:dyDescent="0.2">
      <c r="A218" s="25">
        <v>44144</v>
      </c>
      <c r="B218" s="26">
        <v>217</v>
      </c>
      <c r="C218" s="26">
        <v>157.18699649999999</v>
      </c>
      <c r="D218" s="26"/>
      <c r="E218" s="26">
        <v>470.5</v>
      </c>
    </row>
    <row r="219" spans="1:5" x14ac:dyDescent="0.2">
      <c r="A219" s="25">
        <v>44145</v>
      </c>
      <c r="B219" s="26">
        <v>218</v>
      </c>
      <c r="C219" s="26">
        <v>151.75100710000001</v>
      </c>
      <c r="D219" s="26"/>
      <c r="E219" s="26">
        <v>480.23999020000002</v>
      </c>
    </row>
    <row r="220" spans="1:5" x14ac:dyDescent="0.2">
      <c r="A220" s="25">
        <v>44146</v>
      </c>
      <c r="B220" s="26">
        <v>219</v>
      </c>
      <c r="C220" s="26">
        <v>156.86950680000001</v>
      </c>
      <c r="D220" s="26"/>
      <c r="E220" s="26">
        <v>490.76000979999998</v>
      </c>
    </row>
    <row r="221" spans="1:5" x14ac:dyDescent="0.2">
      <c r="A221" s="25">
        <v>44147</v>
      </c>
      <c r="B221" s="26">
        <v>220</v>
      </c>
      <c r="C221" s="26">
        <v>155.51400760000001</v>
      </c>
      <c r="D221" s="26"/>
      <c r="E221" s="26">
        <v>486.76998900000001</v>
      </c>
    </row>
    <row r="222" spans="1:5" x14ac:dyDescent="0.2">
      <c r="A222" s="25">
        <v>44148</v>
      </c>
      <c r="B222" s="26">
        <v>221</v>
      </c>
      <c r="C222" s="26">
        <v>156.440506</v>
      </c>
      <c r="D222" s="26"/>
      <c r="E222" s="26">
        <v>482.8399963</v>
      </c>
    </row>
    <row r="223" spans="1:5" x14ac:dyDescent="0.2">
      <c r="A223" s="25">
        <v>44151</v>
      </c>
      <c r="B223" s="26">
        <v>222</v>
      </c>
      <c r="C223" s="26">
        <v>156.5529938</v>
      </c>
      <c r="D223" s="26"/>
      <c r="E223" s="26">
        <v>479.10000609999997</v>
      </c>
    </row>
    <row r="224" spans="1:5" x14ac:dyDescent="0.2">
      <c r="A224" s="25">
        <v>44152</v>
      </c>
      <c r="B224" s="26">
        <v>223</v>
      </c>
      <c r="C224" s="26">
        <v>156.78300479999999</v>
      </c>
      <c r="D224" s="26"/>
      <c r="E224" s="26">
        <v>480.63000490000002</v>
      </c>
    </row>
    <row r="225" spans="1:5" x14ac:dyDescent="0.2">
      <c r="A225" s="25">
        <v>44153</v>
      </c>
      <c r="B225" s="26">
        <v>224</v>
      </c>
      <c r="C225" s="26">
        <v>155.27299500000001</v>
      </c>
      <c r="D225" s="26"/>
      <c r="E225" s="26">
        <v>481.7900085</v>
      </c>
    </row>
    <row r="226" spans="1:5" x14ac:dyDescent="0.2">
      <c r="A226" s="25">
        <v>44154</v>
      </c>
      <c r="B226" s="26">
        <v>225</v>
      </c>
      <c r="C226" s="26">
        <v>155.85099790000001</v>
      </c>
      <c r="D226" s="26"/>
      <c r="E226" s="26">
        <v>484.67001340000002</v>
      </c>
    </row>
    <row r="227" spans="1:5" x14ac:dyDescent="0.2">
      <c r="A227" s="25">
        <v>44155</v>
      </c>
      <c r="B227" s="26">
        <v>226</v>
      </c>
      <c r="C227" s="26">
        <v>154.97000120000001</v>
      </c>
      <c r="D227" s="26"/>
      <c r="E227" s="26">
        <v>488.23999020000002</v>
      </c>
    </row>
    <row r="228" spans="1:5" x14ac:dyDescent="0.2">
      <c r="A228" s="25">
        <v>44158</v>
      </c>
      <c r="B228" s="26">
        <v>227</v>
      </c>
      <c r="C228" s="26">
        <v>154.91949460000001</v>
      </c>
      <c r="D228" s="26"/>
      <c r="E228" s="26">
        <v>476.61999509999998</v>
      </c>
    </row>
    <row r="229" spans="1:5" x14ac:dyDescent="0.2">
      <c r="A229" s="25">
        <v>44159</v>
      </c>
      <c r="B229" s="26">
        <v>228</v>
      </c>
      <c r="C229" s="26">
        <v>155.9029999</v>
      </c>
      <c r="D229" s="26"/>
      <c r="E229" s="26">
        <v>482.88000490000002</v>
      </c>
    </row>
    <row r="230" spans="1:5" x14ac:dyDescent="0.2">
      <c r="A230" s="25">
        <v>44160</v>
      </c>
      <c r="B230" s="26">
        <v>229</v>
      </c>
      <c r="C230" s="26">
        <v>159.2534943</v>
      </c>
      <c r="D230" s="26"/>
      <c r="E230" s="26">
        <v>485</v>
      </c>
    </row>
    <row r="231" spans="1:5" x14ac:dyDescent="0.2">
      <c r="A231" s="25">
        <v>44162</v>
      </c>
      <c r="B231" s="26">
        <v>230</v>
      </c>
      <c r="C231" s="26">
        <v>159.76699830000001</v>
      </c>
      <c r="D231" s="26"/>
      <c r="E231" s="26">
        <v>491.35998540000003</v>
      </c>
    </row>
    <row r="232" spans="1:5" x14ac:dyDescent="0.2">
      <c r="A232" s="25">
        <v>44165</v>
      </c>
      <c r="B232" s="26">
        <v>231</v>
      </c>
      <c r="C232" s="26">
        <v>158.40199279999999</v>
      </c>
      <c r="D232" s="26"/>
      <c r="E232" s="26">
        <v>490.7000122</v>
      </c>
    </row>
    <row r="233" spans="1:5" x14ac:dyDescent="0.2">
      <c r="A233" s="25">
        <v>44166</v>
      </c>
      <c r="B233" s="26">
        <v>232</v>
      </c>
      <c r="C233" s="26">
        <v>161.00399780000001</v>
      </c>
      <c r="D233" s="26"/>
      <c r="E233" s="26">
        <v>504.57998659999998</v>
      </c>
    </row>
    <row r="234" spans="1:5" x14ac:dyDescent="0.2">
      <c r="A234" s="25">
        <v>44167</v>
      </c>
      <c r="B234" s="26">
        <v>233</v>
      </c>
      <c r="C234" s="26">
        <v>160.17649840000001</v>
      </c>
      <c r="D234" s="26"/>
      <c r="E234" s="26">
        <v>503.38000490000002</v>
      </c>
    </row>
    <row r="235" spans="1:5" x14ac:dyDescent="0.2">
      <c r="A235" s="25">
        <v>44168</v>
      </c>
      <c r="B235" s="26">
        <v>234</v>
      </c>
      <c r="C235" s="26">
        <v>159.33650209999999</v>
      </c>
      <c r="D235" s="26"/>
      <c r="E235" s="26">
        <v>497.51998900000001</v>
      </c>
    </row>
    <row r="236" spans="1:5" x14ac:dyDescent="0.2">
      <c r="A236" s="25">
        <v>44169</v>
      </c>
      <c r="B236" s="26">
        <v>235</v>
      </c>
      <c r="C236" s="26">
        <v>158.12899780000001</v>
      </c>
      <c r="D236" s="26"/>
      <c r="E236" s="26">
        <v>498.30999759999997</v>
      </c>
    </row>
    <row r="237" spans="1:5" x14ac:dyDescent="0.2">
      <c r="A237" s="25">
        <v>44172</v>
      </c>
      <c r="B237" s="26">
        <v>236</v>
      </c>
      <c r="C237" s="26">
        <v>157.8999939</v>
      </c>
      <c r="D237" s="26"/>
      <c r="E237" s="26">
        <v>515.78002930000002</v>
      </c>
    </row>
    <row r="238" spans="1:5" x14ac:dyDescent="0.2">
      <c r="A238" s="25">
        <v>44173</v>
      </c>
      <c r="B238" s="26">
        <v>237</v>
      </c>
      <c r="C238" s="26">
        <v>158.86450199999999</v>
      </c>
      <c r="D238" s="26"/>
      <c r="E238" s="26">
        <v>512.6599731</v>
      </c>
    </row>
    <row r="239" spans="1:5" x14ac:dyDescent="0.2">
      <c r="A239" s="25">
        <v>44174</v>
      </c>
      <c r="B239" s="26">
        <v>238</v>
      </c>
      <c r="C239" s="26">
        <v>155.21000670000001</v>
      </c>
      <c r="D239" s="26"/>
      <c r="E239" s="26">
        <v>493.60000609999997</v>
      </c>
    </row>
    <row r="240" spans="1:5" x14ac:dyDescent="0.2">
      <c r="A240" s="25">
        <v>44175</v>
      </c>
      <c r="B240" s="26">
        <v>239</v>
      </c>
      <c r="C240" s="26">
        <v>155.07449339999999</v>
      </c>
      <c r="D240" s="26"/>
      <c r="E240" s="26">
        <v>501.0899963</v>
      </c>
    </row>
    <row r="241" spans="1:5" x14ac:dyDescent="0.2">
      <c r="A241" s="25">
        <v>44176</v>
      </c>
      <c r="B241" s="26">
        <v>240</v>
      </c>
      <c r="C241" s="26">
        <v>155.82099909999999</v>
      </c>
      <c r="D241" s="26"/>
      <c r="E241" s="26">
        <v>503.22000120000001</v>
      </c>
    </row>
    <row r="242" spans="1:5" x14ac:dyDescent="0.2">
      <c r="A242" s="25">
        <v>44179</v>
      </c>
      <c r="B242" s="26">
        <v>241</v>
      </c>
      <c r="C242" s="26">
        <v>157.84849550000001</v>
      </c>
      <c r="D242" s="26"/>
      <c r="E242" s="26">
        <v>522.41998290000004</v>
      </c>
    </row>
    <row r="243" spans="1:5" x14ac:dyDescent="0.2">
      <c r="A243" s="25">
        <v>44180</v>
      </c>
      <c r="B243" s="26">
        <v>242</v>
      </c>
      <c r="C243" s="26">
        <v>158.2559967</v>
      </c>
      <c r="D243" s="26"/>
      <c r="E243" s="26">
        <v>519.78002930000002</v>
      </c>
    </row>
    <row r="244" spans="1:5" x14ac:dyDescent="0.2">
      <c r="A244" s="25">
        <v>44181</v>
      </c>
      <c r="B244" s="26">
        <v>243</v>
      </c>
      <c r="C244" s="26">
        <v>162.04800420000001</v>
      </c>
      <c r="D244" s="26"/>
      <c r="E244" s="26">
        <v>524.83001709999996</v>
      </c>
    </row>
    <row r="245" spans="1:5" x14ac:dyDescent="0.2">
      <c r="A245" s="25">
        <v>44182</v>
      </c>
      <c r="B245" s="26">
        <v>244</v>
      </c>
      <c r="C245" s="26">
        <v>161.80400090000001</v>
      </c>
      <c r="D245" s="26"/>
      <c r="E245" s="26">
        <v>532.90002440000001</v>
      </c>
    </row>
    <row r="246" spans="1:5" x14ac:dyDescent="0.2">
      <c r="A246" s="25">
        <v>44183</v>
      </c>
      <c r="B246" s="26">
        <v>245</v>
      </c>
      <c r="C246" s="26">
        <v>160.08250430000001</v>
      </c>
      <c r="D246" s="26"/>
      <c r="E246" s="26">
        <v>534.45001219999995</v>
      </c>
    </row>
    <row r="247" spans="1:5" x14ac:dyDescent="0.2">
      <c r="A247" s="25">
        <v>44186</v>
      </c>
      <c r="B247" s="26">
        <v>246</v>
      </c>
      <c r="C247" s="26">
        <v>160.3090057</v>
      </c>
      <c r="D247" s="26"/>
      <c r="E247" s="26">
        <v>528.9099731</v>
      </c>
    </row>
    <row r="248" spans="1:5" x14ac:dyDescent="0.2">
      <c r="A248" s="25">
        <v>44187</v>
      </c>
      <c r="B248" s="26">
        <v>247</v>
      </c>
      <c r="C248" s="26">
        <v>160.32600400000001</v>
      </c>
      <c r="D248" s="26"/>
      <c r="E248" s="26">
        <v>527.33001709999996</v>
      </c>
    </row>
    <row r="249" spans="1:5" x14ac:dyDescent="0.2">
      <c r="A249" s="25">
        <v>44188</v>
      </c>
      <c r="B249" s="26">
        <v>248</v>
      </c>
      <c r="C249" s="26">
        <v>159.26350400000001</v>
      </c>
      <c r="D249" s="26"/>
      <c r="E249" s="26">
        <v>514.47998050000001</v>
      </c>
    </row>
    <row r="250" spans="1:5" x14ac:dyDescent="0.2">
      <c r="A250" s="25">
        <v>44189</v>
      </c>
      <c r="B250" s="26">
        <v>249</v>
      </c>
      <c r="C250" s="26">
        <v>158.6345062</v>
      </c>
      <c r="D250" s="26"/>
      <c r="E250" s="26">
        <v>513.96997069999998</v>
      </c>
    </row>
    <row r="251" spans="1:5" x14ac:dyDescent="0.2">
      <c r="A251" s="25">
        <v>44193</v>
      </c>
      <c r="B251" s="26">
        <v>250</v>
      </c>
      <c r="C251" s="26">
        <v>164.19799800000001</v>
      </c>
      <c r="D251" s="26"/>
      <c r="E251" s="26">
        <v>519.11999509999998</v>
      </c>
    </row>
    <row r="252" spans="1:5" x14ac:dyDescent="0.2">
      <c r="A252" s="25">
        <v>44194</v>
      </c>
      <c r="B252" s="26">
        <v>251</v>
      </c>
      <c r="C252" s="26">
        <v>166.1000061</v>
      </c>
      <c r="D252" s="26"/>
      <c r="E252" s="26">
        <v>530.86999509999998</v>
      </c>
    </row>
    <row r="253" spans="1:5" ht="17" thickBot="1" x14ac:dyDescent="0.25">
      <c r="A253" s="25">
        <v>44195</v>
      </c>
      <c r="B253" s="26">
        <v>252</v>
      </c>
      <c r="C253" s="26">
        <v>164.29249569999999</v>
      </c>
      <c r="D253" s="26"/>
      <c r="E253" s="26">
        <v>524.5900269</v>
      </c>
    </row>
    <row r="254" spans="1:5" ht="17" thickBot="1" x14ac:dyDescent="0.25">
      <c r="A254" s="3"/>
      <c r="C254" s="4"/>
      <c r="E254" s="4"/>
    </row>
    <row r="255" spans="1:5" x14ac:dyDescent="0.2">
      <c r="A255" s="3"/>
    </row>
    <row r="256" spans="1:5" x14ac:dyDescent="0.2">
      <c r="A256" s="3"/>
    </row>
    <row r="257" spans="1:1" x14ac:dyDescent="0.2">
      <c r="A257" s="3"/>
    </row>
    <row r="258" spans="1:1" x14ac:dyDescent="0.2">
      <c r="A258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R530"/>
  <sheetViews>
    <sheetView topLeftCell="AH362" zoomScaleNormal="25" workbookViewId="0">
      <selection activeCell="AJ537" sqref="AJ537"/>
    </sheetView>
  </sheetViews>
  <sheetFormatPr baseColWidth="10" defaultColWidth="11.1640625" defaultRowHeight="16" x14ac:dyDescent="0.2"/>
  <cols>
    <col min="2" max="2" width="6.33203125" bestFit="1" customWidth="1"/>
    <col min="3" max="3" width="29.33203125" bestFit="1" customWidth="1"/>
    <col min="4" max="4" width="23.1640625" bestFit="1" customWidth="1"/>
    <col min="5" max="5" width="11.83203125" customWidth="1"/>
    <col min="6" max="6" width="16" customWidth="1"/>
    <col min="7" max="9" width="11.33203125" bestFit="1" customWidth="1"/>
    <col min="11" max="14" width="14.33203125" bestFit="1" customWidth="1"/>
    <col min="15" max="15" width="21.83203125" bestFit="1" customWidth="1"/>
    <col min="16" max="18" width="17.6640625" bestFit="1" customWidth="1"/>
    <col min="19" max="19" width="17.1640625" bestFit="1" customWidth="1"/>
    <col min="20" max="20" width="15.83203125" bestFit="1" customWidth="1"/>
    <col min="21" max="23" width="18" bestFit="1" customWidth="1"/>
    <col min="24" max="24" width="17.5" bestFit="1" customWidth="1"/>
    <col min="25" max="25" width="15.1640625" bestFit="1" customWidth="1"/>
    <col min="26" max="29" width="14.33203125" bestFit="1" customWidth="1"/>
    <col min="31" max="33" width="14.1640625" bestFit="1" customWidth="1"/>
    <col min="34" max="34" width="19.83203125" bestFit="1" customWidth="1"/>
    <col min="35" max="35" width="15.6640625" bestFit="1" customWidth="1"/>
    <col min="36" max="38" width="23.5" bestFit="1" customWidth="1"/>
    <col min="39" max="39" width="22.83203125" bestFit="1" customWidth="1"/>
    <col min="41" max="43" width="23.6640625" bestFit="1" customWidth="1"/>
    <col min="44" max="44" width="23.1640625" bestFit="1" customWidth="1"/>
  </cols>
  <sheetData>
    <row r="1" spans="1:15" x14ac:dyDescent="0.2">
      <c r="A1" s="11" t="s">
        <v>2</v>
      </c>
      <c r="B1" s="2"/>
      <c r="C1" s="2"/>
      <c r="D1" s="2"/>
      <c r="E1" s="2"/>
      <c r="F1" s="2"/>
    </row>
    <row r="2" spans="1:15" x14ac:dyDescent="0.2">
      <c r="A2" s="3"/>
      <c r="B2" s="2"/>
      <c r="C2" s="1"/>
      <c r="D2" s="2"/>
      <c r="E2" s="1"/>
      <c r="F2" s="2"/>
      <c r="O2" s="5"/>
    </row>
    <row r="3" spans="1:15" x14ac:dyDescent="0.2">
      <c r="A3" s="3"/>
      <c r="B3" s="2"/>
      <c r="C3" s="1"/>
      <c r="D3" s="2"/>
      <c r="E3" s="1"/>
      <c r="F3" s="2"/>
      <c r="O3" s="5"/>
    </row>
    <row r="4" spans="1:15" x14ac:dyDescent="0.2">
      <c r="A4" s="3"/>
      <c r="B4" s="2"/>
      <c r="C4" s="1"/>
      <c r="D4" s="2"/>
      <c r="E4" s="1"/>
      <c r="F4" s="2"/>
      <c r="O4" s="5"/>
    </row>
    <row r="5" spans="1:15" x14ac:dyDescent="0.2">
      <c r="A5" s="3"/>
      <c r="B5" s="2"/>
      <c r="C5" s="1"/>
      <c r="D5" s="2"/>
      <c r="E5" s="1"/>
      <c r="F5" s="2"/>
      <c r="O5" s="5"/>
    </row>
    <row r="6" spans="1:15" x14ac:dyDescent="0.2">
      <c r="A6" s="3"/>
      <c r="B6" s="2"/>
      <c r="C6" s="1"/>
      <c r="D6" s="2"/>
      <c r="E6" s="1"/>
      <c r="F6" s="2"/>
      <c r="O6" s="5"/>
    </row>
    <row r="7" spans="1:15" x14ac:dyDescent="0.2">
      <c r="A7" s="3"/>
      <c r="B7" s="2"/>
      <c r="C7" s="1"/>
      <c r="D7" s="2"/>
      <c r="E7" s="1"/>
      <c r="F7" s="2"/>
    </row>
    <row r="8" spans="1:15" x14ac:dyDescent="0.2">
      <c r="A8" s="3"/>
      <c r="B8" s="2"/>
      <c r="C8" s="1"/>
      <c r="D8" s="2"/>
      <c r="E8" s="1"/>
      <c r="F8" s="2"/>
      <c r="O8" s="6"/>
    </row>
    <row r="9" spans="1:15" x14ac:dyDescent="0.2">
      <c r="A9" s="3"/>
      <c r="B9" s="2"/>
      <c r="C9" s="1"/>
      <c r="D9" s="2"/>
      <c r="E9" s="1"/>
      <c r="F9" s="2"/>
    </row>
    <row r="10" spans="1:15" x14ac:dyDescent="0.2">
      <c r="A10" s="3"/>
      <c r="B10" s="2"/>
      <c r="C10" s="1"/>
      <c r="D10" s="2"/>
      <c r="E10" s="1"/>
      <c r="F10" s="2"/>
    </row>
    <row r="11" spans="1:15" x14ac:dyDescent="0.2">
      <c r="A11" s="3"/>
      <c r="B11" s="2"/>
      <c r="C11" s="1"/>
      <c r="D11" s="2"/>
      <c r="E11" s="1"/>
      <c r="F11" s="2"/>
    </row>
    <row r="12" spans="1:15" x14ac:dyDescent="0.2">
      <c r="A12" s="3"/>
      <c r="B12" s="2"/>
      <c r="C12" s="1"/>
      <c r="D12" s="2"/>
      <c r="E12" s="1"/>
      <c r="F12" s="2"/>
    </row>
    <row r="13" spans="1:15" x14ac:dyDescent="0.2">
      <c r="A13" s="3"/>
      <c r="B13" s="2"/>
      <c r="C13" s="1"/>
      <c r="D13" s="2"/>
      <c r="E13" s="1"/>
      <c r="F13" s="2"/>
    </row>
    <row r="14" spans="1:15" x14ac:dyDescent="0.2">
      <c r="A14" s="3"/>
      <c r="B14" s="2"/>
      <c r="C14" s="1"/>
      <c r="D14" s="2"/>
      <c r="E14" s="1"/>
      <c r="F14" s="2"/>
    </row>
    <row r="15" spans="1:15" x14ac:dyDescent="0.2">
      <c r="A15" s="3"/>
      <c r="B15" s="2"/>
      <c r="C15" s="1"/>
      <c r="D15" s="2"/>
      <c r="E15" s="1"/>
      <c r="F15" s="2"/>
    </row>
    <row r="16" spans="1:15" x14ac:dyDescent="0.2">
      <c r="A16" s="3"/>
      <c r="B16" s="2"/>
      <c r="C16" s="1"/>
      <c r="D16" s="2"/>
      <c r="E16" s="1"/>
      <c r="F16" s="2"/>
    </row>
    <row r="17" spans="1:34" x14ac:dyDescent="0.2">
      <c r="A17" s="3"/>
      <c r="B17" s="2"/>
      <c r="C17" s="1"/>
      <c r="D17" s="2"/>
      <c r="E17" s="1"/>
      <c r="F17" s="164" t="s">
        <v>79</v>
      </c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6"/>
      <c r="U17" s="167" t="s">
        <v>90</v>
      </c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</row>
    <row r="18" spans="1:34" x14ac:dyDescent="0.2">
      <c r="A18" s="3"/>
      <c r="B18" s="2"/>
      <c r="C18" s="1"/>
      <c r="D18" s="2"/>
      <c r="E18" s="1"/>
      <c r="F18" s="168" t="s">
        <v>77</v>
      </c>
      <c r="G18" s="168"/>
      <c r="H18" s="168"/>
      <c r="I18" s="168"/>
      <c r="K18" s="168" t="s">
        <v>80</v>
      </c>
      <c r="L18" s="168"/>
      <c r="M18" s="168"/>
      <c r="N18" s="168"/>
      <c r="P18" s="168" t="s">
        <v>33</v>
      </c>
      <c r="Q18" s="168"/>
      <c r="R18" s="168"/>
      <c r="S18" s="168"/>
      <c r="U18" s="169" t="s">
        <v>89</v>
      </c>
      <c r="V18" s="169"/>
      <c r="W18" s="169"/>
      <c r="X18" s="169"/>
      <c r="Z18" s="170" t="s">
        <v>78</v>
      </c>
      <c r="AA18" s="170"/>
      <c r="AB18" s="170"/>
      <c r="AC18" s="170"/>
      <c r="AE18" s="170" t="s">
        <v>91</v>
      </c>
      <c r="AF18" s="170"/>
      <c r="AG18" s="170"/>
      <c r="AH18" s="170"/>
    </row>
    <row r="19" spans="1:34" x14ac:dyDescent="0.2">
      <c r="A19" s="12" t="s">
        <v>3</v>
      </c>
      <c r="B19" s="2"/>
      <c r="C19" s="2" t="s">
        <v>5</v>
      </c>
      <c r="D19" s="2"/>
      <c r="E19" s="1" t="s">
        <v>1</v>
      </c>
      <c r="F19" s="9" t="s">
        <v>81</v>
      </c>
      <c r="G19" s="9" t="s">
        <v>82</v>
      </c>
      <c r="H19" s="9" t="s">
        <v>83</v>
      </c>
      <c r="I19" s="9" t="s">
        <v>84</v>
      </c>
      <c r="K19" s="9" t="s">
        <v>85</v>
      </c>
      <c r="L19" s="9" t="s">
        <v>86</v>
      </c>
      <c r="M19" s="9" t="s">
        <v>87</v>
      </c>
      <c r="N19" s="9" t="s">
        <v>88</v>
      </c>
      <c r="P19" s="9" t="s">
        <v>92</v>
      </c>
      <c r="Q19" s="9" t="s">
        <v>93</v>
      </c>
      <c r="R19" s="9" t="s">
        <v>94</v>
      </c>
      <c r="S19" s="9" t="s">
        <v>95</v>
      </c>
      <c r="U19" s="9" t="s">
        <v>81</v>
      </c>
      <c r="V19" s="9" t="s">
        <v>82</v>
      </c>
      <c r="W19" s="9" t="s">
        <v>83</v>
      </c>
      <c r="X19" s="9" t="s">
        <v>84</v>
      </c>
      <c r="Z19" s="9" t="s">
        <v>85</v>
      </c>
      <c r="AA19" s="9" t="s">
        <v>86</v>
      </c>
      <c r="AB19" s="9" t="s">
        <v>87</v>
      </c>
      <c r="AC19" s="9" t="s">
        <v>88</v>
      </c>
      <c r="AE19" s="9" t="s">
        <v>92</v>
      </c>
      <c r="AF19" s="9" t="s">
        <v>93</v>
      </c>
      <c r="AG19" s="9" t="s">
        <v>94</v>
      </c>
      <c r="AH19" s="9" t="s">
        <v>95</v>
      </c>
    </row>
    <row r="20" spans="1:34" x14ac:dyDescent="0.2">
      <c r="A20" s="3"/>
      <c r="B20" s="2"/>
      <c r="C20" s="1" t="s">
        <v>4</v>
      </c>
      <c r="D20" s="2"/>
      <c r="E20" s="8">
        <v>1</v>
      </c>
      <c r="F20" s="27">
        <f>'6050_Module3Project_Data'!C2</f>
        <v>94.900497439999995</v>
      </c>
      <c r="G20" s="1">
        <f>'6050_Module3Project_Data'!C2</f>
        <v>94.900497439999995</v>
      </c>
      <c r="H20" s="1">
        <f>'6050_Module3Project_Data'!C2</f>
        <v>94.900497439999995</v>
      </c>
      <c r="I20" s="1">
        <f>'6050_Module3Project_Data'!C2</f>
        <v>94.900497439999995</v>
      </c>
      <c r="K20" s="8">
        <v>0</v>
      </c>
      <c r="L20" s="8">
        <v>0</v>
      </c>
      <c r="M20" s="8">
        <v>0</v>
      </c>
      <c r="N20" s="8">
        <v>0</v>
      </c>
      <c r="P20" s="8">
        <v>0</v>
      </c>
      <c r="Q20" s="8">
        <v>0</v>
      </c>
      <c r="R20" s="8">
        <v>0</v>
      </c>
      <c r="S20" s="28">
        <v>0</v>
      </c>
      <c r="U20" s="27">
        <f>'6050_Module3Project_Data'!$E2</f>
        <v>329.80999759999997</v>
      </c>
      <c r="V20" s="1">
        <f>'6050_Module3Project_Data'!$E2</f>
        <v>329.80999759999997</v>
      </c>
      <c r="W20" s="1">
        <f>'6050_Module3Project_Data'!$E2</f>
        <v>329.80999759999997</v>
      </c>
      <c r="X20" s="1">
        <f>'6050_Module3Project_Data'!$E2</f>
        <v>329.80999759999997</v>
      </c>
      <c r="Z20" s="2">
        <v>0</v>
      </c>
      <c r="AA20" s="2">
        <v>0</v>
      </c>
      <c r="AB20" s="2">
        <v>0</v>
      </c>
      <c r="AC20" s="2">
        <v>0</v>
      </c>
      <c r="AE20" s="2">
        <v>0</v>
      </c>
      <c r="AF20" s="2">
        <v>0</v>
      </c>
      <c r="AG20" s="2">
        <v>0</v>
      </c>
      <c r="AH20" s="34">
        <v>0</v>
      </c>
    </row>
    <row r="21" spans="1:34" x14ac:dyDescent="0.2">
      <c r="A21" s="3"/>
      <c r="B21" s="2"/>
      <c r="C21" s="7">
        <v>0.2</v>
      </c>
      <c r="D21" s="2"/>
      <c r="E21" s="8">
        <v>2</v>
      </c>
      <c r="F21" s="27">
        <f>C$21*'6050_Module3Project_Data'!C2+(1-'Part 1'!C$21)*'Part 1'!F20</f>
        <v>94.900497440000009</v>
      </c>
      <c r="G21" s="1">
        <f>C$22*'6050_Module3Project_Data'!C2+(1-'Part 1'!C$22)*'Part 1'!G20</f>
        <v>94.900497439999995</v>
      </c>
      <c r="H21" s="1">
        <f>C$23*'6050_Module3Project_Data'!C2+(1-'Part 1'!C$23)*'Part 1'!H20</f>
        <v>94.900497439999995</v>
      </c>
      <c r="I21" s="1">
        <f>C$24*'6050_Module3Project_Data'!C2+(1-'Part 1'!C$24)*'Part 1'!I20</f>
        <v>94.900497439999995</v>
      </c>
      <c r="K21" s="29">
        <f>ABS(('6050_Module3Project_Data'!$C3-'Part 1'!F21)/'6050_Module3Project_Data'!$C3)</f>
        <v>1.2288201589803977E-2</v>
      </c>
      <c r="L21" s="29">
        <f>ABS(('6050_Module3Project_Data'!$C3-'Part 1'!G21)/'6050_Module3Project_Data'!$C3)</f>
        <v>1.2288201589803826E-2</v>
      </c>
      <c r="M21" s="29">
        <f>ABS(('6050_Module3Project_Data'!$C3-'Part 1'!H21)/'6050_Module3Project_Data'!$C3)</f>
        <v>1.2288201589803826E-2</v>
      </c>
      <c r="N21" s="29">
        <f>ABS(('6050_Module3Project_Data'!$C3-'Part 1'!I21)/'6050_Module3Project_Data'!$C3)</f>
        <v>1.2288201589803826E-2</v>
      </c>
      <c r="P21" s="30">
        <f>ABS(('6050_Module3Project_Data'!$C3-'Part 1'!F21)/AVERAGE('6050_Module3Project_Data'!$C$2:$C$253))</f>
        <v>8.6016107550338072E-3</v>
      </c>
      <c r="Q21" s="30">
        <f>ABS(('6050_Module3Project_Data'!$C3-'Part 1'!G21)/AVERAGE('6050_Module3Project_Data'!$C$2:$C$253))</f>
        <v>8.6016107550336996E-3</v>
      </c>
      <c r="R21" s="30">
        <f>ABS(('6050_Module3Project_Data'!$C3-'Part 1'!H21)/AVERAGE('6050_Module3Project_Data'!$C$2:$C$253))</f>
        <v>8.6016107550336996E-3</v>
      </c>
      <c r="S21" s="31">
        <f>ABS(('6050_Module3Project_Data'!$C3-'Part 1'!I21)/AVERAGE('6050_Module3Project_Data'!$C$2:$C$253))</f>
        <v>8.6016107550336996E-3</v>
      </c>
      <c r="U21" s="27">
        <f>C$21*'6050_Module3Project_Data'!$E2+(1-'Part 1'!C$21)*'Part 1'!U20</f>
        <v>329.80999759999997</v>
      </c>
      <c r="V21" s="1">
        <f>C$22*'6050_Module3Project_Data'!$E2+(1-'Part 1'!C$22)*'Part 1'!V20</f>
        <v>329.80999759999997</v>
      </c>
      <c r="W21" s="1">
        <f>C$23*'6050_Module3Project_Data'!$E2+(1-'Part 1'!C$23)*'Part 1'!W20</f>
        <v>329.80999759999997</v>
      </c>
      <c r="X21" s="1">
        <f>C$24*'6050_Module3Project_Data'!$E2+(1-'Part 1'!C$24)*'Part 1'!X20</f>
        <v>329.80999759999997</v>
      </c>
      <c r="Z21" s="29">
        <f>ABS(('6050_Module3Project_Data'!$E3-'Part 1'!U21)/'6050_Module3Project_Data'!$E3)</f>
        <v>1.1997556837020694E-2</v>
      </c>
      <c r="AA21" s="29">
        <f>ABS(('6050_Module3Project_Data'!$E3-'Part 1'!V21)/'6050_Module3Project_Data'!$E3)</f>
        <v>1.1997556837020694E-2</v>
      </c>
      <c r="AB21" s="29">
        <f>ABS(('6050_Module3Project_Data'!$E3-'Part 1'!W21)/'6050_Module3Project_Data'!$E3)</f>
        <v>1.1997556837020694E-2</v>
      </c>
      <c r="AC21" s="29">
        <f>ABS(('6050_Module3Project_Data'!$E3-'Part 1'!X21)/'6050_Module3Project_Data'!$E3)</f>
        <v>1.1997556837020694E-2</v>
      </c>
      <c r="AE21" s="30">
        <f>ABS(('6050_Module3Project_Data'!$E3-'Part 1'!U21)/AVERAGE('6050_Module3Project_Data'!$E$2:$E$253))</f>
        <v>8.7578976102103637E-3</v>
      </c>
      <c r="AF21" s="30">
        <f>ABS(('6050_Module3Project_Data'!$E3-'Part 1'!V21)/AVERAGE('6050_Module3Project_Data'!$E$2:$E$253))</f>
        <v>8.7578976102103637E-3</v>
      </c>
      <c r="AG21" s="30">
        <f>ABS(('6050_Module3Project_Data'!$E3-'Part 1'!W21)/AVERAGE('6050_Module3Project_Data'!$E$2:$E$253))</f>
        <v>8.7578976102103637E-3</v>
      </c>
      <c r="AH21" s="31">
        <f>ABS(('6050_Module3Project_Data'!$E3-'Part 1'!X21)/AVERAGE('6050_Module3Project_Data'!$E$2:$E$253))</f>
        <v>8.7578976102103637E-3</v>
      </c>
    </row>
    <row r="22" spans="1:34" x14ac:dyDescent="0.2">
      <c r="A22" s="3"/>
      <c r="B22" s="2"/>
      <c r="C22" s="7">
        <v>0.4</v>
      </c>
      <c r="D22" s="2"/>
      <c r="E22" s="8">
        <v>3</v>
      </c>
      <c r="F22" s="27">
        <f>C$21*'6050_Module3Project_Data'!C3+(1-'Part 1'!C$21)*'Part 1'!F21</f>
        <v>94.670097354000021</v>
      </c>
      <c r="G22" s="1">
        <f>C$22*'6050_Module3Project_Data'!C3+(1-'Part 1'!C$22)*'Part 1'!G21</f>
        <v>94.439697268000003</v>
      </c>
      <c r="H22" s="1">
        <f>C$23*'6050_Module3Project_Data'!C3+(1-'Part 1'!C$23)*'Part 1'!H21</f>
        <v>94.209297182</v>
      </c>
      <c r="I22" s="1">
        <f>C$24*'6050_Module3Project_Data'!C3+(1-'Part 1'!C$24)*'Part 1'!I21</f>
        <v>93.978897095999997</v>
      </c>
      <c r="K22" s="29">
        <f>ABS(('6050_Module3Project_Data'!C4-'Part 1'!F22)/'6050_Module3Project_Data'!C4)</f>
        <v>4.9808695240500297E-3</v>
      </c>
      <c r="L22" s="29">
        <f>ABS(('6050_Module3Project_Data'!$C4-'Part 1'!G22)/'6050_Module3Project_Data'!$C4)</f>
        <v>7.4024630328860582E-3</v>
      </c>
      <c r="M22" s="29">
        <f>ABS(('6050_Module3Project_Data'!$C4-'Part 1'!H22)/'6050_Module3Project_Data'!$C4)</f>
        <v>9.8240565417219358E-3</v>
      </c>
      <c r="N22" s="29">
        <f>ABS(('6050_Module3Project_Data'!$C4-'Part 1'!I22)/'6050_Module3Project_Data'!$C4)</f>
        <v>1.2245650050557815E-2</v>
      </c>
      <c r="P22" s="30">
        <f>ABS(('6050_Module3Project_Data'!$C4-'Part 1'!F22)/AVERAGE('6050_Module3Project_Data'!$C$2:$C$253))</f>
        <v>3.5384552123353527E-3</v>
      </c>
      <c r="Q22" s="30">
        <f>ABS(('6050_Module3Project_Data'!$C4-'Part 1'!G22)/AVERAGE('6050_Module3Project_Data'!$C$2:$C$253))</f>
        <v>5.2587773633422201E-3</v>
      </c>
      <c r="R22" s="30">
        <f>ABS(('6050_Module3Project_Data'!$C4-'Part 1'!H22)/AVERAGE('6050_Module3Project_Data'!$C$2:$C$253))</f>
        <v>6.9790995143489817E-3</v>
      </c>
      <c r="S22" s="31">
        <f>ABS(('6050_Module3Project_Data'!$C4-'Part 1'!I22)/AVERAGE('6050_Module3Project_Data'!$C$2:$C$253))</f>
        <v>8.6994216653557433E-3</v>
      </c>
      <c r="U22" s="27">
        <f>C$21*'6050_Module3Project_Data'!$E3+(1-'Part 1'!C$21)*'Part 1'!U21</f>
        <v>329.02799685999997</v>
      </c>
      <c r="V22" s="1">
        <f>C$22*'6050_Module3Project_Data'!$E3+(1-'Part 1'!C$22)*'Part 1'!V21</f>
        <v>328.24599611999997</v>
      </c>
      <c r="W22" s="1">
        <f>C$23*'6050_Module3Project_Data'!$E3+(1-'Part 1'!C$23)*'Part 1'!W21</f>
        <v>327.46399538000003</v>
      </c>
      <c r="X22" s="1">
        <f>C$24*'6050_Module3Project_Data'!$E3+(1-'Part 1'!C$24)*'Part 1'!X21</f>
        <v>326.68199463999997</v>
      </c>
      <c r="Z22" s="29">
        <f>ABS(('6050_Module3Project_Data'!$E4-'Part 1'!U22)/'6050_Module3Project_Data'!$E4)</f>
        <v>2.0254265584989935E-2</v>
      </c>
      <c r="AA22" s="29">
        <f>ABS(('6050_Module3Project_Data'!$E4-'Part 1'!V22)/'6050_Module3Project_Data'!$E4)</f>
        <v>2.2582826973795947E-2</v>
      </c>
      <c r="AB22" s="29">
        <f>ABS(('6050_Module3Project_Data'!$E4-'Part 1'!W22)/'6050_Module3Project_Data'!$E4)</f>
        <v>2.4911388362601792E-2</v>
      </c>
      <c r="AC22" s="29">
        <f>ABS(('6050_Module3Project_Data'!$E4-'Part 1'!X22)/'6050_Module3Project_Data'!$E4)</f>
        <v>2.7239949751407973E-2</v>
      </c>
      <c r="AE22" s="30">
        <f>ABS(('6050_Module3Project_Data'!$E4-'Part 1'!U22)/AVERAGE('6050_Module3Project_Data'!$E$2:$E$253))</f>
        <v>1.5235568623278363E-2</v>
      </c>
      <c r="AF22" s="30">
        <f>ABS(('6050_Module3Project_Data'!$E4-'Part 1'!V22)/AVERAGE('6050_Module3Project_Data'!$E$2:$E$253))</f>
        <v>1.6987148145320461E-2</v>
      </c>
      <c r="AG22" s="30">
        <f>ABS(('6050_Module3Project_Data'!$E4-'Part 1'!W22)/AVERAGE('6050_Module3Project_Data'!$E$2:$E$253))</f>
        <v>1.8738727667362433E-2</v>
      </c>
      <c r="AH22" s="31">
        <f>ABS(('6050_Module3Project_Data'!$E4-'Part 1'!X22)/AVERAGE('6050_Module3Project_Data'!$E$2:$E$253))</f>
        <v>2.0490307189404658E-2</v>
      </c>
    </row>
    <row r="23" spans="1:34" x14ac:dyDescent="0.2">
      <c r="A23" s="3"/>
      <c r="B23" s="2"/>
      <c r="C23" s="7">
        <v>0.6</v>
      </c>
      <c r="D23" s="2"/>
      <c r="E23" s="8">
        <v>4</v>
      </c>
      <c r="F23" s="27">
        <f>C$21*'6050_Module3Project_Data'!C4+(1-'Part 1'!C$21)*'Part 1'!F22</f>
        <v>94.764877321200032</v>
      </c>
      <c r="G23" s="1">
        <f>C$22*'6050_Module3Project_Data'!C4+(1-'Part 1'!C$22)*'Part 1'!G22</f>
        <v>94.721417236799994</v>
      </c>
      <c r="H23" s="1">
        <f>C$23*'6050_Module3Project_Data'!C4+(1-'Part 1'!C$23)*'Part 1'!H22</f>
        <v>94.770117186799993</v>
      </c>
      <c r="I23" s="1">
        <f>C$24*'6050_Module3Project_Data'!C4+(1-'Part 1'!C$24)*'Part 1'!I22</f>
        <v>94.910977171199988</v>
      </c>
      <c r="K23" s="29">
        <f>ABS(('6050_Module3Project_Data'!C5-'Part 1'!F23)/'6050_Module3Project_Data'!C5)</f>
        <v>6.0636332476672146E-3</v>
      </c>
      <c r="L23" s="29">
        <f>ABS(('6050_Module3Project_Data'!$C5-'Part 1'!G23)/'6050_Module3Project_Data'!$C5)</f>
        <v>6.5194620273627962E-3</v>
      </c>
      <c r="M23" s="29">
        <f>ABS(('6050_Module3Project_Data'!$C5-'Part 1'!H23)/'6050_Module3Project_Data'!$C5)</f>
        <v>6.0086751964997633E-3</v>
      </c>
      <c r="N23" s="29">
        <f>ABS(('6050_Module3Project_Data'!$C5-'Part 1'!I23)/'6050_Module3Project_Data'!$C5)</f>
        <v>4.5312727550785633E-3</v>
      </c>
      <c r="P23" s="30">
        <f>ABS(('6050_Module3Project_Data'!$C5-'Part 1'!F23)/AVERAGE('6050_Module3Project_Data'!$C$2:$C$253))</f>
        <v>4.3166704438049684E-3</v>
      </c>
      <c r="Q23" s="30">
        <f>ABS(('6050_Module3Project_Data'!$C5-'Part 1'!G23)/AVERAGE('6050_Module3Project_Data'!$C$2:$C$253))</f>
        <v>4.6411726919421874E-3</v>
      </c>
      <c r="R23" s="30">
        <f>ABS(('6050_Module3Project_Data'!$C5-'Part 1'!H23)/AVERAGE('6050_Module3Project_Data'!$C$2:$C$253))</f>
        <v>4.277546079676427E-3</v>
      </c>
      <c r="S23" s="31">
        <f>ABS(('6050_Module3Project_Data'!$C5-'Part 1'!I23)/AVERAGE('6050_Module3Project_Data'!$C$2:$C$253))</f>
        <v>3.2257906070080043E-3</v>
      </c>
      <c r="U23" s="27">
        <f>C$21*'6050_Module3Project_Data'!$E4+(1-'Part 1'!C$21)*'Part 1'!U22</f>
        <v>330.38839480800004</v>
      </c>
      <c r="V23" s="1">
        <f>C$22*'6050_Module3Project_Data'!$E4+(1-'Part 1'!C$22)*'Part 1'!V22</f>
        <v>331.27959231199998</v>
      </c>
      <c r="W23" s="1">
        <f>C$23*'6050_Module3Project_Data'!$E4+(1-'Part 1'!C$23)*'Part 1'!W22</f>
        <v>332.483590112</v>
      </c>
      <c r="X23" s="1">
        <f>C$24*'6050_Module3Project_Data'!$E4+(1-'Part 1'!C$24)*'Part 1'!X22</f>
        <v>334.000388208</v>
      </c>
      <c r="Z23" s="29">
        <f>ABS(('6050_Module3Project_Data'!$E5-'Part 1'!U23)/'6050_Module3Project_Data'!$E5)</f>
        <v>1.0932885623581446E-3</v>
      </c>
      <c r="AA23" s="29">
        <f>ABS(('6050_Module3Project_Data'!$E5-'Part 1'!V23)/'6050_Module3Project_Data'!$E5)</f>
        <v>1.6011861284957734E-3</v>
      </c>
      <c r="AB23" s="29">
        <f>ABS(('6050_Module3Project_Data'!$E5-'Part 1'!W23)/'6050_Module3Project_Data'!$E5)</f>
        <v>5.2413911171579793E-3</v>
      </c>
      <c r="AC23" s="29">
        <f>ABS(('6050_Module3Project_Data'!$E5-'Part 1'!X23)/'6050_Module3Project_Data'!$E5)</f>
        <v>9.82732640362813E-3</v>
      </c>
      <c r="AE23" s="30">
        <f>ABS(('6050_Module3Project_Data'!$E5-'Part 1'!U23)/AVERAGE('6050_Module3Project_Data'!$E$2:$E$253))</f>
        <v>8.0994840154655599E-4</v>
      </c>
      <c r="AF23" s="30">
        <f>ABS(('6050_Module3Project_Data'!$E5-'Part 1'!V23)/AVERAGE('6050_Module3Project_Data'!$E$2:$E$253))</f>
        <v>1.1862176098837048E-3</v>
      </c>
      <c r="AG23" s="30">
        <f>ABS(('6050_Module3Project_Data'!$E5-'Part 1'!W23)/AVERAGE('6050_Module3Project_Data'!$E$2:$E$253))</f>
        <v>3.8830154301310086E-3</v>
      </c>
      <c r="AH23" s="31">
        <f>ABS(('6050_Module3Project_Data'!$E5-'Part 1'!X23)/AVERAGE('6050_Module3Project_Data'!$E$2:$E$253))</f>
        <v>7.280445059195101E-3</v>
      </c>
    </row>
    <row r="24" spans="1:34" x14ac:dyDescent="0.2">
      <c r="A24" s="3"/>
      <c r="B24" s="2"/>
      <c r="C24" s="7">
        <v>0.8</v>
      </c>
      <c r="D24" s="2"/>
      <c r="E24" s="8">
        <v>5</v>
      </c>
      <c r="F24" s="27">
        <f>C$21*'6050_Module3Project_Data'!C5+(1-'Part 1'!C$21)*'Part 1'!F23</f>
        <v>94.880502320960034</v>
      </c>
      <c r="G24" s="1">
        <f>C$22*'6050_Module3Project_Data'!C5+(1-'Part 1'!C$22)*'Part 1'!G23</f>
        <v>94.970051270079992</v>
      </c>
      <c r="H24" s="1">
        <f>C$23*'6050_Module3Project_Data'!C5+(1-'Part 1'!C$23)*'Part 1'!H23</f>
        <v>95.113848266719998</v>
      </c>
      <c r="I24" s="1">
        <f>C$24*'6050_Module3Project_Data'!C5+(1-'Part 1'!C$24)*'Part 1'!I23</f>
        <v>95.256597290239995</v>
      </c>
      <c r="K24" s="29">
        <f>ABS(('6050_Module3Project_Data'!C6-'Part 1'!F24)/'6050_Module3Project_Data'!C6)</f>
        <v>2.9810113446734621E-3</v>
      </c>
      <c r="L24" s="29">
        <f>ABS(('6050_Module3Project_Data'!$C6-'Part 1'!G24)/'6050_Module3Project_Data'!$C6)</f>
        <v>3.9276325508867359E-3</v>
      </c>
      <c r="M24" s="29">
        <f>ABS(('6050_Module3Project_Data'!$C6-'Part 1'!H24)/'6050_Module3Project_Data'!$C6)</f>
        <v>5.447709422217329E-3</v>
      </c>
      <c r="N24" s="29">
        <f>ABS(('6050_Module3Project_Data'!$C6-'Part 1'!I24)/'6050_Module3Project_Data'!$C6)</f>
        <v>6.9567081782970844E-3</v>
      </c>
      <c r="P24" s="30">
        <f>ABS(('6050_Module3Project_Data'!$C6-'Part 1'!F24)/AVERAGE('6050_Module3Project_Data'!$C$2:$C$253))</f>
        <v>2.1055959552939369E-3</v>
      </c>
      <c r="Q24" s="30">
        <f>ABS(('6050_Module3Project_Data'!$C6-'Part 1'!G24)/AVERAGE('6050_Module3Project_Data'!$C$2:$C$253))</f>
        <v>2.7742286951725138E-3</v>
      </c>
      <c r="R24" s="30">
        <f>ABS(('6050_Module3Project_Data'!$C6-'Part 1'!H24)/AVERAGE('6050_Module3Project_Data'!$C$2:$C$253))</f>
        <v>3.8479138784672982E-3</v>
      </c>
      <c r="S24" s="31">
        <f>ABS(('6050_Module3Project_Data'!$C6-'Part 1'!I24)/AVERAGE('6050_Module3Project_Data'!$C$2:$C$253))</f>
        <v>4.9137741889362469E-3</v>
      </c>
      <c r="U24" s="27">
        <f>C$21*'6050_Module3Project_Data'!$E5+(1-'Part 1'!C$21)*'Part 1'!U23</f>
        <v>330.46071584640003</v>
      </c>
      <c r="V24" s="1">
        <f>C$22*'6050_Module3Project_Data'!$E5+(1-'Part 1'!C$22)*'Part 1'!V23</f>
        <v>331.06775538720001</v>
      </c>
      <c r="W24" s="1">
        <f>C$23*'6050_Module3Project_Data'!$E5+(1-'Part 1'!C$23)*'Part 1'!W23</f>
        <v>331.44343604480002</v>
      </c>
      <c r="X24" s="1">
        <f>C$24*'6050_Module3Project_Data'!$E5+(1-'Part 1'!C$24)*'Part 1'!X23</f>
        <v>331.40007764159998</v>
      </c>
      <c r="Z24" s="29">
        <f>ABS(('6050_Module3Project_Data'!$E6-'Part 1'!U24)/'6050_Module3Project_Data'!$E6)</f>
        <v>2.5936726108058798E-2</v>
      </c>
      <c r="AA24" s="29">
        <f>ABS(('6050_Module3Project_Data'!$E6-'Part 1'!V24)/'6050_Module3Project_Data'!$E6)</f>
        <v>2.4147421376393443E-2</v>
      </c>
      <c r="AB24" s="29">
        <f>ABS(('6050_Module3Project_Data'!$E6-'Part 1'!W24)/'6050_Module3Project_Data'!$E6)</f>
        <v>2.304006817605166E-2</v>
      </c>
      <c r="AC24" s="29">
        <f>ABS(('6050_Module3Project_Data'!$E6-'Part 1'!X24)/'6050_Module3Project_Data'!$E6)</f>
        <v>2.3167871046851571E-2</v>
      </c>
      <c r="AE24" s="30">
        <f>ABS(('6050_Module3Project_Data'!$E6-'Part 1'!U24)/AVERAGE('6050_Module3Project_Data'!$E$2:$E$253))</f>
        <v>1.970926919782006E-2</v>
      </c>
      <c r="AF24" s="30">
        <f>ABS(('6050_Module3Project_Data'!$E6-'Part 1'!V24)/AVERAGE('6050_Module3Project_Data'!$E$2:$E$253))</f>
        <v>1.8349579910652544E-2</v>
      </c>
      <c r="AG24" s="30">
        <f>ABS(('6050_Module3Project_Data'!$E6-'Part 1'!W24)/AVERAGE('6050_Module3Project_Data'!$E$2:$E$253))</f>
        <v>1.7508104304530363E-2</v>
      </c>
      <c r="AH24" s="31">
        <f>ABS(('6050_Module3Project_Data'!$E6-'Part 1'!X24)/AVERAGE('6050_Module3Project_Data'!$E$2:$E$253))</f>
        <v>1.7605221464743848E-2</v>
      </c>
    </row>
    <row r="25" spans="1:34" x14ac:dyDescent="0.2">
      <c r="A25" s="3"/>
      <c r="B25" s="2"/>
      <c r="C25" s="1"/>
      <c r="D25" s="2"/>
      <c r="E25" s="8">
        <v>6</v>
      </c>
      <c r="F25" s="27">
        <f>C$21*'6050_Module3Project_Data'!C6+(1-'Part 1'!C$21)*'Part 1'!F24</f>
        <v>94.824102478768026</v>
      </c>
      <c r="G25" s="1">
        <f>C$22*'6050_Module3Project_Data'!C6+(1-'Part 1'!C$22)*'Part 1'!G24</f>
        <v>94.821432006047985</v>
      </c>
      <c r="H25" s="1">
        <f>C$23*'6050_Module3Project_Data'!C6+(1-'Part 1'!C$23)*'Part 1'!H24</f>
        <v>94.804641172687994</v>
      </c>
      <c r="I25" s="1">
        <f>C$24*'6050_Module3Project_Data'!C6+(1-'Part 1'!C$24)*'Part 1'!I24</f>
        <v>94.730121946048001</v>
      </c>
      <c r="K25" s="29">
        <f>ABS(('6050_Module3Project_Data'!C7-'Part 1'!F25)/'6050_Module3Project_Data'!C7)</f>
        <v>2.4028340798405248E-3</v>
      </c>
      <c r="L25" s="29">
        <f>ABS(('6050_Module3Project_Data'!$C7-'Part 1'!G25)/'6050_Module3Project_Data'!$C7)</f>
        <v>2.4309287936056939E-3</v>
      </c>
      <c r="M25" s="29">
        <f>ABS(('6050_Module3Project_Data'!$C7-'Part 1'!H25)/'6050_Module3Project_Data'!$C7)</f>
        <v>2.6075767906391001E-3</v>
      </c>
      <c r="N25" s="29">
        <f>ABS(('6050_Module3Project_Data'!$C7-'Part 1'!I25)/'6050_Module3Project_Data'!$C7)</f>
        <v>3.3915564683720269E-3</v>
      </c>
      <c r="P25" s="30">
        <f>ABS(('6050_Module3Project_Data'!$C7-'Part 1'!F25)/AVERAGE('6050_Module3Project_Data'!$C$2:$C$253))</f>
        <v>1.7053536756101643E-3</v>
      </c>
      <c r="Q25" s="30">
        <f>ABS(('6050_Module3Project_Data'!$C7-'Part 1'!G25)/AVERAGE('6050_Module3Project_Data'!$C$2:$C$253))</f>
        <v>1.7252932227418691E-3</v>
      </c>
      <c r="R25" s="30">
        <f>ABS(('6050_Module3Project_Data'!$C7-'Part 1'!H25)/AVERAGE('6050_Module3Project_Data'!$C$2:$C$253))</f>
        <v>1.8506648884584159E-3</v>
      </c>
      <c r="S25" s="31">
        <f>ABS(('6050_Module3Project_Data'!$C7-'Part 1'!I25)/AVERAGE('6050_Module3Project_Data'!$C$2:$C$253))</f>
        <v>2.4070756020580222E-3</v>
      </c>
      <c r="U25" s="27">
        <f>C$21*'6050_Module3Project_Data'!$E6+(1-'Part 1'!C$21)*'Part 1'!U24</f>
        <v>332.22057463712002</v>
      </c>
      <c r="V25" s="1">
        <f>C$22*'6050_Module3Project_Data'!$E6+(1-'Part 1'!C$22)*'Part 1'!V24</f>
        <v>334.34465715232</v>
      </c>
      <c r="W25" s="1">
        <f>C$23*'6050_Module3Project_Data'!$E6+(1-'Part 1'!C$23)*'Part 1'!W24</f>
        <v>336.13338029791998</v>
      </c>
      <c r="X25" s="1">
        <f>C$24*'6050_Module3Project_Data'!$E6+(1-'Part 1'!C$24)*'Part 1'!X24</f>
        <v>337.68802336831993</v>
      </c>
      <c r="Z25" s="29">
        <f>ABS(('6050_Module3Project_Data'!$E7-'Part 1'!U25)/'6050_Module3Project_Data'!$E7)</f>
        <v>1.0246764657590871E-2</v>
      </c>
      <c r="AA25" s="29">
        <f>ABS(('6050_Module3Project_Data'!$E7-'Part 1'!V25)/'6050_Module3Project_Data'!$E7)</f>
        <v>3.9186871631438523E-3</v>
      </c>
      <c r="AB25" s="29">
        <f>ABS(('6050_Module3Project_Data'!$E7-'Part 1'!W25)/'6050_Module3Project_Data'!$E7)</f>
        <v>1.4102859819517431E-3</v>
      </c>
      <c r="AC25" s="29">
        <f>ABS(('6050_Module3Project_Data'!$E7-'Part 1'!X25)/'6050_Module3Project_Data'!$E7)</f>
        <v>6.0418865696387639E-3</v>
      </c>
      <c r="AE25" s="30">
        <f>ABS(('6050_Module3Project_Data'!$E7-'Part 1'!U25)/AVERAGE('6050_Module3Project_Data'!$E$2:$E$253))</f>
        <v>7.7038718838770047E-3</v>
      </c>
      <c r="AF25" s="30">
        <f>ABS(('6050_Module3Project_Data'!$E7-'Part 1'!V25)/AVERAGE('6050_Module3Project_Data'!$E$2:$E$253))</f>
        <v>2.9462044720124812E-3</v>
      </c>
      <c r="AG25" s="30">
        <f>ABS(('6050_Module3Project_Data'!$E7-'Part 1'!W25)/AVERAGE('6050_Module3Project_Data'!$E$2:$E$253))</f>
        <v>1.0603017525668741E-3</v>
      </c>
      <c r="AH25" s="31">
        <f>ABS(('6050_Module3Project_Data'!$E7-'Part 1'!X25)/AVERAGE('6050_Module3Project_Data'!$E$2:$E$253))</f>
        <v>4.5424991814301732E-3</v>
      </c>
    </row>
    <row r="26" spans="1:34" x14ac:dyDescent="0.2">
      <c r="A26" s="3"/>
      <c r="B26" s="2"/>
      <c r="C26" s="6" t="s">
        <v>6</v>
      </c>
      <c r="D26" s="2"/>
      <c r="E26" s="8">
        <v>7</v>
      </c>
      <c r="F26" s="27">
        <f>C$21*'6050_Module3Project_Data'!C7+(1-'Part 1'!C$21)*'Part 1'!F25</f>
        <v>94.869781555014427</v>
      </c>
      <c r="G26" s="1">
        <f>C$22*'6050_Module3Project_Data'!C7+(1-'Part 1'!C$22)*'Part 1'!G25</f>
        <v>94.913858347628789</v>
      </c>
      <c r="H26" s="1">
        <f>C$23*'6050_Module3Project_Data'!C7+(1-'Part 1'!C$23)*'Part 1'!H25</f>
        <v>94.953355185075196</v>
      </c>
      <c r="I26" s="1">
        <f>C$24*'6050_Module3Project_Data'!C7+(1-'Part 1'!C$24)*'Part 1'!I25</f>
        <v>94.988022677209599</v>
      </c>
      <c r="K26" s="29">
        <f>ABS(('6050_Module3Project_Data'!C8-'Part 1'!F26)/'6050_Module3Project_Data'!C8)</f>
        <v>7.5594686241222597E-3</v>
      </c>
      <c r="L26" s="29">
        <f>ABS(('6050_Module3Project_Data'!$C8-'Part 1'!G26)/'6050_Module3Project_Data'!$C8)</f>
        <v>8.0275838555189851E-3</v>
      </c>
      <c r="M26" s="29">
        <f>ABS(('6050_Module3Project_Data'!$C8-'Part 1'!H26)/'6050_Module3Project_Data'!$C8)</f>
        <v>8.4470579166746763E-3</v>
      </c>
      <c r="N26" s="29">
        <f>ABS(('6050_Module3Project_Data'!$C8-'Part 1'!I26)/'6050_Module3Project_Data'!$C8)</f>
        <v>8.8152421728302024E-3</v>
      </c>
      <c r="P26" s="30">
        <f>ABS(('6050_Module3Project_Data'!$C8-'Part 1'!F26)/AVERAGE('6050_Module3Project_Data'!$C$2:$C$253))</f>
        <v>5.3146617015321623E-3</v>
      </c>
      <c r="Q26" s="30">
        <f>ABS(('6050_Module3Project_Data'!$C8-'Part 1'!G26)/AVERAGE('6050_Module3Project_Data'!$C$2:$C$253))</f>
        <v>5.643768708375109E-3</v>
      </c>
      <c r="R26" s="30">
        <f>ABS(('6050_Module3Project_Data'!$C8-'Part 1'!H26)/AVERAGE('6050_Module3Project_Data'!$C$2:$C$253))</f>
        <v>5.9386786866368639E-3</v>
      </c>
      <c r="S26" s="31">
        <f>ABS(('6050_Module3Project_Data'!$C8-'Part 1'!I26)/AVERAGE('6050_Module3Project_Data'!$C$2:$C$253))</f>
        <v>6.1975295216086263E-3</v>
      </c>
      <c r="U26" s="27">
        <f>C$21*'6050_Module3Project_Data'!$E7+(1-'Part 1'!C$21)*'Part 1'!U25</f>
        <v>332.90846044969607</v>
      </c>
      <c r="V26" s="1">
        <f>C$22*'6050_Module3Project_Data'!$E7+(1-'Part 1'!C$22)*'Part 1'!V25</f>
        <v>334.87079577139201</v>
      </c>
      <c r="W26" s="1">
        <f>C$23*'6050_Module3Project_Data'!$E7+(1-'Part 1'!C$23)*'Part 1'!W25</f>
        <v>335.84935433916797</v>
      </c>
      <c r="X26" s="1">
        <f>C$24*'6050_Module3Project_Data'!$E7+(1-'Part 1'!C$24)*'Part 1'!X25</f>
        <v>336.065607633664</v>
      </c>
      <c r="Z26" s="29">
        <f>ABS(('6050_Module3Project_Data'!$E8-'Part 1'!U26)/'6050_Module3Project_Data'!$E8)</f>
        <v>1.1726098747164484E-2</v>
      </c>
      <c r="AA26" s="29">
        <f>ABS(('6050_Module3Project_Data'!$E8-'Part 1'!V26)/'6050_Module3Project_Data'!$E8)</f>
        <v>1.7689737690949139E-2</v>
      </c>
      <c r="AB26" s="29">
        <f>ABS(('6050_Module3Project_Data'!$E8-'Part 1'!W26)/'6050_Module3Project_Data'!$E8)</f>
        <v>2.066362799350931E-2</v>
      </c>
      <c r="AC26" s="29">
        <f>ABS(('6050_Module3Project_Data'!$E8-'Part 1'!X26)/'6050_Module3Project_Data'!$E8)</f>
        <v>2.1320832985194247E-2</v>
      </c>
      <c r="AE26" s="30">
        <f>ABS(('6050_Module3Project_Data'!$E8-'Part 1'!U26)/AVERAGE('6050_Module3Project_Data'!$E$2:$E$253))</f>
        <v>8.6424747878974389E-3</v>
      </c>
      <c r="AF26" s="30">
        <f>ABS(('6050_Module3Project_Data'!$E8-'Part 1'!V26)/AVERAGE('6050_Module3Project_Data'!$E$2:$E$253))</f>
        <v>1.3037849611791478E-2</v>
      </c>
      <c r="AG26" s="30">
        <f>ABS(('6050_Module3Project_Data'!$E8-'Part 1'!W26)/AVERAGE('6050_Module3Project_Data'!$E$2:$E$253))</f>
        <v>1.522969299602564E-2</v>
      </c>
      <c r="AH26" s="31">
        <f>ABS(('6050_Module3Project_Data'!$E8-'Part 1'!X26)/AVERAGE('6050_Module3Project_Data'!$E$2:$E$253))</f>
        <v>1.5714072131284999E-2</v>
      </c>
    </row>
    <row r="27" spans="1:34" x14ac:dyDescent="0.2">
      <c r="A27" s="3"/>
      <c r="B27" s="2"/>
      <c r="C27" s="1"/>
      <c r="D27" s="2"/>
      <c r="E27" s="8">
        <v>8</v>
      </c>
      <c r="F27" s="27">
        <f>C$21*'6050_Module3Project_Data'!C8+(1-'Part 1'!C$21)*'Part 1'!F26</f>
        <v>94.727424670011544</v>
      </c>
      <c r="G27" s="1">
        <f>C$22*'6050_Module3Project_Data'!C8+(1-'Part 1'!C$22)*'Part 1'!G26</f>
        <v>94.611513860577276</v>
      </c>
      <c r="H27" s="1">
        <f>C$23*'6050_Module3Project_Data'!C8+(1-'Part 1'!C$23)*'Part 1'!H26</f>
        <v>94.476140352030086</v>
      </c>
      <c r="I27" s="1">
        <f>C$24*'6050_Module3Project_Data'!C8+(1-'Part 1'!C$24)*'Part 1'!I26</f>
        <v>94.32400223944191</v>
      </c>
      <c r="K27" s="29">
        <f>ABS(('6050_Module3Project_Data'!C9-'Part 1'!F27)/'6050_Module3Project_Data'!C9)</f>
        <v>1.7175723134422564E-3</v>
      </c>
      <c r="L27" s="29">
        <f>ABS(('6050_Module3Project_Data'!$C9-'Part 1'!G27)/'6050_Module3Project_Data'!$C9)</f>
        <v>4.9184602524370198E-4</v>
      </c>
      <c r="M27" s="29">
        <f>ABS(('6050_Module3Project_Data'!$C9-'Part 1'!H27)/'6050_Module3Project_Data'!$C9)</f>
        <v>9.3969318116706303E-4</v>
      </c>
      <c r="N27" s="29">
        <f>ABS(('6050_Module3Project_Data'!$C9-'Part 1'!I27)/'6050_Module3Project_Data'!$C9)</f>
        <v>2.5485136608651968E-3</v>
      </c>
      <c r="P27" s="30">
        <f>ABS(('6050_Module3Project_Data'!$C9-'Part 1'!F27)/AVERAGE('6050_Module3Project_Data'!$C$2:$C$253))</f>
        <v>1.2127537144442282E-3</v>
      </c>
      <c r="Q27" s="30">
        <f>ABS(('6050_Module3Project_Data'!$C9-'Part 1'!G27)/AVERAGE('6050_Module3Project_Data'!$C$2:$C$253))</f>
        <v>3.4728557824356351E-4</v>
      </c>
      <c r="R27" s="30">
        <f>ABS(('6050_Module3Project_Data'!$C9-'Part 1'!H27)/AVERAGE('6050_Module3Project_Data'!$C$2:$C$253))</f>
        <v>6.6350417212671369E-4</v>
      </c>
      <c r="S27" s="31">
        <f>ABS(('6050_Module3Project_Data'!$C9-'Part 1'!I27)/AVERAGE('6050_Module3Project_Data'!$C$2:$C$253))</f>
        <v>1.7994697424598615E-3</v>
      </c>
      <c r="U27" s="27">
        <f>C$21*'6050_Module3Project_Data'!$E8+(1-'Part 1'!C$21)*'Part 1'!U26</f>
        <v>332.13676591975684</v>
      </c>
      <c r="V27" s="1">
        <f>C$22*'6050_Module3Project_Data'!$E8+(1-'Part 1'!C$22)*'Part 1'!V26</f>
        <v>332.54247258283522</v>
      </c>
      <c r="W27" s="1">
        <f>C$23*'6050_Module3Project_Data'!$E8+(1-'Part 1'!C$23)*'Part 1'!W26</f>
        <v>331.76973441566719</v>
      </c>
      <c r="X27" s="1">
        <f>C$24*'6050_Module3Project_Data'!$E8+(1-'Part 1'!C$24)*'Part 1'!X26</f>
        <v>330.45311176673277</v>
      </c>
      <c r="Z27" s="29">
        <f>ABS(('6050_Module3Project_Data'!$E9-'Part 1'!U27)/'6050_Module3Project_Data'!$E9)</f>
        <v>2.0014301935712055E-2</v>
      </c>
      <c r="AA27" s="29">
        <f>ABS(('6050_Module3Project_Data'!$E9-'Part 1'!V27)/'6050_Module3Project_Data'!$E9)</f>
        <v>1.8817244674299894E-2</v>
      </c>
      <c r="AB27" s="29">
        <f>ABS(('6050_Module3Project_Data'!$E9-'Part 1'!W27)/'6050_Module3Project_Data'!$E9)</f>
        <v>2.1097246257611616E-2</v>
      </c>
      <c r="AC27" s="29">
        <f>ABS(('6050_Module3Project_Data'!$E9-'Part 1'!X27)/'6050_Module3Project_Data'!$E9)</f>
        <v>2.4982005483619635E-2</v>
      </c>
      <c r="AE27" s="30">
        <f>ABS(('6050_Module3Project_Data'!$E9-'Part 1'!U27)/AVERAGE('6050_Module3Project_Data'!$E$2:$E$253))</f>
        <v>1.5193588409312241E-2</v>
      </c>
      <c r="AF27" s="30">
        <f>ABS(('6050_Module3Project_Data'!$E9-'Part 1'!V27)/AVERAGE('6050_Module3Project_Data'!$E$2:$E$253))</f>
        <v>1.4284858472555255E-2</v>
      </c>
      <c r="AG27" s="30">
        <f>ABS(('6050_Module3Project_Data'!$E9-'Part 1'!W27)/AVERAGE('6050_Module3Project_Data'!$E$2:$E$253))</f>
        <v>1.6015691041219911E-2</v>
      </c>
      <c r="AH27" s="31">
        <f>ABS(('6050_Module3Project_Data'!$E9-'Part 1'!X27)/AVERAGE('6050_Module3Project_Data'!$E$2:$E$253))</f>
        <v>1.8964753813373217E-2</v>
      </c>
    </row>
    <row r="28" spans="1:34" x14ac:dyDescent="0.2">
      <c r="A28" s="3"/>
      <c r="B28" s="2"/>
      <c r="C28" s="1"/>
      <c r="D28" s="2"/>
      <c r="E28" s="8">
        <v>9</v>
      </c>
      <c r="F28" s="27">
        <f>C$21*'6050_Module3Project_Data'!C9+(1-'Part 1'!C$21)*'Part 1'!F27</f>
        <v>94.69494022400923</v>
      </c>
      <c r="G28" s="1">
        <f>C$22*'6050_Module3Project_Data'!C9+(1-'Part 1'!C$22)*'Part 1'!G27</f>
        <v>94.592909292346377</v>
      </c>
      <c r="H28" s="1">
        <f>C$23*'6050_Module3Project_Data'!C9+(1-'Part 1'!C$23)*'Part 1'!H27</f>
        <v>94.529457604812023</v>
      </c>
      <c r="I28" s="1">
        <f>C$24*'6050_Module3Project_Data'!C9+(1-'Part 1'!C$24)*'Part 1'!I27</f>
        <v>94.516802399888377</v>
      </c>
      <c r="K28" s="29">
        <f>ABS(('6050_Module3Project_Data'!C10-'Part 1'!F28)/'6050_Module3Project_Data'!C10)</f>
        <v>1.3083491339002124E-2</v>
      </c>
      <c r="L28" s="29">
        <f>ABS(('6050_Module3Project_Data'!$C10-'Part 1'!G28)/'6050_Module3Project_Data'!$C10)</f>
        <v>1.1991924543257253E-2</v>
      </c>
      <c r="M28" s="29">
        <f>ABS(('6050_Module3Project_Data'!$C10-'Part 1'!H28)/'6050_Module3Project_Data'!$C10)</f>
        <v>1.1313093583687607E-2</v>
      </c>
      <c r="N28" s="29">
        <f>ABS(('6050_Module3Project_Data'!$C10-'Part 1'!I28)/'6050_Module3Project_Data'!$C10)</f>
        <v>1.1177703253884032E-2</v>
      </c>
      <c r="P28" s="30">
        <f>ABS(('6050_Module3Project_Data'!$C10-'Part 1'!F28)/AVERAGE('6050_Module3Project_Data'!$C$2:$C$253))</f>
        <v>9.1312941188813421E-3</v>
      </c>
      <c r="Q28" s="30">
        <f>ABS(('6050_Module3Project_Data'!$C10-'Part 1'!G28)/AVERAGE('6050_Module3Project_Data'!$C$2:$C$253))</f>
        <v>8.369462494272225E-3</v>
      </c>
      <c r="R28" s="30">
        <f>ABS(('6050_Module3Project_Data'!$C10-'Part 1'!H28)/AVERAGE('6050_Module3Project_Data'!$C$2:$C$253))</f>
        <v>7.8956894784752308E-3</v>
      </c>
      <c r="S28" s="31">
        <f>ABS(('6050_Module3Project_Data'!$C10-'Part 1'!I28)/AVERAGE('6050_Module3Project_Data'!$C$2:$C$253))</f>
        <v>7.8011971988339868E-3</v>
      </c>
      <c r="U28" s="27">
        <f>C$21*'6050_Module3Project_Data'!$E9+(1-'Part 1'!C$21)*'Part 1'!U27</f>
        <v>333.49341541580549</v>
      </c>
      <c r="V28" s="1">
        <f>C$22*'6050_Module3Project_Data'!$E9+(1-'Part 1'!C$22)*'Part 1'!V27</f>
        <v>335.09348890970114</v>
      </c>
      <c r="W28" s="1">
        <f>C$23*'6050_Module3Project_Data'!$E9+(1-'Part 1'!C$23)*'Part 1'!W27</f>
        <v>336.05990180626691</v>
      </c>
      <c r="X28" s="1">
        <f>C$24*'6050_Module3Project_Data'!$E9+(1-'Part 1'!C$24)*'Part 1'!X27</f>
        <v>337.22663307334653</v>
      </c>
      <c r="Z28" s="29">
        <f>ABS(('6050_Module3Project_Data'!$E10-'Part 1'!U28)/'6050_Module3Project_Data'!$E10)</f>
        <v>1.5343195687415835E-2</v>
      </c>
      <c r="AA28" s="29">
        <f>ABS(('6050_Module3Project_Data'!$E10-'Part 1'!V28)/'6050_Module3Project_Data'!$E10)</f>
        <v>1.0618894755716264E-2</v>
      </c>
      <c r="AB28" s="29">
        <f>ABS(('6050_Module3Project_Data'!$E10-'Part 1'!W28)/'6050_Module3Project_Data'!$E10)</f>
        <v>7.7655099799105202E-3</v>
      </c>
      <c r="AC28" s="29">
        <f>ABS(('6050_Module3Project_Data'!$E10-'Part 1'!X28)/'6050_Module3Project_Data'!$E10)</f>
        <v>4.3206747063210382E-3</v>
      </c>
      <c r="AE28" s="30">
        <f>ABS(('6050_Module3Project_Data'!$E10-'Part 1'!U28)/AVERAGE('6050_Module3Project_Data'!$E$2:$E$253))</f>
        <v>1.1639676128728023E-2</v>
      </c>
      <c r="AF28" s="30">
        <f>ABS(('6050_Module3Project_Data'!$E10-'Part 1'!V28)/AVERAGE('6050_Module3Project_Data'!$E$2:$E$253))</f>
        <v>8.0557204848114086E-3</v>
      </c>
      <c r="AG28" s="30">
        <f>ABS(('6050_Module3Project_Data'!$E10-'Part 1'!W28)/AVERAGE('6050_Module3Project_Data'!$E$2:$E$253))</f>
        <v>5.8910818177661684E-3</v>
      </c>
      <c r="AH28" s="31">
        <f>ABS(('6050_Module3Project_Data'!$E10-'Part 1'!X28)/AVERAGE('6050_Module3Project_Data'!$E$2:$E$253))</f>
        <v>3.2777561639529746E-3</v>
      </c>
    </row>
    <row r="29" spans="1:34" x14ac:dyDescent="0.2">
      <c r="A29" s="3"/>
      <c r="B29" s="2"/>
      <c r="C29" s="1"/>
      <c r="D29" s="2"/>
      <c r="E29" s="8">
        <v>10</v>
      </c>
      <c r="F29" s="27">
        <f>C$21*'6050_Module3Project_Data'!C10+(1-'Part 1'!C$21)*'Part 1'!F28</f>
        <v>94.450352203207387</v>
      </c>
      <c r="G29" s="1">
        <f>C$22*'6050_Module3Project_Data'!C10+(1-'Part 1'!C$22)*'Part 1'!G28</f>
        <v>94.144545623407822</v>
      </c>
      <c r="H29" s="1">
        <f>C$23*'6050_Module3Project_Data'!C10+(1-'Part 1'!C$23)*'Part 1'!H28</f>
        <v>93.894983113924809</v>
      </c>
      <c r="I29" s="1">
        <f>C$24*'6050_Module3Project_Data'!C10+(1-'Part 1'!C$24)*'Part 1'!I28</f>
        <v>93.680960575977679</v>
      </c>
      <c r="K29" s="29">
        <f>ABS(('6050_Module3Project_Data'!C11-'Part 1'!F29)/'6050_Module3Project_Data'!C11)</f>
        <v>1.4493445971082562E-2</v>
      </c>
      <c r="L29" s="29">
        <f>ABS(('6050_Module3Project_Data'!$C11-'Part 1'!G29)/'6050_Module3Project_Data'!$C11)</f>
        <v>1.1208770332456869E-2</v>
      </c>
      <c r="M29" s="29">
        <f>ABS(('6050_Module3Project_Data'!$C11-'Part 1'!H29)/'6050_Module3Project_Data'!$C11)</f>
        <v>8.5282135708907077E-3</v>
      </c>
      <c r="N29" s="29">
        <f>ABS(('6050_Module3Project_Data'!$C11-'Part 1'!I29)/'6050_Module3Project_Data'!$C11)</f>
        <v>6.2293924762872313E-3</v>
      </c>
      <c r="P29" s="30">
        <f>ABS(('6050_Module3Project_Data'!$C11-'Part 1'!F29)/AVERAGE('6050_Module3Project_Data'!$C$2:$C$253))</f>
        <v>1.0075187484771568E-2</v>
      </c>
      <c r="Q29" s="30">
        <f>ABS(('6050_Module3Project_Data'!$C11-'Part 1'!G29)/AVERAGE('6050_Module3Project_Data'!$C$2:$C$253))</f>
        <v>7.791829686229765E-3</v>
      </c>
      <c r="R29" s="30">
        <f>ABS(('6050_Module3Project_Data'!$C11-'Part 1'!H29)/AVERAGE('6050_Module3Project_Data'!$C$2:$C$253))</f>
        <v>5.9284279810565433E-3</v>
      </c>
      <c r="S29" s="31">
        <f>ABS(('6050_Module3Project_Data'!$C11-'Part 1'!I29)/AVERAGE('6050_Module3Project_Data'!$C$2:$C$253))</f>
        <v>4.3303916294332697E-3</v>
      </c>
      <c r="U29" s="27">
        <f>C$21*'6050_Module3Project_Data'!$E10+(1-'Part 1'!C$21)*'Part 1'!U28</f>
        <v>334.53273281264444</v>
      </c>
      <c r="V29" s="1">
        <f>C$22*'6050_Module3Project_Data'!$E10+(1-'Part 1'!C$22)*'Part 1'!V28</f>
        <v>336.53209430582069</v>
      </c>
      <c r="W29" s="1">
        <f>C$23*'6050_Module3Project_Data'!$E10+(1-'Part 1'!C$23)*'Part 1'!W28</f>
        <v>337.63796216250677</v>
      </c>
      <c r="X29" s="1">
        <f>C$24*'6050_Module3Project_Data'!$E10+(1-'Part 1'!C$24)*'Part 1'!X28</f>
        <v>338.39732853466933</v>
      </c>
      <c r="Z29" s="29">
        <f>ABS(('6050_Module3Project_Data'!$E11-'Part 1'!U29)/'6050_Module3Project_Data'!$E11)</f>
        <v>1.3381527087829647E-2</v>
      </c>
      <c r="AA29" s="29">
        <f>ABS(('6050_Module3Project_Data'!$E11-'Part 1'!V29)/'6050_Module3Project_Data'!$E11)</f>
        <v>7.4849232888175125E-3</v>
      </c>
      <c r="AB29" s="29">
        <f>ABS(('6050_Module3Project_Data'!$E11-'Part 1'!W29)/'6050_Module3Project_Data'!$E11)</f>
        <v>4.2234497497921847E-3</v>
      </c>
      <c r="AC29" s="29">
        <f>ABS(('6050_Module3Project_Data'!$E11-'Part 1'!X29)/'6050_Module3Project_Data'!$E11)</f>
        <v>1.9838934463333137E-3</v>
      </c>
      <c r="AE29" s="30">
        <f>ABS(('6050_Module3Project_Data'!$E11-'Part 1'!U29)/AVERAGE('6050_Module3Project_Data'!$E$2:$E$253))</f>
        <v>1.0162902247299696E-2</v>
      </c>
      <c r="AF29" s="30">
        <f>ABS(('6050_Module3Project_Data'!$E11-'Part 1'!V29)/AVERAGE('6050_Module3Project_Data'!$E$2:$E$253))</f>
        <v>5.6845936352042234E-3</v>
      </c>
      <c r="AG29" s="30">
        <f>ABS(('6050_Module3Project_Data'!$E11-'Part 1'!W29)/AVERAGE('6050_Module3Project_Data'!$E$2:$E$253))</f>
        <v>3.2075940714238718E-3</v>
      </c>
      <c r="AH29" s="31">
        <f>ABS(('6050_Module3Project_Data'!$E11-'Part 1'!X29)/AVERAGE('6050_Module3Project_Data'!$E$2:$E$253))</f>
        <v>1.5067125771079739E-3</v>
      </c>
    </row>
    <row r="30" spans="1:34" x14ac:dyDescent="0.2">
      <c r="A30" s="3"/>
      <c r="B30" s="2"/>
      <c r="C30" s="1"/>
      <c r="D30" s="2"/>
      <c r="E30" s="8">
        <v>11</v>
      </c>
      <c r="F30" s="27">
        <f>C$21*'6050_Module3Project_Data'!C11+(1-'Part 1'!C$21)*'Part 1'!F29</f>
        <v>94.180481346565912</v>
      </c>
      <c r="G30" s="1">
        <f>C$22*'6050_Module3Project_Data'!C11+(1-'Part 1'!C$22)*'Part 1'!G29</f>
        <v>93.727126542044687</v>
      </c>
      <c r="H30" s="1">
        <f>C$23*'6050_Module3Project_Data'!C11+(1-'Part 1'!C$23)*'Part 1'!H29</f>
        <v>93.418591997569919</v>
      </c>
      <c r="I30" s="1">
        <f>C$24*'6050_Module3Project_Data'!C11+(1-'Part 1'!C$24)*'Part 1'!I29</f>
        <v>93.216990451195542</v>
      </c>
      <c r="K30" s="29">
        <f>ABS(('6050_Module3Project_Data'!C12-'Part 1'!F30)/'6050_Module3Project_Data'!C12)</f>
        <v>3.0190332704513657E-3</v>
      </c>
      <c r="L30" s="29">
        <f>ABS(('6050_Module3Project_Data'!$C12-'Part 1'!G30)/'6050_Module3Project_Data'!$C12)</f>
        <v>1.8091805086447501E-3</v>
      </c>
      <c r="M30" s="29">
        <f>ABS(('6050_Module3Project_Data'!$C12-'Part 1'!H30)/'6050_Module3Project_Data'!$C12)</f>
        <v>5.0950632744255417E-3</v>
      </c>
      <c r="N30" s="29">
        <f>ABS(('6050_Module3Project_Data'!$C12-'Part 1'!I30)/'6050_Module3Project_Data'!$C12)</f>
        <v>7.2421131223251436E-3</v>
      </c>
      <c r="P30" s="30">
        <f>ABS(('6050_Module3Project_Data'!$C12-'Part 1'!F30)/AVERAGE('6050_Module3Project_Data'!$C$2:$C$253))</f>
        <v>2.1166389081700679E-3</v>
      </c>
      <c r="Q30" s="30">
        <f>ABS(('6050_Module3Project_Data'!$C12-'Part 1'!G30)/AVERAGE('6050_Module3Project_Data'!$C$2:$C$253))</f>
        <v>1.2684132679093908E-3</v>
      </c>
      <c r="R30" s="30">
        <f>ABS(('6050_Module3Project_Data'!$C12-'Part 1'!H30)/AVERAGE('6050_Module3Project_Data'!$C$2:$C$253))</f>
        <v>3.5721398872246108E-3</v>
      </c>
      <c r="S30" s="31">
        <f>ABS(('6050_Module3Project_Data'!$C12-'Part 1'!I30)/AVERAGE('6050_Module3Project_Data'!$C$2:$C$253))</f>
        <v>5.0774327537604896E-3</v>
      </c>
      <c r="U30" s="27">
        <f>C$21*'6050_Module3Project_Data'!$E11+(1-'Part 1'!C$21)*'Part 1'!U29</f>
        <v>335.44018771011554</v>
      </c>
      <c r="V30" s="1">
        <f>C$22*'6050_Module3Project_Data'!$E11+(1-'Part 1'!C$22)*'Part 1'!V29</f>
        <v>337.5472595034924</v>
      </c>
      <c r="W30" s="1">
        <f>C$23*'6050_Module3Project_Data'!$E11+(1-'Part 1'!C$23)*'Part 1'!W29</f>
        <v>338.49718924500269</v>
      </c>
      <c r="X30" s="1">
        <f>C$24*'6050_Module3Project_Data'!$E11+(1-'Part 1'!C$24)*'Part 1'!X29</f>
        <v>338.93547154693385</v>
      </c>
      <c r="Z30" s="29">
        <f>ABS(('6050_Module3Project_Data'!$E12-'Part 1'!U30)/'6050_Module3Project_Data'!$E12)</f>
        <v>9.390489149778046E-3</v>
      </c>
      <c r="AA30" s="29">
        <f>ABS(('6050_Module3Project_Data'!$E12-'Part 1'!V30)/'6050_Module3Project_Data'!$E12)</f>
        <v>3.1679629438030915E-3</v>
      </c>
      <c r="AB30" s="29">
        <f>ABS(('6050_Module3Project_Data'!$E12-'Part 1'!W30)/'6050_Module3Project_Data'!$E12)</f>
        <v>3.6266569244095914E-4</v>
      </c>
      <c r="AC30" s="29">
        <f>ABS(('6050_Module3Project_Data'!$E12-'Part 1'!X30)/'6050_Module3Project_Data'!$E12)</f>
        <v>9.3165333264122886E-4</v>
      </c>
      <c r="AE30" s="30">
        <f>ABS(('6050_Module3Project_Data'!$E12-'Part 1'!U30)/AVERAGE('6050_Module3Project_Data'!$E$2:$E$253))</f>
        <v>7.1223532450362149E-3</v>
      </c>
      <c r="AF30" s="30">
        <f>ABS(('6050_Module3Project_Data'!$E12-'Part 1'!V30)/AVERAGE('6050_Module3Project_Data'!$E$2:$E$253))</f>
        <v>2.4027876283189932E-3</v>
      </c>
      <c r="AG30" s="30">
        <f>ABS(('6050_Module3Project_Data'!$E12-'Part 1'!W30)/AVERAGE('6050_Module3Project_Data'!$E$2:$E$253))</f>
        <v>2.750690757660078E-4</v>
      </c>
      <c r="AH30" s="31">
        <f>ABS(('6050_Module3Project_Data'!$E12-'Part 1'!X30)/AVERAGE('6050_Module3Project_Data'!$E$2:$E$253))</f>
        <v>7.0662603738197167E-4</v>
      </c>
    </row>
    <row r="31" spans="1:34" x14ac:dyDescent="0.2">
      <c r="A31" s="3"/>
      <c r="B31" s="2"/>
      <c r="C31" s="1"/>
      <c r="D31" s="2"/>
      <c r="E31" s="8">
        <v>12</v>
      </c>
      <c r="F31" s="27">
        <f>C$21*'6050_Module3Project_Data'!C12+(1-'Part 1'!C$21)*'Part 1'!F30</f>
        <v>94.123785711252737</v>
      </c>
      <c r="G31" s="1">
        <f>C$22*'6050_Module3Project_Data'!C12+(1-'Part 1'!C$22)*'Part 1'!G30</f>
        <v>93.795077193226817</v>
      </c>
      <c r="H31" s="1">
        <f>C$23*'6050_Module3Project_Data'!C12+(1-'Part 1'!C$23)*'Part 1'!H30</f>
        <v>93.705638701027965</v>
      </c>
      <c r="I31" s="1">
        <f>C$24*'6050_Module3Project_Data'!C12+(1-'Part 1'!C$24)*'Part 1'!I30</f>
        <v>93.76100062623911</v>
      </c>
      <c r="K31" s="29">
        <f>ABS(('6050_Module3Project_Data'!C13-'Part 1'!F31)/'6050_Module3Project_Data'!C13)</f>
        <v>9.5219191158074819E-3</v>
      </c>
      <c r="L31" s="29">
        <f>ABS(('6050_Module3Project_Data'!$C13-'Part 1'!G31)/'6050_Module3Project_Data'!$C13)</f>
        <v>5.9963654904440335E-3</v>
      </c>
      <c r="M31" s="29">
        <f>ABS(('6050_Module3Project_Data'!$C13-'Part 1'!H31)/'6050_Module3Project_Data'!$C13)</f>
        <v>5.0370955502782649E-3</v>
      </c>
      <c r="N31" s="29">
        <f>ABS(('6050_Module3Project_Data'!$C13-'Part 1'!I31)/'6050_Module3Project_Data'!$C13)</f>
        <v>5.6308782648468612E-3</v>
      </c>
      <c r="P31" s="30">
        <f>ABS(('6050_Module3Project_Data'!$C13-'Part 1'!F31)/AVERAGE('6050_Module3Project_Data'!$C$2:$C$253))</f>
        <v>6.6288053433974604E-3</v>
      </c>
      <c r="Q31" s="30">
        <f>ABS(('6050_Module3Project_Data'!$C13-'Part 1'!G31)/AVERAGE('6050_Module3Project_Data'!$C$2:$C$253))</f>
        <v>4.1744462561157511E-3</v>
      </c>
      <c r="R31" s="30">
        <f>ABS(('6050_Module3Project_Data'!$C13-'Part 1'!H31)/AVERAGE('6050_Module3Project_Data'!$C$2:$C$253))</f>
        <v>3.5066382619714774E-3</v>
      </c>
      <c r="S31" s="31">
        <f>ABS(('6050_Module3Project_Data'!$C13-'Part 1'!I31)/AVERAGE('6050_Module3Project_Data'!$C$2:$C$253))</f>
        <v>3.9200076661092447E-3</v>
      </c>
      <c r="U31" s="27">
        <f>C$21*'6050_Module3Project_Data'!$E12+(1-'Part 1'!C$21)*'Part 1'!U30</f>
        <v>336.07614918809247</v>
      </c>
      <c r="V31" s="1">
        <f>C$22*'6050_Module3Project_Data'!$E12+(1-'Part 1'!C$22)*'Part 1'!V30</f>
        <v>337.9763537420954</v>
      </c>
      <c r="W31" s="1">
        <f>C$23*'6050_Module3Project_Data'!$E12+(1-'Part 1'!C$23)*'Part 1'!W30</f>
        <v>338.57087275800109</v>
      </c>
      <c r="X31" s="1">
        <f>C$24*'6050_Module3Project_Data'!$E12+(1-'Part 1'!C$24)*'Part 1'!X30</f>
        <v>338.68309038938673</v>
      </c>
      <c r="Z31" s="29">
        <f>ABS(('6050_Module3Project_Data'!$E13-'Part 1'!U31)/'6050_Module3Project_Data'!$E13)</f>
        <v>1.0580457709333796E-2</v>
      </c>
      <c r="AA31" s="29">
        <f>ABS(('6050_Module3Project_Data'!$E13-'Part 1'!V31)/'6050_Module3Project_Data'!$E13)</f>
        <v>4.9861912770914566E-3</v>
      </c>
      <c r="AB31" s="29">
        <f>ABS(('6050_Module3Project_Data'!$E13-'Part 1'!W31)/'6050_Module3Project_Data'!$E13)</f>
        <v>3.2359072000405463E-3</v>
      </c>
      <c r="AC31" s="29">
        <f>ABS(('6050_Module3Project_Data'!$E13-'Part 1'!X31)/'6050_Module3Project_Data'!$E13)</f>
        <v>2.9055347003830684E-3</v>
      </c>
      <c r="AE31" s="30">
        <f>ABS(('6050_Module3Project_Data'!$E13-'Part 1'!U31)/AVERAGE('6050_Module3Project_Data'!$E$2:$E$253))</f>
        <v>8.0497864472317635E-3</v>
      </c>
      <c r="AF31" s="30">
        <f>ABS(('6050_Module3Project_Data'!$E13-'Part 1'!V31)/AVERAGE('6050_Module3Project_Data'!$E$2:$E$253))</f>
        <v>3.7935764281943661E-3</v>
      </c>
      <c r="AG31" s="30">
        <f>ABS(('6050_Module3Project_Data'!$E13-'Part 1'!W31)/AVERAGE('6050_Module3Project_Data'!$E$2:$E$253))</f>
        <v>2.4619314815092462E-3</v>
      </c>
      <c r="AH31" s="31">
        <f>ABS(('6050_Module3Project_Data'!$E13-'Part 1'!X31)/AVERAGE('6050_Module3Project_Data'!$E$2:$E$253))</f>
        <v>2.2105786437265503E-3</v>
      </c>
    </row>
    <row r="32" spans="1:34" x14ac:dyDescent="0.2">
      <c r="A32" s="3"/>
      <c r="B32" s="2"/>
      <c r="C32" s="1"/>
      <c r="D32" s="2"/>
      <c r="E32" s="8">
        <v>13</v>
      </c>
      <c r="F32" s="27">
        <f>C$21*'6050_Module3Project_Data'!C13+(1-'Part 1'!C$21)*'Part 1'!F31</f>
        <v>93.946228581002188</v>
      </c>
      <c r="G32" s="1">
        <f>C$22*'6050_Module3Project_Data'!C13+(1-'Part 1'!C$22)*'Part 1'!G31</f>
        <v>93.571446339936088</v>
      </c>
      <c r="H32" s="1">
        <f>C$23*'6050_Module3Project_Data'!C13+(1-'Part 1'!C$23)*'Part 1'!H31</f>
        <v>93.42385551641118</v>
      </c>
      <c r="I32" s="1">
        <f>C$24*'6050_Module3Project_Data'!C13+(1-'Part 1'!C$24)*'Part 1'!I31</f>
        <v>93.341000173247807</v>
      </c>
      <c r="K32" s="29">
        <f>ABS(('6050_Module3Project_Data'!C14-'Part 1'!F32)/'6050_Module3Project_Data'!C14)</f>
        <v>6.9108868876476895E-3</v>
      </c>
      <c r="L32" s="29">
        <f>ABS(('6050_Module3Project_Data'!$C14-'Part 1'!G32)/'6050_Module3Project_Data'!$C14)</f>
        <v>1.0872644256861103E-2</v>
      </c>
      <c r="M32" s="29">
        <f>ABS(('6050_Module3Project_Data'!$C14-'Part 1'!H32)/'6050_Module3Project_Data'!$C14)</f>
        <v>1.2432800978974715E-2</v>
      </c>
      <c r="N32" s="29">
        <f>ABS(('6050_Module3Project_Data'!$C14-'Part 1'!I32)/'6050_Module3Project_Data'!$C14)</f>
        <v>1.3308650286621893E-2</v>
      </c>
      <c r="P32" s="30">
        <f>ABS(('6050_Module3Project_Data'!$C14-'Part 1'!F32)/AVERAGE('6050_Module3Project_Data'!$C$2:$C$253))</f>
        <v>4.8814861193417994E-3</v>
      </c>
      <c r="Q32" s="30">
        <f>ABS(('6050_Module3Project_Data'!$C14-'Part 1'!G32)/AVERAGE('6050_Module3Project_Data'!$C$2:$C$253))</f>
        <v>7.679862640390318E-3</v>
      </c>
      <c r="R32" s="30">
        <f>ABS(('6050_Module3Project_Data'!$C14-'Part 1'!H32)/AVERAGE('6050_Module3Project_Data'!$C$2:$C$253))</f>
        <v>8.7818750892711978E-3</v>
      </c>
      <c r="S32" s="31">
        <f>ABS(('6050_Module3Project_Data'!$C14-'Part 1'!I32)/AVERAGE('6050_Module3Project_Data'!$C$2:$C$253))</f>
        <v>9.4005288608380033E-3</v>
      </c>
      <c r="U32" s="27">
        <f>C$21*'6050_Module3Project_Data'!$E13+(1-'Part 1'!C$21)*'Part 1'!U31</f>
        <v>336.79492203047397</v>
      </c>
      <c r="V32" s="1">
        <f>C$22*'6050_Module3Project_Data'!$E13+(1-'Part 1'!C$22)*'Part 1'!V31</f>
        <v>338.65381760525725</v>
      </c>
      <c r="W32" s="1">
        <f>C$23*'6050_Module3Project_Data'!$E13+(1-'Part 1'!C$23)*'Part 1'!W31</f>
        <v>339.23035714320042</v>
      </c>
      <c r="X32" s="1">
        <f>C$24*'6050_Module3Project_Data'!$E13+(1-'Part 1'!C$24)*'Part 1'!X31</f>
        <v>339.47262879787735</v>
      </c>
      <c r="Z32" s="29">
        <f>ABS(('6050_Module3Project_Data'!$E14-'Part 1'!U32)/'6050_Module3Project_Data'!$E14)</f>
        <v>3.8894543974212301E-3</v>
      </c>
      <c r="AA32" s="29">
        <f>ABS(('6050_Module3Project_Data'!$E14-'Part 1'!V32)/'6050_Module3Project_Data'!$E14)</f>
        <v>1.6084476316599713E-3</v>
      </c>
      <c r="AB32" s="29">
        <f>ABS(('6050_Module3Project_Data'!$E14-'Part 1'!W32)/'6050_Module3Project_Data'!$E14)</f>
        <v>3.3136310419076844E-3</v>
      </c>
      <c r="AC32" s="29">
        <f>ABS(('6050_Module3Project_Data'!$E14-'Part 1'!X32)/'6050_Module3Project_Data'!$E14)</f>
        <v>4.0301779205522414E-3</v>
      </c>
      <c r="AE32" s="30">
        <f>ABS(('6050_Module3Project_Data'!$E14-'Part 1'!U32)/AVERAGE('6050_Module3Project_Data'!$E$2:$E$253))</f>
        <v>2.9455701899329676E-3</v>
      </c>
      <c r="AF32" s="30">
        <f>ABS(('6050_Module3Project_Data'!$E14-'Part 1'!V32)/AVERAGE('6050_Module3Project_Data'!$E$2:$E$253))</f>
        <v>1.2181131109358493E-3</v>
      </c>
      <c r="AG32" s="30">
        <f>ABS(('6050_Module3Project_Data'!$E14-'Part 1'!W32)/AVERAGE('6050_Module3Project_Data'!$E$2:$E$253))</f>
        <v>2.5094863752487197E-3</v>
      </c>
      <c r="AH32" s="31">
        <f>ABS(('6050_Module3Project_Data'!$E14-'Part 1'!X32)/AVERAGE('6050_Module3Project_Data'!$E$2:$E$253))</f>
        <v>3.0521432391071336E-3</v>
      </c>
    </row>
    <row r="33" spans="1:34" x14ac:dyDescent="0.2">
      <c r="A33" s="3"/>
      <c r="B33" s="2"/>
      <c r="C33" s="1"/>
      <c r="D33" s="2"/>
      <c r="E33" s="8">
        <v>14</v>
      </c>
      <c r="F33" s="27">
        <f>C$21*'6050_Module3Project_Data'!C14+(1-'Part 1'!C$21)*'Part 1'!F32</f>
        <v>94.076982558801745</v>
      </c>
      <c r="G33" s="1">
        <f>C$22*'6050_Module3Project_Data'!C14+(1-'Part 1'!C$22)*'Part 1'!G32</f>
        <v>93.982867191961645</v>
      </c>
      <c r="H33" s="1">
        <f>C$23*'6050_Module3Project_Data'!C14+(1-'Part 1'!C$23)*'Part 1'!H32</f>
        <v>94.129541288564468</v>
      </c>
      <c r="I33" s="1">
        <f>C$24*'6050_Module3Project_Data'!C14+(1-'Part 1'!C$24)*'Part 1'!I32</f>
        <v>94.348198810649563</v>
      </c>
      <c r="K33" s="29">
        <f>ABS(('6050_Module3Project_Data'!C15-'Part 1'!F33)/'6050_Module3Project_Data'!C15)</f>
        <v>3.1366867403589517E-3</v>
      </c>
      <c r="L33" s="29">
        <f>ABS(('6050_Module3Project_Data'!$C15-'Part 1'!G33)/'6050_Module3Project_Data'!$C15)</f>
        <v>4.1339567830947239E-3</v>
      </c>
      <c r="M33" s="29">
        <f>ABS(('6050_Module3Project_Data'!$C15-'Part 1'!H33)/'6050_Module3Project_Data'!$C15)</f>
        <v>2.5797612516057647E-3</v>
      </c>
      <c r="N33" s="29">
        <f>ABS(('6050_Module3Project_Data'!$C15-'Part 1'!I33)/'6050_Module3Project_Data'!$C15)</f>
        <v>2.6281128141884125E-4</v>
      </c>
      <c r="P33" s="30">
        <f>ABS(('6050_Module3Project_Data'!$C15-'Part 1'!F33)/AVERAGE('6050_Module3Project_Data'!$C$2:$C$253))</f>
        <v>2.2102737128841679E-3</v>
      </c>
      <c r="Q33" s="30">
        <f>ABS(('6050_Module3Project_Data'!$C15-'Part 1'!G33)/AVERAGE('6050_Module3Project_Data'!$C$2:$C$253))</f>
        <v>2.91300240164494E-3</v>
      </c>
      <c r="R33" s="30">
        <f>ABS(('6050_Module3Project_Data'!$C15-'Part 1'!H33)/AVERAGE('6050_Module3Project_Data'!$C$2:$C$253))</f>
        <v>1.8178348531192076E-3</v>
      </c>
      <c r="S33" s="31">
        <f>ABS(('6050_Module3Project_Data'!$C15-'Part 1'!I33)/AVERAGE('6050_Module3Project_Data'!$C$2:$C$253))</f>
        <v>1.8519058957828659E-4</v>
      </c>
      <c r="U33" s="27">
        <f>C$21*'6050_Module3Project_Data'!$E14+(1-'Part 1'!C$21)*'Part 1'!U32</f>
        <v>337.05793470437919</v>
      </c>
      <c r="V33" s="1">
        <f>C$22*'6050_Module3Project_Data'!$E14+(1-'Part 1'!C$22)*'Part 1'!V32</f>
        <v>338.43628472315436</v>
      </c>
      <c r="W33" s="1">
        <f>C$23*'6050_Module3Project_Data'!$E14+(1-'Part 1'!C$23)*'Part 1'!W32</f>
        <v>338.55813409728017</v>
      </c>
      <c r="X33" s="1">
        <f>C$24*'6050_Module3Project_Data'!$E14+(1-'Part 1'!C$24)*'Part 1'!X32</f>
        <v>338.38251407957551</v>
      </c>
      <c r="Z33" s="29">
        <f>ABS(('6050_Module3Project_Data'!$E15-'Part 1'!U33)/'6050_Module3Project_Data'!$E15)</f>
        <v>3.3920045105457645E-2</v>
      </c>
      <c r="AA33" s="29">
        <f>ABS(('6050_Module3Project_Data'!$E15-'Part 1'!V33)/'6050_Module3Project_Data'!$E15)</f>
        <v>3.8148112647712756E-2</v>
      </c>
      <c r="AB33" s="29">
        <f>ABS(('6050_Module3Project_Data'!$E15-'Part 1'!W33)/'6050_Module3Project_Data'!$E15)</f>
        <v>3.8521883733988266E-2</v>
      </c>
      <c r="AC33" s="29">
        <f>ABS(('6050_Module3Project_Data'!$E15-'Part 1'!X33)/'6050_Module3Project_Data'!$E15)</f>
        <v>3.7983172023237775E-2</v>
      </c>
      <c r="AE33" s="30">
        <f>ABS(('6050_Module3Project_Data'!$E15-'Part 1'!U33)/AVERAGE('6050_Module3Project_Data'!$E$2:$E$253))</f>
        <v>2.476832948299923E-2</v>
      </c>
      <c r="AF33" s="30">
        <f>ABS(('6050_Module3Project_Data'!$E15-'Part 1'!V33)/AVERAGE('6050_Module3Project_Data'!$E$2:$E$253))</f>
        <v>2.7855653501507087E-2</v>
      </c>
      <c r="AG33" s="30">
        <f>ABS(('6050_Module3Project_Data'!$E15-'Part 1'!W33)/AVERAGE('6050_Module3Project_Data'!$E$2:$E$253))</f>
        <v>2.8128580185045042E-2</v>
      </c>
      <c r="AH33" s="31">
        <f>ABS(('6050_Module3Project_Data'!$E15-'Part 1'!X33)/AVERAGE('6050_Module3Project_Data'!$E$2:$E$253))</f>
        <v>2.7735214282767057E-2</v>
      </c>
    </row>
    <row r="34" spans="1:34" x14ac:dyDescent="0.2">
      <c r="A34" s="3"/>
      <c r="B34" s="2"/>
      <c r="C34" s="1"/>
      <c r="D34" s="2"/>
      <c r="E34" s="8">
        <v>15</v>
      </c>
      <c r="F34" s="27">
        <f>C$21*'6050_Module3Project_Data'!C15+(1-'Part 1'!C$21)*'Part 1'!F33</f>
        <v>94.13618626704141</v>
      </c>
      <c r="G34" s="1">
        <f>C$22*'6050_Module3Project_Data'!C15+(1-'Part 1'!C$22)*'Part 1'!G33</f>
        <v>94.138920755176997</v>
      </c>
      <c r="H34" s="1">
        <f>C$23*'6050_Module3Project_Data'!C15+(1-'Part 1'!C$23)*'Part 1'!H33</f>
        <v>94.275617175425779</v>
      </c>
      <c r="I34" s="1">
        <f>C$24*'6050_Module3Project_Data'!C15+(1-'Part 1'!C$24)*'Part 1'!I33</f>
        <v>94.368040642129912</v>
      </c>
      <c r="K34" s="29">
        <f>ABS(('6050_Module3Project_Data'!C16-'Part 1'!F34)/'6050_Module3Project_Data'!C16)</f>
        <v>9.8494111815444524E-4</v>
      </c>
      <c r="L34" s="29">
        <f>ABS(('6050_Module3Project_Data'!$C16-'Part 1'!G34)/'6050_Module3Project_Data'!$C16)</f>
        <v>9.5592151438553936E-4</v>
      </c>
      <c r="M34" s="29">
        <f>ABS(('6050_Module3Project_Data'!$C16-'Part 1'!H34)/'6050_Module3Project_Data'!$C16)</f>
        <v>4.9476166855520688E-4</v>
      </c>
      <c r="N34" s="29">
        <f>ABS(('6050_Module3Project_Data'!$C16-'Part 1'!I34)/'6050_Module3Project_Data'!$C16)</f>
        <v>1.4756005860100672E-3</v>
      </c>
      <c r="P34" s="30">
        <f>ABS(('6050_Module3Project_Data'!$C16-'Part 1'!F34)/AVERAGE('6050_Module3Project_Data'!$C$2:$C$253))</f>
        <v>6.9298203789686151E-4</v>
      </c>
      <c r="Q34" s="30">
        <f>ABS(('6050_Module3Project_Data'!$C16-'Part 1'!G34)/AVERAGE('6050_Module3Project_Data'!$C$2:$C$253))</f>
        <v>6.7256450857651234E-4</v>
      </c>
      <c r="R34" s="30">
        <f>ABS(('6050_Module3Project_Data'!$C16-'Part 1'!H34)/AVERAGE('6050_Module3Project_Data'!$C$2:$C$253))</f>
        <v>3.4810299116264126E-4</v>
      </c>
      <c r="S34" s="31">
        <f>ABS(('6050_Module3Project_Data'!$C16-'Part 1'!I34)/AVERAGE('6050_Module3Project_Data'!$C$2:$C$253))</f>
        <v>1.0381988144947307E-3</v>
      </c>
      <c r="U34" s="27">
        <f>C$21*'6050_Module3Project_Data'!$E15+(1-'Part 1'!C$21)*'Part 1'!U33</f>
        <v>334.84634776350333</v>
      </c>
      <c r="V34" s="1">
        <f>C$22*'6050_Module3Project_Data'!$E15+(1-'Part 1'!C$22)*'Part 1'!V33</f>
        <v>333.46177083389261</v>
      </c>
      <c r="W34" s="1">
        <f>C$23*'6050_Module3Project_Data'!$E15+(1-'Part 1'!C$23)*'Part 1'!W33</f>
        <v>331.02325363891208</v>
      </c>
      <c r="X34" s="1">
        <f>C$24*'6050_Module3Project_Data'!$E15+(1-'Part 1'!C$24)*'Part 1'!X33</f>
        <v>328.47650281591507</v>
      </c>
      <c r="Z34" s="29">
        <f>ABS(('6050_Module3Project_Data'!$E16-'Part 1'!U34)/'6050_Module3Project_Data'!$E16)</f>
        <v>4.2201539127766745E-2</v>
      </c>
      <c r="AA34" s="29">
        <f>ABS(('6050_Module3Project_Data'!$E16-'Part 1'!V34)/'6050_Module3Project_Data'!$E16)</f>
        <v>4.6161999383636049E-2</v>
      </c>
      <c r="AB34" s="29">
        <f>ABS(('6050_Module3Project_Data'!$E16-'Part 1'!W34)/'6050_Module3Project_Data'!$E16)</f>
        <v>5.3137162863132727E-2</v>
      </c>
      <c r="AC34" s="29">
        <f>ABS(('6050_Module3Project_Data'!$E16-'Part 1'!X34)/'6050_Module3Project_Data'!$E16)</f>
        <v>6.0421919094711667E-2</v>
      </c>
      <c r="AE34" s="30">
        <f>ABS(('6050_Module3Project_Data'!$E16-'Part 1'!U34)/AVERAGE('6050_Module3Project_Data'!$E$2:$E$253))</f>
        <v>3.3046267727845344E-2</v>
      </c>
      <c r="AF34" s="30">
        <f>ABS(('6050_Module3Project_Data'!$E16-'Part 1'!V34)/AVERAGE('6050_Module3Project_Data'!$E$2:$E$253))</f>
        <v>3.6147539213340421E-2</v>
      </c>
      <c r="AG34" s="30">
        <f>ABS(('6050_Module3Project_Data'!$E16-'Part 1'!W34)/AVERAGE('6050_Module3Project_Data'!$E$2:$E$253))</f>
        <v>4.1609499240226631E-2</v>
      </c>
      <c r="AH34" s="31">
        <f>ABS(('6050_Module3Project_Data'!$E16-'Part 1'!X34)/AVERAGE('6050_Module3Project_Data'!$E$2:$E$253))</f>
        <v>4.7313888457691342E-2</v>
      </c>
    </row>
    <row r="35" spans="1:34" x14ac:dyDescent="0.2">
      <c r="A35" s="3"/>
      <c r="B35" s="2"/>
      <c r="C35" s="1"/>
      <c r="D35" s="2"/>
      <c r="E35" s="8">
        <v>16</v>
      </c>
      <c r="F35" s="27">
        <f>C$21*'6050_Module3Project_Data'!C16+(1-'Part 1'!C$21)*'Part 1'!F34</f>
        <v>94.154748269633131</v>
      </c>
      <c r="G35" s="1">
        <f>C$22*'6050_Module3Project_Data'!C16+(1-'Part 1'!C$22)*'Part 1'!G34</f>
        <v>94.174950965106206</v>
      </c>
      <c r="H35" s="1">
        <f>C$23*'6050_Module3Project_Data'!C16+(1-'Part 1'!C$23)*'Part 1'!H34</f>
        <v>94.247644638170314</v>
      </c>
      <c r="I35" s="1">
        <f>C$24*'6050_Module3Project_Data'!C16+(1-'Part 1'!C$24)*'Part 1'!I34</f>
        <v>94.256805152425983</v>
      </c>
      <c r="K35" s="29">
        <f>ABS(('6050_Module3Project_Data'!C17-'Part 1'!F35)/'6050_Module3Project_Data'!C17)</f>
        <v>1.1524758075890653E-2</v>
      </c>
      <c r="L35" s="29">
        <f>ABS(('6050_Module3Project_Data'!$C17-'Part 1'!G35)/'6050_Module3Project_Data'!$C17)</f>
        <v>1.1741799988555115E-2</v>
      </c>
      <c r="M35" s="29">
        <f>ABS(('6050_Module3Project_Data'!$C17-'Part 1'!H35)/'6050_Module3Project_Data'!$C17)</f>
        <v>1.2522763789225545E-2</v>
      </c>
      <c r="N35" s="29">
        <f>ABS(('6050_Module3Project_Data'!$C17-'Part 1'!I35)/'6050_Module3Project_Data'!$C17)</f>
        <v>1.2621177168652577E-2</v>
      </c>
      <c r="P35" s="30">
        <f>ABS(('6050_Module3Project_Data'!$C17-'Part 1'!F35)/AVERAGE('6050_Module3Project_Data'!$C$2:$C$253))</f>
        <v>8.0098553212729611E-3</v>
      </c>
      <c r="Q35" s="30">
        <f>ABS(('6050_Module3Project_Data'!$C17-'Part 1'!G35)/AVERAGE('6050_Module3Project_Data'!$C$2:$C$253))</f>
        <v>8.1607022464445633E-3</v>
      </c>
      <c r="R35" s="30">
        <f>ABS(('6050_Module3Project_Data'!$C17-'Part 1'!H35)/AVERAGE('6050_Module3Project_Data'!$C$2:$C$253))</f>
        <v>8.7034821480554848E-3</v>
      </c>
      <c r="S35" s="31">
        <f>ABS(('6050_Module3Project_Data'!$C17-'Part 1'!I35)/AVERAGE('6050_Module3Project_Data'!$C$2:$C$253))</f>
        <v>8.7718807144893541E-3</v>
      </c>
      <c r="U35" s="27">
        <f>C$21*'6050_Module3Project_Data'!$E16+(1-'Part 1'!C$21)*'Part 1'!U34</f>
        <v>337.79707943080268</v>
      </c>
      <c r="V35" s="1">
        <f>C$22*'6050_Module3Project_Data'!$E16+(1-'Part 1'!C$22)*'Part 1'!V34</f>
        <v>339.91706494033554</v>
      </c>
      <c r="W35" s="1">
        <f>C$23*'6050_Module3Project_Data'!$E16+(1-'Part 1'!C$23)*'Part 1'!W34</f>
        <v>342.16930511556484</v>
      </c>
      <c r="X35" s="1">
        <f>C$24*'6050_Module3Project_Data'!$E16+(1-'Part 1'!C$24)*'Part 1'!X34</f>
        <v>345.37530544318304</v>
      </c>
      <c r="Z35" s="29">
        <f>ABS(('6050_Module3Project_Data'!$E17-'Part 1'!U35)/'6050_Module3Project_Data'!$E17)</f>
        <v>4.3501314158575319E-2</v>
      </c>
      <c r="AA35" s="29">
        <f>ABS(('6050_Module3Project_Data'!$E17-'Part 1'!V35)/'6050_Module3Project_Data'!$E17)</f>
        <v>3.7498410411485869E-2</v>
      </c>
      <c r="AB35" s="29">
        <f>ABS(('6050_Module3Project_Data'!$E17-'Part 1'!W35)/'6050_Module3Project_Data'!$E17)</f>
        <v>3.1121017298922304E-2</v>
      </c>
      <c r="AC35" s="29">
        <f>ABS(('6050_Module3Project_Data'!$E17-'Part 1'!X35)/'6050_Module3Project_Data'!$E17)</f>
        <v>2.2042978183423795E-2</v>
      </c>
      <c r="AE35" s="30">
        <f>ABS(('6050_Module3Project_Data'!$E17-'Part 1'!U35)/AVERAGE('6050_Module3Project_Data'!$E$2:$E$253))</f>
        <v>3.4410943842085831E-2</v>
      </c>
      <c r="AF35" s="30">
        <f>ABS(('6050_Module3Project_Data'!$E17-'Part 1'!V35)/AVERAGE('6050_Module3Project_Data'!$E$2:$E$253))</f>
        <v>2.9662453187813916E-2</v>
      </c>
      <c r="AG35" s="30">
        <f>ABS(('6050_Module3Project_Data'!$E17-'Part 1'!W35)/AVERAGE('6050_Module3Project_Data'!$E$2:$E$253))</f>
        <v>2.4617729355900213E-2</v>
      </c>
      <c r="AH35" s="31">
        <f>ABS(('6050_Module3Project_Data'!$E17-'Part 1'!X35)/AVERAGE('6050_Module3Project_Data'!$E$2:$E$253))</f>
        <v>1.7436707351347776E-2</v>
      </c>
    </row>
    <row r="36" spans="1:34" x14ac:dyDescent="0.2">
      <c r="A36" s="3"/>
      <c r="B36" s="2"/>
      <c r="C36" s="1"/>
      <c r="D36" s="2"/>
      <c r="E36" s="8">
        <v>17</v>
      </c>
      <c r="F36" s="27">
        <f>C$21*'6050_Module3Project_Data'!C17+(1-'Part 1'!C$21)*'Part 1'!F35</f>
        <v>93.940198761706512</v>
      </c>
      <c r="G36" s="1">
        <f>C$22*'6050_Module3Project_Data'!C17+(1-'Part 1'!C$22)*'Part 1'!G35</f>
        <v>93.737770871063731</v>
      </c>
      <c r="H36" s="1">
        <f>C$23*'6050_Module3Project_Data'!C17+(1-'Part 1'!C$23)*'Part 1'!H35</f>
        <v>93.548258293268134</v>
      </c>
      <c r="I36" s="1">
        <f>C$24*'6050_Module3Project_Data'!C17+(1-'Part 1'!C$24)*'Part 1'!I35</f>
        <v>93.316961614485194</v>
      </c>
      <c r="K36" s="29">
        <f>ABS(('6050_Module3Project_Data'!C18-'Part 1'!F36)/'6050_Module3Project_Data'!C18)</f>
        <v>2.760098172850441E-2</v>
      </c>
      <c r="L36" s="29">
        <f>ABS(('6050_Module3Project_Data'!$C18-'Part 1'!G36)/'6050_Module3Project_Data'!$C18)</f>
        <v>2.5386646418426837E-2</v>
      </c>
      <c r="M36" s="29">
        <f>ABS(('6050_Module3Project_Data'!$C18-'Part 1'!H36)/'6050_Module3Project_Data'!$C18)</f>
        <v>2.3313590223531501E-2</v>
      </c>
      <c r="N36" s="29">
        <f>ABS(('6050_Module3Project_Data'!$C18-'Part 1'!I36)/'6050_Module3Project_Data'!$C18)</f>
        <v>2.0783462575081405E-2</v>
      </c>
      <c r="P36" s="30">
        <f>ABS(('6050_Module3Project_Data'!$C18-'Part 1'!F36)/AVERAGE('6050_Module3Project_Data'!$C$2:$C$253))</f>
        <v>1.8839901955654961E-2</v>
      </c>
      <c r="Q36" s="30">
        <f>ABS(('6050_Module3Project_Data'!$C18-'Part 1'!G36)/AVERAGE('6050_Module3Project_Data'!$C$2:$C$253))</f>
        <v>1.732843904650333E-2</v>
      </c>
      <c r="R36" s="30">
        <f>ABS(('6050_Module3Project_Data'!$C18-'Part 1'!H36)/AVERAGE('6050_Module3Project_Data'!$C$2:$C$253))</f>
        <v>1.5913410557858783E-2</v>
      </c>
      <c r="S36" s="31">
        <f>ABS(('6050_Module3Project_Data'!$C18-'Part 1'!I36)/AVERAGE('6050_Module3Project_Data'!$C$2:$C$253))</f>
        <v>1.4186393841534375E-2</v>
      </c>
      <c r="U36" s="27">
        <f>C$21*'6050_Module3Project_Data'!$E17+(1-'Part 1'!C$21)*'Part 1'!U35</f>
        <v>340.86966428464217</v>
      </c>
      <c r="V36" s="1">
        <f>C$22*'6050_Module3Project_Data'!$E17+(1-'Part 1'!C$22)*'Part 1'!V35</f>
        <v>345.21424044420132</v>
      </c>
      <c r="W36" s="1">
        <f>C$23*'6050_Module3Project_Data'!$E17+(1-'Part 1'!C$23)*'Part 1'!W35</f>
        <v>348.76372426622595</v>
      </c>
      <c r="X36" s="1">
        <f>C$24*'6050_Module3Project_Data'!$E17+(1-'Part 1'!C$24)*'Part 1'!X35</f>
        <v>351.60306404863661</v>
      </c>
      <c r="Z36" s="29">
        <f>ABS(('6050_Module3Project_Data'!$E18-'Part 1'!U36)/'6050_Module3Project_Data'!$E18)</f>
        <v>5.8631025041666037E-3</v>
      </c>
      <c r="AA36" s="29">
        <f>ABS(('6050_Module3Project_Data'!$E18-'Part 1'!V36)/'6050_Module3Project_Data'!$E18)</f>
        <v>6.8077330577561062E-3</v>
      </c>
      <c r="AB36" s="29">
        <f>ABS(('6050_Module3Project_Data'!$E18-'Part 1'!W36)/'6050_Module3Project_Data'!$E18)</f>
        <v>1.7159703925989801E-2</v>
      </c>
      <c r="AC36" s="29">
        <f>ABS(('6050_Module3Project_Data'!$E18-'Part 1'!X36)/'6050_Module3Project_Data'!$E18)</f>
        <v>2.5440559449305448E-2</v>
      </c>
      <c r="AE36" s="30">
        <f>ABS(('6050_Module3Project_Data'!$E18-'Part 1'!U36)/AVERAGE('6050_Module3Project_Data'!$E$2:$E$253))</f>
        <v>4.5029004118209816E-3</v>
      </c>
      <c r="AF36" s="30">
        <f>ABS(('6050_Module3Project_Data'!$E18-'Part 1'!V36)/AVERAGE('6050_Module3Project_Data'!$E$2:$E$253))</f>
        <v>5.2283827491592851E-3</v>
      </c>
      <c r="AG36" s="30">
        <f>ABS(('6050_Module3Project_Data'!$E18-'Part 1'!W36)/AVERAGE('6050_Module3Project_Data'!$E$2:$E$253))</f>
        <v>1.3178762919487575E-2</v>
      </c>
      <c r="AH36" s="31">
        <f>ABS(('6050_Module3Project_Data'!$E18-'Part 1'!X36)/AVERAGE('6050_Module3Project_Data'!$E$2:$E$253))</f>
        <v>1.953851319157808E-2</v>
      </c>
    </row>
    <row r="37" spans="1:34" x14ac:dyDescent="0.2">
      <c r="A37" s="3"/>
      <c r="B37" s="2"/>
      <c r="C37" s="1"/>
      <c r="D37" s="2"/>
      <c r="E37" s="8">
        <v>18</v>
      </c>
      <c r="F37" s="27">
        <f>C$21*'6050_Module3Project_Data'!C18+(1-'Part 1'!C$21)*'Part 1'!F36</f>
        <v>93.435558973365204</v>
      </c>
      <c r="G37" s="1">
        <f>C$22*'6050_Module3Project_Data'!C18+(1-'Part 1'!C$22)*'Part 1'!G36</f>
        <v>92.809462450638236</v>
      </c>
      <c r="H37" s="1">
        <f>C$23*'6050_Module3Project_Data'!C18+(1-'Part 1'!C$23)*'Part 1'!H36</f>
        <v>92.26950320930726</v>
      </c>
      <c r="I37" s="1">
        <f>C$24*'6050_Module3Project_Data'!C18+(1-'Part 1'!C$24)*'Part 1'!I36</f>
        <v>91.796992178897042</v>
      </c>
      <c r="K37" s="29">
        <f>ABS(('6050_Module3Project_Data'!C19-'Part 1'!F37)/'6050_Module3Project_Data'!C19)</f>
        <v>8.3427547943301338E-3</v>
      </c>
      <c r="L37" s="29">
        <f>ABS(('6050_Module3Project_Data'!$C19-'Part 1'!G37)/'6050_Module3Project_Data'!$C19)</f>
        <v>1.5860135768496857E-3</v>
      </c>
      <c r="M37" s="29">
        <f>ABS(('6050_Module3Project_Data'!$C19-'Part 1'!H37)/'6050_Module3Project_Data'!$C19)</f>
        <v>4.2411468197134502E-3</v>
      </c>
      <c r="N37" s="29">
        <f>ABS(('6050_Module3Project_Data'!$C19-'Part 1'!I37)/'6050_Module3Project_Data'!$C19)</f>
        <v>9.340416084109503E-3</v>
      </c>
      <c r="P37" s="30">
        <f>ABS(('6050_Module3Project_Data'!$C19-'Part 1'!F37)/AVERAGE('6050_Module3Project_Data'!$C$2:$C$253))</f>
        <v>5.7721901545105102E-3</v>
      </c>
      <c r="Q37" s="30">
        <f>ABS(('6050_Module3Project_Data'!$C19-'Part 1'!G37)/AVERAGE('6050_Module3Project_Data'!$C$2:$C$253))</f>
        <v>1.0973320178885614E-3</v>
      </c>
      <c r="R37" s="30">
        <f>ABS(('6050_Module3Project_Data'!$C19-'Part 1'!H37)/AVERAGE('6050_Module3Project_Data'!$C$2:$C$253))</f>
        <v>2.9343671868698584E-3</v>
      </c>
      <c r="S37" s="31">
        <f>ABS(('6050_Module3Project_Data'!$C19-'Part 1'!I37)/AVERAGE('6050_Module3Project_Data'!$C$2:$C$253))</f>
        <v>6.4624526417065183E-3</v>
      </c>
      <c r="U37" s="27">
        <f>C$21*'6050_Module3Project_Data'!$E18+(1-'Part 1'!C$21)*'Part 1'!U36</f>
        <v>341.27173240771373</v>
      </c>
      <c r="V37" s="1">
        <f>C$22*'6050_Module3Project_Data'!$E18+(1-'Part 1'!C$22)*'Part 1'!V36</f>
        <v>344.28054622652076</v>
      </c>
      <c r="W37" s="1">
        <f>C$23*'6050_Module3Project_Data'!$E18+(1-'Part 1'!C$23)*'Part 1'!W36</f>
        <v>345.23349264649039</v>
      </c>
      <c r="X37" s="1">
        <f>C$24*'6050_Module3Project_Data'!$E18+(1-'Part 1'!C$24)*'Part 1'!X36</f>
        <v>344.62461672972734</v>
      </c>
      <c r="Z37" s="29">
        <f>ABS(('6050_Module3Project_Data'!$E19-'Part 1'!U37)/'6050_Module3Project_Data'!$E19)</f>
        <v>2.0797247851073133E-2</v>
      </c>
      <c r="AA37" s="29">
        <f>ABS(('6050_Module3Project_Data'!$E19-'Part 1'!V37)/'6050_Module3Project_Data'!$E19)</f>
        <v>1.2164130917263555E-2</v>
      </c>
      <c r="AB37" s="29">
        <f>ABS(('6050_Module3Project_Data'!$E19-'Part 1'!W37)/'6050_Module3Project_Data'!$E19)</f>
        <v>9.4298647344144716E-3</v>
      </c>
      <c r="AC37" s="29">
        <f>ABS(('6050_Module3Project_Data'!$E19-'Part 1'!X37)/'6050_Module3Project_Data'!$E19)</f>
        <v>1.1176897719552818E-2</v>
      </c>
      <c r="AE37" s="30">
        <f>ABS(('6050_Module3Project_Data'!$E19-'Part 1'!U37)/AVERAGE('6050_Module3Project_Data'!$E$2:$E$253))</f>
        <v>1.6235148086375568E-2</v>
      </c>
      <c r="AF37" s="30">
        <f>ABS(('6050_Module3Project_Data'!$E19-'Part 1'!V37)/AVERAGE('6050_Module3Project_Data'!$E$2:$E$253))</f>
        <v>9.4957981074232888E-3</v>
      </c>
      <c r="AG37" s="30">
        <f>ABS(('6050_Module3Project_Data'!$E19-'Part 1'!W37)/AVERAGE('6050_Module3Project_Data'!$E$2:$E$253))</f>
        <v>7.3613225891237281E-3</v>
      </c>
      <c r="AH37" s="31">
        <f>ABS(('6050_Module3Project_Data'!$E19-'Part 1'!X37)/AVERAGE('6050_Module3Project_Data'!$E$2:$E$253))</f>
        <v>8.7251251186031414E-3</v>
      </c>
    </row>
    <row r="38" spans="1:34" x14ac:dyDescent="0.2">
      <c r="A38" s="3"/>
      <c r="B38" s="2"/>
      <c r="C38" s="1"/>
      <c r="D38" s="2"/>
      <c r="E38" s="8">
        <v>19</v>
      </c>
      <c r="F38" s="27">
        <f>C$21*'6050_Module3Project_Data'!C19+(1-'Part 1'!C$21)*'Part 1'!F37</f>
        <v>93.280946872692169</v>
      </c>
      <c r="G38" s="1">
        <f>C$22*'6050_Module3Project_Data'!C19+(1-'Part 1'!C$22)*'Part 1'!G37</f>
        <v>92.750676858382946</v>
      </c>
      <c r="H38" s="1">
        <f>C$23*'6050_Module3Project_Data'!C19+(1-'Part 1'!C$23)*'Part 1'!H37</f>
        <v>92.505300365722903</v>
      </c>
      <c r="I38" s="1">
        <f>C$24*'6050_Module3Project_Data'!C19+(1-'Part 1'!C$24)*'Part 1'!I37</f>
        <v>92.489397211779419</v>
      </c>
      <c r="K38" s="29">
        <f>ABS(('6050_Module3Project_Data'!C20-'Part 1'!F38)/'6050_Module3Project_Data'!C20)</f>
        <v>4.1005956557401586E-3</v>
      </c>
      <c r="L38" s="29">
        <f>ABS(('6050_Module3Project_Data'!$C20-'Part 1'!G38)/'6050_Module3Project_Data'!$C20)</f>
        <v>1.6073699586412887E-3</v>
      </c>
      <c r="M38" s="29">
        <f>ABS(('6050_Module3Project_Data'!$C20-'Part 1'!H38)/'6050_Module3Project_Data'!$C20)</f>
        <v>4.2486669297807766E-3</v>
      </c>
      <c r="N38" s="29">
        <f>ABS(('6050_Module3Project_Data'!$C20-'Part 1'!I38)/'6050_Module3Project_Data'!$C20)</f>
        <v>4.4198526529408344E-3</v>
      </c>
      <c r="P38" s="30">
        <f>ABS(('6050_Module3Project_Data'!$C20-'Part 1'!F38)/AVERAGE('6050_Module3Project_Data'!$C$2:$C$253))</f>
        <v>2.8443943868848927E-3</v>
      </c>
      <c r="Q38" s="30">
        <f>ABS(('6050_Module3Project_Data'!$C20-'Part 1'!G38)/AVERAGE('6050_Module3Project_Data'!$C$2:$C$253))</f>
        <v>1.1149585259903998E-3</v>
      </c>
      <c r="R38" s="30">
        <f>ABS(('6050_Module3Project_Data'!$C20-'Part 1'!H38)/AVERAGE('6050_Module3Project_Data'!$C$2:$C$253))</f>
        <v>2.9471046114715226E-3</v>
      </c>
      <c r="S38" s="31">
        <f>ABS(('6050_Module3Project_Data'!$C20-'Part 1'!I38)/AVERAGE('6050_Module3Project_Data'!$C$2:$C$253))</f>
        <v>3.0658482650647977E-3</v>
      </c>
      <c r="U38" s="27">
        <f>C$21*'6050_Module3Project_Data'!$E19+(1-'Part 1'!C$21)*'Part 1'!U37</f>
        <v>342.72138372617104</v>
      </c>
      <c r="V38" s="1">
        <f>C$22*'6050_Module3Project_Data'!$E19+(1-'Part 1'!C$22)*'Part 1'!V37</f>
        <v>345.97632333591247</v>
      </c>
      <c r="W38" s="1">
        <f>C$23*'6050_Module3Project_Data'!$E19+(1-'Part 1'!C$23)*'Part 1'!W37</f>
        <v>347.20539045859618</v>
      </c>
      <c r="X38" s="1">
        <f>C$24*'6050_Module3Project_Data'!$E19+(1-'Part 1'!C$24)*'Part 1'!X37</f>
        <v>347.74091454594549</v>
      </c>
      <c r="Z38" s="29">
        <f>ABS(('6050_Module3Project_Data'!$E20-'Part 1'!U38)/'6050_Module3Project_Data'!$E20)</f>
        <v>1.2781791849274401E-3</v>
      </c>
      <c r="AA38" s="29">
        <f>ABS(('6050_Module3Project_Data'!$E20-'Part 1'!V38)/'6050_Module3Project_Data'!$E20)</f>
        <v>8.2070159853902119E-3</v>
      </c>
      <c r="AB38" s="29">
        <f>ABS(('6050_Module3Project_Data'!$E20-'Part 1'!W38)/'6050_Module3Project_Data'!$E20)</f>
        <v>1.1788631294376514E-2</v>
      </c>
      <c r="AC38" s="29">
        <f>ABS(('6050_Module3Project_Data'!$E20-'Part 1'!X38)/'6050_Module3Project_Data'!$E20)</f>
        <v>1.3349198031686237E-2</v>
      </c>
      <c r="AE38" s="30">
        <f>ABS(('6050_Module3Project_Data'!$E20-'Part 1'!U38)/AVERAGE('6050_Module3Project_Data'!$E$2:$E$253))</f>
        <v>9.8245145409638925E-4</v>
      </c>
      <c r="AF38" s="30">
        <f>ABS(('6050_Module3Project_Data'!$E20-'Part 1'!V38)/AVERAGE('6050_Module3Project_Data'!$E$2:$E$253))</f>
        <v>6.308188150549991E-3</v>
      </c>
      <c r="AG38" s="30">
        <f>ABS(('6050_Module3Project_Data'!$E20-'Part 1'!W38)/AVERAGE('6050_Module3Project_Data'!$E$2:$E$253))</f>
        <v>9.0611379793544989E-3</v>
      </c>
      <c r="AH38" s="31">
        <f>ABS(('6050_Module3Project_Data'!$E20-'Part 1'!X38)/AVERAGE('6050_Module3Project_Data'!$E$2:$E$253))</f>
        <v>1.0260641991283336E-2</v>
      </c>
    </row>
    <row r="39" spans="1:34" x14ac:dyDescent="0.2">
      <c r="A39" s="3"/>
      <c r="B39" s="2"/>
      <c r="C39" s="1"/>
      <c r="D39" s="2"/>
      <c r="E39" s="8">
        <v>20</v>
      </c>
      <c r="F39" s="27">
        <f>C$21*'6050_Module3Project_Data'!C20+(1-'Part 1'!C$21)*'Part 1'!F38</f>
        <v>93.204757804153743</v>
      </c>
      <c r="G39" s="1">
        <f>C$22*'6050_Module3Project_Data'!C20+(1-'Part 1'!C$22)*'Part 1'!G38</f>
        <v>92.810406727029772</v>
      </c>
      <c r="H39" s="1">
        <f>C$23*'6050_Module3Project_Data'!C20+(1-'Part 1'!C$23)*'Part 1'!H38</f>
        <v>92.742121064289165</v>
      </c>
      <c r="I39" s="1">
        <f>C$24*'6050_Module3Project_Data'!C20+(1-'Part 1'!C$24)*'Part 1'!I38</f>
        <v>92.817880666355876</v>
      </c>
      <c r="K39" s="29">
        <f>ABS(('6050_Module3Project_Data'!C21-'Part 1'!F39)/'6050_Module3Project_Data'!C21)</f>
        <v>3.5199904621273227E-3</v>
      </c>
      <c r="L39" s="29">
        <f>ABS(('6050_Module3Project_Data'!$C21-'Part 1'!G39)/'6050_Module3Project_Data'!$C21)</f>
        <v>7.7361160586282866E-3</v>
      </c>
      <c r="M39" s="29">
        <f>ABS(('6050_Module3Project_Data'!$C21-'Part 1'!H39)/'6050_Module3Project_Data'!$C21)</f>
        <v>8.466178551811733E-3</v>
      </c>
      <c r="N39" s="29">
        <f>ABS(('6050_Module3Project_Data'!$C21-'Part 1'!I39)/'6050_Module3Project_Data'!$C21)</f>
        <v>7.6562099325203142E-3</v>
      </c>
      <c r="P39" s="30">
        <f>ABS(('6050_Module3Project_Data'!$C21-'Part 1'!F39)/AVERAGE('6050_Module3Project_Data'!$C$2:$C$253))</f>
        <v>2.4583183491461262E-3</v>
      </c>
      <c r="Q39" s="30">
        <f>ABS(('6050_Module3Project_Data'!$C21-'Part 1'!G39)/AVERAGE('6050_Module3Project_Data'!$C$2:$C$253))</f>
        <v>5.4028089742483012E-3</v>
      </c>
      <c r="R39" s="30">
        <f>ABS(('6050_Module3Project_Data'!$C21-'Part 1'!H39)/AVERAGE('6050_Module3Project_Data'!$C$2:$C$253))</f>
        <v>5.9126757032426707E-3</v>
      </c>
      <c r="S39" s="31">
        <f>ABS(('6050_Module3Project_Data'!$C21-'Part 1'!I39)/AVERAGE('6050_Module3Project_Data'!$C$2:$C$253))</f>
        <v>5.3470035116671057E-3</v>
      </c>
      <c r="U39" s="27">
        <f>C$21*'6050_Module3Project_Data'!$E20+(1-'Part 1'!C$21)*'Part 1'!U38</f>
        <v>342.80910772093688</v>
      </c>
      <c r="V39" s="1">
        <f>C$22*'6050_Module3Project_Data'!$E20+(1-'Part 1'!C$22)*'Part 1'!V38</f>
        <v>344.84979548154752</v>
      </c>
      <c r="W39" s="1">
        <f>C$23*'6050_Module3Project_Data'!$E20+(1-'Part 1'!C$23)*'Part 1'!W38</f>
        <v>344.77815840343845</v>
      </c>
      <c r="X39" s="1">
        <f>C$24*'6050_Module3Project_Data'!$E20+(1-'Part 1'!C$24)*'Part 1'!X38</f>
        <v>344.07618586918909</v>
      </c>
      <c r="Z39" s="29">
        <f>ABS(('6050_Module3Project_Data'!$E21-'Part 1'!U39)/'6050_Module3Project_Data'!$E21)</f>
        <v>1.4179797026586397E-2</v>
      </c>
      <c r="AA39" s="29">
        <f>ABS(('6050_Module3Project_Data'!$E21-'Part 1'!V39)/'6050_Module3Project_Data'!$E21)</f>
        <v>8.3113671130842105E-3</v>
      </c>
      <c r="AB39" s="29">
        <f>ABS(('6050_Module3Project_Data'!$E21-'Part 1'!W39)/'6050_Module3Project_Data'!$E21)</f>
        <v>8.5173747053311124E-3</v>
      </c>
      <c r="AC39" s="29">
        <f>ABS(('6050_Module3Project_Data'!$E21-'Part 1'!X39)/'6050_Module3Project_Data'!$E21)</f>
        <v>1.0536045419175757E-2</v>
      </c>
      <c r="AE39" s="30">
        <f>ABS(('6050_Module3Project_Data'!$E21-'Part 1'!U39)/AVERAGE('6050_Module3Project_Data'!$E$2:$E$253))</f>
        <v>1.1044532740369487E-2</v>
      </c>
      <c r="AF39" s="30">
        <f>ABS(('6050_Module3Project_Data'!$E21-'Part 1'!V39)/AVERAGE('6050_Module3Project_Data'!$E$2:$E$253))</f>
        <v>6.4736586867624075E-3</v>
      </c>
      <c r="AG39" s="30">
        <f>ABS(('6050_Module3Project_Data'!$E21-'Part 1'!W39)/AVERAGE('6050_Module3Project_Data'!$E$2:$E$253))</f>
        <v>6.6341163853507294E-3</v>
      </c>
      <c r="AH39" s="31">
        <f>ABS(('6050_Module3Project_Data'!$E21-'Part 1'!X39)/AVERAGE('6050_Module3Project_Data'!$E$2:$E$253))</f>
        <v>8.2064431788358358E-3</v>
      </c>
    </row>
    <row r="40" spans="1:34" x14ac:dyDescent="0.2">
      <c r="A40" s="3"/>
      <c r="B40" s="2"/>
      <c r="C40" s="1"/>
      <c r="D40" s="2"/>
      <c r="E40" s="8">
        <v>21</v>
      </c>
      <c r="F40" s="27">
        <f>C$21*'6050_Module3Project_Data'!C21+(1-'Part 1'!C$21)*'Part 1'!F39</f>
        <v>93.270605559323002</v>
      </c>
      <c r="G40" s="1">
        <f>C$22*'6050_Module3Project_Data'!C21+(1-'Part 1'!C$22)*'Part 1'!G39</f>
        <v>93.09984266821786</v>
      </c>
      <c r="H40" s="1">
        <f>C$23*'6050_Module3Project_Data'!C21+(1-'Part 1'!C$23)*'Part 1'!H39</f>
        <v>93.217246373715668</v>
      </c>
      <c r="I40" s="1">
        <f>C$24*'6050_Module3Project_Data'!C21+(1-'Part 1'!C$24)*'Part 1'!I39</f>
        <v>93.390773397271161</v>
      </c>
      <c r="K40" s="29">
        <f>ABS(('6050_Module3Project_Data'!C22-'Part 1'!F40)/'6050_Module3Project_Data'!C22)</f>
        <v>7.1342861670173882E-2</v>
      </c>
      <c r="L40" s="29">
        <f>ABS(('6050_Module3Project_Data'!$C22-'Part 1'!G40)/'6050_Module3Project_Data'!$C22)</f>
        <v>7.3043077690383665E-2</v>
      </c>
      <c r="M40" s="29">
        <f>ABS(('6050_Module3Project_Data'!$C22-'Part 1'!H40)/'6050_Module3Project_Data'!$C22)</f>
        <v>7.1874137180958461E-2</v>
      </c>
      <c r="N40" s="29">
        <f>ABS(('6050_Module3Project_Data'!$C22-'Part 1'!I40)/'6050_Module3Project_Data'!$C22)</f>
        <v>7.0146399828428435E-2</v>
      </c>
      <c r="P40" s="30">
        <f>ABS(('6050_Module3Project_Data'!$C22-'Part 1'!F40)/AVERAGE('6050_Module3Project_Data'!$C$2:$C$253))</f>
        <v>5.3501636349348958E-2</v>
      </c>
      <c r="Q40" s="30">
        <f>ABS(('6050_Module3Project_Data'!$C22-'Part 1'!G40)/AVERAGE('6050_Module3Project_Data'!$C$2:$C$253))</f>
        <v>5.4776667054581105E-2</v>
      </c>
      <c r="R40" s="30">
        <f>ABS(('6050_Module3Project_Data'!$C22-'Part 1'!H40)/AVERAGE('6050_Module3Project_Data'!$C$2:$C$253))</f>
        <v>5.3900051951329152E-2</v>
      </c>
      <c r="S40" s="31">
        <f>ABS(('6050_Module3Project_Data'!$C22-'Part 1'!I40)/AVERAGE('6050_Module3Project_Data'!$C$2:$C$253))</f>
        <v>5.2604382372365609E-2</v>
      </c>
      <c r="U40" s="27">
        <f>C$21*'6050_Module3Project_Data'!$E21+(1-'Part 1'!C$21)*'Part 1'!U39</f>
        <v>343.79528421674956</v>
      </c>
      <c r="V40" s="1">
        <f>C$22*'6050_Module3Project_Data'!$E21+(1-'Part 1'!C$22)*'Part 1'!V39</f>
        <v>346.00587336892852</v>
      </c>
      <c r="W40" s="1">
        <f>C$23*'6050_Module3Project_Data'!$E21+(1-'Part 1'!C$23)*'Part 1'!W39</f>
        <v>346.55525748137541</v>
      </c>
      <c r="X40" s="1">
        <f>C$24*'6050_Module3Project_Data'!$E21+(1-'Part 1'!C$24)*'Part 1'!X39</f>
        <v>347.00722933383781</v>
      </c>
      <c r="Z40" s="29">
        <f>ABS(('6050_Module3Project_Data'!$E22-'Part 1'!U40)/'6050_Module3Project_Data'!$E22)</f>
        <v>3.7518099543079426E-3</v>
      </c>
      <c r="AA40" s="29">
        <f>ABS(('6050_Module3Project_Data'!$E22-'Part 1'!V40)/'6050_Module3Project_Data'!$E22)</f>
        <v>2.65402381624623E-3</v>
      </c>
      <c r="AB40" s="29">
        <f>ABS(('6050_Module3Project_Data'!$E22-'Part 1'!W40)/'6050_Module3Project_Data'!$E22)</f>
        <v>4.2460262455756691E-3</v>
      </c>
      <c r="AC40" s="29">
        <f>ABS(('6050_Module3Project_Data'!$E22-'Part 1'!X40)/'6050_Module3Project_Data'!$E22)</f>
        <v>5.5557479335654027E-3</v>
      </c>
      <c r="AE40" s="30">
        <f>ABS(('6050_Module3Project_Data'!$E22-'Part 1'!U40)/AVERAGE('6050_Module3Project_Data'!$E$2:$E$253))</f>
        <v>2.899985966716498E-3</v>
      </c>
      <c r="AF40" s="30">
        <f>ABS(('6050_Module3Project_Data'!$E22-'Part 1'!V40)/AVERAGE('6050_Module3Project_Data'!$E$2:$E$253))</f>
        <v>2.0514450135215205E-3</v>
      </c>
      <c r="AG40" s="30">
        <f>ABS(('6050_Module3Project_Data'!$E22-'Part 1'!W40)/AVERAGE('6050_Module3Project_Data'!$E$2:$E$253))</f>
        <v>3.2819936714386985E-3</v>
      </c>
      <c r="AH40" s="31">
        <f>ABS(('6050_Module3Project_Data'!$E22-'Part 1'!X40)/AVERAGE('6050_Module3Project_Data'!$E$2:$E$253))</f>
        <v>4.2943515898117464E-3</v>
      </c>
    </row>
    <row r="41" spans="1:34" x14ac:dyDescent="0.2">
      <c r="A41" s="3"/>
      <c r="B41" s="2"/>
      <c r="C41" s="1"/>
      <c r="D41" s="2"/>
      <c r="E41" s="8">
        <v>22</v>
      </c>
      <c r="F41" s="27">
        <f>C$21*'6050_Module3Project_Data'!C22+(1-'Part 1'!C$21)*'Part 1'!F40</f>
        <v>94.703683847458407</v>
      </c>
      <c r="G41" s="1">
        <f>C$22*'6050_Module3Project_Data'!C22+(1-'Part 1'!C$22)*'Part 1'!G40</f>
        <v>96.034304400930722</v>
      </c>
      <c r="H41" s="1">
        <f>C$23*'6050_Module3Project_Data'!C22+(1-'Part 1'!C$23)*'Part 1'!H40</f>
        <v>97.548496749486262</v>
      </c>
      <c r="I41" s="1">
        <f>C$24*'6050_Module3Project_Data'!C22+(1-'Part 1'!C$24)*'Part 1'!I40</f>
        <v>99.026952279454235</v>
      </c>
      <c r="K41" s="29">
        <f>ABS(('6050_Module3Project_Data'!C23-'Part 1'!F41)/'6050_Module3Project_Data'!C23)</f>
        <v>5.4947762718237536E-2</v>
      </c>
      <c r="L41" s="29">
        <f>ABS(('6050_Module3Project_Data'!$C23-'Part 1'!G41)/'6050_Module3Project_Data'!$C23)</f>
        <v>4.1669441538486972E-2</v>
      </c>
      <c r="M41" s="29">
        <f>ABS(('6050_Module3Project_Data'!$C23-'Part 1'!H41)/'6050_Module3Project_Data'!$C23)</f>
        <v>2.6559249320597417E-2</v>
      </c>
      <c r="N41" s="29">
        <f>ABS(('6050_Module3Project_Data'!$C23-'Part 1'!I41)/'6050_Module3Project_Data'!$C23)</f>
        <v>1.1805676391287075E-2</v>
      </c>
      <c r="P41" s="30">
        <f>ABS(('6050_Module3Project_Data'!$C23-'Part 1'!F41)/AVERAGE('6050_Module3Project_Data'!$C$2:$C$253))</f>
        <v>4.111385661276868E-2</v>
      </c>
      <c r="Q41" s="30">
        <f>ABS(('6050_Module3Project_Data'!$C23-'Part 1'!G41)/AVERAGE('6050_Module3Project_Data'!$C$2:$C$253))</f>
        <v>3.1178547766038175E-2</v>
      </c>
      <c r="R41" s="30">
        <f>ABS(('6050_Module3Project_Data'!$C23-'Part 1'!H41)/AVERAGE('6050_Module3Project_Data'!$C$2:$C$253))</f>
        <v>1.9872568313821257E-2</v>
      </c>
      <c r="S41" s="31">
        <f>ABS(('6050_Module3Project_Data'!$C23-'Part 1'!I41)/AVERAGE('6050_Module3Project_Data'!$C$2:$C$253))</f>
        <v>8.8334240077626545E-3</v>
      </c>
      <c r="U41" s="27">
        <f>C$21*'6050_Module3Project_Data'!$E22+(1-'Part 1'!C$21)*'Part 1'!U40</f>
        <v>344.05422663339965</v>
      </c>
      <c r="V41" s="1">
        <f>C$22*'6050_Module3Project_Data'!$E22+(1-'Part 1'!C$22)*'Part 1'!V40</f>
        <v>345.63952254135711</v>
      </c>
      <c r="W41" s="1">
        <f>C$23*'6050_Module3Project_Data'!$E22+(1-'Part 1'!C$23)*'Part 1'!W40</f>
        <v>345.67610077255017</v>
      </c>
      <c r="X41" s="1">
        <f>C$24*'6050_Module3Project_Data'!$E22+(1-'Part 1'!C$24)*'Part 1'!X40</f>
        <v>345.47344290676756</v>
      </c>
      <c r="Z41" s="29">
        <f>ABS(('6050_Module3Project_Data'!$E23-'Part 1'!U41)/'6050_Module3Project_Data'!$E23)</f>
        <v>3.8954674208380863E-2</v>
      </c>
      <c r="AA41" s="29">
        <f>ABS(('6050_Module3Project_Data'!$E23-'Part 1'!V41)/'6050_Module3Project_Data'!$E23)</f>
        <v>3.4526473348164499E-2</v>
      </c>
      <c r="AB41" s="29">
        <f>ABS(('6050_Module3Project_Data'!$E23-'Part 1'!W41)/'6050_Module3Project_Data'!$E23)</f>
        <v>3.4424299518016281E-2</v>
      </c>
      <c r="AC41" s="29">
        <f>ABS(('6050_Module3Project_Data'!$E23-'Part 1'!X41)/'6050_Module3Project_Data'!$E23)</f>
        <v>3.4990382941990056E-2</v>
      </c>
      <c r="AE41" s="30">
        <f>ABS(('6050_Module3Project_Data'!$E23-'Part 1'!U41)/AVERAGE('6050_Module3Project_Data'!$E$2:$E$253))</f>
        <v>3.1236710911523222E-2</v>
      </c>
      <c r="AF41" s="30">
        <f>ABS(('6050_Module3Project_Data'!$E23-'Part 1'!V41)/AVERAGE('6050_Module3Project_Data'!$E$2:$E$253))</f>
        <v>2.7685855130037112E-2</v>
      </c>
      <c r="AG41" s="30">
        <f>ABS(('6050_Module3Project_Data'!$E23-'Part 1'!W41)/AVERAGE('6050_Module3Project_Data'!$E$2:$E$253))</f>
        <v>2.7603924669574519E-2</v>
      </c>
      <c r="AH41" s="31">
        <f>ABS(('6050_Module3Project_Data'!$E23-'Part 1'!X41)/AVERAGE('6050_Module3Project_Data'!$E$2:$E$253))</f>
        <v>2.8057851820187676E-2</v>
      </c>
    </row>
    <row r="42" spans="1:34" x14ac:dyDescent="0.2">
      <c r="A42" s="3"/>
      <c r="B42" s="2"/>
      <c r="C42" s="1"/>
      <c r="D42" s="2"/>
      <c r="E42" s="8">
        <v>23</v>
      </c>
      <c r="F42" s="27">
        <f>C$21*'6050_Module3Project_Data'!C23+(1-'Part 1'!C$21)*'Part 1'!F41</f>
        <v>95.80494689796673</v>
      </c>
      <c r="G42" s="1">
        <f>C$22*'6050_Module3Project_Data'!C23+(1-'Part 1'!C$22)*'Part 1'!G41</f>
        <v>97.704582280558441</v>
      </c>
      <c r="H42" s="1">
        <f>C$23*'6050_Module3Project_Data'!C23+(1-'Part 1'!C$23)*'Part 1'!H41</f>
        <v>99.14539815979451</v>
      </c>
      <c r="I42" s="1">
        <f>C$24*'6050_Module3Project_Data'!C23+(1-'Part 1'!C$24)*'Part 1'!I41</f>
        <v>99.973389735890848</v>
      </c>
      <c r="K42" s="29">
        <f>ABS(('6050_Module3Project_Data'!C24-'Part 1'!F42)/'6050_Module3Project_Data'!C24)</f>
        <v>6.5167084051913515E-2</v>
      </c>
      <c r="L42" s="29">
        <f>ABS(('6050_Module3Project_Data'!$C24-'Part 1'!G42)/'6050_Module3Project_Data'!$C24)</f>
        <v>4.6631071649154622E-2</v>
      </c>
      <c r="M42" s="29">
        <f>ABS(('6050_Module3Project_Data'!$C24-'Part 1'!H42)/'6050_Module3Project_Data'!$C24)</f>
        <v>3.2572067878033628E-2</v>
      </c>
      <c r="N42" s="29">
        <f>ABS(('6050_Module3Project_Data'!$C24-'Part 1'!I42)/'6050_Module3Project_Data'!$C24)</f>
        <v>2.4492800527810624E-2</v>
      </c>
      <c r="P42" s="30">
        <f>ABS(('6050_Module3Project_Data'!$C24-'Part 1'!F42)/AVERAGE('6050_Module3Project_Data'!$C$2:$C$253))</f>
        <v>4.9866555645857923E-2</v>
      </c>
      <c r="Q42" s="30">
        <f>ABS(('6050_Module3Project_Data'!$C24-'Part 1'!G42)/AVERAGE('6050_Module3Project_Data'!$C$2:$C$253))</f>
        <v>3.568259901526586E-2</v>
      </c>
      <c r="R42" s="30">
        <f>ABS(('6050_Module3Project_Data'!$C24-'Part 1'!H42)/AVERAGE('6050_Module3Project_Data'!$C$2:$C$253))</f>
        <v>2.4924497681171481E-2</v>
      </c>
      <c r="S42" s="31">
        <f>ABS(('6050_Module3Project_Data'!$C24-'Part 1'!I42)/AVERAGE('6050_Module3Project_Data'!$C$2:$C$253))</f>
        <v>1.8742155157195552E-2</v>
      </c>
      <c r="U42" s="27">
        <f>C$21*'6050_Module3Project_Data'!$E23+(1-'Part 1'!C$21)*'Part 1'!U41</f>
        <v>346.84338130671978</v>
      </c>
      <c r="V42" s="1">
        <f>C$22*'6050_Module3Project_Data'!$E23+(1-'Part 1'!C$22)*'Part 1'!V41</f>
        <v>350.58371352481424</v>
      </c>
      <c r="W42" s="1">
        <f>C$23*'6050_Module3Project_Data'!$E23+(1-'Part 1'!C$23)*'Part 1'!W41</f>
        <v>353.07044030902006</v>
      </c>
      <c r="X42" s="1">
        <f>C$24*'6050_Module3Project_Data'!$E23+(1-'Part 1'!C$24)*'Part 1'!X41</f>
        <v>355.49468858135356</v>
      </c>
      <c r="Z42" s="29">
        <f>ABS(('6050_Module3Project_Data'!$E24-'Part 1'!U42)/'6050_Module3Project_Data'!$E24)</f>
        <v>6.007053441529759E-2</v>
      </c>
      <c r="AA42" s="29">
        <f>ABS(('6050_Module3Project_Data'!$E24-'Part 1'!V42)/'6050_Module3Project_Data'!$E24)</f>
        <v>4.9934407701223656E-2</v>
      </c>
      <c r="AB42" s="29">
        <f>ABS(('6050_Module3Project_Data'!$E24-'Part 1'!W42)/'6050_Module3Project_Data'!$E24)</f>
        <v>4.3195493530430298E-2</v>
      </c>
      <c r="AC42" s="29">
        <f>ABS(('6050_Module3Project_Data'!$E24-'Part 1'!X42)/'6050_Module3Project_Data'!$E24)</f>
        <v>3.6625893227047145E-2</v>
      </c>
      <c r="AE42" s="30">
        <f>ABS(('6050_Module3Project_Data'!$E24-'Part 1'!U42)/AVERAGE('6050_Module3Project_Data'!$E$2:$E$253))</f>
        <v>4.9650352685784473E-2</v>
      </c>
      <c r="AF42" s="30">
        <f>ABS(('6050_Module3Project_Data'!$E24-'Part 1'!V42)/AVERAGE('6050_Module3Project_Data'!$E$2:$E$253))</f>
        <v>4.1272497034588337E-2</v>
      </c>
      <c r="AG42" s="30">
        <f>ABS(('6050_Module3Project_Data'!$E24-'Part 1'!W42)/AVERAGE('6050_Module3Project_Data'!$E$2:$E$253))</f>
        <v>3.5702553824395855E-2</v>
      </c>
      <c r="AH42" s="31">
        <f>ABS(('6050_Module3Project_Data'!$E24-'Part 1'!X42)/AVERAGE('6050_Module3Project_Data'!$E$2:$E$253))</f>
        <v>3.0272554320603454E-2</v>
      </c>
    </row>
    <row r="43" spans="1:34" x14ac:dyDescent="0.2">
      <c r="A43" s="3"/>
      <c r="B43" s="2"/>
      <c r="C43" s="1"/>
      <c r="D43" s="2"/>
      <c r="E43" s="8">
        <v>24</v>
      </c>
      <c r="F43" s="27">
        <f>C$21*'6050_Module3Project_Data'!C24+(1-'Part 1'!C$21)*'Part 1'!F42</f>
        <v>97.140657038373391</v>
      </c>
      <c r="G43" s="1">
        <f>C$22*'6050_Module3Project_Data'!C24+(1-'Part 1'!C$22)*'Part 1'!G42</f>
        <v>99.616148408335079</v>
      </c>
      <c r="H43" s="1">
        <f>C$23*'6050_Module3Project_Data'!C24+(1-'Part 1'!C$23)*'Part 1'!H42</f>
        <v>101.14825782391782</v>
      </c>
      <c r="I43" s="1">
        <f>C$24*'6050_Module3Project_Data'!C24+(1-'Part 1'!C$24)*'Part 1'!I42</f>
        <v>101.98147602717818</v>
      </c>
      <c r="K43" s="29">
        <f>ABS(('6050_Module3Project_Data'!C25-'Part 1'!F43)/'6050_Module3Project_Data'!C25)</f>
        <v>4.7579921967013473E-2</v>
      </c>
      <c r="L43" s="29">
        <f>ABS(('6050_Module3Project_Data'!$C25-'Part 1'!G43)/'6050_Module3Project_Data'!$C25)</f>
        <v>2.3308851998673316E-2</v>
      </c>
      <c r="M43" s="29">
        <f>ABS(('6050_Module3Project_Data'!$C25-'Part 1'!H43)/'6050_Module3Project_Data'!$C25)</f>
        <v>8.2872141630556968E-3</v>
      </c>
      <c r="N43" s="29">
        <f>ABS(('6050_Module3Project_Data'!$C25-'Part 1'!I43)/'6050_Module3Project_Data'!$C25)</f>
        <v>1.1788763838281378E-4</v>
      </c>
      <c r="P43" s="30">
        <f>ABS(('6050_Module3Project_Data'!$C25-'Part 1'!F43)/AVERAGE('6050_Module3Project_Data'!$C$2:$C$253))</f>
        <v>3.6234591067726252E-2</v>
      </c>
      <c r="Q43" s="30">
        <f>ABS(('6050_Module3Project_Data'!$C25-'Part 1'!G43)/AVERAGE('6050_Module3Project_Data'!$C$2:$C$253))</f>
        <v>1.775090596019939E-2</v>
      </c>
      <c r="R43" s="30">
        <f>ABS(('6050_Module3Project_Data'!$C25-'Part 1'!H43)/AVERAGE('6050_Module3Project_Data'!$C$2:$C$253))</f>
        <v>6.3111456235084877E-3</v>
      </c>
      <c r="S43" s="31">
        <f>ABS(('6050_Module3Project_Data'!$C25-'Part 1'!I43)/AVERAGE('6050_Module3Project_Data'!$C$2:$C$253))</f>
        <v>8.977758247906958E-5</v>
      </c>
      <c r="U43" s="27">
        <f>C$21*'6050_Module3Project_Data'!$E24+(1-'Part 1'!C$21)*'Part 1'!U42</f>
        <v>351.27670700537584</v>
      </c>
      <c r="V43" s="1">
        <f>C$22*'6050_Module3Project_Data'!$E24+(1-'Part 1'!C$22)*'Part 1'!V42</f>
        <v>357.95423203488855</v>
      </c>
      <c r="W43" s="1">
        <f>C$23*'6050_Module3Project_Data'!$E24+(1-'Part 1'!C$23)*'Part 1'!W42</f>
        <v>362.63418200360798</v>
      </c>
      <c r="X43" s="1">
        <f>C$24*'6050_Module3Project_Data'!$E24+(1-'Part 1'!C$24)*'Part 1'!X42</f>
        <v>366.3069455562707</v>
      </c>
      <c r="Z43" s="29">
        <f>ABS(('6050_Module3Project_Data'!$E25-'Part 1'!U43)/'6050_Module3Project_Data'!$E25)</f>
        <v>4.9756014087953E-2</v>
      </c>
      <c r="AA43" s="29">
        <f>ABS(('6050_Module3Project_Data'!$E25-'Part 1'!V43)/'6050_Module3Project_Data'!$E25)</f>
        <v>3.1692539130660974E-2</v>
      </c>
      <c r="AB43" s="29">
        <f>ABS(('6050_Module3Project_Data'!$E25-'Part 1'!W43)/'6050_Module3Project_Data'!$E25)</f>
        <v>1.9032734983507972E-2</v>
      </c>
      <c r="AC43" s="29">
        <f>ABS(('6050_Module3Project_Data'!$E25-'Part 1'!X43)/'6050_Module3Project_Data'!$E25)</f>
        <v>9.0974861953174342E-3</v>
      </c>
      <c r="AE43" s="30">
        <f>ABS(('6050_Module3Project_Data'!$E25-'Part 1'!U43)/AVERAGE('6050_Module3Project_Data'!$E$2:$E$253))</f>
        <v>4.119860401087299E-2</v>
      </c>
      <c r="AF43" s="30">
        <f>ABS(('6050_Module3Project_Data'!$E25-'Part 1'!V43)/AVERAGE('6050_Module3Project_Data'!$E$2:$E$253))</f>
        <v>2.624182008299844E-2</v>
      </c>
      <c r="AG43" s="30">
        <f>ABS(('6050_Module3Project_Data'!$E25-'Part 1'!W43)/AVERAGE('6050_Module3Project_Data'!$E$2:$E$253))</f>
        <v>1.5759343392003883E-2</v>
      </c>
      <c r="AH43" s="31">
        <f>ABS(('6050_Module3Project_Data'!$E25-'Part 1'!X43)/AVERAGE('6050_Module3Project_Data'!$E$2:$E$253))</f>
        <v>7.5328327263661284E-3</v>
      </c>
    </row>
    <row r="44" spans="1:34" x14ac:dyDescent="0.2">
      <c r="A44" s="3"/>
      <c r="B44" s="2"/>
      <c r="C44" s="1"/>
      <c r="D44" s="2"/>
      <c r="E44" s="8">
        <v>25</v>
      </c>
      <c r="F44" s="27">
        <f>C$21*'6050_Module3Project_Data'!C25+(1-'Part 1'!C$21)*'Part 1'!F43</f>
        <v>98.111225590698723</v>
      </c>
      <c r="G44" s="1">
        <f>C$22*'6050_Module3Project_Data'!C25+(1-'Part 1'!C$22)*'Part 1'!G43</f>
        <v>100.56708896500105</v>
      </c>
      <c r="H44" s="1">
        <f>C$23*'6050_Module3Project_Data'!C25+(1-'Part 1'!C$23)*'Part 1'!H43</f>
        <v>101.65540300956712</v>
      </c>
      <c r="I44" s="1">
        <f>C$24*'6050_Module3Project_Data'!C25+(1-'Part 1'!C$24)*'Part 1'!I43</f>
        <v>101.99109504543564</v>
      </c>
      <c r="K44" s="29">
        <f>ABS(('6050_Module3Project_Data'!C26-'Part 1'!F44)/'6050_Module3Project_Data'!C26)</f>
        <v>4.2924667150641138E-2</v>
      </c>
      <c r="L44" s="29">
        <f>ABS(('6050_Module3Project_Data'!$C26-'Part 1'!G44)/'6050_Module3Project_Data'!$C26)</f>
        <v>1.8967711743738368E-2</v>
      </c>
      <c r="M44" s="29">
        <f>ABS(('6050_Module3Project_Data'!$C26-'Part 1'!H44)/'6050_Module3Project_Data'!$C26)</f>
        <v>8.3512046093452159E-3</v>
      </c>
      <c r="N44" s="29">
        <f>ABS(('6050_Module3Project_Data'!$C26-'Part 1'!I44)/'6050_Module3Project_Data'!$C26)</f>
        <v>5.0765276798767078E-3</v>
      </c>
      <c r="P44" s="30">
        <f>ABS(('6050_Module3Project_Data'!$C26-'Part 1'!F44)/AVERAGE('6050_Module3Project_Data'!$C$2:$C$253))</f>
        <v>3.2855392406510246E-2</v>
      </c>
      <c r="Q44" s="30">
        <f>ABS(('6050_Module3Project_Data'!$C26-'Part 1'!G44)/AVERAGE('6050_Module3Project_Data'!$C$2:$C$253))</f>
        <v>1.4518263128448944E-2</v>
      </c>
      <c r="R44" s="30">
        <f>ABS(('6050_Module3Project_Data'!$C26-'Part 1'!H44)/AVERAGE('6050_Module3Project_Data'!$C$2:$C$253))</f>
        <v>6.392177801732726E-3</v>
      </c>
      <c r="S44" s="31">
        <f>ABS(('6050_Module3Project_Data'!$C26-'Part 1'!I44)/AVERAGE('6050_Module3Project_Data'!$C$2:$C$253))</f>
        <v>3.8856750688250597E-3</v>
      </c>
      <c r="U44" s="27">
        <f>C$21*'6050_Module3Project_Data'!$E25+(1-'Part 1'!C$21)*'Part 1'!U43</f>
        <v>354.95536828430068</v>
      </c>
      <c r="V44" s="1">
        <f>C$22*'6050_Module3Project_Data'!$E25+(1-'Part 1'!C$22)*'Part 1'!V43</f>
        <v>362.64054458093312</v>
      </c>
      <c r="W44" s="1">
        <f>C$23*'6050_Module3Project_Data'!$E25+(1-'Part 1'!C$23)*'Part 1'!W43</f>
        <v>366.85568084144319</v>
      </c>
      <c r="X44" s="1">
        <f>C$24*'6050_Module3Project_Data'!$E25+(1-'Part 1'!C$24)*'Part 1'!X43</f>
        <v>368.99739983125414</v>
      </c>
      <c r="Z44" s="29">
        <f>ABS(('6050_Module3Project_Data'!$E26-'Part 1'!U44)/'6050_Module3Project_Data'!$E26)</f>
        <v>3.2687405687186206E-2</v>
      </c>
      <c r="AA44" s="29">
        <f>ABS(('6050_Module3Project_Data'!$E26-'Part 1'!V44)/'6050_Module3Project_Data'!$E26)</f>
        <v>1.174401819264166E-2</v>
      </c>
      <c r="AB44" s="29">
        <f>ABS(('6050_Module3Project_Data'!$E26-'Part 1'!W44)/'6050_Module3Project_Data'!$E26)</f>
        <v>2.5706868897827184E-4</v>
      </c>
      <c r="AC44" s="29">
        <f>ABS(('6050_Module3Project_Data'!$E26-'Part 1'!X44)/'6050_Module3Project_Data'!$E26)</f>
        <v>5.579472852390163E-3</v>
      </c>
      <c r="AE44" s="30">
        <f>ABS(('6050_Module3Project_Data'!$E26-'Part 1'!U44)/AVERAGE('6050_Module3Project_Data'!$E$2:$E$253))</f>
        <v>2.6866435774633365E-2</v>
      </c>
      <c r="AF44" s="30">
        <f>ABS(('6050_Module3Project_Data'!$E26-'Part 1'!V44)/AVERAGE('6050_Module3Project_Data'!$E$2:$E$253))</f>
        <v>9.6526446157340646E-3</v>
      </c>
      <c r="AG44" s="30">
        <f>ABS(('6050_Module3Project_Data'!$E26-'Part 1'!W44)/AVERAGE('6050_Module3Project_Data'!$E$2:$E$253))</f>
        <v>2.112899227365531E-4</v>
      </c>
      <c r="AH44" s="31">
        <f>ABS(('6050_Module3Project_Data'!$E26-'Part 1'!X44)/AVERAGE('6050_Module3Project_Data'!$E$2:$E$253))</f>
        <v>4.5858808887917733E-3</v>
      </c>
    </row>
    <row r="45" spans="1:34" x14ac:dyDescent="0.2">
      <c r="A45" s="3"/>
      <c r="B45" s="2"/>
      <c r="C45" s="1"/>
      <c r="D45" s="2"/>
      <c r="E45" s="8">
        <v>26</v>
      </c>
      <c r="F45" s="27">
        <f>C$21*'6050_Module3Project_Data'!C26+(1-'Part 1'!C$21)*'Part 1'!F44</f>
        <v>98.991279972558985</v>
      </c>
      <c r="G45" s="1">
        <f>C$22*'6050_Module3Project_Data'!C26+(1-'Part 1'!C$22)*'Part 1'!G44</f>
        <v>101.34485237900063</v>
      </c>
      <c r="H45" s="1">
        <f>C$23*'6050_Module3Project_Data'!C26+(1-'Part 1'!C$23)*'Part 1'!H44</f>
        <v>102.16905970382686</v>
      </c>
      <c r="I45" s="1">
        <f>C$24*'6050_Module3Project_Data'!C26+(1-'Part 1'!C$24)*'Part 1'!I44</f>
        <v>102.40741700908714</v>
      </c>
      <c r="K45" s="29">
        <f>ABS(('6050_Module3Project_Data'!C27-'Part 1'!F45)/'6050_Module3Project_Data'!C27)</f>
        <v>4.783114420104613E-2</v>
      </c>
      <c r="L45" s="29">
        <f>ABS(('6050_Module3Project_Data'!$C27-'Part 1'!G45)/'6050_Module3Project_Data'!$C27)</f>
        <v>2.5192803269372673E-2</v>
      </c>
      <c r="M45" s="29">
        <f>ABS(('6050_Module3Project_Data'!$C27-'Part 1'!H45)/'6050_Module3Project_Data'!$C27)</f>
        <v>1.7264988358418311E-2</v>
      </c>
      <c r="N45" s="29">
        <f>ABS(('6050_Module3Project_Data'!$C27-'Part 1'!I45)/'6050_Module3Project_Data'!$C27)</f>
        <v>1.4972297500355697E-2</v>
      </c>
      <c r="P45" s="30">
        <f>ABS(('6050_Module3Project_Data'!$C27-'Part 1'!F45)/AVERAGE('6050_Module3Project_Data'!$C$2:$C$253))</f>
        <v>3.7129652290854367E-2</v>
      </c>
      <c r="Q45" s="30">
        <f>ABS(('6050_Module3Project_Data'!$C27-'Part 1'!G45)/AVERAGE('6050_Module3Project_Data'!$C$2:$C$253))</f>
        <v>1.9556296242715595E-2</v>
      </c>
      <c r="R45" s="30">
        <f>ABS(('6050_Module3Project_Data'!$C27-'Part 1'!H45)/AVERAGE('6050_Module3Project_Data'!$C$2:$C$253))</f>
        <v>1.3402209486339235E-2</v>
      </c>
      <c r="S45" s="31">
        <f>ABS(('6050_Module3Project_Data'!$C27-'Part 1'!I45)/AVERAGE('6050_Module3Project_Data'!$C$2:$C$253))</f>
        <v>1.1622473379411156E-2</v>
      </c>
      <c r="U45" s="27">
        <f>C$21*'6050_Module3Project_Data'!$E26+(1-'Part 1'!C$21)*'Part 1'!U44</f>
        <v>357.35429706744054</v>
      </c>
      <c r="V45" s="1">
        <f>C$22*'6050_Module3Project_Data'!$E26+(1-'Part 1'!C$22)*'Part 1'!V44</f>
        <v>364.36433162855985</v>
      </c>
      <c r="W45" s="1">
        <f>C$23*'6050_Module3Project_Data'!$E26+(1-'Part 1'!C$23)*'Part 1'!W44</f>
        <v>366.91227965657731</v>
      </c>
      <c r="X45" s="1">
        <f>C$24*'6050_Module3Project_Data'!$E26+(1-'Part 1'!C$24)*'Part 1'!X44</f>
        <v>367.35948972625084</v>
      </c>
      <c r="Z45" s="29">
        <f>ABS(('6050_Module3Project_Data'!$E27-'Part 1'!U45)/'6050_Module3Project_Data'!$E27)</f>
        <v>2.5671925770784556E-2</v>
      </c>
      <c r="AA45" s="29">
        <f>ABS(('6050_Module3Project_Data'!$E27-'Part 1'!V45)/'6050_Module3Project_Data'!$E27)</f>
        <v>6.5590354816084922E-3</v>
      </c>
      <c r="AB45" s="29">
        <f>ABS(('6050_Module3Project_Data'!$E27-'Part 1'!W45)/'6050_Module3Project_Data'!$E27)</f>
        <v>3.8795610558338753E-4</v>
      </c>
      <c r="AC45" s="29">
        <f>ABS(('6050_Module3Project_Data'!$E27-'Part 1'!X45)/'6050_Module3Project_Data'!$E27)</f>
        <v>1.6072763419332898E-3</v>
      </c>
      <c r="AE45" s="30">
        <f>ABS(('6050_Module3Project_Data'!$E27-'Part 1'!U45)/AVERAGE('6050_Module3Project_Data'!$E$2:$E$253))</f>
        <v>2.1089920164178023E-2</v>
      </c>
      <c r="AF45" s="30">
        <f>ABS(('6050_Module3Project_Data'!$E27-'Part 1'!V45)/AVERAGE('6050_Module3Project_Data'!$E$2:$E$253))</f>
        <v>5.3883583139118195E-3</v>
      </c>
      <c r="AG45" s="30">
        <f>ABS(('6050_Module3Project_Data'!$E27-'Part 1'!W45)/AVERAGE('6050_Module3Project_Data'!$E$2:$E$253))</f>
        <v>3.1871248643412602E-4</v>
      </c>
      <c r="AH45" s="31">
        <f>ABS(('6050_Module3Project_Data'!$E27-'Part 1'!X45)/AVERAGE('6050_Module3Project_Data'!$E$2:$E$253))</f>
        <v>1.3204046332870511E-3</v>
      </c>
    </row>
    <row r="46" spans="1:34" x14ac:dyDescent="0.2">
      <c r="A46" s="3"/>
      <c r="B46" s="2"/>
      <c r="C46" s="1"/>
      <c r="D46" s="2"/>
      <c r="E46" s="8">
        <v>27</v>
      </c>
      <c r="F46" s="27">
        <f>C$21*'6050_Module3Project_Data'!C27+(1-'Part 1'!C$21)*'Part 1'!F45</f>
        <v>99.985823358047199</v>
      </c>
      <c r="G46" s="1">
        <f>C$22*'6050_Module3Project_Data'!C27+(1-'Part 1'!C$22)*'Part 1'!G45</f>
        <v>102.39251018740038</v>
      </c>
      <c r="H46" s="1">
        <f>C$23*'6050_Module3Project_Data'!C27+(1-'Part 1'!C$23)*'Part 1'!H45</f>
        <v>103.24602202153073</v>
      </c>
      <c r="I46" s="1">
        <f>C$24*'6050_Module3Project_Data'!C27+(1-'Part 1'!C$24)*'Part 1'!I45</f>
        <v>103.65268092181743</v>
      </c>
      <c r="K46" s="29">
        <f>ABS(('6050_Module3Project_Data'!C28-'Part 1'!F46)/'6050_Module3Project_Data'!C28)</f>
        <v>6.288624769289064E-2</v>
      </c>
      <c r="L46" s="29">
        <f>ABS(('6050_Module3Project_Data'!$C28-'Part 1'!G46)/'6050_Module3Project_Data'!$C28)</f>
        <v>4.0329656672912419E-2</v>
      </c>
      <c r="M46" s="29">
        <f>ABS(('6050_Module3Project_Data'!$C28-'Part 1'!H46)/'6050_Module3Project_Data'!$C28)</f>
        <v>3.233014583569882E-2</v>
      </c>
      <c r="N46" s="29">
        <f>ABS(('6050_Module3Project_Data'!$C28-'Part 1'!I46)/'6050_Module3Project_Data'!$C28)</f>
        <v>2.8518749028052473E-2</v>
      </c>
      <c r="P46" s="30">
        <f>ABS(('6050_Module3Project_Data'!$C28-'Part 1'!F46)/AVERAGE('6050_Module3Project_Data'!$C$2:$C$253))</f>
        <v>5.0098986761119541E-2</v>
      </c>
      <c r="Q46" s="30">
        <f>ABS(('6050_Module3Project_Data'!$C28-'Part 1'!G46)/AVERAGE('6050_Module3Project_Data'!$C$2:$C$253))</f>
        <v>3.2129042674065487E-2</v>
      </c>
      <c r="R46" s="30">
        <f>ABS(('6050_Module3Project_Data'!$C28-'Part 1'!H46)/AVERAGE('6050_Module3Project_Data'!$C$2:$C$253))</f>
        <v>2.575614872297189E-2</v>
      </c>
      <c r="S46" s="31">
        <f>ABS(('6050_Module3Project_Data'!$C28-'Part 1'!I46)/AVERAGE('6050_Module3Project_Data'!$C$2:$C$253))</f>
        <v>2.2719759604318299E-2</v>
      </c>
      <c r="U46" s="27">
        <f>C$21*'6050_Module3Project_Data'!$E27+(1-'Part 1'!C$21)*'Part 1'!U45</f>
        <v>359.23743545395246</v>
      </c>
      <c r="V46" s="1">
        <f>C$22*'6050_Module3Project_Data'!$E27+(1-'Part 1'!C$22)*'Part 1'!V45</f>
        <v>365.32659457713589</v>
      </c>
      <c r="W46" s="1">
        <f>C$23*'6050_Module3Project_Data'!$E27+(1-'Part 1'!C$23)*'Part 1'!W45</f>
        <v>366.82690526263093</v>
      </c>
      <c r="X46" s="1">
        <f>C$24*'6050_Module3Project_Data'!$E27+(1-'Part 1'!C$24)*'Part 1'!X45</f>
        <v>366.88788914525014</v>
      </c>
      <c r="Z46" s="29">
        <f>ABS(('6050_Module3Project_Data'!$E28-'Part 1'!U46)/'6050_Module3Project_Data'!$E28)</f>
        <v>3.18877074763987E-2</v>
      </c>
      <c r="AA46" s="29">
        <f>ABS(('6050_Module3Project_Data'!$E28-'Part 1'!V46)/'6050_Module3Project_Data'!$E28)</f>
        <v>1.547797614971533E-2</v>
      </c>
      <c r="AB46" s="29">
        <f>ABS(('6050_Module3Project_Data'!$E28-'Part 1'!W46)/'6050_Module3Project_Data'!$E28)</f>
        <v>1.1434774985569296E-2</v>
      </c>
      <c r="AC46" s="29">
        <f>ABS(('6050_Module3Project_Data'!$E28-'Part 1'!X46)/'6050_Module3Project_Data'!$E28)</f>
        <v>1.1270428955387697E-2</v>
      </c>
      <c r="AE46" s="30">
        <f>ABS(('6050_Module3Project_Data'!$E28-'Part 1'!U46)/AVERAGE('6050_Module3Project_Data'!$E$2:$E$253))</f>
        <v>2.6503415506523298E-2</v>
      </c>
      <c r="AF46" s="30">
        <f>ABS(('6050_Module3Project_Data'!$E28-'Part 1'!V46)/AVERAGE('6050_Module3Project_Data'!$E$2:$E$253))</f>
        <v>1.2864494363528075E-2</v>
      </c>
      <c r="AG46" s="30">
        <f>ABS(('6050_Module3Project_Data'!$E28-'Part 1'!W46)/AVERAGE('6050_Module3Project_Data'!$E$2:$E$253))</f>
        <v>9.5039943806072818E-3</v>
      </c>
      <c r="AH46" s="31">
        <f>ABS(('6050_Module3Project_Data'!$E28-'Part 1'!X46)/AVERAGE('6050_Module3Project_Data'!$E$2:$E$253))</f>
        <v>9.3673984485235975E-3</v>
      </c>
    </row>
    <row r="47" spans="1:34" x14ac:dyDescent="0.2">
      <c r="A47" s="3"/>
      <c r="B47" s="2"/>
      <c r="C47" s="1"/>
      <c r="D47" s="2"/>
      <c r="E47" s="8">
        <v>28</v>
      </c>
      <c r="F47" s="27">
        <f>C$21*'6050_Module3Project_Data'!C28+(1-'Part 1'!C$21)*'Part 1'!F46</f>
        <v>101.32775932643776</v>
      </c>
      <c r="G47" s="1">
        <f>C$22*'6050_Module3Project_Data'!C28+(1-'Part 1'!C$22)*'Part 1'!G46</f>
        <v>104.11370739244023</v>
      </c>
      <c r="H47" s="1">
        <f>C$23*'6050_Module3Project_Data'!C28+(1-'Part 1'!C$23)*'Part 1'!H46</f>
        <v>105.31571072861229</v>
      </c>
      <c r="I47" s="1">
        <f>C$24*'6050_Module3Project_Data'!C28+(1-'Part 1'!C$24)*'Part 1'!I46</f>
        <v>106.08693874436349</v>
      </c>
      <c r="K47" s="29">
        <f>ABS(('6050_Module3Project_Data'!C29-'Part 1'!F47)/'6050_Module3Project_Data'!C29)</f>
        <v>5.7766798601191369E-2</v>
      </c>
      <c r="L47" s="29">
        <f>ABS(('6050_Module3Project_Data'!$C29-'Part 1'!G47)/'6050_Module3Project_Data'!$C29)</f>
        <v>3.1860642355264875E-2</v>
      </c>
      <c r="M47" s="29">
        <f>ABS(('6050_Module3Project_Data'!$C29-'Part 1'!H47)/'6050_Module3Project_Data'!$C29)</f>
        <v>2.068337504902985E-2</v>
      </c>
      <c r="N47" s="29">
        <f>ABS(('6050_Module3Project_Data'!$C29-'Part 1'!I47)/'6050_Module3Project_Data'!$C29)</f>
        <v>1.3511829491127539E-2</v>
      </c>
      <c r="P47" s="30">
        <f>ABS(('6050_Module3Project_Data'!$C29-'Part 1'!F47)/AVERAGE('6050_Module3Project_Data'!$C$2:$C$253))</f>
        <v>4.6384777766116263E-2</v>
      </c>
      <c r="Q47" s="30">
        <f>ABS(('6050_Module3Project_Data'!$C29-'Part 1'!G47)/AVERAGE('6050_Module3Project_Data'!$C$2:$C$253))</f>
        <v>2.5583013961659865E-2</v>
      </c>
      <c r="R47" s="30">
        <f>ABS(('6050_Module3Project_Data'!$C29-'Part 1'!H47)/AVERAGE('6050_Module3Project_Data'!$C$2:$C$253))</f>
        <v>1.6608047846409433E-2</v>
      </c>
      <c r="S47" s="31">
        <f>ABS(('6050_Module3Project_Data'!$C29-'Part 1'!I47)/AVERAGE('6050_Module3Project_Data'!$C$2:$C$253))</f>
        <v>1.0849540278084251E-2</v>
      </c>
      <c r="U47" s="27">
        <f>C$21*'6050_Module3Project_Data'!$E28+(1-'Part 1'!C$21)*'Part 1'!U46</f>
        <v>361.603949823162</v>
      </c>
      <c r="V47" s="1">
        <f>C$22*'6050_Module3Project_Data'!$E28+(1-'Part 1'!C$22)*'Part 1'!V46</f>
        <v>367.62395966628151</v>
      </c>
      <c r="W47" s="1">
        <f>C$23*'6050_Module3Project_Data'!$E28+(1-'Part 1'!C$23)*'Part 1'!W46</f>
        <v>369.37276648505235</v>
      </c>
      <c r="X47" s="1">
        <f>C$24*'6050_Module3Project_Data'!$E28+(1-'Part 1'!C$24)*'Part 1'!X46</f>
        <v>370.23358366905006</v>
      </c>
      <c r="Z47" s="29">
        <f>ABS(('6050_Module3Project_Data'!$E29-'Part 1'!U47)/'6050_Module3Project_Data'!$E29)</f>
        <v>3.2342456311959464E-2</v>
      </c>
      <c r="AA47" s="29">
        <f>ABS(('6050_Module3Project_Data'!$E29-'Part 1'!V47)/'6050_Module3Project_Data'!$E29)</f>
        <v>1.62328205056591E-2</v>
      </c>
      <c r="AB47" s="29">
        <f>ABS(('6050_Module3Project_Data'!$E29-'Part 1'!W47)/'6050_Module3Project_Data'!$E29)</f>
        <v>1.1552987468812392E-2</v>
      </c>
      <c r="AC47" s="29">
        <f>ABS(('6050_Module3Project_Data'!$E29-'Part 1'!X47)/'6050_Module3Project_Data'!$E29)</f>
        <v>9.2494278914376504E-3</v>
      </c>
      <c r="AE47" s="30">
        <f>ABS(('6050_Module3Project_Data'!$E29-'Part 1'!U47)/AVERAGE('6050_Module3Project_Data'!$E$2:$E$253))</f>
        <v>2.7071179236881029E-2</v>
      </c>
      <c r="AF47" s="30">
        <f>ABS(('6050_Module3Project_Data'!$E29-'Part 1'!V47)/AVERAGE('6050_Module3Project_Data'!$E$2:$E$253))</f>
        <v>1.3587143449779361E-2</v>
      </c>
      <c r="AG47" s="30">
        <f>ABS(('6050_Module3Project_Data'!$E29-'Part 1'!W47)/AVERAGE('6050_Module3Project_Data'!$E$2:$E$253))</f>
        <v>9.6700445839054041E-3</v>
      </c>
      <c r="AH47" s="31">
        <f>ABS(('6050_Module3Project_Data'!$E29-'Part 1'!X47)/AVERAGE('6050_Module3Project_Data'!$E$2:$E$253))</f>
        <v>7.7419265213670829E-3</v>
      </c>
    </row>
    <row r="48" spans="1:34" x14ac:dyDescent="0.2">
      <c r="A48" s="3"/>
      <c r="B48" s="2"/>
      <c r="C48" s="1"/>
      <c r="D48" s="2"/>
      <c r="E48" s="8">
        <v>29</v>
      </c>
      <c r="F48" s="27">
        <f>C$21*'6050_Module3Project_Data'!C29+(1-'Part 1'!C$21)*'Part 1'!F47</f>
        <v>102.5702076411502</v>
      </c>
      <c r="G48" s="1">
        <f>C$22*'6050_Module3Project_Data'!C29+(1-'Part 1'!C$22)*'Part 1'!G47</f>
        <v>105.48422479546414</v>
      </c>
      <c r="H48" s="1">
        <f>C$23*'6050_Module3Project_Data'!C29+(1-'Part 1'!C$23)*'Part 1'!H47</f>
        <v>106.65028483144491</v>
      </c>
      <c r="I48" s="1">
        <f>C$24*'6050_Module3Project_Data'!C29+(1-'Part 1'!C$24)*'Part 1'!I47</f>
        <v>107.2493884688727</v>
      </c>
      <c r="K48" s="29">
        <f>ABS(('6050_Module3Project_Data'!C30-'Part 1'!F48)/'6050_Module3Project_Data'!C30)</f>
        <v>5.0275855174535138E-2</v>
      </c>
      <c r="L48" s="29">
        <f>ABS(('6050_Module3Project_Data'!$C30-'Part 1'!G48)/'6050_Module3Project_Data'!$C30)</f>
        <v>2.3294214856813485E-2</v>
      </c>
      <c r="M48" s="29">
        <f>ABS(('6050_Module3Project_Data'!$C30-'Part 1'!H48)/'6050_Module3Project_Data'!$C30)</f>
        <v>1.2497362671806419E-2</v>
      </c>
      <c r="N48" s="29">
        <f>ABS(('6050_Module3Project_Data'!$C30-'Part 1'!I48)/'6050_Module3Project_Data'!$C30)</f>
        <v>6.9501067696972679E-3</v>
      </c>
      <c r="P48" s="30">
        <f>ABS(('6050_Module3Project_Data'!$C30-'Part 1'!F48)/AVERAGE('6050_Module3Project_Data'!$C$2:$C$253))</f>
        <v>4.0542485172060362E-2</v>
      </c>
      <c r="Q48" s="30">
        <f>ABS(('6050_Module3Project_Data'!$C30-'Part 1'!G48)/AVERAGE('6050_Module3Project_Data'!$C$2:$C$253))</f>
        <v>1.8784471336163223E-2</v>
      </c>
      <c r="R48" s="30">
        <f>ABS(('6050_Module3Project_Data'!$C30-'Part 1'!H48)/AVERAGE('6050_Module3Project_Data'!$C$2:$C$253))</f>
        <v>1.0077882097731163E-2</v>
      </c>
      <c r="S48" s="31">
        <f>ABS(('6050_Module3Project_Data'!$C30-'Part 1'!I48)/AVERAGE('6050_Module3Project_Data'!$C$2:$C$253))</f>
        <v>5.6045710147841991E-3</v>
      </c>
      <c r="U48" s="27">
        <f>C$21*'6050_Module3Project_Data'!$E29+(1-'Part 1'!C$21)*'Part 1'!U47</f>
        <v>364.02116033852963</v>
      </c>
      <c r="V48" s="1">
        <f>C$22*'6050_Module3Project_Data'!$E29+(1-'Part 1'!C$22)*'Part 1'!V47</f>
        <v>370.05037675976894</v>
      </c>
      <c r="W48" s="1">
        <f>C$23*'6050_Module3Project_Data'!$E29+(1-'Part 1'!C$23)*'Part 1'!W47</f>
        <v>371.96310803402093</v>
      </c>
      <c r="X48" s="1">
        <f>C$24*'6050_Module3Project_Data'!$E29+(1-'Part 1'!C$24)*'Part 1'!X47</f>
        <v>372.99871865381004</v>
      </c>
      <c r="Z48" s="29">
        <f>ABS(('6050_Module3Project_Data'!$E30-'Part 1'!U48)/'6050_Module3Project_Data'!$E30)</f>
        <v>4.2074811318484256E-2</v>
      </c>
      <c r="AA48" s="29">
        <f>ABS(('6050_Module3Project_Data'!$E30-'Part 1'!V48)/'6050_Module3Project_Data'!$E30)</f>
        <v>2.6208870249162158E-2</v>
      </c>
      <c r="AB48" s="29">
        <f>ABS(('6050_Module3Project_Data'!$E30-'Part 1'!W48)/'6050_Module3Project_Data'!$E30)</f>
        <v>2.1175499482800845E-2</v>
      </c>
      <c r="AC48" s="29">
        <f>ABS(('6050_Module3Project_Data'!$E30-'Part 1'!X48)/'6050_Module3Project_Data'!$E30)</f>
        <v>1.8450280164672477E-2</v>
      </c>
      <c r="AE48" s="30">
        <f>ABS(('6050_Module3Project_Data'!$E30-'Part 1'!U48)/AVERAGE('6050_Module3Project_Data'!$E$2:$E$253))</f>
        <v>3.5812934521935701E-2</v>
      </c>
      <c r="AF48" s="30">
        <f>ABS(('6050_Module3Project_Data'!$E30-'Part 1'!V48)/AVERAGE('6050_Module3Project_Data'!$E$2:$E$253))</f>
        <v>2.2308277202298499E-2</v>
      </c>
      <c r="AG48" s="30">
        <f>ABS(('6050_Module3Project_Data'!$E30-'Part 1'!W48)/AVERAGE('6050_Module3Project_Data'!$E$2:$E$253))</f>
        <v>1.8024008965993144E-2</v>
      </c>
      <c r="AH48" s="31">
        <f>ABS(('6050_Module3Project_Data'!$E30-'Part 1'!X48)/AVERAGE('6050_Module3Project_Data'!$E$2:$E$253))</f>
        <v>1.5704376436704325E-2</v>
      </c>
    </row>
    <row r="49" spans="1:34" x14ac:dyDescent="0.2">
      <c r="A49" s="3"/>
      <c r="B49" s="2"/>
      <c r="C49" s="1"/>
      <c r="D49" s="2"/>
      <c r="E49" s="8">
        <v>30</v>
      </c>
      <c r="F49" s="27">
        <f>C$21*'6050_Module3Project_Data'!C30+(1-'Part 1'!C$21)*'Part 1'!F48</f>
        <v>103.65616611292018</v>
      </c>
      <c r="G49" s="1">
        <f>C$22*'6050_Module3Project_Data'!C30+(1-'Part 1'!C$22)*'Part 1'!G48</f>
        <v>106.49053487727849</v>
      </c>
      <c r="H49" s="1">
        <f>C$23*'6050_Module3Project_Data'!C30+(1-'Part 1'!C$23)*'Part 1'!H48</f>
        <v>107.46011393257797</v>
      </c>
      <c r="I49" s="1">
        <f>C$24*'6050_Module3Project_Data'!C30+(1-'Part 1'!C$24)*'Part 1'!I48</f>
        <v>107.84987769377454</v>
      </c>
      <c r="K49" s="29">
        <f>ABS(('6050_Module3Project_Data'!C31-'Part 1'!F49)/'6050_Module3Project_Data'!C31)</f>
        <v>3.5698285889095405E-2</v>
      </c>
      <c r="L49" s="29">
        <f>ABS(('6050_Module3Project_Data'!$C31-'Part 1'!G49)/'6050_Module3Project_Data'!$C31)</f>
        <v>9.3304704432137509E-3</v>
      </c>
      <c r="M49" s="29">
        <f>ABS(('6050_Module3Project_Data'!$C31-'Part 1'!H49)/'6050_Module3Project_Data'!$C31)</f>
        <v>3.1058498871228168E-4</v>
      </c>
      <c r="N49" s="29">
        <f>ABS(('6050_Module3Project_Data'!$C31-'Part 1'!I49)/'6050_Module3Project_Data'!$C31)</f>
        <v>3.3153436667111816E-3</v>
      </c>
      <c r="P49" s="30">
        <f>ABS(('6050_Module3Project_Data'!$C31-'Part 1'!F49)/AVERAGE('6050_Module3Project_Data'!$C$2:$C$253))</f>
        <v>2.8652116660615196E-2</v>
      </c>
      <c r="Q49" s="30">
        <f>ABS(('6050_Module3Project_Data'!$C31-'Part 1'!G49)/AVERAGE('6050_Module3Project_Data'!$C$2:$C$253))</f>
        <v>7.4888113246648859E-3</v>
      </c>
      <c r="R49" s="30">
        <f>ABS(('6050_Module3Project_Data'!$C31-'Part 1'!H49)/AVERAGE('6050_Module3Project_Data'!$C$2:$C$253))</f>
        <v>2.4928136205941642E-4</v>
      </c>
      <c r="S49" s="31">
        <f>ABS(('6050_Module3Project_Data'!$C31-'Part 1'!I49)/AVERAGE('6050_Module3Project_Data'!$C$2:$C$253))</f>
        <v>2.6609572740762095E-3</v>
      </c>
      <c r="U49" s="27">
        <f>C$21*'6050_Module3Project_Data'!$E30+(1-'Part 1'!C$21)*'Part 1'!U48</f>
        <v>367.21893023082373</v>
      </c>
      <c r="V49" s="1">
        <f>C$22*'6050_Module3Project_Data'!$E30+(1-'Part 1'!C$22)*'Part 1'!V48</f>
        <v>374.03422997586136</v>
      </c>
      <c r="W49" s="1">
        <f>C$23*'6050_Module3Project_Data'!$E30+(1-'Part 1'!C$23)*'Part 1'!W48</f>
        <v>376.79124909360837</v>
      </c>
      <c r="X49" s="1">
        <f>C$24*'6050_Module3Project_Data'!$E30+(1-'Part 1'!C$24)*'Part 1'!X48</f>
        <v>378.60775157076199</v>
      </c>
      <c r="Z49" s="29">
        <f>ABS(('6050_Module3Project_Data'!$E31-'Part 1'!U49)/'6050_Module3Project_Data'!$E31)</f>
        <v>3.7181604341856536E-2</v>
      </c>
      <c r="AA49" s="29">
        <f>ABS(('6050_Module3Project_Data'!$E31-'Part 1'!V49)/'6050_Module3Project_Data'!$E31)</f>
        <v>1.9312438494872932E-2</v>
      </c>
      <c r="AB49" s="29">
        <f>ABS(('6050_Module3Project_Data'!$E31-'Part 1'!W49)/'6050_Module3Project_Data'!$E31)</f>
        <v>1.208375689591655E-2</v>
      </c>
      <c r="AC49" s="29">
        <f>ABS(('6050_Module3Project_Data'!$E31-'Part 1'!X49)/'6050_Module3Project_Data'!$E31)</f>
        <v>7.3210340165085035E-3</v>
      </c>
      <c r="AE49" s="30">
        <f>ABS(('6050_Module3Project_Data'!$E31-'Part 1'!U49)/AVERAGE('6050_Module3Project_Data'!$E$2:$E$253))</f>
        <v>3.1763730458495926E-2</v>
      </c>
      <c r="AF49" s="30">
        <f>ABS(('6050_Module3Project_Data'!$E31-'Part 1'!V49)/AVERAGE('6050_Module3Project_Data'!$E$2:$E$253))</f>
        <v>1.6498349162326512E-2</v>
      </c>
      <c r="AG49" s="30">
        <f>ABS(('6050_Module3Project_Data'!$E31-'Part 1'!W49)/AVERAGE('6050_Module3Project_Data'!$E$2:$E$253))</f>
        <v>1.0322986427344671E-2</v>
      </c>
      <c r="AH49" s="31">
        <f>ABS(('6050_Module3Project_Data'!$E31-'Part 1'!X49)/AVERAGE('6050_Module3Project_Data'!$E$2:$E$253))</f>
        <v>6.2542581282883031E-3</v>
      </c>
    </row>
    <row r="50" spans="1:34" x14ac:dyDescent="0.2">
      <c r="A50" s="3"/>
      <c r="B50" s="2"/>
      <c r="C50" s="1"/>
      <c r="D50" s="2"/>
      <c r="E50" s="8">
        <v>31</v>
      </c>
      <c r="F50" s="27">
        <f>C$21*'6050_Module3Project_Data'!C31+(1-'Part 1'!C$21)*'Part 1'!F49</f>
        <v>104.42363285033615</v>
      </c>
      <c r="G50" s="1">
        <f>C$22*'6050_Module3Project_Data'!C31+(1-'Part 1'!C$22)*'Part 1'!G49</f>
        <v>106.89172084636709</v>
      </c>
      <c r="H50" s="1">
        <f>C$23*'6050_Module3Project_Data'!C31+(1-'Part 1'!C$23)*'Part 1'!H49</f>
        <v>107.48014545303118</v>
      </c>
      <c r="I50" s="1">
        <f>C$24*'6050_Module3Project_Data'!C31+(1-'Part 1'!C$24)*'Part 1'!I49</f>
        <v>107.5647753787549</v>
      </c>
      <c r="K50" s="29">
        <f>ABS(('6050_Module3Project_Data'!C32-'Part 1'!F50)/'6050_Module3Project_Data'!C32)</f>
        <v>2.1733098071643399E-2</v>
      </c>
      <c r="L50" s="29">
        <f>ABS(('6050_Module3Project_Data'!$C32-'Part 1'!G50)/'6050_Module3Project_Data'!$C32)</f>
        <v>1.3885721064496905E-3</v>
      </c>
      <c r="M50" s="29">
        <f>ABS(('6050_Module3Project_Data'!$C32-'Part 1'!H50)/'6050_Module3Project_Data'!$C32)</f>
        <v>6.9010820744251945E-3</v>
      </c>
      <c r="N50" s="29">
        <f>ABS(('6050_Module3Project_Data'!$C32-'Part 1'!I50)/'6050_Module3Project_Data'!$C32)</f>
        <v>7.6939165409949124E-3</v>
      </c>
      <c r="P50" s="30">
        <f>ABS(('6050_Module3Project_Data'!$C32-'Part 1'!F50)/AVERAGE('6050_Module3Project_Data'!$C$2:$C$253))</f>
        <v>1.7321688416796644E-2</v>
      </c>
      <c r="Q50" s="30">
        <f>ABS(('6050_Module3Project_Data'!$C32-'Part 1'!G50)/AVERAGE('6050_Module3Project_Data'!$C$2:$C$253))</f>
        <v>1.1067181168965177E-3</v>
      </c>
      <c r="R50" s="30">
        <f>ABS(('6050_Module3Project_Data'!$C32-'Part 1'!H50)/AVERAGE('6050_Module3Project_Data'!$C$2:$C$253))</f>
        <v>5.5002923668716827E-3</v>
      </c>
      <c r="S50" s="31">
        <f>ABS(('6050_Module3Project_Data'!$C32-'Part 1'!I50)/AVERAGE('6050_Module3Project_Data'!$C$2:$C$253))</f>
        <v>6.1321963665106694E-3</v>
      </c>
      <c r="U50" s="27">
        <f>C$21*'6050_Module3Project_Data'!$E31+(1-'Part 1'!C$21)*'Part 1'!U49</f>
        <v>370.05514296465901</v>
      </c>
      <c r="V50" s="1">
        <f>C$22*'6050_Module3Project_Data'!$E31+(1-'Part 1'!C$22)*'Part 1'!V49</f>
        <v>376.98053554551683</v>
      </c>
      <c r="W50" s="1">
        <f>C$23*'6050_Module3Project_Data'!$E31+(1-'Part 1'!C$23)*'Part 1'!W49</f>
        <v>379.55649597744332</v>
      </c>
      <c r="X50" s="1">
        <f>C$24*'6050_Module3Project_Data'!$E31+(1-'Part 1'!C$24)*'Part 1'!X49</f>
        <v>380.84154543415241</v>
      </c>
      <c r="Z50" s="29">
        <f>ABS(('6050_Module3Project_Data'!$E32-'Part 1'!U50)/'6050_Module3Project_Data'!$E32)</f>
        <v>2.7194666407014928E-2</v>
      </c>
      <c r="AA50" s="29">
        <f>ABS(('6050_Module3Project_Data'!$E32-'Part 1'!V50)/'6050_Module3Project_Data'!$E32)</f>
        <v>8.9891125376361288E-3</v>
      </c>
      <c r="AB50" s="29">
        <f>ABS(('6050_Module3Project_Data'!$E32-'Part 1'!W50)/'6050_Module3Project_Data'!$E32)</f>
        <v>2.2173973083144879E-3</v>
      </c>
      <c r="AC50" s="29">
        <f>ABS(('6050_Module3Project_Data'!$E32-'Part 1'!X50)/'6050_Module3Project_Data'!$E32)</f>
        <v>1.1607558917796855E-3</v>
      </c>
      <c r="AE50" s="30">
        <f>ABS(('6050_Module3Project_Data'!$E32-'Part 1'!U50)/AVERAGE('6050_Module3Project_Data'!$E$2:$E$253))</f>
        <v>2.3171114974803408E-2</v>
      </c>
      <c r="AF50" s="30">
        <f>ABS(('6050_Module3Project_Data'!$E32-'Part 1'!V50)/AVERAGE('6050_Module3Project_Data'!$E$2:$E$253))</f>
        <v>7.6591401054026259E-3</v>
      </c>
      <c r="AG50" s="30">
        <f>ABS(('6050_Module3Project_Data'!$E32-'Part 1'!W50)/AVERAGE('6050_Module3Project_Data'!$E$2:$E$253))</f>
        <v>1.8893251789446888E-3</v>
      </c>
      <c r="AH50" s="31">
        <f>ABS(('6050_Module3Project_Data'!$E32-'Part 1'!X50)/AVERAGE('6050_Module3Project_Data'!$E$2:$E$253))</f>
        <v>9.8901776633559526E-4</v>
      </c>
    </row>
    <row r="51" spans="1:34" x14ac:dyDescent="0.2">
      <c r="A51" s="3"/>
      <c r="B51" s="2"/>
      <c r="C51" s="1"/>
      <c r="D51" s="2"/>
      <c r="E51" s="8">
        <v>32</v>
      </c>
      <c r="F51" s="27">
        <f>C$21*'6050_Module3Project_Data'!C32+(1-'Part 1'!C$21)*'Part 1'!F50</f>
        <v>104.88760624026892</v>
      </c>
      <c r="G51" s="1">
        <f>C$22*'6050_Module3Project_Data'!C32+(1-'Part 1'!C$22)*'Part 1'!G50</f>
        <v>106.83243242782027</v>
      </c>
      <c r="H51" s="1">
        <f>C$23*'6050_Module3Project_Data'!C32+(1-'Part 1'!C$23)*'Part 1'!H50</f>
        <v>107.03815806121247</v>
      </c>
      <c r="I51" s="1">
        <f>C$24*'6050_Module3Project_Data'!C32+(1-'Part 1'!C$24)*'Part 1'!I50</f>
        <v>106.90775491575098</v>
      </c>
      <c r="K51" s="29">
        <f>ABS(('6050_Module3Project_Data'!C33-'Part 1'!F51)/'6050_Module3Project_Data'!C33)</f>
        <v>2.6867697197842839E-2</v>
      </c>
      <c r="L51" s="29">
        <f>ABS(('6050_Module3Project_Data'!$C33-'Part 1'!G51)/'6050_Module3Project_Data'!$C33)</f>
        <v>8.8238762519590296E-3</v>
      </c>
      <c r="M51" s="29">
        <f>ABS(('6050_Module3Project_Data'!$C33-'Part 1'!H51)/'6050_Module3Project_Data'!$C33)</f>
        <v>6.9151830655611087E-3</v>
      </c>
      <c r="N51" s="29">
        <f>ABS(('6050_Module3Project_Data'!$C33-'Part 1'!I51)/'6050_Module3Project_Data'!$C33)</f>
        <v>8.1250449146807093E-3</v>
      </c>
      <c r="P51" s="30">
        <f>ABS(('6050_Module3Project_Data'!$C33-'Part 1'!F51)/AVERAGE('6050_Module3Project_Data'!$C$2:$C$253))</f>
        <v>2.1622697597660927E-2</v>
      </c>
      <c r="Q51" s="30">
        <f>ABS(('6050_Module3Project_Data'!$C33-'Part 1'!G51)/AVERAGE('6050_Module3Project_Data'!$C$2:$C$253))</f>
        <v>7.1013159940856597E-3</v>
      </c>
      <c r="R51" s="30">
        <f>ABS(('6050_Module3Project_Data'!$C33-'Part 1'!H51)/AVERAGE('6050_Module3Project_Data'!$C$2:$C$253))</f>
        <v>5.5652299174749828E-3</v>
      </c>
      <c r="S51" s="31">
        <f>ABS(('6050_Module3Project_Data'!$C33-'Part 1'!I51)/AVERAGE('6050_Module3Project_Data'!$C$2:$C$253))</f>
        <v>6.5389075909214577E-3</v>
      </c>
      <c r="U51" s="27">
        <f>C$21*'6050_Module3Project_Data'!$E32+(1-'Part 1'!C$21)*'Part 1'!U50</f>
        <v>372.12411315172722</v>
      </c>
      <c r="V51" s="1">
        <f>C$22*'6050_Module3Project_Data'!$E32+(1-'Part 1'!C$22)*'Part 1'!V50</f>
        <v>378.34831888731014</v>
      </c>
      <c r="W51" s="1">
        <f>C$23*'6050_Module3Project_Data'!$E32+(1-'Part 1'!C$23)*'Part 1'!W50</f>
        <v>380.06259473097737</v>
      </c>
      <c r="X51" s="1">
        <f>C$24*'6050_Module3Project_Data'!$E32+(1-'Part 1'!C$24)*'Part 1'!X50</f>
        <v>380.48830420683049</v>
      </c>
      <c r="Z51" s="29">
        <f>ABS(('6050_Module3Project_Data'!$E33-'Part 1'!U51)/'6050_Module3Project_Data'!$E33)</f>
        <v>4.0373112839033748E-2</v>
      </c>
      <c r="AA51" s="29">
        <f>ABS(('6050_Module3Project_Data'!$E33-'Part 1'!V51)/'6050_Module3Project_Data'!$E33)</f>
        <v>2.432224442177662E-2</v>
      </c>
      <c r="AB51" s="29">
        <f>ABS(('6050_Module3Project_Data'!$E33-'Part 1'!W51)/'6050_Module3Project_Data'!$E33)</f>
        <v>1.9901501090578221E-2</v>
      </c>
      <c r="AC51" s="29">
        <f>ABS(('6050_Module3Project_Data'!$E33-'Part 1'!X51)/'6050_Module3Project_Data'!$E33)</f>
        <v>1.8803689245793807E-2</v>
      </c>
      <c r="AE51" s="30">
        <f>ABS(('6050_Module3Project_Data'!$E33-'Part 1'!U51)/AVERAGE('6050_Module3Project_Data'!$E$2:$E$253))</f>
        <v>3.5067139068113075E-2</v>
      </c>
      <c r="AF51" s="30">
        <f>ABS(('6050_Module3Project_Data'!$E33-'Part 1'!V51)/AVERAGE('6050_Module3Project_Data'!$E$2:$E$253))</f>
        <v>2.112573115151185E-2</v>
      </c>
      <c r="AG51" s="30">
        <f>ABS(('6050_Module3Project_Data'!$E33-'Part 1'!W51)/AVERAGE('6050_Module3Project_Data'!$E$2:$E$253))</f>
        <v>1.7285977159848174E-2</v>
      </c>
      <c r="AH51" s="31">
        <f>ABS(('6050_Module3Project_Data'!$E33-'Part 1'!X51)/AVERAGE('6050_Module3Project_Data'!$E$2:$E$253))</f>
        <v>1.6332443535003256E-2</v>
      </c>
    </row>
    <row r="52" spans="1:34" x14ac:dyDescent="0.2">
      <c r="A52" s="3"/>
      <c r="B52" s="2"/>
      <c r="C52" s="1"/>
      <c r="D52" s="2"/>
      <c r="E52" s="8">
        <v>33</v>
      </c>
      <c r="F52" s="27">
        <f>C$21*'6050_Module3Project_Data'!C33+(1-'Part 1'!C$21)*'Part 1'!F51</f>
        <v>105.46678513221515</v>
      </c>
      <c r="G52" s="1">
        <f>C$22*'6050_Module3Project_Data'!C33+(1-'Part 1'!C$22)*'Part 1'!G51</f>
        <v>107.21285973669217</v>
      </c>
      <c r="H52" s="1">
        <f>C$23*'6050_Module3Project_Data'!C33+(1-'Part 1'!C$23)*'Part 1'!H51</f>
        <v>107.48536364448499</v>
      </c>
      <c r="I52" s="1">
        <f>C$24*'6050_Module3Project_Data'!C33+(1-'Part 1'!C$24)*'Part 1'!I51</f>
        <v>107.60835154315021</v>
      </c>
      <c r="K52" s="29">
        <f>ABS(('6050_Module3Project_Data'!C34-'Part 1'!F52)/'6050_Module3Project_Data'!C34)</f>
        <v>2.8054449990302637E-2</v>
      </c>
      <c r="L52" s="29">
        <f>ABS(('6050_Module3Project_Data'!$C34-'Part 1'!G52)/'6050_Module3Project_Data'!$C34)</f>
        <v>1.1963228098226617E-2</v>
      </c>
      <c r="M52" s="29">
        <f>ABS(('6050_Module3Project_Data'!$C34-'Part 1'!H52)/'6050_Module3Project_Data'!$C34)</f>
        <v>9.4519259834664453E-3</v>
      </c>
      <c r="N52" s="29">
        <f>ABS(('6050_Module3Project_Data'!$C34-'Part 1'!I52)/'6050_Module3Project_Data'!$C34)</f>
        <v>8.3185118885659021E-3</v>
      </c>
      <c r="P52" s="30">
        <f>ABS(('6050_Module3Project_Data'!$C34-'Part 1'!F52)/AVERAGE('6050_Module3Project_Data'!$C$2:$C$253))</f>
        <v>2.2730169562479103E-2</v>
      </c>
      <c r="Q52" s="30">
        <f>ABS(('6050_Module3Project_Data'!$C34-'Part 1'!G52)/AVERAGE('6050_Module3Project_Data'!$C$2:$C$253))</f>
        <v>9.6928010808017984E-3</v>
      </c>
      <c r="R52" s="30">
        <f>ABS(('6050_Module3Project_Data'!$C34-'Part 1'!H52)/AVERAGE('6050_Module3Project_Data'!$C$2:$C$253))</f>
        <v>7.6581034513404384E-3</v>
      </c>
      <c r="S52" s="31">
        <f>ABS(('6050_Module3Project_Data'!$C34-'Part 1'!I52)/AVERAGE('6050_Module3Project_Data'!$C$2:$C$253))</f>
        <v>6.7397930025346947E-3</v>
      </c>
      <c r="U52" s="27">
        <f>C$21*'6050_Module3Project_Data'!$E33+(1-'Part 1'!C$21)*'Part 1'!U51</f>
        <v>375.2552902813818</v>
      </c>
      <c r="V52" s="1">
        <f>C$22*'6050_Module3Project_Data'!$E33+(1-'Part 1'!C$22)*'Part 1'!V51</f>
        <v>382.12099085238606</v>
      </c>
      <c r="W52" s="1">
        <f>C$23*'6050_Module3Project_Data'!$E33+(1-'Part 1'!C$23)*'Part 1'!W51</f>
        <v>384.69303717239092</v>
      </c>
      <c r="X52" s="1">
        <f>C$24*'6050_Module3Project_Data'!$E33+(1-'Part 1'!C$24)*'Part 1'!X51</f>
        <v>386.32165988136609</v>
      </c>
      <c r="Z52" s="29">
        <f>ABS(('6050_Module3Project_Data'!$E34-'Part 1'!U52)/'6050_Module3Project_Data'!$E34)</f>
        <v>2.8314332454656577E-2</v>
      </c>
      <c r="AA52" s="29">
        <f>ABS(('6050_Module3Project_Data'!$E34-'Part 1'!V52)/'6050_Module3Project_Data'!$E34)</f>
        <v>1.0536294368903548E-2</v>
      </c>
      <c r="AB52" s="29">
        <f>ABS(('6050_Module3Project_Data'!$E34-'Part 1'!W52)/'6050_Module3Project_Data'!$E34)</f>
        <v>3.8762402400531683E-3</v>
      </c>
      <c r="AC52" s="29">
        <f>ABS(('6050_Module3Project_Data'!$E34-'Part 1'!X52)/'6050_Module3Project_Data'!$E34)</f>
        <v>3.4091374853794569E-4</v>
      </c>
      <c r="AE52" s="30">
        <f>ABS(('6050_Module3Project_Data'!$E34-'Part 1'!U52)/AVERAGE('6050_Module3Project_Data'!$E$2:$E$253))</f>
        <v>2.4492326984750963E-2</v>
      </c>
      <c r="AF52" s="30">
        <f>ABS(('6050_Module3Project_Data'!$E34-'Part 1'!V52)/AVERAGE('6050_Module3Project_Data'!$E$2:$E$253))</f>
        <v>9.1140544211677395E-3</v>
      </c>
      <c r="AG52" s="30">
        <f>ABS(('6050_Module3Project_Data'!$E34-'Part 1'!W52)/AVERAGE('6050_Module3Project_Data'!$E$2:$E$253))</f>
        <v>3.3530065941999006E-3</v>
      </c>
      <c r="AH52" s="31">
        <f>ABS(('6050_Module3Project_Data'!$E34-'Part 1'!X52)/AVERAGE('6050_Module3Project_Data'!$E$2:$E$253))</f>
        <v>2.9489556273876866E-4</v>
      </c>
    </row>
    <row r="53" spans="1:34" x14ac:dyDescent="0.2">
      <c r="A53" s="3"/>
      <c r="B53" s="2"/>
      <c r="C53" s="1"/>
      <c r="D53" s="2"/>
      <c r="E53" s="8">
        <v>34</v>
      </c>
      <c r="F53" s="27">
        <f>C$21*'6050_Module3Project_Data'!C34+(1-'Part 1'!C$21)*'Part 1'!F52</f>
        <v>106.07562842577212</v>
      </c>
      <c r="G53" s="1">
        <f>C$22*'6050_Module3Project_Data'!C34+(1-'Part 1'!C$22)*'Part 1'!G52</f>
        <v>107.7321164820153</v>
      </c>
      <c r="H53" s="1">
        <f>C$23*'6050_Module3Project_Data'!C34+(1-'Part 1'!C$23)*'Part 1'!H52</f>
        <v>108.100746417794</v>
      </c>
      <c r="I53" s="1">
        <f>C$24*'6050_Module3Project_Data'!C34+(1-'Part 1'!C$24)*'Part 1'!I52</f>
        <v>108.33047158863005</v>
      </c>
      <c r="K53" s="29">
        <f>ABS(('6050_Module3Project_Data'!C35-'Part 1'!F53)/'6050_Module3Project_Data'!C35)</f>
        <v>1.467066454723585E-2</v>
      </c>
      <c r="L53" s="29">
        <f>ABS(('6050_Module3Project_Data'!$C35-'Part 1'!G53)/'6050_Module3Project_Data'!$C35)</f>
        <v>7.1634093051793136E-4</v>
      </c>
      <c r="M53" s="29">
        <f>ABS(('6050_Module3Project_Data'!$C35-'Part 1'!H53)/'6050_Module3Project_Data'!$C35)</f>
        <v>4.1405194627525095E-3</v>
      </c>
      <c r="N53" s="29">
        <f>ABS(('6050_Module3Project_Data'!$C35-'Part 1'!I53)/'6050_Module3Project_Data'!$C35)</f>
        <v>6.2744210316227856E-3</v>
      </c>
      <c r="P53" s="30">
        <f>ABS(('6050_Module3Project_Data'!$C35-'Part 1'!F53)/AVERAGE('6050_Module3Project_Data'!$C$2:$C$253))</f>
        <v>1.1792642470749862E-2</v>
      </c>
      <c r="Q53" s="30">
        <f>ABS(('6050_Module3Project_Data'!$C35-'Part 1'!G53)/AVERAGE('6050_Module3Project_Data'!$C$2:$C$253))</f>
        <v>5.7581253075232131E-4</v>
      </c>
      <c r="R53" s="30">
        <f>ABS(('6050_Module3Project_Data'!$C35-'Part 1'!H53)/AVERAGE('6050_Module3Project_Data'!$C$2:$C$253))</f>
        <v>3.3282517986972463E-3</v>
      </c>
      <c r="S53" s="31">
        <f>ABS(('6050_Module3Project_Data'!$C35-'Part 1'!I53)/AVERAGE('6050_Module3Project_Data'!$C$2:$C$253))</f>
        <v>5.0435345787265039E-3</v>
      </c>
      <c r="U53" s="27">
        <f>C$21*'6050_Module3Project_Data'!$E34+(1-'Part 1'!C$21)*'Part 1'!U52</f>
        <v>377.44223270510543</v>
      </c>
      <c r="V53" s="1">
        <f>C$22*'6050_Module3Project_Data'!$E34+(1-'Part 1'!C$22)*'Part 1'!V52</f>
        <v>383.74859547143166</v>
      </c>
      <c r="W53" s="1">
        <f>C$23*'6050_Module3Project_Data'!$E34+(1-'Part 1'!C$23)*'Part 1'!W52</f>
        <v>385.5912163089564</v>
      </c>
      <c r="X53" s="1">
        <f>C$24*'6050_Module3Project_Data'!$E34+(1-'Part 1'!C$24)*'Part 1'!X52</f>
        <v>386.21633389627323</v>
      </c>
      <c r="Z53" s="29">
        <f>ABS(('6050_Module3Project_Data'!$E35-'Part 1'!U53)/'6050_Module3Project_Data'!$E35)</f>
        <v>2.2170381592991124E-2</v>
      </c>
      <c r="AA53" s="29">
        <f>ABS(('6050_Module3Project_Data'!$E35-'Part 1'!V53)/'6050_Module3Project_Data'!$E35)</f>
        <v>5.8326542190889731E-3</v>
      </c>
      <c r="AB53" s="29">
        <f>ABS(('6050_Module3Project_Data'!$E35-'Part 1'!W53)/'6050_Module3Project_Data'!$E35)</f>
        <v>1.059025106330558E-3</v>
      </c>
      <c r="AC53" s="29">
        <f>ABS(('6050_Module3Project_Data'!$E35-'Part 1'!X53)/'6050_Module3Project_Data'!$E35)</f>
        <v>5.6045050847986237E-4</v>
      </c>
      <c r="AE53" s="30">
        <f>ABS(('6050_Module3Project_Data'!$E35-'Part 1'!U53)/AVERAGE('6050_Module3Project_Data'!$E$2:$E$253))</f>
        <v>1.91682810276355E-2</v>
      </c>
      <c r="AF53" s="30">
        <f>ABS(('6050_Module3Project_Data'!$E35-'Part 1'!V53)/AVERAGE('6050_Module3Project_Data'!$E$2:$E$253))</f>
        <v>5.0428520925352967E-3</v>
      </c>
      <c r="AG53" s="30">
        <f>ABS(('6050_Module3Project_Data'!$E35-'Part 1'!W53)/AVERAGE('6050_Module3Project_Data'!$E$2:$E$253))</f>
        <v>9.1562207751458736E-4</v>
      </c>
      <c r="AH53" s="31">
        <f>ABS(('6050_Module3Project_Data'!$E35-'Part 1'!X53)/AVERAGE('6050_Module3Project_Data'!$E$2:$E$253))</f>
        <v>4.8455967271305027E-4</v>
      </c>
    </row>
    <row r="54" spans="1:34" x14ac:dyDescent="0.2">
      <c r="A54" s="3"/>
      <c r="B54" s="2"/>
      <c r="C54" s="1"/>
      <c r="D54" s="2"/>
      <c r="E54" s="8">
        <v>35</v>
      </c>
      <c r="F54" s="27">
        <f>C$21*'6050_Module3Project_Data'!C35+(1-'Part 1'!C$21)*'Part 1'!F53</f>
        <v>106.3915025006177</v>
      </c>
      <c r="G54" s="1">
        <f>C$22*'6050_Module3Project_Data'!C35+(1-'Part 1'!C$22)*'Part 1'!G53</f>
        <v>107.70126940920917</v>
      </c>
      <c r="H54" s="1">
        <f>C$23*'6050_Module3Project_Data'!C35+(1-'Part 1'!C$23)*'Part 1'!H53</f>
        <v>107.83329784711761</v>
      </c>
      <c r="I54" s="1">
        <f>C$24*'6050_Module3Project_Data'!C35+(1-'Part 1'!C$24)*'Part 1'!I53</f>
        <v>107.79009335772601</v>
      </c>
      <c r="K54" s="29">
        <f>ABS(('6050_Module3Project_Data'!C36-'Part 1'!F54)/'6050_Module3Project_Data'!C36)</f>
        <v>1.5200622137698957E-2</v>
      </c>
      <c r="L54" s="29">
        <f>ABS(('6050_Module3Project_Data'!$C36-'Part 1'!G54)/'6050_Module3Project_Data'!$C36)</f>
        <v>2.7698576854051526E-2</v>
      </c>
      <c r="M54" s="29">
        <f>ABS(('6050_Module3Project_Data'!$C36-'Part 1'!H54)/'6050_Module3Project_Data'!$C36)</f>
        <v>2.8958408223607849E-2</v>
      </c>
      <c r="N54" s="29">
        <f>ABS(('6050_Module3Project_Data'!$C36-'Part 1'!I54)/'6050_Module3Project_Data'!$C36)</f>
        <v>2.8546145745133707E-2</v>
      </c>
      <c r="P54" s="30">
        <f>ABS(('6050_Module3Project_Data'!$C36-'Part 1'!F54)/AVERAGE('6050_Module3Project_Data'!$C$2:$C$253))</f>
        <v>1.1894428357069062E-2</v>
      </c>
      <c r="Q54" s="30">
        <f>ABS(('6050_Module3Project_Data'!$C36-'Part 1'!G54)/AVERAGE('6050_Module3Project_Data'!$C$2:$C$253))</f>
        <v>2.1674029852120261E-2</v>
      </c>
      <c r="R54" s="30">
        <f>ABS(('6050_Module3Project_Data'!$C36-'Part 1'!H54)/AVERAGE('6050_Module3Project_Data'!$C$2:$C$253))</f>
        <v>2.265984305314785E-2</v>
      </c>
      <c r="S54" s="31">
        <f>ABS(('6050_Module3Project_Data'!$C36-'Part 1'!I54)/AVERAGE('6050_Module3Project_Data'!$C$2:$C$253))</f>
        <v>2.2337249249414187E-2</v>
      </c>
      <c r="U54" s="27">
        <f>C$21*'6050_Module3Project_Data'!$E35+(1-'Part 1'!C$21)*'Part 1'!U53</f>
        <v>379.15378616408435</v>
      </c>
      <c r="V54" s="1">
        <f>C$22*'6050_Module3Project_Data'!$E35+(1-'Part 1'!C$22)*'Part 1'!V53</f>
        <v>384.64915728285899</v>
      </c>
      <c r="W54" s="1">
        <f>C$23*'6050_Module3Project_Data'!$E35+(1-'Part 1'!C$23)*'Part 1'!W53</f>
        <v>385.83648652358261</v>
      </c>
      <c r="X54" s="1">
        <f>C$24*'6050_Module3Project_Data'!$E35+(1-'Part 1'!C$24)*'Part 1'!X53</f>
        <v>386.04326677925462</v>
      </c>
      <c r="Z54" s="29">
        <f>ABS(('6050_Module3Project_Data'!$E36-'Part 1'!U54)/'6050_Module3Project_Data'!$E36)</f>
        <v>2.4106641363901026E-3</v>
      </c>
      <c r="AA54" s="29">
        <f>ABS(('6050_Module3Project_Data'!$E36-'Part 1'!V54)/'6050_Module3Project_Data'!$E36)</f>
        <v>1.2048175059613571E-2</v>
      </c>
      <c r="AB54" s="29">
        <f>ABS(('6050_Module3Project_Data'!$E36-'Part 1'!W54)/'6050_Module3Project_Data'!$E36)</f>
        <v>1.5172150163985385E-2</v>
      </c>
      <c r="AC54" s="29">
        <f>ABS(('6050_Module3Project_Data'!$E36-'Part 1'!X54)/'6050_Module3Project_Data'!$E36)</f>
        <v>1.5716208499819282E-2</v>
      </c>
      <c r="AE54" s="30">
        <f>ABS(('6050_Module3Project_Data'!$E36-'Part 1'!U54)/AVERAGE('6050_Module3Project_Data'!$E$2:$E$253))</f>
        <v>2.0522156786347461E-3</v>
      </c>
      <c r="AF54" s="30">
        <f>ABS(('6050_Module3Project_Data'!$E36-'Part 1'!V54)/AVERAGE('6050_Module3Project_Data'!$E$2:$E$253))</f>
        <v>1.0256697887952452E-2</v>
      </c>
      <c r="AG54" s="30">
        <f>ABS(('6050_Module3Project_Data'!$E36-'Part 1'!W54)/AVERAGE('6050_Module3Project_Data'!$E$2:$E$253))</f>
        <v>1.2916160312467896E-2</v>
      </c>
      <c r="AH54" s="31">
        <f>ABS(('6050_Module3Project_Data'!$E36-'Part 1'!X54)/AVERAGE('6050_Module3Project_Data'!$E$2:$E$253))</f>
        <v>1.3379321078016189E-2</v>
      </c>
    </row>
    <row r="55" spans="1:34" x14ac:dyDescent="0.2">
      <c r="A55" s="3"/>
      <c r="B55" s="2"/>
      <c r="C55" s="1"/>
      <c r="D55" s="2"/>
      <c r="E55" s="8">
        <v>36</v>
      </c>
      <c r="F55" s="27">
        <f>C$21*'6050_Module3Project_Data'!C36+(1-'Part 1'!C$21)*'Part 1'!F54</f>
        <v>106.07290202049417</v>
      </c>
      <c r="G55" s="1">
        <f>C$22*'6050_Module3Project_Data'!C36+(1-'Part 1'!C$22)*'Part 1'!G54</f>
        <v>106.5401616855255</v>
      </c>
      <c r="H55" s="1">
        <f>C$23*'6050_Module3Project_Data'!C36+(1-'Part 1'!C$23)*'Part 1'!H54</f>
        <v>106.01241919884704</v>
      </c>
      <c r="I55" s="1">
        <f>C$24*'6050_Module3Project_Data'!C36+(1-'Part 1'!C$24)*'Part 1'!I54</f>
        <v>105.3968187515452</v>
      </c>
      <c r="K55" s="29">
        <f>ABS(('6050_Module3Project_Data'!C37-'Part 1'!F55)/'6050_Module3Project_Data'!C37)</f>
        <v>5.582471020275101E-2</v>
      </c>
      <c r="L55" s="29">
        <f>ABS(('6050_Module3Project_Data'!$C37-'Part 1'!G55)/'6050_Module3Project_Data'!$C37)</f>
        <v>6.0475702973042389E-2</v>
      </c>
      <c r="M55" s="29">
        <f>ABS(('6050_Module3Project_Data'!$C37-'Part 1'!H55)/'6050_Module3Project_Data'!$C37)</f>
        <v>5.5222678426289529E-2</v>
      </c>
      <c r="N55" s="29">
        <f>ABS(('6050_Module3Project_Data'!$C37-'Part 1'!I55)/'6050_Module3Project_Data'!$C37)</f>
        <v>4.9095136410444849E-2</v>
      </c>
      <c r="P55" s="30">
        <f>ABS(('6050_Module3Project_Data'!$C37-'Part 1'!F55)/AVERAGE('6050_Module3Project_Data'!$C$2:$C$253))</f>
        <v>4.1876102162037375E-2</v>
      </c>
      <c r="Q55" s="30">
        <f>ABS(('6050_Module3Project_Data'!$C37-'Part 1'!G55)/AVERAGE('6050_Module3Project_Data'!$C$2:$C$253))</f>
        <v>4.5364977387654236E-2</v>
      </c>
      <c r="R55" s="30">
        <f>ABS(('6050_Module3Project_Data'!$C37-'Part 1'!H55)/AVERAGE('6050_Module3Project_Data'!$C$2:$C$253))</f>
        <v>4.1424496697641221E-2</v>
      </c>
      <c r="S55" s="31">
        <f>ABS(('6050_Module3Project_Data'!$C37-'Part 1'!I55)/AVERAGE('6050_Module3Project_Data'!$C$2:$C$253))</f>
        <v>3.6828009326264899E-2</v>
      </c>
      <c r="U55" s="27">
        <f>C$21*'6050_Module3Project_Data'!$E36+(1-'Part 1'!C$21)*'Part 1'!U54</f>
        <v>379.33703039126749</v>
      </c>
      <c r="V55" s="1">
        <f>C$22*'6050_Module3Project_Data'!$E36+(1-'Part 1'!C$22)*'Part 1'!V54</f>
        <v>382.81749728971539</v>
      </c>
      <c r="W55" s="1">
        <f>C$23*'6050_Module3Project_Data'!$E36+(1-'Part 1'!C$23)*'Part 1'!W54</f>
        <v>382.37659898943303</v>
      </c>
      <c r="X55" s="1">
        <f>C$24*'6050_Module3Project_Data'!$E36+(1-'Part 1'!C$24)*'Part 1'!X54</f>
        <v>381.26465919585092</v>
      </c>
      <c r="Z55" s="29">
        <f>ABS(('6050_Module3Project_Data'!$E37-'Part 1'!U55)/'6050_Module3Project_Data'!$E37)</f>
        <v>2.8850061945475267E-2</v>
      </c>
      <c r="AA55" s="29">
        <f>ABS(('6050_Module3Project_Data'!$E37-'Part 1'!V55)/'6050_Module3Project_Data'!$E37)</f>
        <v>3.8289895911523347E-2</v>
      </c>
      <c r="AB55" s="29">
        <f>ABS(('6050_Module3Project_Data'!$E37-'Part 1'!W55)/'6050_Module3Project_Data'!$E37)</f>
        <v>3.7094077398658221E-2</v>
      </c>
      <c r="AC55" s="29">
        <f>ABS(('6050_Module3Project_Data'!$E37-'Part 1'!X55)/'6050_Module3Project_Data'!$E37)</f>
        <v>3.4078238622447549E-2</v>
      </c>
      <c r="AE55" s="30">
        <f>ABS(('6050_Module3Project_Data'!$E37-'Part 1'!U55)/AVERAGE('6050_Module3Project_Data'!$E$2:$E$253))</f>
        <v>2.3825531468695781E-2</v>
      </c>
      <c r="AF55" s="30">
        <f>ABS(('6050_Module3Project_Data'!$E37-'Part 1'!V55)/AVERAGE('6050_Module3Project_Data'!$E$2:$E$253))</f>
        <v>3.162132274437502E-2</v>
      </c>
      <c r="AG55" s="30">
        <f>ABS(('6050_Module3Project_Data'!$E37-'Part 1'!W55)/AVERAGE('6050_Module3Project_Data'!$E$2:$E$253))</f>
        <v>3.063376813659071E-2</v>
      </c>
      <c r="AH55" s="31">
        <f>ABS(('6050_Module3Project_Data'!$E37-'Part 1'!X55)/AVERAGE('6050_Module3Project_Data'!$E$2:$E$253))</f>
        <v>2.8143168227206816E-2</v>
      </c>
    </row>
    <row r="56" spans="1:34" x14ac:dyDescent="0.2">
      <c r="A56" s="3"/>
      <c r="B56" s="2"/>
      <c r="C56" s="1"/>
      <c r="D56" s="2"/>
      <c r="E56" s="8">
        <v>37</v>
      </c>
      <c r="F56" s="27">
        <f>C$21*'6050_Module3Project_Data'!C37+(1-'Part 1'!C$21)*'Part 1'!F55</f>
        <v>104.95122169639535</v>
      </c>
      <c r="G56" s="1">
        <f>C$22*'6050_Module3Project_Data'!C37+(1-'Part 1'!C$22)*'Part 1'!G55</f>
        <v>104.10989717131531</v>
      </c>
      <c r="H56" s="1">
        <f>C$23*'6050_Module3Project_Data'!C37+(1-'Part 1'!C$23)*'Part 1'!H55</f>
        <v>102.68366791953882</v>
      </c>
      <c r="I56" s="1">
        <f>C$24*'6050_Module3Project_Data'!C37+(1-'Part 1'!C$24)*'Part 1'!I55</f>
        <v>101.45096407030906</v>
      </c>
      <c r="K56" s="29">
        <f>ABS(('6050_Module3Project_Data'!C38-'Part 1'!F56)/'6050_Module3Project_Data'!C38)</f>
        <v>6.4014726622058996E-2</v>
      </c>
      <c r="L56" s="29">
        <f>ABS(('6050_Module3Project_Data'!$C38-'Part 1'!G56)/'6050_Module3Project_Data'!$C38)</f>
        <v>5.5485224343914313E-2</v>
      </c>
      <c r="M56" s="29">
        <f>ABS(('6050_Module3Project_Data'!$C38-'Part 1'!H56)/'6050_Module3Project_Data'!$C38)</f>
        <v>4.1025850713950485E-2</v>
      </c>
      <c r="N56" s="29">
        <f>ABS(('6050_Module3Project_Data'!$C38-'Part 1'!I56)/'6050_Module3Project_Data'!$C38)</f>
        <v>2.852847309467484E-2</v>
      </c>
      <c r="P56" s="30">
        <f>ABS(('6050_Module3Project_Data'!$C38-'Part 1'!F56)/AVERAGE('6050_Module3Project_Data'!$C$2:$C$253))</f>
        <v>4.7146222252457091E-2</v>
      </c>
      <c r="Q56" s="30">
        <f>ABS(('6050_Module3Project_Data'!$C38-'Part 1'!G56)/AVERAGE('6050_Module3Project_Data'!$C$2:$C$253))</f>
        <v>4.0864326955419666E-2</v>
      </c>
      <c r="R56" s="30">
        <f>ABS(('6050_Module3Project_Data'!$C38-'Part 1'!H56)/AVERAGE('6050_Module3Project_Data'!$C$2:$C$253))</f>
        <v>3.0215139201883574E-2</v>
      </c>
      <c r="S56" s="31">
        <f>ABS(('6050_Module3Project_Data'!$C38-'Part 1'!I56)/AVERAGE('6050_Module3Project_Data'!$C$2:$C$253))</f>
        <v>2.1010942388080149E-2</v>
      </c>
      <c r="U56" s="27">
        <f>C$21*'6050_Module3Project_Data'!$E37+(1-'Part 1'!C$21)*'Part 1'!U55</f>
        <v>377.20962675301399</v>
      </c>
      <c r="V56" s="1">
        <f>C$22*'6050_Module3Project_Data'!$E37+(1-'Part 1'!C$22)*'Part 1'!V55</f>
        <v>377.17050325382922</v>
      </c>
      <c r="W56" s="1">
        <f>C$23*'6050_Module3Project_Data'!$E37+(1-'Part 1'!C$23)*'Part 1'!W55</f>
        <v>374.1706469157732</v>
      </c>
      <c r="X56" s="1">
        <f>C$24*'6050_Module3Project_Data'!$E37+(1-'Part 1'!C$24)*'Part 1'!X55</f>
        <v>371.21294159917016</v>
      </c>
      <c r="Z56" s="29">
        <f>ABS(('6050_Module3Project_Data'!$E38-'Part 1'!U56)/'6050_Module3Project_Data'!$E38)</f>
        <v>4.7542643863816764E-2</v>
      </c>
      <c r="AA56" s="29">
        <f>ABS(('6050_Module3Project_Data'!$E38-'Part 1'!V56)/'6050_Module3Project_Data'!$E38)</f>
        <v>4.7433994638382097E-2</v>
      </c>
      <c r="AB56" s="29">
        <f>ABS(('6050_Module3Project_Data'!$E38-'Part 1'!W56)/'6050_Module3Project_Data'!$E38)</f>
        <v>3.9103142993292893E-2</v>
      </c>
      <c r="AC56" s="29">
        <f>ABS(('6050_Module3Project_Data'!$E38-'Part 1'!X56)/'6050_Module3Project_Data'!$E38)</f>
        <v>3.088934825588258E-2</v>
      </c>
      <c r="AE56" s="30">
        <f>ABS(('6050_Module3Project_Data'!$E38-'Part 1'!U56)/AVERAGE('6050_Module3Project_Data'!$E$2:$E$253))</f>
        <v>3.834573625394213E-2</v>
      </c>
      <c r="AF56" s="30">
        <f>ABS(('6050_Module3Project_Data'!$E38-'Part 1'!V56)/AVERAGE('6050_Module3Project_Data'!$E$2:$E$253))</f>
        <v>3.8258104725610489E-2</v>
      </c>
      <c r="AG56" s="30">
        <f>ABS(('6050_Module3Project_Data'!$E38-'Part 1'!W56)/AVERAGE('6050_Module3Project_Data'!$E$2:$E$253))</f>
        <v>3.1538818333621765E-2</v>
      </c>
      <c r="AH56" s="31">
        <f>ABS(('6050_Module3Project_Data'!$E38-'Part 1'!X56)/AVERAGE('6050_Module3Project_Data'!$E$2:$E$253))</f>
        <v>2.4913944724426814E-2</v>
      </c>
    </row>
    <row r="57" spans="1:34" x14ac:dyDescent="0.2">
      <c r="A57" s="3"/>
      <c r="B57" s="2"/>
      <c r="C57" s="1"/>
      <c r="D57" s="2"/>
      <c r="E57" s="8">
        <v>38</v>
      </c>
      <c r="F57" s="27">
        <f>C$21*'6050_Module3Project_Data'!C38+(1-'Part 1'!C$21)*'Part 1'!F56</f>
        <v>103.6883775651163</v>
      </c>
      <c r="G57" s="1">
        <f>C$22*'6050_Module3Project_Data'!C38+(1-'Part 1'!C$22)*'Part 1'!G56</f>
        <v>101.92073871878918</v>
      </c>
      <c r="H57" s="1">
        <f>C$23*'6050_Module3Project_Data'!C38+(1-'Part 1'!C$23)*'Part 1'!H56</f>
        <v>100.25566779181553</v>
      </c>
      <c r="I57" s="1">
        <f>C$24*'6050_Module3Project_Data'!C38+(1-'Part 1'!C$24)*'Part 1'!I56</f>
        <v>99.199793646061821</v>
      </c>
      <c r="K57" s="29">
        <f>ABS(('6050_Module3Project_Data'!C39-'Part 1'!F57)/'6050_Module3Project_Data'!C39)</f>
        <v>4.7574272992687031E-2</v>
      </c>
      <c r="L57" s="29">
        <f>ABS(('6050_Module3Project_Data'!$C39-'Part 1'!G57)/'6050_Module3Project_Data'!$C39)</f>
        <v>2.9715637118170882E-2</v>
      </c>
      <c r="M57" s="29">
        <f>ABS(('6050_Module3Project_Data'!$C39-'Part 1'!H57)/'6050_Module3Project_Data'!$C39)</f>
        <v>1.2893255412851256E-2</v>
      </c>
      <c r="N57" s="29">
        <f>ABS(('6050_Module3Project_Data'!$C39-'Part 1'!I57)/'6050_Module3Project_Data'!$C39)</f>
        <v>2.2256510334204243E-3</v>
      </c>
      <c r="P57" s="30">
        <f>ABS(('6050_Module3Project_Data'!$C39-'Part 1'!F57)/AVERAGE('6050_Module3Project_Data'!$C$2:$C$253))</f>
        <v>3.5159651334966201E-2</v>
      </c>
      <c r="Q57" s="30">
        <f>ABS(('6050_Module3Project_Data'!$C39-'Part 1'!G57)/AVERAGE('6050_Module3Project_Data'!$C$2:$C$253))</f>
        <v>2.1961269706252163E-2</v>
      </c>
      <c r="R57" s="30">
        <f>ABS(('6050_Module3Project_Data'!$C39-'Part 1'!H57)/AVERAGE('6050_Module3Project_Data'!$C$2:$C$253))</f>
        <v>9.5287292137538129E-3</v>
      </c>
      <c r="S57" s="31">
        <f>ABS(('6050_Module3Project_Data'!$C39-'Part 1'!I57)/AVERAGE('6050_Module3Project_Data'!$C$2:$C$253))</f>
        <v>1.6448620106164975E-3</v>
      </c>
      <c r="U57" s="27">
        <f>C$21*'6050_Module3Project_Data'!$E38+(1-'Part 1'!C$21)*'Part 1'!U56</f>
        <v>373.78570066241122</v>
      </c>
      <c r="V57" s="1">
        <f>C$22*'6050_Module3Project_Data'!$E38+(1-'Part 1'!C$22)*'Part 1'!V56</f>
        <v>370.33830047229753</v>
      </c>
      <c r="W57" s="1">
        <f>C$23*'6050_Module3Project_Data'!$E38+(1-'Part 1'!C$23)*'Part 1'!W56</f>
        <v>365.72225654630927</v>
      </c>
      <c r="X57" s="1">
        <f>C$24*'6050_Module3Project_Data'!$E38+(1-'Part 1'!C$24)*'Part 1'!X56</f>
        <v>362.31458535983398</v>
      </c>
      <c r="Z57" s="29">
        <f>ABS(('6050_Module3Project_Data'!$E39-'Part 1'!U57)/'6050_Module3Project_Data'!$E39)</f>
        <v>1.4382158207293419E-2</v>
      </c>
      <c r="AA57" s="29">
        <f>ABS(('6050_Module3Project_Data'!$E39-'Part 1'!V57)/'6050_Module3Project_Data'!$E39)</f>
        <v>2.3472444778326253E-2</v>
      </c>
      <c r="AB57" s="29">
        <f>ABS(('6050_Module3Project_Data'!$E39-'Part 1'!W57)/'6050_Module3Project_Data'!$E39)</f>
        <v>3.5644272763961149E-2</v>
      </c>
      <c r="AC57" s="29">
        <f>ABS(('6050_Module3Project_Data'!$E39-'Part 1'!X57)/'6050_Module3Project_Data'!$E39)</f>
        <v>4.4629799803654877E-2</v>
      </c>
      <c r="AE57" s="30">
        <f>ABS(('6050_Module3Project_Data'!$E39-'Part 1'!U57)/AVERAGE('6050_Module3Project_Data'!$E$2:$E$253))</f>
        <v>1.2216896190314356E-2</v>
      </c>
      <c r="AF57" s="30">
        <f>ABS(('6050_Module3Project_Data'!$E39-'Part 1'!V57)/AVERAGE('6050_Module3Project_Data'!$E$2:$E$253))</f>
        <v>1.9938622358101815E-2</v>
      </c>
      <c r="AG57" s="30">
        <f>ABS(('6050_Module3Project_Data'!$E39-'Part 1'!W57)/AVERAGE('6050_Module3Project_Data'!$E$2:$E$253))</f>
        <v>3.0277957860019432E-2</v>
      </c>
      <c r="AH57" s="31">
        <f>ABS(('6050_Module3Project_Data'!$E39-'Part 1'!X57)/AVERAGE('6050_Module3Project_Data'!$E$2:$E$253))</f>
        <v>3.7910696248582849E-2</v>
      </c>
    </row>
    <row r="58" spans="1:34" x14ac:dyDescent="0.2">
      <c r="A58" s="3"/>
      <c r="B58" s="2"/>
      <c r="C58" s="1"/>
      <c r="D58" s="2"/>
      <c r="E58" s="8">
        <v>39</v>
      </c>
      <c r="F58" s="27">
        <f>C$21*'6050_Module3Project_Data'!C39+(1-'Part 1'!C$21)*'Part 1'!F57</f>
        <v>102.74660201609305</v>
      </c>
      <c r="G58" s="1">
        <f>C$22*'6050_Module3Project_Data'!C39+(1-'Part 1'!C$22)*'Part 1'!G57</f>
        <v>100.74424315927351</v>
      </c>
      <c r="H58" s="1">
        <f>C$23*'6050_Module3Project_Data'!C39+(1-'Part 1'!C$23)*'Part 1'!H57</f>
        <v>99.489967008726211</v>
      </c>
      <c r="I58" s="1">
        <f>C$24*'6050_Module3Project_Data'!C39+(1-'Part 1'!C$24)*'Part 1'!I57</f>
        <v>99.023558585212356</v>
      </c>
      <c r="K58" s="29">
        <f>ABS(('6050_Module3Project_Data'!C40-'Part 1'!F58)/'6050_Module3Project_Data'!C40)</f>
        <v>9.0554646367595998E-2</v>
      </c>
      <c r="L58" s="29">
        <f>ABS(('6050_Module3Project_Data'!$C40-'Part 1'!G58)/'6050_Module3Project_Data'!$C40)</f>
        <v>6.9301566342060639E-2</v>
      </c>
      <c r="M58" s="29">
        <f>ABS(('6050_Module3Project_Data'!$C40-'Part 1'!H58)/'6050_Module3Project_Data'!$C40)</f>
        <v>5.5988652270282643E-2</v>
      </c>
      <c r="N58" s="29">
        <f>ABS(('6050_Module3Project_Data'!$C40-'Part 1'!I58)/'6050_Module3Project_Data'!$C40)</f>
        <v>5.103818321936112E-2</v>
      </c>
      <c r="P58" s="30">
        <f>ABS(('6050_Module3Project_Data'!$C40-'Part 1'!F58)/AVERAGE('6050_Module3Project_Data'!$C$2:$C$253))</f>
        <v>6.3702711587693139E-2</v>
      </c>
      <c r="Q58" s="30">
        <f>ABS(('6050_Module3Project_Data'!$C40-'Part 1'!G58)/AVERAGE('6050_Module3Project_Data'!$C$2:$C$253))</f>
        <v>4.8751752343471393E-2</v>
      </c>
      <c r="R58" s="30">
        <f>ABS(('6050_Module3Project_Data'!$C40-'Part 1'!H58)/AVERAGE('6050_Module3Project_Data'!$C$2:$C$253))</f>
        <v>3.9386482205221618E-2</v>
      </c>
      <c r="S58" s="31">
        <f>ABS(('6050_Module3Project_Data'!$C40-'Part 1'!I58)/AVERAGE('6050_Module3Project_Data'!$C$2:$C$253))</f>
        <v>3.5903962921843328E-2</v>
      </c>
      <c r="U58" s="27">
        <f>C$21*'6050_Module3Project_Data'!$E39+(1-'Part 1'!C$21)*'Part 1'!U57</f>
        <v>374.87655856992899</v>
      </c>
      <c r="V58" s="1">
        <f>C$22*'6050_Module3Project_Data'!$E39+(1-'Part 1'!C$22)*'Part 1'!V57</f>
        <v>373.89897636337855</v>
      </c>
      <c r="W58" s="1">
        <f>C$23*'6050_Module3Project_Data'!$E39+(1-'Part 1'!C$23)*'Part 1'!W57</f>
        <v>373.83289673852369</v>
      </c>
      <c r="X58" s="1">
        <f>C$24*'6050_Module3Project_Data'!$E39+(1-'Part 1'!C$24)*'Part 1'!X57</f>
        <v>375.85490923196681</v>
      </c>
      <c r="Z58" s="29">
        <f>ABS(('6050_Module3Project_Data'!$E40-'Part 1'!U58)/'6050_Module3Project_Data'!$E40)</f>
        <v>8.5189183566215434E-3</v>
      </c>
      <c r="AA58" s="29">
        <f>ABS(('6050_Module3Project_Data'!$E40-'Part 1'!V58)/'6050_Module3Project_Data'!$E40)</f>
        <v>5.888958901925429E-3</v>
      </c>
      <c r="AB58" s="29">
        <f>ABS(('6050_Module3Project_Data'!$E40-'Part 1'!W58)/'6050_Module3Project_Data'!$E40)</f>
        <v>5.7111869120248966E-3</v>
      </c>
      <c r="AC58" s="29">
        <f>ABS(('6050_Module3Project_Data'!$E40-'Part 1'!X58)/'6050_Module3Project_Data'!$E40)</f>
        <v>1.1150945163567964E-2</v>
      </c>
      <c r="AE58" s="30">
        <f>ABS(('6050_Module3Project_Data'!$E40-'Part 1'!U58)/AVERAGE('6050_Module3Project_Data'!$E$2:$E$253))</f>
        <v>7.0926966576277881E-3</v>
      </c>
      <c r="AF58" s="30">
        <f>ABS(('6050_Module3Project_Data'!$E40-'Part 1'!V58)/AVERAGE('6050_Module3Project_Data'!$E$2:$E$253))</f>
        <v>4.9030401950182099E-3</v>
      </c>
      <c r="AG58" s="30">
        <f>ABS(('6050_Module3Project_Data'!$E40-'Part 1'!W58)/AVERAGE('6050_Module3Project_Data'!$E$2:$E$253))</f>
        <v>4.7550304658714E-3</v>
      </c>
      <c r="AH58" s="31">
        <f>ABS(('6050_Module3Project_Data'!$E40-'Part 1'!X58)/AVERAGE('6050_Module3Project_Data'!$E$2:$E$253))</f>
        <v>9.284074360162679E-3</v>
      </c>
    </row>
    <row r="59" spans="1:34" x14ac:dyDescent="0.2">
      <c r="A59" s="3"/>
      <c r="B59" s="2"/>
      <c r="C59" s="1"/>
      <c r="D59" s="2"/>
      <c r="E59" s="8">
        <v>40</v>
      </c>
      <c r="F59" s="27">
        <f>C$21*'6050_Module3Project_Data'!C40+(1-'Part 1'!C$21)*'Part 1'!F58</f>
        <v>101.04028088087445</v>
      </c>
      <c r="G59" s="1">
        <f>C$22*'6050_Module3Project_Data'!C40+(1-'Part 1'!C$22)*'Part 1'!G58</f>
        <v>98.132544431564099</v>
      </c>
      <c r="H59" s="1">
        <f>C$23*'6050_Module3Project_Data'!C40+(1-'Part 1'!C$23)*'Part 1'!H58</f>
        <v>96.324984607490478</v>
      </c>
      <c r="I59" s="1">
        <f>C$24*'6050_Module3Project_Data'!C40+(1-'Part 1'!C$24)*'Part 1'!I58</f>
        <v>95.176708789042465</v>
      </c>
      <c r="K59" s="29">
        <f>ABS(('6050_Module3Project_Data'!C41-'Part 1'!F59)/'6050_Module3Project_Data'!C41)</f>
        <v>7.2756797673517698E-2</v>
      </c>
      <c r="L59" s="29">
        <f>ABS(('6050_Module3Project_Data'!$C41-'Part 1'!G59)/'6050_Module3Project_Data'!$C41)</f>
        <v>4.1885010554097934E-2</v>
      </c>
      <c r="M59" s="29">
        <f>ABS(('6050_Module3Project_Data'!$C41-'Part 1'!H59)/'6050_Module3Project_Data'!$C41)</f>
        <v>2.2693930802818611E-2</v>
      </c>
      <c r="N59" s="29">
        <f>ABS(('6050_Module3Project_Data'!$C41-'Part 1'!I59)/'6050_Module3Project_Data'!$C41)</f>
        <v>1.050254852334402E-2</v>
      </c>
      <c r="P59" s="30">
        <f>ABS(('6050_Module3Project_Data'!$C41-'Part 1'!F59)/AVERAGE('6050_Module3Project_Data'!$C$2:$C$253))</f>
        <v>5.1167475455559434E-2</v>
      </c>
      <c r="Q59" s="30">
        <f>ABS(('6050_Module3Project_Data'!$C41-'Part 1'!G59)/AVERAGE('6050_Module3Project_Data'!$C$2:$C$253))</f>
        <v>2.945635759148765E-2</v>
      </c>
      <c r="R59" s="30">
        <f>ABS(('6050_Module3Project_Data'!$C41-'Part 1'!H59)/AVERAGE('6050_Module3Project_Data'!$C$2:$C$253))</f>
        <v>1.5959899067493462E-2</v>
      </c>
      <c r="S59" s="31">
        <f>ABS(('6050_Module3Project_Data'!$C41-'Part 1'!I59)/AVERAGE('6050_Module3Project_Data'!$C$2:$C$253))</f>
        <v>7.38609876977348E-3</v>
      </c>
      <c r="U59" s="27">
        <f>C$21*'6050_Module3Project_Data'!$E40+(1-'Part 1'!C$21)*'Part 1'!U58</f>
        <v>374.24324515594321</v>
      </c>
      <c r="V59" s="1">
        <f>C$22*'6050_Module3Project_Data'!$E40+(1-'Part 1'!C$22)*'Part 1'!V58</f>
        <v>373.02338241802715</v>
      </c>
      <c r="W59" s="1">
        <f>C$23*'6050_Module3Project_Data'!$E40+(1-'Part 1'!C$23)*'Part 1'!W58</f>
        <v>372.5591535954095</v>
      </c>
      <c r="X59" s="1">
        <f>C$24*'6050_Module3Project_Data'!$E40+(1-'Part 1'!C$24)*'Part 1'!X58</f>
        <v>372.53897504639338</v>
      </c>
      <c r="Z59" s="29">
        <f>ABS(('6050_Module3Project_Data'!$E41-'Part 1'!U59)/'6050_Module3Project_Data'!$E41)</f>
        <v>1.4126890423259614E-2</v>
      </c>
      <c r="AA59" s="29">
        <f>ABS(('6050_Module3Project_Data'!$E41-'Part 1'!V59)/'6050_Module3Project_Data'!$E41)</f>
        <v>1.0821298081491274E-2</v>
      </c>
      <c r="AB59" s="29">
        <f>ABS(('6050_Module3Project_Data'!$E41-'Part 1'!W59)/'6050_Module3Project_Data'!$E41)</f>
        <v>9.5633276613974593E-3</v>
      </c>
      <c r="AC59" s="29">
        <f>ABS(('6050_Module3Project_Data'!$E41-'Part 1'!X59)/'6050_Module3Project_Data'!$E41)</f>
        <v>9.5086476920677593E-3</v>
      </c>
      <c r="AE59" s="30">
        <f>ABS(('6050_Module3Project_Data'!$E41-'Part 1'!U59)/AVERAGE('6050_Module3Project_Data'!$E$2:$E$253))</f>
        <v>1.1676990945597746E-2</v>
      </c>
      <c r="AF59" s="30">
        <f>ABS(('6050_Module3Project_Data'!$E41-'Part 1'!V59)/AVERAGE('6050_Module3Project_Data'!$E$2:$E$253))</f>
        <v>8.9446577365064409E-3</v>
      </c>
      <c r="AG59" s="30">
        <f>ABS(('6050_Module3Project_Data'!$E41-'Part 1'!W59)/AVERAGE('6050_Module3Project_Data'!$E$2:$E$253))</f>
        <v>7.9048458058440744E-3</v>
      </c>
      <c r="AH59" s="31">
        <f>ABS(('6050_Module3Project_Data'!$E41-'Part 1'!X59)/AVERAGE('6050_Module3Project_Data'!$E$2:$E$253))</f>
        <v>7.8596484915280252E-3</v>
      </c>
    </row>
    <row r="60" spans="1:34" x14ac:dyDescent="0.2">
      <c r="A60" s="3"/>
      <c r="B60" s="2"/>
      <c r="C60" s="1"/>
      <c r="D60" s="2"/>
      <c r="E60" s="8">
        <v>41</v>
      </c>
      <c r="F60" s="27">
        <f>C$21*'6050_Module3Project_Data'!C41+(1-'Part 1'!C$21)*'Part 1'!F59</f>
        <v>99.669724704699576</v>
      </c>
      <c r="G60" s="1">
        <f>C$22*'6050_Module3Project_Data'!C41+(1-'Part 1'!C$22)*'Part 1'!G59</f>
        <v>96.554526658938471</v>
      </c>
      <c r="H60" s="1">
        <f>C$23*'6050_Module3Project_Data'!C41+(1-'Part 1'!C$23)*'Part 1'!H59</f>
        <v>95.04249384299618</v>
      </c>
      <c r="I60" s="1">
        <f>C$24*'6050_Module3Project_Data'!C41+(1-'Part 1'!C$24)*'Part 1'!I59</f>
        <v>94.385341757808504</v>
      </c>
      <c r="K60" s="29">
        <f>ABS(('6050_Module3Project_Data'!C42-'Part 1'!F60)/'6050_Module3Project_Data'!C42)</f>
        <v>2.0187031617997703E-2</v>
      </c>
      <c r="L60" s="29">
        <f>ABS(('6050_Module3Project_Data'!$C42-'Part 1'!G60)/'6050_Module3Project_Data'!$C42)</f>
        <v>1.1699126958472784E-2</v>
      </c>
      <c r="M60" s="29">
        <f>ABS(('6050_Module3Project_Data'!$C42-'Part 1'!H60)/'6050_Module3Project_Data'!$C42)</f>
        <v>2.7175805305638265E-2</v>
      </c>
      <c r="N60" s="29">
        <f>ABS(('6050_Module3Project_Data'!$C42-'Part 1'!I60)/'6050_Module3Project_Data'!$C42)</f>
        <v>3.390220128090056E-2</v>
      </c>
      <c r="P60" s="30">
        <f>ABS(('6050_Module3Project_Data'!$C42-'Part 1'!F60)/AVERAGE('6050_Module3Project_Data'!$C$2:$C$253))</f>
        <v>1.472594139903231E-2</v>
      </c>
      <c r="Q60" s="30">
        <f>ABS(('6050_Module3Project_Data'!$C42-'Part 1'!G60)/AVERAGE('6050_Module3Project_Data'!$C$2:$C$253))</f>
        <v>8.5342244105226887E-3</v>
      </c>
      <c r="R60" s="30">
        <f>ABS(('6050_Module3Project_Data'!$C42-'Part 1'!H60)/AVERAGE('6050_Module3Project_Data'!$C$2:$C$253))</f>
        <v>1.9824079338418062E-2</v>
      </c>
      <c r="S60" s="31">
        <f>ABS(('6050_Module3Project_Data'!$C42-'Part 1'!I60)/AVERAGE('6050_Module3Project_Data'!$C$2:$C$253))</f>
        <v>2.4730819211460583E-2</v>
      </c>
      <c r="U60" s="27">
        <f>C$21*'6050_Module3Project_Data'!$E41+(1-'Part 1'!C$21)*'Part 1'!U59</f>
        <v>373.20059588475459</v>
      </c>
      <c r="V60" s="1">
        <f>C$22*'6050_Module3Project_Data'!$E41+(1-'Part 1'!C$22)*'Part 1'!V59</f>
        <v>371.42602897081633</v>
      </c>
      <c r="W60" s="1">
        <f>C$23*'6050_Module3Project_Data'!$E41+(1-'Part 1'!C$23)*'Part 1'!W59</f>
        <v>370.4416607181638</v>
      </c>
      <c r="X60" s="1">
        <f>C$24*'6050_Module3Project_Data'!$E41+(1-'Part 1'!C$24)*'Part 1'!X59</f>
        <v>369.73179404927868</v>
      </c>
      <c r="Z60" s="29">
        <f>ABS(('6050_Module3Project_Data'!$E42-'Part 1'!U60)/'6050_Module3Project_Data'!$E42)</f>
        <v>2.0599375847153368E-2</v>
      </c>
      <c r="AA60" s="29">
        <f>ABS(('6050_Module3Project_Data'!$E42-'Part 1'!V60)/'6050_Module3Project_Data'!$E42)</f>
        <v>2.5256420777619727E-2</v>
      </c>
      <c r="AB60" s="29">
        <f>ABS(('6050_Module3Project_Data'!$E42-'Part 1'!W60)/'6050_Module3Project_Data'!$E42)</f>
        <v>2.7839725551714593E-2</v>
      </c>
      <c r="AC60" s="29">
        <f>ABS(('6050_Module3Project_Data'!$E42-'Part 1'!X60)/'6050_Module3Project_Data'!$E42)</f>
        <v>2.9702648243258443E-2</v>
      </c>
      <c r="AE60" s="30">
        <f>ABS(('6050_Module3Project_Data'!$E42-'Part 1'!U60)/AVERAGE('6050_Module3Project_Data'!$E$2:$E$253))</f>
        <v>1.7581612696717704E-2</v>
      </c>
      <c r="AF60" s="30">
        <f>ABS(('6050_Module3Project_Data'!$E42-'Part 1'!V60)/AVERAGE('6050_Module3Project_Data'!$E$2:$E$253))</f>
        <v>2.1556410811291987E-2</v>
      </c>
      <c r="AG60" s="30">
        <f>ABS(('6050_Module3Project_Data'!$E42-'Part 1'!W60)/AVERAGE('6050_Module3Project_Data'!$E$2:$E$253))</f>
        <v>2.3761267130858299E-2</v>
      </c>
      <c r="AH60" s="31">
        <f>ABS(('6050_Module3Project_Data'!$E42-'Part 1'!X60)/AVERAGE('6050_Module3Project_Data'!$E$2:$E$253))</f>
        <v>2.5351275754890323E-2</v>
      </c>
    </row>
    <row r="61" spans="1:34" x14ac:dyDescent="0.2">
      <c r="A61" s="3"/>
      <c r="B61" s="2"/>
      <c r="C61" s="1"/>
      <c r="D61" s="2"/>
      <c r="E61" s="8">
        <v>42</v>
      </c>
      <c r="F61" s="27">
        <f>C$21*'6050_Module3Project_Data'!C42+(1-'Part 1'!C$21)*'Part 1'!F60</f>
        <v>99.275280191759663</v>
      </c>
      <c r="G61" s="1">
        <f>C$22*'6050_Module3Project_Data'!C42+(1-'Part 1'!C$22)*'Part 1'!G60</f>
        <v>97.011716851363076</v>
      </c>
      <c r="H61" s="1">
        <f>C$23*'6050_Module3Project_Data'!C42+(1-'Part 1'!C$23)*'Part 1'!H60</f>
        <v>96.635498821198468</v>
      </c>
      <c r="I61" s="1">
        <f>C$24*'6050_Module3Project_Data'!C42+(1-'Part 1'!C$24)*'Part 1'!I60</f>
        <v>97.035070063561705</v>
      </c>
      <c r="K61" s="29">
        <f>ABS(('6050_Module3Project_Data'!C43-'Part 1'!F61)/'6050_Module3Project_Data'!C43)</f>
        <v>4.0081709281606336E-2</v>
      </c>
      <c r="L61" s="29">
        <f>ABS(('6050_Module3Project_Data'!$C43-'Part 1'!G61)/'6050_Module3Project_Data'!$C43)</f>
        <v>1.6366935335873543E-2</v>
      </c>
      <c r="M61" s="29">
        <f>ABS(('6050_Module3Project_Data'!$C43-'Part 1'!H61)/'6050_Module3Project_Data'!$C43)</f>
        <v>1.2425395295690969E-2</v>
      </c>
      <c r="N61" s="29">
        <f>ABS(('6050_Module3Project_Data'!$C43-'Part 1'!I61)/'6050_Module3Project_Data'!$C43)</f>
        <v>1.6611600964757681E-2</v>
      </c>
      <c r="P61" s="30">
        <f>ABS(('6050_Module3Project_Data'!$C43-'Part 1'!F61)/AVERAGE('6050_Module3Project_Data'!$C$2:$C$253))</f>
        <v>2.8565842721221538E-2</v>
      </c>
      <c r="Q61" s="30">
        <f>ABS(('6050_Module3Project_Data'!$C43-'Part 1'!G61)/AVERAGE('6050_Module3Project_Data'!$C$2:$C$253))</f>
        <v>1.1664554955682012E-2</v>
      </c>
      <c r="R61" s="30">
        <f>ABS(('6050_Module3Project_Data'!$C43-'Part 1'!H61)/AVERAGE('6050_Module3Project_Data'!$C$2:$C$253))</f>
        <v>8.8554578666284207E-3</v>
      </c>
      <c r="S61" s="31">
        <f>ABS(('6050_Module3Project_Data'!$C43-'Part 1'!I61)/AVERAGE('6050_Module3Project_Data'!$C$2:$C$253))</f>
        <v>1.1838925759703594E-2</v>
      </c>
      <c r="U61" s="27">
        <f>C$21*'6050_Module3Project_Data'!$E42+(1-'Part 1'!C$21)*'Part 1'!U60</f>
        <v>374.77047426780371</v>
      </c>
      <c r="V61" s="1">
        <f>C$22*'6050_Module3Project_Data'!$E42+(1-'Part 1'!C$22)*'Part 1'!V60</f>
        <v>375.27561250248982</v>
      </c>
      <c r="W61" s="1">
        <f>C$23*'6050_Module3Project_Data'!$E42+(1-'Part 1'!C$23)*'Part 1'!W60</f>
        <v>376.80665696726555</v>
      </c>
      <c r="X61" s="1">
        <f>C$24*'6050_Module3Project_Data'!$E42+(1-'Part 1'!C$24)*'Part 1'!X60</f>
        <v>378.78634904985574</v>
      </c>
      <c r="Z61" s="29">
        <f>ABS(('6050_Module3Project_Data'!$E43-'Part 1'!U61)/'6050_Module3Project_Data'!$E43)</f>
        <v>1.6271620377990403E-2</v>
      </c>
      <c r="AA61" s="29">
        <f>ABS(('6050_Module3Project_Data'!$E43-'Part 1'!V61)/'6050_Module3Project_Data'!$E43)</f>
        <v>1.7641412524189465E-2</v>
      </c>
      <c r="AB61" s="29">
        <f>ABS(('6050_Module3Project_Data'!$E43-'Part 1'!W61)/'6050_Module3Project_Data'!$E43)</f>
        <v>2.1793172457061149E-2</v>
      </c>
      <c r="AC61" s="29">
        <f>ABS(('6050_Module3Project_Data'!$E43-'Part 1'!X61)/'6050_Module3Project_Data'!$E43)</f>
        <v>2.7161537946776178E-2</v>
      </c>
      <c r="AE61" s="30">
        <f>ABS(('6050_Module3Project_Data'!$E43-'Part 1'!U61)/AVERAGE('6050_Module3Project_Data'!$E$2:$E$253))</f>
        <v>1.3440303288460109E-2</v>
      </c>
      <c r="AF61" s="30">
        <f>ABS(('6050_Module3Project_Data'!$E43-'Part 1'!V61)/AVERAGE('6050_Module3Project_Data'!$E$2:$E$253))</f>
        <v>1.4571746959059056E-2</v>
      </c>
      <c r="AG61" s="30">
        <f>ABS(('6050_Module3Project_Data'!$E43-'Part 1'!W61)/AVERAGE('6050_Module3Project_Data'!$E$2:$E$253))</f>
        <v>1.8001086593490954E-2</v>
      </c>
      <c r="AH61" s="31">
        <f>ABS(('6050_Module3Project_Data'!$E43-'Part 1'!X61)/AVERAGE('6050_Module3Project_Data'!$E$2:$E$253))</f>
        <v>2.2435338294856159E-2</v>
      </c>
    </row>
    <row r="62" spans="1:34" x14ac:dyDescent="0.2">
      <c r="A62" s="3"/>
      <c r="B62" s="2"/>
      <c r="C62" s="1"/>
      <c r="D62" s="2"/>
      <c r="E62" s="8">
        <v>43</v>
      </c>
      <c r="F62" s="27">
        <f>C$21*'6050_Module3Project_Data'!C43+(1-'Part 1'!C$21)*'Part 1'!F61</f>
        <v>98.510124361407733</v>
      </c>
      <c r="G62" s="1">
        <f>C$22*'6050_Module3Project_Data'!C43+(1-'Part 1'!C$22)*'Part 1'!G61</f>
        <v>96.386830526817846</v>
      </c>
      <c r="H62" s="1">
        <f>C$23*'6050_Module3Project_Data'!C43+(1-'Part 1'!C$23)*'Part 1'!H61</f>
        <v>95.923900152479391</v>
      </c>
      <c r="I62" s="1">
        <f>C$24*'6050_Module3Project_Data'!C43+(1-'Part 1'!C$24)*'Part 1'!I61</f>
        <v>95.766614844712336</v>
      </c>
      <c r="K62" s="29">
        <f>ABS(('6050_Module3Project_Data'!C44-'Part 1'!F62)/'6050_Module3Project_Data'!C44)</f>
        <v>2.8481390523207766E-3</v>
      </c>
      <c r="L62" s="29">
        <f>ABS(('6050_Module3Project_Data'!$C44-'Part 1'!G62)/'6050_Module3Project_Data'!$C44)</f>
        <v>2.4340817213322988E-2</v>
      </c>
      <c r="M62" s="29">
        <f>ABS(('6050_Module3Project_Data'!$C44-'Part 1'!H62)/'6050_Module3Project_Data'!$C44)</f>
        <v>2.9026750636442666E-2</v>
      </c>
      <c r="N62" s="29">
        <f>ABS(('6050_Module3Project_Data'!$C44-'Part 1'!I62)/'6050_Module3Project_Data'!$C44)</f>
        <v>3.0618844224348938E-2</v>
      </c>
      <c r="P62" s="30">
        <f>ABS(('6050_Module3Project_Data'!$C44-'Part 1'!F62)/AVERAGE('6050_Module3Project_Data'!$C$2:$C$253))</f>
        <v>2.1009121681731841E-3</v>
      </c>
      <c r="Q62" s="30">
        <f>ABS(('6050_Module3Project_Data'!$C44-'Part 1'!G62)/AVERAGE('6050_Module3Project_Data'!$C$2:$C$253))</f>
        <v>1.7954853371741228E-2</v>
      </c>
      <c r="R62" s="30">
        <f>ABS(('6050_Module3Project_Data'!$C44-'Part 1'!H62)/AVERAGE('6050_Module3Project_Data'!$C$2:$C$253))</f>
        <v>2.1411403198499046E-2</v>
      </c>
      <c r="S62" s="31">
        <f>ABS(('6050_Module3Project_Data'!$C44-'Part 1'!I62)/AVERAGE('6050_Module3Project_Data'!$C$2:$C$253))</f>
        <v>2.258580119320976E-2</v>
      </c>
      <c r="U62" s="27">
        <f>C$21*'6050_Module3Project_Data'!$E43+(1-'Part 1'!C$21)*'Part 1'!U61</f>
        <v>373.57037721424297</v>
      </c>
      <c r="V62" s="1">
        <f>C$22*'6050_Module3Project_Data'!$E43+(1-'Part 1'!C$22)*'Part 1'!V61</f>
        <v>372.67336310149392</v>
      </c>
      <c r="W62" s="1">
        <f>C$23*'6050_Module3Project_Data'!$E43+(1-'Part 1'!C$23)*'Part 1'!W61</f>
        <v>371.98465618690625</v>
      </c>
      <c r="X62" s="1">
        <f>C$24*'6050_Module3Project_Data'!$E43+(1-'Part 1'!C$24)*'Part 1'!X61</f>
        <v>370.77326100997118</v>
      </c>
      <c r="Z62" s="29">
        <f>ABS(('6050_Module3Project_Data'!$E44-'Part 1'!U62)/'6050_Module3Project_Data'!$E44)</f>
        <v>2.6628184839150214E-2</v>
      </c>
      <c r="AA62" s="29">
        <f>ABS(('6050_Module3Project_Data'!$E44-'Part 1'!V62)/'6050_Module3Project_Data'!$E44)</f>
        <v>2.8965437224262914E-2</v>
      </c>
      <c r="AB62" s="29">
        <f>ABS(('6050_Module3Project_Data'!$E44-'Part 1'!W62)/'6050_Module3Project_Data'!$E44)</f>
        <v>3.0759926135736672E-2</v>
      </c>
      <c r="AC62" s="29">
        <f>ABS(('6050_Module3Project_Data'!$E44-'Part 1'!X62)/'6050_Module3Project_Data'!$E44)</f>
        <v>3.391632716261507E-2</v>
      </c>
      <c r="AE62" s="30">
        <f>ABS(('6050_Module3Project_Data'!$E44-'Part 1'!U62)/AVERAGE('6050_Module3Project_Data'!$E$2:$E$253))</f>
        <v>2.289063931442412E-2</v>
      </c>
      <c r="AF62" s="30">
        <f>ABS(('6050_Module3Project_Data'!$E44-'Part 1'!V62)/AVERAGE('6050_Module3Project_Data'!$E$2:$E$253))</f>
        <v>2.4899833769756723E-2</v>
      </c>
      <c r="AG62" s="30">
        <f>ABS(('6050_Module3Project_Data'!$E44-'Part 1'!W62)/AVERAGE('6050_Module3Project_Data'!$E$2:$E$253))</f>
        <v>2.6442447307795776E-2</v>
      </c>
      <c r="AH62" s="31">
        <f>ABS(('6050_Module3Project_Data'!$E44-'Part 1'!X62)/AVERAGE('6050_Module3Project_Data'!$E$2:$E$253))</f>
        <v>2.9155814286220924E-2</v>
      </c>
    </row>
    <row r="63" spans="1:34" x14ac:dyDescent="0.2">
      <c r="A63" s="3"/>
      <c r="B63" s="2"/>
      <c r="C63" s="1"/>
      <c r="D63" s="2"/>
      <c r="E63" s="8">
        <v>44</v>
      </c>
      <c r="F63" s="27">
        <f>C$21*'6050_Module3Project_Data'!C44+(1-'Part 1'!C$21)*'Part 1'!F62</f>
        <v>98.566398745126193</v>
      </c>
      <c r="G63" s="1">
        <f>C$22*'6050_Module3Project_Data'!C44+(1-'Part 1'!C$22)*'Part 1'!G62</f>
        <v>97.348696828090709</v>
      </c>
      <c r="H63" s="1">
        <f>C$23*'6050_Module3Project_Data'!C44+(1-'Part 1'!C$23)*'Part 1'!H62</f>
        <v>97.644457828991762</v>
      </c>
      <c r="I63" s="1">
        <f>C$24*'6050_Module3Project_Data'!C44+(1-'Part 1'!C$24)*'Part 1'!I62</f>
        <v>98.186519992942465</v>
      </c>
      <c r="K63" s="29">
        <f>ABS(('6050_Module3Project_Data'!C45-'Part 1'!F63)/'6050_Module3Project_Data'!C45)</f>
        <v>2.4582764370629916E-2</v>
      </c>
      <c r="L63" s="29">
        <f>ABS(('6050_Module3Project_Data'!$C45-'Part 1'!G63)/'6050_Module3Project_Data'!$C45)</f>
        <v>1.1924937644487876E-2</v>
      </c>
      <c r="M63" s="29">
        <f>ABS(('6050_Module3Project_Data'!$C45-'Part 1'!H63)/'6050_Module3Project_Data'!$C45)</f>
        <v>1.4999328387724891E-2</v>
      </c>
      <c r="N63" s="29">
        <f>ABS(('6050_Module3Project_Data'!$C45-'Part 1'!I63)/'6050_Module3Project_Data'!$C45)</f>
        <v>2.0633982361818667E-2</v>
      </c>
      <c r="P63" s="30">
        <f>ABS(('6050_Module3Project_Data'!$C45-'Part 1'!F63)/AVERAGE('6050_Module3Project_Data'!$C$2:$C$253))</f>
        <v>1.7657926565825804E-2</v>
      </c>
      <c r="Q63" s="30">
        <f>ABS(('6050_Module3Project_Data'!$C45-'Part 1'!G63)/AVERAGE('6050_Module3Project_Data'!$C$2:$C$253))</f>
        <v>8.5657442773195702E-3</v>
      </c>
      <c r="R63" s="30">
        <f>ABS(('6050_Module3Project_Data'!$C45-'Part 1'!H63)/AVERAGE('6050_Module3Project_Data'!$C$2:$C$253))</f>
        <v>1.077409502096471E-2</v>
      </c>
      <c r="S63" s="31">
        <f>ABS(('6050_Module3Project_Data'!$C45-'Part 1'!I63)/AVERAGE('6050_Module3Project_Data'!$C$2:$C$253))</f>
        <v>1.4821496061722313E-2</v>
      </c>
      <c r="U63" s="27">
        <f>C$21*'6050_Module3Project_Data'!$E44+(1-'Part 1'!C$21)*'Part 1'!U62</f>
        <v>375.61430347139441</v>
      </c>
      <c r="V63" s="1">
        <f>C$22*'6050_Module3Project_Data'!$E44+(1-'Part 1'!C$22)*'Part 1'!V62</f>
        <v>377.12002126089635</v>
      </c>
      <c r="W63" s="1">
        <f>C$23*'6050_Module3Project_Data'!$E44+(1-'Part 1'!C$23)*'Part 1'!W62</f>
        <v>379.06786757476249</v>
      </c>
      <c r="X63" s="1">
        <f>C$24*'6050_Module3Project_Data'!$E44+(1-'Part 1'!C$24)*'Part 1'!X62</f>
        <v>381.18665900199426</v>
      </c>
      <c r="Z63" s="29">
        <f>ABS(('6050_Module3Project_Data'!$E45-'Part 1'!U63)/'6050_Module3Project_Data'!$E45)</f>
        <v>7.6031565012023399E-3</v>
      </c>
      <c r="AA63" s="29">
        <f>ABS(('6050_Module3Project_Data'!$E45-'Part 1'!V63)/'6050_Module3Project_Data'!$E45)</f>
        <v>1.1642315775704553E-2</v>
      </c>
      <c r="AB63" s="29">
        <f>ABS(('6050_Module3Project_Data'!$E45-'Part 1'!W63)/'6050_Module3Project_Data'!$E45)</f>
        <v>1.6867505754073468E-2</v>
      </c>
      <c r="AC63" s="29">
        <f>ABS(('6050_Module3Project_Data'!$E45-'Part 1'!X63)/'6050_Module3Project_Data'!$E45)</f>
        <v>2.2551264094253416E-2</v>
      </c>
      <c r="AE63" s="30">
        <f>ABS(('6050_Module3Project_Data'!$E45-'Part 1'!U63)/AVERAGE('6050_Module3Project_Data'!$E$2:$E$253))</f>
        <v>6.3484722810399378E-3</v>
      </c>
      <c r="AF63" s="30">
        <f>ABS(('6050_Module3Project_Data'!$E45-'Part 1'!V63)/AVERAGE('6050_Module3Project_Data'!$E$2:$E$253))</f>
        <v>9.721083470725124E-3</v>
      </c>
      <c r="AG63" s="30">
        <f>ABS(('6050_Module3Project_Data'!$E45-'Part 1'!W63)/AVERAGE('6050_Module3Project_Data'!$E$2:$E$253))</f>
        <v>1.4084004809460822E-2</v>
      </c>
      <c r="AH63" s="31">
        <f>ABS(('6050_Module3Project_Data'!$E45-'Part 1'!X63)/AVERAGE('6050_Module3Project_Data'!$E$2:$E$253))</f>
        <v>1.8829820875335024E-2</v>
      </c>
    </row>
    <row r="64" spans="1:34" x14ac:dyDescent="0.2">
      <c r="A64" s="3"/>
      <c r="B64" s="2"/>
      <c r="C64" s="1"/>
      <c r="D64" s="2"/>
      <c r="E64" s="8">
        <v>45</v>
      </c>
      <c r="F64" s="27">
        <f>C$21*'6050_Module3Project_Data'!C45+(1-'Part 1'!C$21)*'Part 1'!F63</f>
        <v>98.093418984100964</v>
      </c>
      <c r="G64" s="1">
        <f>C$22*'6050_Module3Project_Data'!C45+(1-'Part 1'!C$22)*'Part 1'!G63</f>
        <v>96.889818072854439</v>
      </c>
      <c r="H64" s="1">
        <f>C$23*'6050_Module3Project_Data'!C45+(1-'Part 1'!C$23)*'Part 1'!H63</f>
        <v>96.778683095596705</v>
      </c>
      <c r="I64" s="1">
        <f>C$24*'6050_Module3Project_Data'!C45+(1-'Part 1'!C$24)*'Part 1'!I63</f>
        <v>96.598503950588508</v>
      </c>
      <c r="K64" s="29">
        <f>ABS(('6050_Module3Project_Data'!C46-'Part 1'!F64)/'6050_Module3Project_Data'!C46)</f>
        <v>3.1970315107281419E-2</v>
      </c>
      <c r="L64" s="29">
        <f>ABS(('6050_Module3Project_Data'!$C46-'Part 1'!G64)/'6050_Module3Project_Data'!$C46)</f>
        <v>1.9308095515936513E-2</v>
      </c>
      <c r="M64" s="29">
        <f>ABS(('6050_Module3Project_Data'!$C46-'Part 1'!H64)/'6050_Module3Project_Data'!$C46)</f>
        <v>1.8138924345353774E-2</v>
      </c>
      <c r="N64" s="29">
        <f>ABS(('6050_Module3Project_Data'!$C46-'Part 1'!I64)/'6050_Module3Project_Data'!$C46)</f>
        <v>1.6243389140489457E-2</v>
      </c>
      <c r="P64" s="30">
        <f>ABS(('6050_Module3Project_Data'!$C46-'Part 1'!F64)/AVERAGE('6050_Module3Project_Data'!$C$2:$C$253))</f>
        <v>2.2690639100301075E-2</v>
      </c>
      <c r="Q64" s="30">
        <f>ABS(('6050_Module3Project_Data'!$C46-'Part 1'!G64)/AVERAGE('6050_Module3Project_Data'!$C$2:$C$253))</f>
        <v>1.3703744414032198E-2</v>
      </c>
      <c r="R64" s="30">
        <f>ABS(('6050_Module3Project_Data'!$C46-'Part 1'!H64)/AVERAGE('6050_Module3Project_Data'!$C$2:$C$253))</f>
        <v>1.2873935856026234E-2</v>
      </c>
      <c r="S64" s="31">
        <f>ABS(('6050_Module3Project_Data'!$C46-'Part 1'!I64)/AVERAGE('6050_Module3Project_Data'!$C$2:$C$253))</f>
        <v>1.1528597059984918E-2</v>
      </c>
      <c r="U64" s="27">
        <f>C$21*'6050_Module3Project_Data'!$E45+(1-'Part 1'!C$21)*'Part 1'!U63</f>
        <v>375.04744253711556</v>
      </c>
      <c r="V64" s="1">
        <f>C$22*'6050_Module3Project_Data'!$E45+(1-'Part 1'!C$22)*'Part 1'!V63</f>
        <v>375.38401227653782</v>
      </c>
      <c r="W64" s="1">
        <f>C$23*'6050_Module3Project_Data'!$E45+(1-'Part 1'!C$23)*'Part 1'!W63</f>
        <v>375.29514630990496</v>
      </c>
      <c r="X64" s="1">
        <f>C$24*'6050_Module3Project_Data'!$E45+(1-'Part 1'!C$24)*'Part 1'!X63</f>
        <v>374.46133084039889</v>
      </c>
      <c r="Z64" s="29">
        <f>ABS(('6050_Module3Project_Data'!$E46-'Part 1'!U64)/'6050_Module3Project_Data'!$E46)</f>
        <v>1.6471369806081528E-2</v>
      </c>
      <c r="AA64" s="29">
        <f>ABS(('6050_Module3Project_Data'!$E46-'Part 1'!V64)/'6050_Module3Project_Data'!$E46)</f>
        <v>1.7383557079647491E-2</v>
      </c>
      <c r="AB64" s="29">
        <f>ABS(('6050_Module3Project_Data'!$E46-'Part 1'!W64)/'6050_Module3Project_Data'!$E46)</f>
        <v>1.714270832136407E-2</v>
      </c>
      <c r="AC64" s="29">
        <f>ABS(('6050_Module3Project_Data'!$E46-'Part 1'!X64)/'6050_Module3Project_Data'!$E46)</f>
        <v>1.4882862082390003E-2</v>
      </c>
      <c r="AE64" s="30">
        <f>ABS(('6050_Module3Project_Data'!$E46-'Part 1'!U64)/AVERAGE('6050_Module3Project_Data'!$E$2:$E$253))</f>
        <v>1.361267483263983E-2</v>
      </c>
      <c r="AF64" s="30">
        <f>ABS(('6050_Module3Project_Data'!$E46-'Part 1'!V64)/AVERAGE('6050_Module3Project_Data'!$E$2:$E$253))</f>
        <v>1.4366547090242904E-2</v>
      </c>
      <c r="AG64" s="30">
        <f>ABS(('6050_Module3Project_Data'!$E46-'Part 1'!W64)/AVERAGE('6050_Module3Project_Data'!$E$2:$E$253))</f>
        <v>1.4167498931592082E-2</v>
      </c>
      <c r="AH64" s="31">
        <f>ABS(('6050_Module3Project_Data'!$E46-'Part 1'!X64)/AVERAGE('6050_Module3Project_Data'!$E$2:$E$253))</f>
        <v>1.229986118287491E-2</v>
      </c>
    </row>
    <row r="65" spans="1:34" x14ac:dyDescent="0.2">
      <c r="A65" s="3"/>
      <c r="B65" s="2"/>
      <c r="C65" s="1"/>
      <c r="D65" s="2"/>
      <c r="E65" s="8">
        <v>46</v>
      </c>
      <c r="F65" s="27">
        <f>C$21*'6050_Module3Project_Data'!C46+(1-'Part 1'!C$21)*'Part 1'!F64</f>
        <v>97.485634541280774</v>
      </c>
      <c r="G65" s="1">
        <f>C$22*'6050_Module3Project_Data'!C46+(1-'Part 1'!C$22)*'Part 1'!G64</f>
        <v>96.155689551712669</v>
      </c>
      <c r="H65" s="1">
        <f>C$23*'6050_Module3Project_Data'!C46+(1-'Part 1'!C$23)*'Part 1'!H64</f>
        <v>95.74417130023869</v>
      </c>
      <c r="I65" s="1">
        <f>C$24*'6050_Module3Project_Data'!C46+(1-'Part 1'!C$24)*'Part 1'!I64</f>
        <v>95.36329820611769</v>
      </c>
      <c r="K65" s="29">
        <f>ABS(('6050_Module3Project_Data'!C47-'Part 1'!F65)/'6050_Module3Project_Data'!C47)</f>
        <v>8.2806738040654512E-2</v>
      </c>
      <c r="L65" s="29">
        <f>ABS(('6050_Module3Project_Data'!$C47-'Part 1'!G65)/'6050_Module3Project_Data'!$C47)</f>
        <v>6.8034577991596762E-2</v>
      </c>
      <c r="M65" s="29">
        <f>ABS(('6050_Module3Project_Data'!$C47-'Part 1'!H65)/'6050_Module3Project_Data'!$C47)</f>
        <v>6.3463702112094289E-2</v>
      </c>
      <c r="N65" s="29">
        <f>ABS(('6050_Module3Project_Data'!$C47-'Part 1'!I65)/'6050_Module3Project_Data'!$C47)</f>
        <v>5.9233212619019565E-2</v>
      </c>
      <c r="P65" s="30">
        <f>ABS(('6050_Module3Project_Data'!$C47-'Part 1'!F65)/AVERAGE('6050_Module3Project_Data'!$C$2:$C$253))</f>
        <v>5.5665036075348479E-2</v>
      </c>
      <c r="Q65" s="30">
        <f>ABS(('6050_Module3Project_Data'!$C47-'Part 1'!G65)/AVERAGE('6050_Module3Project_Data'!$C$2:$C$253))</f>
        <v>4.5734771443526952E-2</v>
      </c>
      <c r="R65" s="30">
        <f>ABS(('6050_Module3Project_Data'!$C47-'Part 1'!H65)/AVERAGE('6050_Module3Project_Data'!$C$2:$C$253))</f>
        <v>4.2662099137518152E-2</v>
      </c>
      <c r="S65" s="31">
        <f>ABS(('6050_Module3Project_Data'!$C47-'Part 1'!I65)/AVERAGE('6050_Module3Project_Data'!$C$2:$C$253))</f>
        <v>3.9818244207104489E-2</v>
      </c>
      <c r="U65" s="27">
        <f>C$21*'6050_Module3Project_Data'!$E46+(1-'Part 1'!C$21)*'Part 1'!U64</f>
        <v>373.83195426969246</v>
      </c>
      <c r="V65" s="1">
        <f>C$22*'6050_Module3Project_Data'!$E46+(1-'Part 1'!C$22)*'Part 1'!V64</f>
        <v>372.81840784592271</v>
      </c>
      <c r="W65" s="1">
        <f>C$23*'6050_Module3Project_Data'!$E46+(1-'Part 1'!C$23)*'Part 1'!W64</f>
        <v>371.50005924396203</v>
      </c>
      <c r="X65" s="1">
        <f>C$24*'6050_Module3Project_Data'!$E46+(1-'Part 1'!C$24)*'Part 1'!X64</f>
        <v>370.06826712807975</v>
      </c>
      <c r="Z65" s="29">
        <f>ABS(('6050_Module3Project_Data'!$E47-'Part 1'!U65)/'6050_Module3Project_Data'!$E47)</f>
        <v>7.8911266827391413E-2</v>
      </c>
      <c r="AA65" s="29">
        <f>ABS(('6050_Module3Project_Data'!$E47-'Part 1'!V65)/'6050_Module3Project_Data'!$E47)</f>
        <v>7.5986084419712857E-2</v>
      </c>
      <c r="AB65" s="29">
        <f>ABS(('6050_Module3Project_Data'!$E47-'Part 1'!W65)/'6050_Module3Project_Data'!$E47)</f>
        <v>7.2181216633489934E-2</v>
      </c>
      <c r="AC65" s="29">
        <f>ABS(('6050_Module3Project_Data'!$E47-'Part 1'!X65)/'6050_Module3Project_Data'!$E47)</f>
        <v>6.8048941080433356E-2</v>
      </c>
      <c r="AE65" s="30">
        <f>ABS(('6050_Module3Project_Data'!$E47-'Part 1'!U65)/AVERAGE('6050_Module3Project_Data'!$E$2:$E$253))</f>
        <v>6.1242428436684149E-2</v>
      </c>
      <c r="AF65" s="30">
        <f>ABS(('6050_Module3Project_Data'!$E47-'Part 1'!V65)/AVERAGE('6050_Module3Project_Data'!$E$2:$E$253))</f>
        <v>5.8972216824718024E-2</v>
      </c>
      <c r="AG65" s="30">
        <f>ABS(('6050_Module3Project_Data'!$E47-'Part 1'!W65)/AVERAGE('6050_Module3Project_Data'!$E$2:$E$253))</f>
        <v>5.6019288143209167E-2</v>
      </c>
      <c r="AH65" s="31">
        <f>ABS(('6050_Module3Project_Data'!$E47-'Part 1'!X65)/AVERAGE('6050_Module3Project_Data'!$E$2:$E$253))</f>
        <v>5.2812260807147161E-2</v>
      </c>
    </row>
    <row r="66" spans="1:34" x14ac:dyDescent="0.2">
      <c r="A66" s="3"/>
      <c r="B66" s="2"/>
      <c r="C66" s="1"/>
      <c r="D66" s="2"/>
      <c r="E66" s="8">
        <v>47</v>
      </c>
      <c r="F66" s="27">
        <f>C$21*'6050_Module3Project_Data'!C47+(1-'Part 1'!C$21)*'Part 1'!F65</f>
        <v>95.994608097024624</v>
      </c>
      <c r="G66" s="1">
        <f>C$22*'6050_Module3Project_Data'!C47+(1-'Part 1'!C$22)*'Part 1'!G65</f>
        <v>93.705614659027589</v>
      </c>
      <c r="H66" s="1">
        <f>C$23*'6050_Module3Project_Data'!C47+(1-'Part 1'!C$23)*'Part 1'!H65</f>
        <v>92.315969912095483</v>
      </c>
      <c r="I66" s="1">
        <f>C$24*'6050_Module3Project_Data'!C47+(1-'Part 1'!C$24)*'Part 1'!I65</f>
        <v>91.097061497223535</v>
      </c>
      <c r="K66" s="29">
        <f>ABS(('6050_Module3Project_Data'!C48-'Part 1'!F66)/'6050_Module3Project_Data'!C48)</f>
        <v>1.4838669918664208E-2</v>
      </c>
      <c r="L66" s="29">
        <f>ABS(('6050_Module3Project_Data'!$C48-'Part 1'!G66)/'6050_Module3Project_Data'!$C48)</f>
        <v>9.3601793929718961E-3</v>
      </c>
      <c r="M66" s="29">
        <f>ABS(('6050_Module3Project_Data'!$C48-'Part 1'!H66)/'6050_Module3Project_Data'!$C48)</f>
        <v>2.4051267305020455E-2</v>
      </c>
      <c r="N66" s="29">
        <f>ABS(('6050_Module3Project_Data'!$C48-'Part 1'!I66)/'6050_Module3Project_Data'!$C48)</f>
        <v>3.693735975357805E-2</v>
      </c>
      <c r="P66" s="30">
        <f>ABS(('6050_Module3Project_Data'!$C48-'Part 1'!F66)/AVERAGE('6050_Module3Project_Data'!$C$2:$C$253))</f>
        <v>1.0480257447222082E-2</v>
      </c>
      <c r="Q66" s="30">
        <f>ABS(('6050_Module3Project_Data'!$C48-'Part 1'!G66)/AVERAGE('6050_Module3Project_Data'!$C$2:$C$253))</f>
        <v>6.6109085469406529E-3</v>
      </c>
      <c r="R66" s="30">
        <f>ABS(('6050_Module3Project_Data'!$C48-'Part 1'!H66)/AVERAGE('6050_Module3Project_Data'!$C$2:$C$253))</f>
        <v>1.6986931758049419E-2</v>
      </c>
      <c r="S66" s="31">
        <f>ABS(('6050_Module3Project_Data'!$C48-'Part 1'!I66)/AVERAGE('6050_Module3Project_Data'!$C$2:$C$253))</f>
        <v>2.6088122571635841E-2</v>
      </c>
      <c r="U66" s="27">
        <f>C$21*'6050_Module3Project_Data'!$E47+(1-'Part 1'!C$21)*'Part 1'!U65</f>
        <v>368.36356145575394</v>
      </c>
      <c r="V66" s="1">
        <f>C$22*'6050_Module3Project_Data'!$E47+(1-'Part 1'!C$22)*'Part 1'!V65</f>
        <v>362.28704078755368</v>
      </c>
      <c r="W66" s="1">
        <f>C$23*'6050_Module3Project_Data'!$E47+(1-'Part 1'!C$23)*'Part 1'!W65</f>
        <v>356.49401781758479</v>
      </c>
      <c r="X66" s="1">
        <f>C$24*'6050_Module3Project_Data'!$E47+(1-'Part 1'!C$24)*'Part 1'!X65</f>
        <v>351.20564558561597</v>
      </c>
      <c r="Z66" s="29">
        <f>ABS(('6050_Module3Project_Data'!$E48-'Part 1'!U66)/'6050_Module3Project_Data'!$E48)</f>
        <v>1.1626497401433783E-2</v>
      </c>
      <c r="AA66" s="29">
        <f>ABS(('6050_Module3Project_Data'!$E48-'Part 1'!V66)/'6050_Module3Project_Data'!$E48)</f>
        <v>5.0612805526764173E-3</v>
      </c>
      <c r="AB66" s="29">
        <f>ABS(('6050_Module3Project_Data'!$E48-'Part 1'!W66)/'6050_Module3Project_Data'!$E48)</f>
        <v>2.0970496744733454E-2</v>
      </c>
      <c r="AC66" s="29">
        <f>ABS(('6050_Module3Project_Data'!$E48-'Part 1'!X66)/'6050_Module3Project_Data'!$E48)</f>
        <v>3.5493804796266182E-2</v>
      </c>
      <c r="AE66" s="30">
        <f>ABS(('6050_Module3Project_Data'!$E48-'Part 1'!U66)/AVERAGE('6050_Module3Project_Data'!$E$2:$E$253))</f>
        <v>9.4826137485057062E-3</v>
      </c>
      <c r="AF66" s="30">
        <f>ABS(('6050_Module3Project_Data'!$E48-'Part 1'!V66)/AVERAGE('6050_Module3Project_Data'!$E$2:$E$253))</f>
        <v>4.127998906010618E-3</v>
      </c>
      <c r="AG66" s="30">
        <f>ABS(('6050_Module3Project_Data'!$E48-'Part 1'!W66)/AVERAGE('6050_Module3Project_Data'!$E$2:$E$253))</f>
        <v>1.7103613743557945E-2</v>
      </c>
      <c r="AH66" s="31">
        <f>ABS(('6050_Module3Project_Data'!$E48-'Part 1'!X66)/AVERAGE('6050_Module3Project_Data'!$E$2:$E$253))</f>
        <v>2.8948876839412104E-2</v>
      </c>
    </row>
    <row r="67" spans="1:34" x14ac:dyDescent="0.2">
      <c r="A67" s="3"/>
      <c r="B67" s="2"/>
      <c r="C67" s="1"/>
      <c r="D67" s="2"/>
      <c r="E67" s="8">
        <v>48</v>
      </c>
      <c r="F67" s="27">
        <f>C$21*'6050_Module3Project_Data'!C48+(1-'Part 1'!C$21)*'Part 1'!F66</f>
        <v>95.713887161619695</v>
      </c>
      <c r="G67" s="1">
        <f>C$22*'6050_Module3Project_Data'!C48+(1-'Part 1'!C$22)*'Part 1'!G66</f>
        <v>94.059770163416559</v>
      </c>
      <c r="H67" s="1">
        <f>C$23*'6050_Module3Project_Data'!C48+(1-'Part 1'!C$23)*'Part 1'!H66</f>
        <v>93.680990016838194</v>
      </c>
      <c r="I67" s="1">
        <f>C$24*'6050_Module3Project_Data'!C48+(1-'Part 1'!C$24)*'Part 1'!I66</f>
        <v>93.892215035444707</v>
      </c>
      <c r="K67" s="29">
        <f>ABS(('6050_Module3Project_Data'!C49-'Part 1'!F67)/'6050_Module3Project_Data'!C49)</f>
        <v>5.1304196138876823E-2</v>
      </c>
      <c r="L67" s="29">
        <f>ABS(('6050_Module3Project_Data'!$C49-'Part 1'!G67)/'6050_Module3Project_Data'!$C49)</f>
        <v>3.3135671249910521E-2</v>
      </c>
      <c r="M67" s="29">
        <f>ABS(('6050_Module3Project_Data'!$C49-'Part 1'!H67)/'6050_Module3Project_Data'!$C49)</f>
        <v>2.8975217951848115E-2</v>
      </c>
      <c r="N67" s="29">
        <f>ABS(('6050_Module3Project_Data'!$C49-'Part 1'!I67)/'6050_Module3Project_Data'!$C49)</f>
        <v>3.1295275730042538E-2</v>
      </c>
      <c r="P67" s="30">
        <f>ABS(('6050_Module3Project_Data'!$C49-'Part 1'!F67)/AVERAGE('6050_Module3Project_Data'!$C$2:$C$253))</f>
        <v>3.4875993513398824E-2</v>
      </c>
      <c r="Q67" s="30">
        <f>ABS(('6050_Module3Project_Data'!$C49-'Part 1'!G67)/AVERAGE('6050_Module3Project_Data'!$C$2:$C$253))</f>
        <v>2.2525242427456828E-2</v>
      </c>
      <c r="R67" s="30">
        <f>ABS(('6050_Module3Project_Data'!$C49-'Part 1'!H67)/AVERAGE('6050_Module3Project_Data'!$C$2:$C$253))</f>
        <v>1.9697014852401412E-2</v>
      </c>
      <c r="S67" s="31">
        <f>ABS(('6050_Module3Project_Data'!$C49-'Part 1'!I67)/AVERAGE('6050_Module3Project_Data'!$C$2:$C$253))</f>
        <v>2.1274163041293988E-2</v>
      </c>
      <c r="U67" s="27">
        <f>C$21*'6050_Module3Project_Data'!$E48+(1-'Part 1'!C$21)*'Part 1'!U66</f>
        <v>367.51685014460315</v>
      </c>
      <c r="V67" s="1">
        <f>C$22*'6050_Module3Project_Data'!$E48+(1-'Part 1'!C$22)*'Part 1'!V66</f>
        <v>363.0242264325322</v>
      </c>
      <c r="W67" s="1">
        <f>C$23*'6050_Module3Project_Data'!$E48+(1-'Part 1'!C$23)*'Part 1'!W66</f>
        <v>361.07561006703395</v>
      </c>
      <c r="X67" s="1">
        <f>C$24*'6050_Module3Project_Data'!$E48+(1-'Part 1'!C$24)*'Part 1'!X66</f>
        <v>361.54513303712321</v>
      </c>
      <c r="Z67" s="29">
        <f>ABS(('6050_Module3Project_Data'!$E49-'Part 1'!U67)/'6050_Module3Project_Data'!$E49)</f>
        <v>5.0288168926445109E-2</v>
      </c>
      <c r="AA67" s="29">
        <f>ABS(('6050_Module3Project_Data'!$E49-'Part 1'!V67)/'6050_Module3Project_Data'!$E49)</f>
        <v>3.7449167040218757E-2</v>
      </c>
      <c r="AB67" s="29">
        <f>ABS(('6050_Module3Project_Data'!$E49-'Part 1'!W67)/'6050_Module3Project_Data'!$E49)</f>
        <v>3.1880419066747594E-2</v>
      </c>
      <c r="AC67" s="29">
        <f>ABS(('6050_Module3Project_Data'!$E49-'Part 1'!X67)/'6050_Module3Project_Data'!$E49)</f>
        <v>3.3222219912967088E-2</v>
      </c>
      <c r="AE67" s="30">
        <f>ABS(('6050_Module3Project_Data'!$E49-'Part 1'!U67)/AVERAGE('6050_Module3Project_Data'!$E$2:$E$253))</f>
        <v>3.9414616020139265E-2</v>
      </c>
      <c r="AF67" s="30">
        <f>ABS(('6050_Module3Project_Data'!$E49-'Part 1'!V67)/AVERAGE('6050_Module3Project_Data'!$E$2:$E$253))</f>
        <v>2.9351725677728303E-2</v>
      </c>
      <c r="AG67" s="30">
        <f>ABS(('6050_Module3Project_Data'!$E49-'Part 1'!W67)/AVERAGE('6050_Module3Project_Data'!$E$2:$E$253))</f>
        <v>2.4987079523911573E-2</v>
      </c>
      <c r="AH67" s="31">
        <f>ABS(('6050_Module3Project_Data'!$E49-'Part 1'!X67)/AVERAGE('6050_Module3Project_Data'!$E$2:$E$253))</f>
        <v>2.6038749653452278E-2</v>
      </c>
    </row>
    <row r="68" spans="1:34" x14ac:dyDescent="0.2">
      <c r="A68" s="3"/>
      <c r="B68" s="2"/>
      <c r="C68" s="1"/>
      <c r="D68" s="2"/>
      <c r="E68" s="8">
        <v>49</v>
      </c>
      <c r="F68" s="27">
        <f>C$21*'6050_Module3Project_Data'!C49+(1-'Part 1'!C$21)*'Part 1'!F67</f>
        <v>94.779709583295755</v>
      </c>
      <c r="G68" s="1">
        <f>C$22*'6050_Module3Project_Data'!C49+(1-'Part 1'!C$22)*'Part 1'!G67</f>
        <v>92.853061806049936</v>
      </c>
      <c r="H68" s="1">
        <f>C$23*'6050_Module3Project_Data'!C49+(1-'Part 1'!C$23)*'Part 1'!H67</f>
        <v>92.098195568735278</v>
      </c>
      <c r="I68" s="1">
        <f>C$24*'6050_Module3Project_Data'!C49+(1-'Part 1'!C$24)*'Part 1'!I67</f>
        <v>91.612842423088935</v>
      </c>
      <c r="K68" s="29">
        <f>ABS(('6050_Module3Project_Data'!C50-'Part 1'!F68)/'6050_Module3Project_Data'!C50)</f>
        <v>0.13061131853534616</v>
      </c>
      <c r="L68" s="29">
        <f>ABS(('6050_Module3Project_Data'!$C50-'Part 1'!G68)/'6050_Module3Project_Data'!$C50)</f>
        <v>0.10762865913111228</v>
      </c>
      <c r="M68" s="29">
        <f>ABS(('6050_Module3Project_Data'!$C50-'Part 1'!H68)/'6050_Module3Project_Data'!$C50)</f>
        <v>9.8623985919510063E-2</v>
      </c>
      <c r="N68" s="29">
        <f>ABS(('6050_Module3Project_Data'!$C50-'Part 1'!I68)/'6050_Module3Project_Data'!$C50)</f>
        <v>9.2834289344503856E-2</v>
      </c>
      <c r="P68" s="30">
        <f>ABS(('6050_Module3Project_Data'!$C50-'Part 1'!F68)/AVERAGE('6050_Module3Project_Data'!$C$2:$C$253))</f>
        <v>8.1754186802200285E-2</v>
      </c>
      <c r="Q68" s="30">
        <f>ABS(('6050_Module3Project_Data'!$C50-'Part 1'!G68)/AVERAGE('6050_Module3Project_Data'!$C$2:$C$253))</f>
        <v>6.7368537447955346E-2</v>
      </c>
      <c r="R68" s="30">
        <f>ABS(('6050_Module3Project_Data'!$C50-'Part 1'!H68)/AVERAGE('6050_Module3Project_Data'!$C$2:$C$253))</f>
        <v>6.1732197932441821E-2</v>
      </c>
      <c r="S68" s="31">
        <f>ABS(('6050_Module3Project_Data'!$C50-'Part 1'!I68)/AVERAGE('6050_Module3Project_Data'!$C$2:$C$253))</f>
        <v>5.8108224599740008E-2</v>
      </c>
      <c r="U68" s="27">
        <f>C$21*'6050_Module3Project_Data'!$E49+(1-'Part 1'!C$21)*'Part 1'!U67</f>
        <v>363.99748279568252</v>
      </c>
      <c r="V68" s="1">
        <f>C$22*'6050_Module3Project_Data'!$E49+(1-'Part 1'!C$22)*'Part 1'!V67</f>
        <v>357.78254121951932</v>
      </c>
      <c r="W68" s="1">
        <f>C$23*'6050_Module3Project_Data'!$E49+(1-'Part 1'!C$23)*'Part 1'!W67</f>
        <v>354.38225206681363</v>
      </c>
      <c r="X68" s="1">
        <f>C$24*'6050_Module3Project_Data'!$E49+(1-'Part 1'!C$24)*'Part 1'!X67</f>
        <v>352.24503732742465</v>
      </c>
      <c r="Z68" s="29">
        <f>ABS(('6050_Module3Project_Data'!$E50-'Part 1'!U68)/'6050_Module3Project_Data'!$E50)</f>
        <v>0.15463119047004764</v>
      </c>
      <c r="AA68" s="29">
        <f>ABS(('6050_Module3Project_Data'!$E50-'Part 1'!V68)/'6050_Module3Project_Data'!$E50)</f>
        <v>0.13491686350362986</v>
      </c>
      <c r="AB68" s="29">
        <f>ABS(('6050_Module3Project_Data'!$E50-'Part 1'!W68)/'6050_Module3Project_Data'!$E50)</f>
        <v>0.12413085508902025</v>
      </c>
      <c r="AC68" s="29">
        <f>ABS(('6050_Module3Project_Data'!$E50-'Part 1'!X68)/'6050_Module3Project_Data'!$E50)</f>
        <v>0.11735142689111706</v>
      </c>
      <c r="AE68" s="30">
        <f>ABS(('6050_Module3Project_Data'!$E50-'Part 1'!U68)/AVERAGE('6050_Module3Project_Data'!$E$2:$E$253))</f>
        <v>0.10918799465076835</v>
      </c>
      <c r="AF68" s="30">
        <f>ABS(('6050_Module3Project_Data'!$E50-'Part 1'!V68)/AVERAGE('6050_Module3Project_Data'!$E$2:$E$253))</f>
        <v>9.5267337241293909E-2</v>
      </c>
      <c r="AG68" s="30">
        <f>ABS(('6050_Module3Project_Data'!$E50-'Part 1'!W68)/AVERAGE('6050_Module3Project_Data'!$E$2:$E$253))</f>
        <v>8.7651133644221696E-2</v>
      </c>
      <c r="AH68" s="31">
        <f>ABS(('6050_Module3Project_Data'!$E50-'Part 1'!X68)/AVERAGE('6050_Module3Project_Data'!$E$2:$E$253))</f>
        <v>8.2864051765347418E-2</v>
      </c>
    </row>
    <row r="69" spans="1:34" x14ac:dyDescent="0.2">
      <c r="A69" s="3"/>
      <c r="B69" s="2"/>
      <c r="C69" s="1"/>
      <c r="D69" s="2"/>
      <c r="E69" s="8">
        <v>50</v>
      </c>
      <c r="F69" s="27">
        <f>C$21*'6050_Module3Project_Data'!C50+(1-'Part 1'!C$21)*'Part 1'!F68</f>
        <v>92.589867214636612</v>
      </c>
      <c r="G69" s="1">
        <f>C$22*'6050_Module3Project_Data'!C50+(1-'Part 1'!C$22)*'Part 1'!G68</f>
        <v>89.244036179629958</v>
      </c>
      <c r="H69" s="1">
        <f>C$23*'6050_Module3Project_Data'!C50+(1-'Part 1'!C$23)*'Part 1'!H68</f>
        <v>87.137576871494105</v>
      </c>
      <c r="I69" s="1">
        <f>C$24*'6050_Module3Project_Data'!C50+(1-'Part 1'!C$24)*'Part 1'!I68</f>
        <v>85.386966676617789</v>
      </c>
      <c r="K69" s="29">
        <f>ABS(('6050_Module3Project_Data'!C51-'Part 1'!F69)/'6050_Module3Project_Data'!C51)</f>
        <v>3.7421481396488654E-2</v>
      </c>
      <c r="L69" s="29">
        <f>ABS(('6050_Module3Project_Data'!$C51-'Part 1'!G69)/'6050_Module3Project_Data'!$C51)</f>
        <v>6.6821516751166572E-5</v>
      </c>
      <c r="M69" s="29">
        <f>ABS(('6050_Module3Project_Data'!$C51-'Part 1'!H69)/'6050_Module3Project_Data'!$C51)</f>
        <v>2.3668606481858773E-2</v>
      </c>
      <c r="N69" s="29">
        <f>ABS(('6050_Module3Project_Data'!$C51-'Part 1'!I69)/'6050_Module3Project_Data'!$C51)</f>
        <v>4.3283286536495366E-2</v>
      </c>
      <c r="P69" s="30">
        <f>ABS(('6050_Module3Project_Data'!$C51-'Part 1'!F69)/AVERAGE('6050_Module3Project_Data'!$C$2:$C$253))</f>
        <v>2.4937697075167502E-2</v>
      </c>
      <c r="Q69" s="30">
        <f>ABS(('6050_Module3Project_Data'!$C51-'Part 1'!G69)/AVERAGE('6050_Module3Project_Data'!$C$2:$C$253))</f>
        <v>4.4529897819603236E-5</v>
      </c>
      <c r="R69" s="30">
        <f>ABS(('6050_Module3Project_Data'!$C51-'Part 1'!H69)/AVERAGE('6050_Module3Project_Data'!$C$2:$C$253))</f>
        <v>1.5772773193616106E-2</v>
      </c>
      <c r="S69" s="31">
        <f>ABS(('6050_Module3Project_Data'!$C51-'Part 1'!I69)/AVERAGE('6050_Module3Project_Data'!$C$2:$C$253))</f>
        <v>2.8844007446644771E-2</v>
      </c>
      <c r="U69" s="27">
        <f>C$21*'6050_Module3Project_Data'!$E50+(1-'Part 1'!C$21)*'Part 1'!U68</f>
        <v>354.24798623654601</v>
      </c>
      <c r="V69" s="1">
        <f>C$22*'6050_Module3Project_Data'!$E50+(1-'Part 1'!C$22)*'Part 1'!V68</f>
        <v>340.76952473171161</v>
      </c>
      <c r="W69" s="1">
        <f>C$23*'6050_Module3Project_Data'!$E50+(1-'Part 1'!C$23)*'Part 1'!W68</f>
        <v>330.9029008267255</v>
      </c>
      <c r="X69" s="1">
        <f>C$24*'6050_Module3Project_Data'!$E50+(1-'Part 1'!C$24)*'Part 1'!X68</f>
        <v>322.64900746548494</v>
      </c>
      <c r="Z69" s="29">
        <f>ABS(('6050_Module3Project_Data'!$E51-'Part 1'!U69)/'6050_Module3Project_Data'!$E51)</f>
        <v>5.336901304682716E-2</v>
      </c>
      <c r="AA69" s="29">
        <f>ABS(('6050_Module3Project_Data'!$E51-'Part 1'!V69)/'6050_Module3Project_Data'!$E51)</f>
        <v>1.3290327367985758E-2</v>
      </c>
      <c r="AB69" s="29">
        <f>ABS(('6050_Module3Project_Data'!$E51-'Part 1'!W69)/'6050_Module3Project_Data'!$E51)</f>
        <v>1.6048430475960003E-2</v>
      </c>
      <c r="AC69" s="29">
        <f>ABS(('6050_Module3Project_Data'!$E51-'Part 1'!X69)/'6050_Module3Project_Data'!$E51)</f>
        <v>4.0591676567747571E-2</v>
      </c>
      <c r="AE69" s="30">
        <f>ABS(('6050_Module3Project_Data'!$E51-'Part 1'!U69)/AVERAGE('6050_Module3Project_Data'!$E$2:$E$253))</f>
        <v>4.020117234556269E-2</v>
      </c>
      <c r="AF69" s="30">
        <f>ABS(('6050_Module3Project_Data'!$E51-'Part 1'!V69)/AVERAGE('6050_Module3Project_Data'!$E$2:$E$253))</f>
        <v>1.0011178969724414E-2</v>
      </c>
      <c r="AG69" s="30">
        <f>ABS(('6050_Module3Project_Data'!$E51-'Part 1'!W69)/AVERAGE('6050_Module3Project_Data'!$E$2:$E$253))</f>
        <v>1.2088769917363209E-2</v>
      </c>
      <c r="AH69" s="31">
        <f>ABS(('6050_Module3Project_Data'!$E51-'Part 1'!X69)/AVERAGE('6050_Module3Project_Data'!$E$2:$E$253))</f>
        <v>3.0576413021982479E-2</v>
      </c>
    </row>
    <row r="70" spans="1:34" x14ac:dyDescent="0.2">
      <c r="A70" s="3"/>
      <c r="B70" s="2"/>
      <c r="C70" s="1"/>
      <c r="D70" s="2"/>
      <c r="E70" s="8">
        <v>51</v>
      </c>
      <c r="F70" s="27">
        <f>C$21*'6050_Module3Project_Data'!C51+(1-'Part 1'!C$21)*'Part 1'!F69</f>
        <v>91.921893771709307</v>
      </c>
      <c r="G70" s="1">
        <f>C$22*'6050_Module3Project_Data'!C51+(1-'Part 1'!C$22)*'Part 1'!G69</f>
        <v>89.246421707777984</v>
      </c>
      <c r="H70" s="1">
        <f>C$23*'6050_Module3Project_Data'!C51+(1-'Part 1'!C$23)*'Part 1'!H69</f>
        <v>88.405030748597639</v>
      </c>
      <c r="I70" s="1">
        <f>C$24*'6050_Module3Project_Data'!C51+(1-'Part 1'!C$24)*'Part 1'!I69</f>
        <v>88.477393335323555</v>
      </c>
      <c r="K70" s="29">
        <f>ABS(('6050_Module3Project_Data'!C52-'Part 1'!F70)/'6050_Module3Project_Data'!C52)</f>
        <v>8.8380515983398023E-2</v>
      </c>
      <c r="L70" s="29">
        <f>ABS(('6050_Module3Project_Data'!$C52-'Part 1'!G70)/'6050_Module3Project_Data'!$C52)</f>
        <v>5.6702190549061261E-2</v>
      </c>
      <c r="M70" s="29">
        <f>ABS(('6050_Module3Project_Data'!$C52-'Part 1'!H70)/'6050_Module3Project_Data'!$C52)</f>
        <v>4.6739890070670663E-2</v>
      </c>
      <c r="N70" s="29">
        <f>ABS(('6050_Module3Project_Data'!$C52-'Part 1'!I70)/'6050_Module3Project_Data'!$C52)</f>
        <v>4.7596683009186957E-2</v>
      </c>
      <c r="P70" s="30">
        <f>ABS(('6050_Module3Project_Data'!$C52-'Part 1'!F70)/AVERAGE('6050_Module3Project_Data'!$C$2:$C$253))</f>
        <v>5.5734214133890035E-2</v>
      </c>
      <c r="Q70" s="30">
        <f>ABS(('6050_Module3Project_Data'!$C52-'Part 1'!G70)/AVERAGE('6050_Module3Project_Data'!$C$2:$C$253))</f>
        <v>3.5757338535064208E-2</v>
      </c>
      <c r="R70" s="30">
        <f>ABS(('6050_Module3Project_Data'!$C52-'Part 1'!H70)/AVERAGE('6050_Module3Project_Data'!$C$2:$C$253))</f>
        <v>2.9474947196309442E-2</v>
      </c>
      <c r="S70" s="31">
        <f>ABS(('6050_Module3Project_Data'!$C52-'Part 1'!I70)/AVERAGE('6050_Module3Project_Data'!$C$2:$C$253))</f>
        <v>3.001525498442693E-2</v>
      </c>
      <c r="U70" s="27">
        <f>C$21*'6050_Module3Project_Data'!$E51+(1-'Part 1'!C$21)*'Part 1'!U69</f>
        <v>350.65838654923681</v>
      </c>
      <c r="V70" s="1">
        <f>C$22*'6050_Module3Project_Data'!$E51+(1-'Part 1'!C$22)*'Part 1'!V69</f>
        <v>338.98170995902694</v>
      </c>
      <c r="W70" s="1">
        <f>C$23*'6050_Module3Project_Data'!$E51+(1-'Part 1'!C$23)*'Part 1'!W69</f>
        <v>334.14115301069023</v>
      </c>
      <c r="X70" s="1">
        <f>C$24*'6050_Module3Project_Data'!$E51+(1-'Part 1'!C$24)*'Part 1'!X69</f>
        <v>333.56979173309696</v>
      </c>
      <c r="Z70" s="29">
        <f>ABS(('6050_Module3Project_Data'!$E52-'Part 1'!U70)/'6050_Module3Project_Data'!$E52)</f>
        <v>0.17339844361802656</v>
      </c>
      <c r="AA70" s="29">
        <f>ABS(('6050_Module3Project_Data'!$E52-'Part 1'!V70)/'6050_Module3Project_Data'!$E52)</f>
        <v>0.13432510425655814</v>
      </c>
      <c r="AB70" s="29">
        <f>ABS(('6050_Module3Project_Data'!$E52-'Part 1'!W70)/'6050_Module3Project_Data'!$E52)</f>
        <v>0.11812728265212549</v>
      </c>
      <c r="AC70" s="29">
        <f>ABS(('6050_Module3Project_Data'!$E52-'Part 1'!X70)/'6050_Module3Project_Data'!$E52)</f>
        <v>0.11621535223896992</v>
      </c>
      <c r="AE70" s="30">
        <f>ABS(('6050_Module3Project_Data'!$E52-'Part 1'!U70)/AVERAGE('6050_Module3Project_Data'!$E$2:$E$253))</f>
        <v>0.11606642626162865</v>
      </c>
      <c r="AF70" s="30">
        <f>ABS(('6050_Module3Project_Data'!$E52-'Part 1'!V70)/AVERAGE('6050_Module3Project_Data'!$E$2:$E$253))</f>
        <v>8.9912195767013092E-2</v>
      </c>
      <c r="AG70" s="30">
        <f>ABS(('6050_Module3Project_Data'!$E52-'Part 1'!W70)/AVERAGE('6050_Module3Project_Data'!$E$2:$E$253))</f>
        <v>7.9069980418233293E-2</v>
      </c>
      <c r="AH70" s="31">
        <f>ABS(('6050_Module3Project_Data'!$E52-'Part 1'!X70)/AVERAGE('6050_Module3Project_Data'!$E$2:$E$253))</f>
        <v>7.7790205780781954E-2</v>
      </c>
    </row>
    <row r="71" spans="1:34" x14ac:dyDescent="0.2">
      <c r="A71" s="3"/>
      <c r="B71" s="2"/>
      <c r="C71" s="1"/>
      <c r="D71" s="2"/>
      <c r="E71" s="8">
        <v>52</v>
      </c>
      <c r="F71" s="27">
        <f>C$21*'6050_Module3Project_Data'!C52+(1-'Part 1'!C$21)*'Part 1'!F70</f>
        <v>90.429014345367449</v>
      </c>
      <c r="G71" s="1">
        <f>C$22*'6050_Module3Project_Data'!C52+(1-'Part 1'!C$22)*'Part 1'!G70</f>
        <v>87.330851680666797</v>
      </c>
      <c r="H71" s="1">
        <f>C$23*'6050_Module3Project_Data'!C52+(1-'Part 1'!C$23)*'Part 1'!H70</f>
        <v>86.036510283439057</v>
      </c>
      <c r="I71" s="1">
        <f>C$24*'6050_Module3Project_Data'!C52+(1-'Part 1'!C$24)*'Part 1'!I70</f>
        <v>85.261475979064713</v>
      </c>
      <c r="K71" s="29">
        <f>ABS(('6050_Module3Project_Data'!C53-'Part 1'!F71)/'6050_Module3Project_Data'!C53)</f>
        <v>4.0950588622555421E-4</v>
      </c>
      <c r="L71" s="29">
        <f>ABS(('6050_Module3Project_Data'!$C53-'Part 1'!G71)/'6050_Module3Project_Data'!$C53)</f>
        <v>3.3865238818067585E-2</v>
      </c>
      <c r="M71" s="29">
        <f>ABS(('6050_Module3Project_Data'!$C53-'Part 1'!H71)/'6050_Module3Project_Data'!$C53)</f>
        <v>4.8184442085099817E-2</v>
      </c>
      <c r="N71" s="29">
        <f>ABS(('6050_Module3Project_Data'!$C53-'Part 1'!I71)/'6050_Module3Project_Data'!$C53)</f>
        <v>5.675858934410654E-2</v>
      </c>
      <c r="P71" s="30">
        <f>ABS(('6050_Module3Project_Data'!$C53-'Part 1'!F71)/AVERAGE('6050_Module3Project_Data'!$C$2:$C$253))</f>
        <v>2.7638678915904534E-4</v>
      </c>
      <c r="Q71" s="30">
        <f>ABS(('6050_Module3Project_Data'!$C53-'Part 1'!G71)/AVERAGE('6050_Module3Project_Data'!$C$2:$C$253))</f>
        <v>2.2856581396914436E-2</v>
      </c>
      <c r="R71" s="30">
        <f>ABS(('6050_Module3Project_Data'!$C53-'Part 1'!H71)/AVERAGE('6050_Module3Project_Data'!$C$2:$C$253))</f>
        <v>3.252100563942923E-2</v>
      </c>
      <c r="S71" s="31">
        <f>ABS(('6050_Module3Project_Data'!$C53-'Part 1'!I71)/AVERAGE('6050_Module3Project_Data'!$C$2:$C$253))</f>
        <v>3.8307933521067622E-2</v>
      </c>
      <c r="U71" s="27">
        <f>C$21*'6050_Module3Project_Data'!$E52+(1-'Part 1'!C$21)*'Part 1'!U70</f>
        <v>340.29470849938946</v>
      </c>
      <c r="V71" s="1">
        <f>C$22*'6050_Module3Project_Data'!$E52+(1-'Part 1'!C$22)*'Part 1'!V70</f>
        <v>322.92502449541615</v>
      </c>
      <c r="W71" s="1">
        <f>C$23*'6050_Module3Project_Data'!$E52+(1-'Part 1'!C$23)*'Part 1'!W70</f>
        <v>312.9604589842761</v>
      </c>
      <c r="X71" s="1">
        <f>C$24*'6050_Module3Project_Data'!$E52+(1-'Part 1'!C$24)*'Part 1'!X70</f>
        <v>305.78595538661938</v>
      </c>
      <c r="Z71" s="29">
        <f>ABS(('6050_Module3Project_Data'!$E53-'Part 1'!U71)/'6050_Module3Project_Data'!$E53)</f>
        <v>6.4252411256886494E-2</v>
      </c>
      <c r="AA71" s="29">
        <f>ABS(('6050_Module3Project_Data'!$E53-'Part 1'!V71)/'6050_Module3Project_Data'!$E53)</f>
        <v>9.9297091334359759E-3</v>
      </c>
      <c r="AB71" s="29">
        <f>ABS(('6050_Module3Project_Data'!$E53-'Part 1'!W71)/'6050_Module3Project_Data'!$E53)</f>
        <v>2.1233904662154492E-2</v>
      </c>
      <c r="AC71" s="29">
        <f>ABS(('6050_Module3Project_Data'!$E53-'Part 1'!X71)/'6050_Module3Project_Data'!$E53)</f>
        <v>4.3671757977734552E-2</v>
      </c>
      <c r="AE71" s="30">
        <f>ABS(('6050_Module3Project_Data'!$E53-'Part 1'!U71)/AVERAGE('6050_Module3Project_Data'!$E$2:$E$253))</f>
        <v>4.6017463735206668E-2</v>
      </c>
      <c r="AF71" s="30">
        <f>ABS(('6050_Module3Project_Data'!$E53-'Part 1'!V71)/AVERAGE('6050_Module3Project_Data'!$E$2:$E$253))</f>
        <v>7.1116401861115539E-3</v>
      </c>
      <c r="AG71" s="30">
        <f>ABS(('6050_Module3Project_Data'!$E53-'Part 1'!W71)/AVERAGE('6050_Module3Project_Data'!$E$2:$E$253))</f>
        <v>1.5207685106802935E-2</v>
      </c>
      <c r="AH71" s="31">
        <f>ABS(('6050_Module3Project_Data'!$E53-'Part 1'!X71)/AVERAGE('6050_Module3Project_Data'!$E$2:$E$253))</f>
        <v>3.1277636117939912E-2</v>
      </c>
    </row>
    <row r="72" spans="1:34" x14ac:dyDescent="0.2">
      <c r="A72" s="3"/>
      <c r="B72" s="2"/>
      <c r="C72" s="1"/>
      <c r="D72" s="2"/>
      <c r="E72" s="8">
        <v>53</v>
      </c>
      <c r="F72" s="27">
        <f>C$21*'6050_Module3Project_Data'!C53+(1-'Part 1'!C$21)*'Part 1'!F71</f>
        <v>90.421611134293954</v>
      </c>
      <c r="G72" s="1">
        <f>C$22*'6050_Module3Project_Data'!C53+(1-'Part 1'!C$22)*'Part 1'!G71</f>
        <v>88.555310324400082</v>
      </c>
      <c r="H72" s="1">
        <f>C$23*'6050_Module3Project_Data'!C53+(1-'Part 1'!C$23)*'Part 1'!H71</f>
        <v>88.649803087375631</v>
      </c>
      <c r="I72" s="1">
        <f>C$24*'6050_Module3Project_Data'!C53+(1-'Part 1'!C$24)*'Part 1'!I71</f>
        <v>89.365893827812954</v>
      </c>
      <c r="K72" s="29">
        <f>ABS(('6050_Module3Project_Data'!C54-'Part 1'!F72)/'6050_Module3Project_Data'!C54)</f>
        <v>1.1785670663454054E-2</v>
      </c>
      <c r="L72" s="29">
        <f>ABS(('6050_Module3Project_Data'!$C54-'Part 1'!G72)/'6050_Module3Project_Data'!$C54)</f>
        <v>3.2182400826228606E-2</v>
      </c>
      <c r="M72" s="29">
        <f>ABS(('6050_Module3Project_Data'!$C54-'Part 1'!H72)/'6050_Module3Project_Data'!$C54)</f>
        <v>3.1149693034146112E-2</v>
      </c>
      <c r="N72" s="29">
        <f>ABS(('6050_Module3Project_Data'!$C54-'Part 1'!I72)/'6050_Module3Project_Data'!$C54)</f>
        <v>2.3323564723355693E-2</v>
      </c>
      <c r="P72" s="30">
        <f>ABS(('6050_Module3Project_Data'!$C54-'Part 1'!F72)/AVERAGE('6050_Module3Project_Data'!$C$2:$C$253))</f>
        <v>8.0519772595620542E-3</v>
      </c>
      <c r="Q72" s="30">
        <f>ABS(('6050_Module3Project_Data'!$C54-'Part 1'!G72)/AVERAGE('6050_Module3Project_Data'!$C$2:$C$253))</f>
        <v>2.1987035529037888E-2</v>
      </c>
      <c r="R72" s="30">
        <f>ABS(('6050_Module3Project_Data'!$C54-'Part 1'!H72)/AVERAGE('6050_Module3Project_Data'!$C$2:$C$253))</f>
        <v>2.1281488946660897E-2</v>
      </c>
      <c r="S72" s="31">
        <f>ABS(('6050_Module3Project_Data'!$C54-'Part 1'!I72)/AVERAGE('6050_Module3Project_Data'!$C$2:$C$253))</f>
        <v>1.5934673395102707E-2</v>
      </c>
      <c r="U72" s="27">
        <f>C$21*'6050_Module3Project_Data'!$E53+(1-'Part 1'!C$21)*'Part 1'!U71</f>
        <v>336.18576679951155</v>
      </c>
      <c r="V72" s="1">
        <f>C$22*'6050_Module3Project_Data'!$E53+(1-'Part 1'!C$22)*'Part 1'!V71</f>
        <v>321.65501469724973</v>
      </c>
      <c r="W72" s="1">
        <f>C$23*'6050_Module3Project_Data'!$E53+(1-'Part 1'!C$23)*'Part 1'!W71</f>
        <v>317.03418359371045</v>
      </c>
      <c r="X72" s="1">
        <f>C$24*'6050_Module3Project_Data'!$E53+(1-'Part 1'!C$24)*'Part 1'!X71</f>
        <v>316.95719107732384</v>
      </c>
      <c r="Z72" s="29">
        <f>ABS(('6050_Module3Project_Data'!$E54-'Part 1'!U72)/'6050_Module3Project_Data'!$E54)</f>
        <v>6.5666356613027901E-2</v>
      </c>
      <c r="AA72" s="29">
        <f>ABS(('6050_Module3Project_Data'!$E54-'Part 1'!V72)/'6050_Module3Project_Data'!$E54)</f>
        <v>1.9605710443854757E-2</v>
      </c>
      <c r="AB72" s="29">
        <f>ABS(('6050_Module3Project_Data'!$E54-'Part 1'!W72)/'6050_Module3Project_Data'!$E54)</f>
        <v>4.9582603346135182E-3</v>
      </c>
      <c r="AC72" s="29">
        <f>ABS(('6050_Module3Project_Data'!$E54-'Part 1'!X72)/'6050_Module3Project_Data'!$E54)</f>
        <v>4.7142037964522264E-3</v>
      </c>
      <c r="AE72" s="30">
        <f>ABS(('6050_Module3Project_Data'!$E54-'Part 1'!U72)/AVERAGE('6050_Module3Project_Data'!$E$2:$E$253))</f>
        <v>4.6400609298053251E-2</v>
      </c>
      <c r="AF72" s="30">
        <f>ABS(('6050_Module3Project_Data'!$E54-'Part 1'!V72)/AVERAGE('6050_Module3Project_Data'!$E$2:$E$253))</f>
        <v>1.3853622421554955E-2</v>
      </c>
      <c r="AG72" s="30">
        <f>ABS(('6050_Module3Project_Data'!$E54-'Part 1'!W72)/AVERAGE('6050_Module3Project_Data'!$E$2:$E$253))</f>
        <v>3.5035642671667967E-3</v>
      </c>
      <c r="AH72" s="31">
        <f>ABS(('6050_Module3Project_Data'!$E54-'Part 1'!X72)/AVERAGE('6050_Module3Project_Data'!$E$2:$E$253))</f>
        <v>3.3311110862998868E-3</v>
      </c>
    </row>
    <row r="73" spans="1:34" x14ac:dyDescent="0.2">
      <c r="A73" s="3"/>
      <c r="B73" s="2"/>
      <c r="C73" s="1"/>
      <c r="D73" s="2"/>
      <c r="E73" s="8">
        <v>54</v>
      </c>
      <c r="F73" s="27">
        <f>C$21*'6050_Module3Project_Data'!C54+(1-'Part 1'!C$21)*'Part 1'!F72</f>
        <v>90.637288907435163</v>
      </c>
      <c r="G73" s="1">
        <f>C$22*'6050_Module3Project_Data'!C54+(1-'Part 1'!C$22)*'Part 1'!G72</f>
        <v>89.733186194640041</v>
      </c>
      <c r="H73" s="1">
        <f>C$23*'6050_Module3Project_Data'!C54+(1-'Part 1'!C$23)*'Part 1'!H72</f>
        <v>90.359921234950249</v>
      </c>
      <c r="I73" s="1">
        <f>C$24*'6050_Module3Project_Data'!C54+(1-'Part 1'!C$24)*'Part 1'!I72</f>
        <v>91.073178765562588</v>
      </c>
      <c r="K73" s="29">
        <f>ABS(('6050_Module3Project_Data'!C55-'Part 1'!F73)/'6050_Module3Project_Data'!C55)</f>
        <v>3.6250282684783738E-2</v>
      </c>
      <c r="L73" s="29">
        <f>ABS(('6050_Module3Project_Data'!$C55-'Part 1'!G73)/'6050_Module3Project_Data'!$C55)</f>
        <v>4.5863640987789452E-2</v>
      </c>
      <c r="M73" s="29">
        <f>ABS(('6050_Module3Project_Data'!$C55-'Part 1'!H73)/'6050_Module3Project_Data'!$C55)</f>
        <v>3.9199543625528702E-2</v>
      </c>
      <c r="N73" s="29">
        <f>ABS(('6050_Module3Project_Data'!$C55-'Part 1'!I73)/'6050_Module3Project_Data'!$C55)</f>
        <v>3.1615449354983928E-2</v>
      </c>
      <c r="P73" s="30">
        <f>ABS(('6050_Module3Project_Data'!$C55-'Part 1'!F73)/AVERAGE('6050_Module3Project_Data'!$C$2:$C$253))</f>
        <v>2.5455473812500563E-2</v>
      </c>
      <c r="Q73" s="30">
        <f>ABS(('6050_Module3Project_Data'!$C55-'Part 1'!G73)/AVERAGE('6050_Module3Project_Data'!$C$2:$C$253))</f>
        <v>3.2206113322273716E-2</v>
      </c>
      <c r="R73" s="30">
        <f>ABS(('6050_Module3Project_Data'!$C55-'Part 1'!H73)/AVERAGE('6050_Module3Project_Data'!$C$2:$C$253))</f>
        <v>2.7526487583515297E-2</v>
      </c>
      <c r="S73" s="31">
        <f>ABS(('6050_Module3Project_Data'!$C55-'Part 1'!I73)/AVERAGE('6050_Module3Project_Data'!$C$2:$C$253))</f>
        <v>2.220082668387148E-2</v>
      </c>
      <c r="U73" s="27">
        <f>C$21*'6050_Module3Project_Data'!$E54+(1-'Part 1'!C$21)*'Part 1'!U72</f>
        <v>332.04261367960925</v>
      </c>
      <c r="V73" s="1">
        <f>C$22*'6050_Module3Project_Data'!$E54+(1-'Part 1'!C$22)*'Part 1'!V72</f>
        <v>319.18100929834986</v>
      </c>
      <c r="W73" s="1">
        <f>C$23*'6050_Module3Project_Data'!$E54+(1-'Part 1'!C$23)*'Part 1'!W72</f>
        <v>316.09567415748421</v>
      </c>
      <c r="X73" s="1">
        <f>C$24*'6050_Module3Project_Data'!$E54+(1-'Part 1'!C$24)*'Part 1'!X72</f>
        <v>315.7674391754648</v>
      </c>
      <c r="Z73" s="29">
        <f>ABS(('6050_Module3Project_Data'!$E55-'Part 1'!U73)/'6050_Module3Project_Data'!$E55)</f>
        <v>3.7993192346628812E-5</v>
      </c>
      <c r="AA73" s="29">
        <f>ABS(('6050_Module3Project_Data'!$E55-'Part 1'!V73)/'6050_Module3Project_Data'!$E55)</f>
        <v>3.8698278914821124E-2</v>
      </c>
      <c r="AB73" s="29">
        <f>ABS(('6050_Module3Project_Data'!$E55-'Part 1'!W73)/'6050_Module3Project_Data'!$E55)</f>
        <v>4.7990617414403872E-2</v>
      </c>
      <c r="AC73" s="29">
        <f>ABS(('6050_Module3Project_Data'!$E55-'Part 1'!X73)/'6050_Module3Project_Data'!$E55)</f>
        <v>4.8979187673734936E-2</v>
      </c>
      <c r="AE73" s="30">
        <f>ABS(('6050_Module3Project_Data'!$E55-'Part 1'!U73)/AVERAGE('6050_Module3Project_Data'!$E$2:$E$253))</f>
        <v>2.8255682720460145E-5</v>
      </c>
      <c r="AF73" s="30">
        <f>ABS(('6050_Module3Project_Data'!$E55-'Part 1'!V73)/AVERAGE('6050_Module3Project_Data'!$E$2:$E$253))</f>
        <v>2.8780058302789121E-2</v>
      </c>
      <c r="AG73" s="30">
        <f>ABS(('6050_Module3Project_Data'!$E55-'Part 1'!W73)/AVERAGE('6050_Module3Project_Data'!$E$2:$E$253))</f>
        <v>3.5690806048855377E-2</v>
      </c>
      <c r="AH73" s="31">
        <f>ABS(('6050_Module3Project_Data'!$E55-'Part 1'!X73)/AVERAGE('6050_Module3Project_Data'!$E$2:$E$253))</f>
        <v>3.6426009538462117E-2</v>
      </c>
    </row>
    <row r="74" spans="1:34" x14ac:dyDescent="0.2">
      <c r="A74" s="3"/>
      <c r="B74" s="2"/>
      <c r="C74" s="1"/>
      <c r="D74" s="2"/>
      <c r="E74" s="8">
        <v>55</v>
      </c>
      <c r="F74" s="27">
        <f>C$21*'6050_Module3Project_Data'!C55+(1-'Part 1'!C$21)*'Part 1'!F73</f>
        <v>91.319131357948137</v>
      </c>
      <c r="G74" s="1">
        <f>C$22*'6050_Module3Project_Data'!C55+(1-'Part 1'!C$22)*'Part 1'!G73</f>
        <v>91.458512180784027</v>
      </c>
      <c r="H74" s="1">
        <f>C$23*'6050_Module3Project_Data'!C55+(1-'Part 1'!C$23)*'Part 1'!H73</f>
        <v>92.571869189980106</v>
      </c>
      <c r="I74" s="1">
        <f>C$24*'6050_Module3Project_Data'!C55+(1-'Part 1'!C$24)*'Part 1'!I73</f>
        <v>93.451836681112525</v>
      </c>
      <c r="K74" s="29">
        <f>ABS(('6050_Module3Project_Data'!C56-'Part 1'!F74)/'6050_Module3Project_Data'!C56)</f>
        <v>1.067516152010611E-2</v>
      </c>
      <c r="L74" s="29">
        <f>ABS(('6050_Module3Project_Data'!$C56-'Part 1'!G74)/'6050_Module3Project_Data'!$C56)</f>
        <v>9.1651503319925779E-3</v>
      </c>
      <c r="M74" s="29">
        <f>ABS(('6050_Module3Project_Data'!$C56-'Part 1'!H74)/'6050_Module3Project_Data'!$C56)</f>
        <v>2.8966348264303065E-3</v>
      </c>
      <c r="N74" s="29">
        <f>ABS(('6050_Module3Project_Data'!$C56-'Part 1'!I74)/'6050_Module3Project_Data'!$C56)</f>
        <v>1.2429946007629641E-2</v>
      </c>
      <c r="P74" s="30">
        <f>ABS(('6050_Module3Project_Data'!$C56-'Part 1'!F74)/AVERAGE('6050_Module3Project_Data'!$C$2:$C$253))</f>
        <v>7.3574015297403214E-3</v>
      </c>
      <c r="Q74" s="30">
        <f>ABS(('6050_Module3Project_Data'!$C56-'Part 1'!G74)/AVERAGE('6050_Module3Project_Data'!$C$2:$C$253))</f>
        <v>6.3166904731041433E-3</v>
      </c>
      <c r="R74" s="30">
        <f>ABS(('6050_Module3Project_Data'!$C56-'Part 1'!H74)/AVERAGE('6050_Module3Project_Data'!$C$2:$C$253))</f>
        <v>1.9963824868539874E-3</v>
      </c>
      <c r="S74" s="31">
        <f>ABS(('6050_Module3Project_Data'!$C56-'Part 1'!I74)/AVERAGE('6050_Module3Project_Data'!$C$2:$C$253))</f>
        <v>8.5668121834858099E-3</v>
      </c>
      <c r="U74" s="27">
        <f>C$21*'6050_Module3Project_Data'!$E55+(1-'Part 1'!C$21)*'Part 1'!U73</f>
        <v>332.04009070368738</v>
      </c>
      <c r="V74" s="1">
        <f>C$22*'6050_Module3Project_Data'!$E55+(1-'Part 1'!C$22)*'Part 1'!V73</f>
        <v>324.32060509900992</v>
      </c>
      <c r="W74" s="1">
        <f>C$23*'6050_Module3Project_Data'!$E55+(1-'Part 1'!C$23)*'Part 1'!W73</f>
        <v>325.65626894299368</v>
      </c>
      <c r="X74" s="1">
        <f>C$24*'6050_Module3Project_Data'!$E55+(1-'Part 1'!C$24)*'Part 1'!X73</f>
        <v>328.77748687509296</v>
      </c>
      <c r="Z74" s="29">
        <f>ABS(('6050_Module3Project_Data'!$E56-'Part 1'!U74)/'6050_Module3Project_Data'!$E56)</f>
        <v>2.373271424193846E-3</v>
      </c>
      <c r="AA74" s="29">
        <f>ABS(('6050_Module3Project_Data'!$E56-'Part 1'!V74)/'6050_Module3Project_Data'!$E56)</f>
        <v>2.5566751325254718E-2</v>
      </c>
      <c r="AB74" s="29">
        <f>ABS(('6050_Module3Project_Data'!$E56-'Part 1'!W74)/'6050_Module3Project_Data'!$E56)</f>
        <v>2.1553699924363449E-2</v>
      </c>
      <c r="AC74" s="29">
        <f>ABS(('6050_Module3Project_Data'!$E56-'Part 1'!X74)/'6050_Module3Project_Data'!$E56)</f>
        <v>1.2175885250920546E-2</v>
      </c>
      <c r="AE74" s="30">
        <f>ABS(('6050_Module3Project_Data'!$E56-'Part 1'!U74)/AVERAGE('6050_Module3Project_Data'!$E$2:$E$253))</f>
        <v>1.7692636410116928E-3</v>
      </c>
      <c r="AF74" s="30">
        <f>ABS(('6050_Module3Project_Data'!$E56-'Part 1'!V74)/AVERAGE('6050_Module3Project_Data'!$E$2:$E$253))</f>
        <v>1.9059903168861483E-2</v>
      </c>
      <c r="AG74" s="30">
        <f>ABS(('6050_Module3Project_Data'!$E56-'Part 1'!W74)/AVERAGE('6050_Module3Project_Data'!$E$2:$E$253))</f>
        <v>1.6068190606730186E-2</v>
      </c>
      <c r="AH74" s="31">
        <f>ABS(('6050_Module3Project_Data'!$E56-'Part 1'!X74)/AVERAGE('6050_Module3Project_Data'!$E$2:$E$253))</f>
        <v>9.077070094880433E-3</v>
      </c>
    </row>
    <row r="75" spans="1:34" x14ac:dyDescent="0.2">
      <c r="A75" s="3"/>
      <c r="B75" s="2"/>
      <c r="C75" s="1"/>
      <c r="D75" s="2"/>
      <c r="E75" s="8">
        <v>56</v>
      </c>
      <c r="F75" s="27">
        <f>C$21*'6050_Module3Project_Data'!C56+(1-'Part 1'!C$21)*'Part 1'!F74</f>
        <v>91.516204440358521</v>
      </c>
      <c r="G75" s="1">
        <f>C$22*'6050_Module3Project_Data'!C56+(1-'Part 1'!C$22)*'Part 1'!G74</f>
        <v>91.796906016470416</v>
      </c>
      <c r="H75" s="1">
        <f>C$23*'6050_Module3Project_Data'!C56+(1-'Part 1'!C$23)*'Part 1'!H74</f>
        <v>92.41144573799204</v>
      </c>
      <c r="I75" s="1">
        <f>C$24*'6050_Module3Project_Data'!C56+(1-'Part 1'!C$24)*'Part 1'!I74</f>
        <v>92.533964752222516</v>
      </c>
      <c r="K75" s="29">
        <f>ABS(('6050_Module3Project_Data'!C57-'Part 1'!F75)/'6050_Module3Project_Data'!C57)</f>
        <v>3.8104274674598468E-2</v>
      </c>
      <c r="L75" s="29">
        <f>ABS(('6050_Module3Project_Data'!$C57-'Part 1'!G75)/'6050_Module3Project_Data'!$C57)</f>
        <v>3.5153915797662111E-2</v>
      </c>
      <c r="M75" s="29">
        <f>ABS(('6050_Module3Project_Data'!$C57-'Part 1'!H75)/'6050_Module3Project_Data'!$C57)</f>
        <v>2.8694697621065315E-2</v>
      </c>
      <c r="N75" s="29">
        <f>ABS(('6050_Module3Project_Data'!$C57-'Part 1'!I75)/'6050_Module3Project_Data'!$C57)</f>
        <v>2.7406941897583782E-2</v>
      </c>
      <c r="P75" s="30">
        <f>ABS(('6050_Module3Project_Data'!$C57-'Part 1'!F75)/AVERAGE('6050_Module3Project_Data'!$C$2:$C$253))</f>
        <v>2.706891502446894E-2</v>
      </c>
      <c r="Q75" s="30">
        <f>ABS(('6050_Module3Project_Data'!$C57-'Part 1'!G75)/AVERAGE('6050_Module3Project_Data'!$C$2:$C$253))</f>
        <v>2.4973008084539252E-2</v>
      </c>
      <c r="R75" s="30">
        <f>ABS(('6050_Module3Project_Data'!$C57-'Part 1'!H75)/AVERAGE('6050_Module3Project_Data'!$C$2:$C$253))</f>
        <v>2.0384440805935194E-2</v>
      </c>
      <c r="S75" s="31">
        <f>ABS(('6050_Module3Project_Data'!$C57-'Part 1'!I75)/AVERAGE('6050_Module3Project_Data'!$C$2:$C$253))</f>
        <v>1.9469631363979518E-2</v>
      </c>
      <c r="U75" s="27">
        <f>C$21*'6050_Module3Project_Data'!$E56+(1-'Part 1'!C$21)*'Part 1'!U74</f>
        <v>332.19806988294994</v>
      </c>
      <c r="V75" s="1">
        <f>C$22*'6050_Module3Project_Data'!$E56+(1-'Part 1'!C$22)*'Part 1'!V74</f>
        <v>327.72435769940591</v>
      </c>
      <c r="W75" s="1">
        <f>C$23*'6050_Module3Project_Data'!$E56+(1-'Part 1'!C$23)*'Part 1'!W74</f>
        <v>329.96049953719751</v>
      </c>
      <c r="X75" s="1">
        <f>C$24*'6050_Module3Project_Data'!$E56+(1-'Part 1'!C$24)*'Part 1'!X74</f>
        <v>332.01948665501857</v>
      </c>
      <c r="Z75" s="29">
        <f>ABS(('6050_Module3Project_Data'!$E57-'Part 1'!U75)/'6050_Module3Project_Data'!$E57)</f>
        <v>7.7919116146668743E-2</v>
      </c>
      <c r="AA75" s="29">
        <f>ABS(('6050_Module3Project_Data'!$E57-'Part 1'!V75)/'6050_Module3Project_Data'!$E57)</f>
        <v>9.0336781564656202E-2</v>
      </c>
      <c r="AB75" s="29">
        <f>ABS(('6050_Module3Project_Data'!$E57-'Part 1'!W75)/'6050_Module3Project_Data'!$E57)</f>
        <v>8.4129931407643563E-2</v>
      </c>
      <c r="AC75" s="29">
        <f>ABS(('6050_Module3Project_Data'!$E57-'Part 1'!X75)/'6050_Module3Project_Data'!$E57)</f>
        <v>7.84148089142708E-2</v>
      </c>
      <c r="AE75" s="30">
        <f>ABS(('6050_Module3Project_Data'!$E57-'Part 1'!U75)/AVERAGE('6050_Module3Project_Data'!$E$2:$E$253))</f>
        <v>6.2877432404791517E-2</v>
      </c>
      <c r="AF75" s="30">
        <f>ABS(('6050_Module3Project_Data'!$E57-'Part 1'!V75)/AVERAGE('6050_Module3Project_Data'!$E$2:$E$253))</f>
        <v>7.2897963393299209E-2</v>
      </c>
      <c r="AG75" s="30">
        <f>ABS(('6050_Module3Project_Data'!$E57-'Part 1'!W75)/AVERAGE('6050_Module3Project_Data'!$E$2:$E$253))</f>
        <v>6.7889297734674212E-2</v>
      </c>
      <c r="AH75" s="31">
        <f>ABS(('6050_Module3Project_Data'!$E57-'Part 1'!X75)/AVERAGE('6050_Module3Project_Data'!$E$2:$E$253))</f>
        <v>6.3277435510958352E-2</v>
      </c>
    </row>
    <row r="76" spans="1:34" x14ac:dyDescent="0.2">
      <c r="A76" s="3"/>
      <c r="B76" s="2"/>
      <c r="C76" s="1"/>
      <c r="D76" s="2"/>
      <c r="E76" s="8">
        <v>57</v>
      </c>
      <c r="F76" s="27">
        <f>C$21*'6050_Module3Project_Data'!C57+(1-'Part 1'!C$21)*'Part 1'!F75</f>
        <v>92.241264028286821</v>
      </c>
      <c r="G76" s="1">
        <f>C$22*'6050_Module3Project_Data'!C57+(1-'Part 1'!C$22)*'Part 1'!G75</f>
        <v>93.134744561882258</v>
      </c>
      <c r="H76" s="1">
        <f>C$23*'6050_Module3Project_Data'!C57+(1-'Part 1'!C$23)*'Part 1'!H75</f>
        <v>94.049479723196811</v>
      </c>
      <c r="I76" s="1">
        <f>C$24*'6050_Module3Project_Data'!C57+(1-'Part 1'!C$24)*'Part 1'!I75</f>
        <v>94.619994854444514</v>
      </c>
      <c r="K76" s="29">
        <f>ABS(('6050_Module3Project_Data'!C58-'Part 1'!F76)/'6050_Module3Project_Data'!C58)</f>
        <v>4.9108121815994187E-2</v>
      </c>
      <c r="L76" s="29">
        <f>ABS(('6050_Module3Project_Data'!$C58-'Part 1'!G76)/'6050_Module3Project_Data'!$C58)</f>
        <v>3.9897456809811362E-2</v>
      </c>
      <c r="M76" s="29">
        <f>ABS(('6050_Module3Project_Data'!$C58-'Part 1'!H76)/'6050_Module3Project_Data'!$C58)</f>
        <v>3.0467683218280712E-2</v>
      </c>
      <c r="N76" s="29">
        <f>ABS(('6050_Module3Project_Data'!$C58-'Part 1'!I76)/'6050_Module3Project_Data'!$C58)</f>
        <v>2.4586386919932507E-2</v>
      </c>
      <c r="P76" s="30">
        <f>ABS(('6050_Module3Project_Data'!$C58-'Part 1'!F76)/AVERAGE('6050_Module3Project_Data'!$C$2:$C$253))</f>
        <v>3.5569239252800804E-2</v>
      </c>
      <c r="Q76" s="30">
        <f>ABS(('6050_Module3Project_Data'!$C58-'Part 1'!G76)/AVERAGE('6050_Module3Project_Data'!$C$2:$C$253))</f>
        <v>2.8897912083949179E-2</v>
      </c>
      <c r="R76" s="30">
        <f>ABS(('6050_Module3Project_Data'!$C58-'Part 1'!H76)/AVERAGE('6050_Module3Project_Data'!$C$2:$C$253))</f>
        <v>2.2067883555599813E-2</v>
      </c>
      <c r="S76" s="31">
        <f>ABS(('6050_Module3Project_Data'!$C58-'Part 1'!I76)/AVERAGE('6050_Module3Project_Data'!$C$2:$C$253))</f>
        <v>1.7808033506021531E-2</v>
      </c>
      <c r="U76" s="27">
        <f>C$21*'6050_Module3Project_Data'!$E57+(1-'Part 1'!C$21)*'Part 1'!U75</f>
        <v>337.81245370635997</v>
      </c>
      <c r="V76" s="1">
        <f>C$22*'6050_Module3Project_Data'!$E57+(1-'Part 1'!C$22)*'Part 1'!V75</f>
        <v>340.74261021964355</v>
      </c>
      <c r="W76" s="1">
        <f>C$23*'6050_Module3Project_Data'!$E57+(1-'Part 1'!C$23)*'Part 1'!W75</f>
        <v>348.14619321487902</v>
      </c>
      <c r="X76" s="1">
        <f>C$24*'6050_Module3Project_Data'!$E57+(1-'Part 1'!C$24)*'Part 1'!X75</f>
        <v>354.61988853100371</v>
      </c>
      <c r="Z76" s="29">
        <f>ABS(('6050_Module3Project_Data'!$E58-'Part 1'!U76)/'6050_Module3Project_Data'!$E58)</f>
        <v>5.4594070287426674E-2</v>
      </c>
      <c r="AA76" s="29">
        <f>ABS(('6050_Module3Project_Data'!$E58-'Part 1'!V76)/'6050_Module3Project_Data'!$E58)</f>
        <v>4.6393699601708346E-2</v>
      </c>
      <c r="AB76" s="29">
        <f>ABS(('6050_Module3Project_Data'!$E58-'Part 1'!W76)/'6050_Module3Project_Data'!$E58)</f>
        <v>2.5673944637023317E-2</v>
      </c>
      <c r="AC76" s="29">
        <f>ABS(('6050_Module3Project_Data'!$E58-'Part 1'!X76)/'6050_Module3Project_Data'!$E58)</f>
        <v>7.5565843329038693E-3</v>
      </c>
      <c r="AE76" s="30">
        <f>ABS(('6050_Module3Project_Data'!$E58-'Part 1'!U76)/AVERAGE('6050_Module3Project_Data'!$E$2:$E$253))</f>
        <v>4.3694372207062807E-2</v>
      </c>
      <c r="AF76" s="30">
        <f>ABS(('6050_Module3Project_Data'!$E58-'Part 1'!V76)/AVERAGE('6050_Module3Project_Data'!$E$2:$E$253))</f>
        <v>3.7131204319209167E-2</v>
      </c>
      <c r="AG76" s="30">
        <f>ABS(('6050_Module3Project_Data'!$E58-'Part 1'!W76)/AVERAGE('6050_Module3Project_Data'!$E$2:$E$253))</f>
        <v>2.05481453770993E-2</v>
      </c>
      <c r="AH76" s="31">
        <f>ABS(('6050_Module3Project_Data'!$E58-'Part 1'!X76)/AVERAGE('6050_Module3Project_Data'!$E$2:$E$253))</f>
        <v>6.0479133854213366E-3</v>
      </c>
    </row>
    <row r="77" spans="1:34" x14ac:dyDescent="0.2">
      <c r="A77" s="3"/>
      <c r="B77" s="2"/>
      <c r="C77" s="1"/>
      <c r="D77" s="2"/>
      <c r="E77" s="8">
        <v>58</v>
      </c>
      <c r="F77" s="27">
        <f>C$21*'6050_Module3Project_Data'!C58+(1-'Part 1'!C$21)*'Part 1'!F76</f>
        <v>93.19401067262946</v>
      </c>
      <c r="G77" s="1">
        <f>C$22*'6050_Module3Project_Data'!C58+(1-'Part 1'!C$22)*'Part 1'!G76</f>
        <v>94.682845637129361</v>
      </c>
      <c r="H77" s="1">
        <f>C$23*'6050_Module3Project_Data'!C58+(1-'Part 1'!C$23)*'Part 1'!H76</f>
        <v>95.822790239278731</v>
      </c>
      <c r="I77" s="1">
        <f>C$24*'6050_Module3Project_Data'!C58+(1-'Part 1'!C$24)*'Part 1'!I76</f>
        <v>96.527996770888905</v>
      </c>
      <c r="K77" s="29">
        <f>ABS(('6050_Module3Project_Data'!C59-'Part 1'!F77)/'6050_Module3Project_Data'!C59)</f>
        <v>1.164456315982864E-2</v>
      </c>
      <c r="L77" s="29">
        <f>ABS(('6050_Module3Project_Data'!$C59-'Part 1'!G77)/'6050_Module3Project_Data'!$C59)</f>
        <v>4.145058094806248E-3</v>
      </c>
      <c r="M77" s="29">
        <f>ABS(('6050_Module3Project_Data'!$C59-'Part 1'!H77)/'6050_Module3Project_Data'!$C59)</f>
        <v>1.6234573688127876E-2</v>
      </c>
      <c r="N77" s="29">
        <f>ABS(('6050_Module3Project_Data'!$C59-'Part 1'!I77)/'6050_Module3Project_Data'!$C59)</f>
        <v>2.3713538318811147E-2</v>
      </c>
      <c r="P77" s="30">
        <f>ABS(('6050_Module3Project_Data'!$C59-'Part 1'!F77)/AVERAGE('6050_Module3Project_Data'!$C$2:$C$253))</f>
        <v>8.1983261576844355E-3</v>
      </c>
      <c r="Q77" s="30">
        <f>ABS(('6050_Module3Project_Data'!$C59-'Part 1'!G77)/AVERAGE('6050_Module3Project_Data'!$C$2:$C$253))</f>
        <v>2.9183179941867183E-3</v>
      </c>
      <c r="R77" s="30">
        <f>ABS(('6050_Module3Project_Data'!$C59-'Part 1'!H77)/AVERAGE('6050_Module3Project_Data'!$C$2:$C$253))</f>
        <v>1.1429911822316301E-2</v>
      </c>
      <c r="S77" s="31">
        <f>ABS(('6050_Module3Project_Data'!$C59-'Part 1'!I77)/AVERAGE('6050_Module3Project_Data'!$C$2:$C$253))</f>
        <v>1.6695458543351877E-2</v>
      </c>
      <c r="U77" s="27">
        <f>C$21*'6050_Module3Project_Data'!$E58+(1-'Part 1'!C$21)*'Part 1'!U76</f>
        <v>341.71396442508802</v>
      </c>
      <c r="V77" s="1">
        <f>C$22*'6050_Module3Project_Data'!$E58+(1-'Part 1'!C$22)*'Part 1'!V76</f>
        <v>347.37356905178615</v>
      </c>
      <c r="W77" s="1">
        <f>C$23*'6050_Module3Project_Data'!$E58+(1-'Part 1'!C$23)*'Part 1'!W76</f>
        <v>353.65048166595159</v>
      </c>
      <c r="X77" s="1">
        <f>C$24*'6050_Module3Project_Data'!$E58+(1-'Part 1'!C$24)*'Part 1'!X76</f>
        <v>356.77998354620075</v>
      </c>
      <c r="Z77" s="29">
        <f>ABS(('6050_Module3Project_Data'!$E59-'Part 1'!U77)/'6050_Module3Project_Data'!$E59)</f>
        <v>1.9745031866707655E-3</v>
      </c>
      <c r="AA77" s="29">
        <f>ABS(('6050_Module3Project_Data'!$E59-'Part 1'!V77)/'6050_Module3Project_Data'!$E59)</f>
        <v>1.4555197988493491E-2</v>
      </c>
      <c r="AB77" s="29">
        <f>ABS(('6050_Module3Project_Data'!$E59-'Part 1'!W77)/'6050_Module3Project_Data'!$E59)</f>
        <v>3.2887837220097534E-2</v>
      </c>
      <c r="AC77" s="29">
        <f>ABS(('6050_Module3Project_Data'!$E59-'Part 1'!X77)/'6050_Module3Project_Data'!$E59)</f>
        <v>4.2028004125681015E-2</v>
      </c>
      <c r="AE77" s="30">
        <f>ABS(('6050_Module3Project_Data'!$E59-'Part 1'!U77)/AVERAGE('6050_Module3Project_Data'!$E$2:$E$253))</f>
        <v>1.5142640942369808E-3</v>
      </c>
      <c r="AF77" s="30">
        <f>ABS(('6050_Module3Project_Data'!$E59-'Part 1'!V77)/AVERAGE('6050_Module3Project_Data'!$E$2:$E$253))</f>
        <v>1.1162511079887714E-2</v>
      </c>
      <c r="AG77" s="30">
        <f>ABS(('6050_Module3Project_Data'!$E59-'Part 1'!W77)/AVERAGE('6050_Module3Project_Data'!$E$2:$E$253))</f>
        <v>2.5221975520573415E-2</v>
      </c>
      <c r="AH77" s="31">
        <f>ABS(('6050_Module3Project_Data'!$E59-'Part 1'!X77)/AVERAGE('6050_Module3Project_Data'!$E$2:$E$253))</f>
        <v>3.2231650994328946E-2</v>
      </c>
    </row>
    <row r="78" spans="1:34" x14ac:dyDescent="0.2">
      <c r="A78" s="3"/>
      <c r="B78" s="2"/>
      <c r="C78" s="1"/>
      <c r="D78" s="2"/>
      <c r="E78" s="8">
        <v>59</v>
      </c>
      <c r="F78" s="27">
        <f>C$21*'6050_Module3Project_Data'!C59+(1-'Part 1'!C$21)*'Part 1'!F77</f>
        <v>93.413608502103571</v>
      </c>
      <c r="G78" s="1">
        <f>C$22*'6050_Module3Project_Data'!C59+(1-'Part 1'!C$22)*'Part 1'!G77</f>
        <v>94.526507310277623</v>
      </c>
      <c r="H78" s="1">
        <f>C$23*'6050_Module3Project_Data'!C59+(1-'Part 1'!C$23)*'Part 1'!H77</f>
        <v>94.904315987711499</v>
      </c>
      <c r="I78" s="1">
        <f>C$24*'6050_Module3Project_Data'!C59+(1-'Part 1'!C$24)*'Part 1'!I77</f>
        <v>94.739199210177773</v>
      </c>
      <c r="K78" s="29">
        <f>ABS(('6050_Module3Project_Data'!C60-'Part 1'!F78)/'6050_Module3Project_Data'!C60)</f>
        <v>4.4601502207072895E-2</v>
      </c>
      <c r="L78" s="29">
        <f>ABS(('6050_Module3Project_Data'!$C60-'Part 1'!G78)/'6050_Module3Project_Data'!$C60)</f>
        <v>3.3219200778249657E-2</v>
      </c>
      <c r="M78" s="29">
        <f>ABS(('6050_Module3Project_Data'!$C60-'Part 1'!H78)/'6050_Module3Project_Data'!$C60)</f>
        <v>2.9355118781403029E-2</v>
      </c>
      <c r="N78" s="29">
        <f>ABS(('6050_Module3Project_Data'!$C60-'Part 1'!I78)/'6050_Module3Project_Data'!$C60)</f>
        <v>3.1043869743342133E-2</v>
      </c>
      <c r="P78" s="30">
        <f>ABS(('6050_Module3Project_Data'!$C60-'Part 1'!F78)/AVERAGE('6050_Module3Project_Data'!$C$2:$C$253))</f>
        <v>3.2561336735441405E-2</v>
      </c>
      <c r="Q78" s="30">
        <f>ABS(('6050_Module3Project_Data'!$C60-'Part 1'!G78)/AVERAGE('6050_Module3Project_Data'!$C$2:$C$253))</f>
        <v>2.4251685012781805E-2</v>
      </c>
      <c r="R78" s="30">
        <f>ABS(('6050_Module3Project_Data'!$C60-'Part 1'!H78)/AVERAGE('6050_Module3Project_Data'!$C$2:$C$253))</f>
        <v>2.1430711080367315E-2</v>
      </c>
      <c r="S78" s="31">
        <f>ABS(('6050_Module3Project_Data'!$C60-'Part 1'!I78)/AVERAGE('6050_Module3Project_Data'!$C$2:$C$253))</f>
        <v>2.2663584100623569E-2</v>
      </c>
      <c r="U78" s="27">
        <f>C$21*'6050_Module3Project_Data'!$E59+(1-'Part 1'!C$21)*'Part 1'!U77</f>
        <v>341.8491744600704</v>
      </c>
      <c r="V78" s="1">
        <f>C$22*'6050_Module3Project_Data'!$E59+(1-'Part 1'!C$22)*'Part 1'!V77</f>
        <v>345.38014727107168</v>
      </c>
      <c r="W78" s="1">
        <f>C$23*'6050_Module3Project_Data'!$E59+(1-'Part 1'!C$23)*'Part 1'!W77</f>
        <v>346.89420142638062</v>
      </c>
      <c r="X78" s="1">
        <f>C$24*'6050_Module3Project_Data'!$E59+(1-'Part 1'!C$24)*'Part 1'!X77</f>
        <v>345.26800838924009</v>
      </c>
      <c r="Z78" s="29">
        <f>ABS(('6050_Module3Project_Data'!$E60-'Part 1'!U78)/'6050_Module3Project_Data'!$E60)</f>
        <v>5.8240767819193767E-2</v>
      </c>
      <c r="AA78" s="29">
        <f>ABS(('6050_Module3Project_Data'!$E60-'Part 1'!V78)/'6050_Module3Project_Data'!$E60)</f>
        <v>4.8513301755857462E-2</v>
      </c>
      <c r="AB78" s="29">
        <f>ABS(('6050_Module3Project_Data'!$E60-'Part 1'!W78)/'6050_Module3Project_Data'!$E60)</f>
        <v>4.4342238651680049E-2</v>
      </c>
      <c r="AC78" s="29">
        <f>ABS(('6050_Module3Project_Data'!$E60-'Part 1'!X78)/'6050_Module3Project_Data'!$E60)</f>
        <v>4.8822232814176171E-2</v>
      </c>
      <c r="AE78" s="30">
        <f>ABS(('6050_Module3Project_Data'!$E60-'Part 1'!U78)/AVERAGE('6050_Module3Project_Data'!$E$2:$E$253))</f>
        <v>4.7352666097638156E-2</v>
      </c>
      <c r="AF78" s="30">
        <f>ABS(('6050_Module3Project_Data'!$E60-'Part 1'!V78)/AVERAGE('6050_Module3Project_Data'!$E$2:$E$253))</f>
        <v>3.9443748174315917E-2</v>
      </c>
      <c r="AG78" s="30">
        <f>ABS(('6050_Module3Project_Data'!$E60-'Part 1'!W78)/AVERAGE('6050_Module3Project_Data'!$E$2:$E$253))</f>
        <v>3.6052464614019182E-2</v>
      </c>
      <c r="AH78" s="31">
        <f>ABS(('6050_Module3Project_Data'!$E60-'Part 1'!X78)/AVERAGE('6050_Module3Project_Data'!$E$2:$E$253))</f>
        <v>3.9694924623382831E-2</v>
      </c>
    </row>
    <row r="79" spans="1:34" x14ac:dyDescent="0.2">
      <c r="A79" s="3"/>
      <c r="B79" s="2"/>
      <c r="C79" s="1"/>
      <c r="D79" s="2"/>
      <c r="E79" s="8">
        <v>60</v>
      </c>
      <c r="F79" s="27">
        <f>C$21*'6050_Module3Project_Data'!C60+(1-'Part 1'!C$21)*'Part 1'!F78</f>
        <v>94.285786399682863</v>
      </c>
      <c r="G79" s="1">
        <f>C$22*'6050_Module3Project_Data'!C60+(1-'Part 1'!C$22)*'Part 1'!G78</f>
        <v>95.825703582166568</v>
      </c>
      <c r="H79" s="1">
        <f>C$23*'6050_Module3Project_Data'!C60+(1-'Part 1'!C$23)*'Part 1'!H78</f>
        <v>96.6264251890846</v>
      </c>
      <c r="I79" s="1">
        <f>C$24*'6050_Module3Project_Data'!C60+(1-'Part 1'!C$24)*'Part 1'!I78</f>
        <v>97.167438234035558</v>
      </c>
      <c r="K79" s="29">
        <f>ABS(('6050_Module3Project_Data'!C61-'Part 1'!F79)/'6050_Module3Project_Data'!C61)</f>
        <v>7.5702423149866431E-3</v>
      </c>
      <c r="L79" s="29">
        <f>ABS(('6050_Module3Project_Data'!$C61-'Part 1'!G79)/'6050_Module3Project_Data'!$C61)</f>
        <v>8.6385596118373209E-3</v>
      </c>
      <c r="M79" s="29">
        <f>ABS(('6050_Module3Project_Data'!$C61-'Part 1'!H79)/'6050_Module3Project_Data'!$C61)</f>
        <v>1.706676475994106E-2</v>
      </c>
      <c r="N79" s="29">
        <f>ABS(('6050_Module3Project_Data'!$C61-'Part 1'!I79)/'6050_Module3Project_Data'!$C61)</f>
        <v>2.2761339367709476E-2</v>
      </c>
      <c r="P79" s="30">
        <f>ABS(('6050_Module3Project_Data'!$C61-'Part 1'!F79)/AVERAGE('6050_Module3Project_Data'!$C$2:$C$253))</f>
        <v>5.3701123924275234E-3</v>
      </c>
      <c r="Q79" s="30">
        <f>ABS(('6050_Module3Project_Data'!$C61-'Part 1'!G79)/AVERAGE('6050_Module3Project_Data'!$C$2:$C$253))</f>
        <v>6.1279459882564334E-3</v>
      </c>
      <c r="R79" s="30">
        <f>ABS(('6050_Module3Project_Data'!$C61-'Part 1'!H79)/AVERAGE('6050_Module3Project_Data'!$C$2:$C$253))</f>
        <v>1.2106672563778632E-2</v>
      </c>
      <c r="S79" s="31">
        <f>ABS(('6050_Module3Project_Data'!$C61-'Part 1'!I79)/AVERAGE('6050_Module3Project_Data'!$C$2:$C$253))</f>
        <v>1.6146240175800866E-2</v>
      </c>
      <c r="U79" s="27">
        <f>C$21*'6050_Module3Project_Data'!$E60+(1-'Part 1'!C$21)*'Part 1'!U78</f>
        <v>346.07733760805633</v>
      </c>
      <c r="V79" s="1">
        <f>C$22*'6050_Module3Project_Data'!$E60+(1-'Part 1'!C$22)*'Part 1'!V78</f>
        <v>352.42408444264299</v>
      </c>
      <c r="W79" s="1">
        <f>C$23*'6050_Module3Project_Data'!$E60+(1-'Part 1'!C$23)*'Part 1'!W78</f>
        <v>356.55167469055226</v>
      </c>
      <c r="X79" s="1">
        <f>C$24*'6050_Module3Project_Data'!$E60+(1-'Part 1'!C$24)*'Part 1'!X78</f>
        <v>359.44559383784804</v>
      </c>
      <c r="Z79" s="29">
        <f>ABS(('6050_Module3Project_Data'!$E61-'Part 1'!U79)/'6050_Module3Project_Data'!$E61)</f>
        <v>3.0921420372587976E-2</v>
      </c>
      <c r="AA79" s="29">
        <f>ABS(('6050_Module3Project_Data'!$E61-'Part 1'!V79)/'6050_Module3Project_Data'!$E61)</f>
        <v>1.3149391582070477E-2</v>
      </c>
      <c r="AB79" s="29">
        <f>ABS(('6050_Module3Project_Data'!$E61-'Part 1'!W79)/'6050_Module3Project_Data'!$E61)</f>
        <v>1.5913990178247567E-3</v>
      </c>
      <c r="AC79" s="29">
        <f>ABS(('6050_Module3Project_Data'!$E61-'Part 1'!X79)/'6050_Module3Project_Data'!$E61)</f>
        <v>6.5120933292935465E-3</v>
      </c>
      <c r="AE79" s="30">
        <f>ABS(('6050_Module3Project_Data'!$E61-'Part 1'!U79)/AVERAGE('6050_Module3Project_Data'!$E$2:$E$253))</f>
        <v>2.4734110522469894E-2</v>
      </c>
      <c r="AF79" s="30">
        <f>ABS(('6050_Module3Project_Data'!$E61-'Part 1'!V79)/AVERAGE('6050_Module3Project_Data'!$E$2:$E$253))</f>
        <v>1.0518226548948972E-2</v>
      </c>
      <c r="AG79" s="30">
        <f>ABS(('6050_Module3Project_Data'!$E61-'Part 1'!W79)/AVERAGE('6050_Module3Project_Data'!$E$2:$E$253))</f>
        <v>1.2729634899670416E-3</v>
      </c>
      <c r="AH79" s="31">
        <f>ABS(('6050_Module3Project_Data'!$E61-'Part 1'!X79)/AVERAGE('6050_Module3Project_Data'!$E$2:$E$253))</f>
        <v>5.2090374309640636E-3</v>
      </c>
    </row>
    <row r="80" spans="1:34" x14ac:dyDescent="0.2">
      <c r="A80" s="3"/>
      <c r="B80" s="2"/>
      <c r="C80" s="1"/>
      <c r="D80" s="2"/>
      <c r="E80" s="8">
        <v>61</v>
      </c>
      <c r="F80" s="27">
        <f>C$21*'6050_Module3Project_Data'!C61+(1-'Part 1'!C$21)*'Part 1'!F79</f>
        <v>94.429628569746285</v>
      </c>
      <c r="G80" s="1">
        <f>C$22*'6050_Module3Project_Data'!C61+(1-'Part 1'!C$22)*'Part 1'!G79</f>
        <v>95.497421049299945</v>
      </c>
      <c r="H80" s="1">
        <f>C$23*'6050_Module3Project_Data'!C61+(1-'Part 1'!C$23)*'Part 1'!H79</f>
        <v>95.653568425633836</v>
      </c>
      <c r="I80" s="1">
        <f>C$24*'6050_Module3Project_Data'!C61+(1-'Part 1'!C$24)*'Part 1'!I79</f>
        <v>95.437485446807116</v>
      </c>
      <c r="K80" s="29">
        <f>ABS(('6050_Module3Project_Data'!C62-'Part 1'!F80)/'6050_Module3Project_Data'!C62)</f>
        <v>3.8370360631799598E-2</v>
      </c>
      <c r="L80" s="29">
        <f>ABS(('6050_Module3Project_Data'!$C62-'Part 1'!G80)/'6050_Module3Project_Data'!$C62)</f>
        <v>2.7496433533009346E-2</v>
      </c>
      <c r="M80" s="29">
        <f>ABS(('6050_Module3Project_Data'!$C62-'Part 1'!H80)/'6050_Module3Project_Data'!$C62)</f>
        <v>2.5906297603571223E-2</v>
      </c>
      <c r="N80" s="29">
        <f>ABS(('6050_Module3Project_Data'!$C62-'Part 1'!I80)/'6050_Module3Project_Data'!$C62)</f>
        <v>2.8106791242591186E-2</v>
      </c>
      <c r="P80" s="30">
        <f>ABS(('6050_Module3Project_Data'!$C62-'Part 1'!F80)/AVERAGE('6050_Module3Project_Data'!$C$2:$C$253))</f>
        <v>2.8133480666757676E-2</v>
      </c>
      <c r="Q80" s="30">
        <f>ABS(('6050_Module3Project_Data'!$C62-'Part 1'!G80)/AVERAGE('6050_Module3Project_Data'!$C$2:$C$253))</f>
        <v>2.0160623159861734E-2</v>
      </c>
      <c r="R80" s="30">
        <f>ABS(('6050_Module3Project_Data'!$C62-'Part 1'!H80)/AVERAGE('6050_Module3Project_Data'!$C$2:$C$253))</f>
        <v>1.8994721727304206E-2</v>
      </c>
      <c r="S80" s="31">
        <f>ABS(('6050_Module3Project_Data'!$C62-'Part 1'!I80)/AVERAGE('6050_Module3Project_Data'!$C$2:$C$253))</f>
        <v>2.0608142717655421E-2</v>
      </c>
      <c r="U80" s="27">
        <f>C$21*'6050_Module3Project_Data'!$E61+(1-'Part 1'!C$21)*'Part 1'!U79</f>
        <v>348.28586910644509</v>
      </c>
      <c r="V80" s="1">
        <f>C$22*'6050_Module3Project_Data'!$E61+(1-'Part 1'!C$22)*'Part 1'!V79</f>
        <v>354.30244870558579</v>
      </c>
      <c r="W80" s="1">
        <f>C$23*'6050_Module3Project_Data'!$E61+(1-'Part 1'!C$23)*'Part 1'!W79</f>
        <v>356.89266693622091</v>
      </c>
      <c r="X80" s="1">
        <f>C$24*'6050_Module3Project_Data'!$E61+(1-'Part 1'!C$24)*'Part 1'!X79</f>
        <v>357.58511484756957</v>
      </c>
      <c r="Z80" s="29">
        <f>ABS(('6050_Module3Project_Data'!$E62-'Part 1'!U80)/'6050_Module3Project_Data'!$E62)</f>
        <v>6.112282432903525E-2</v>
      </c>
      <c r="AA80" s="29">
        <f>ABS(('6050_Module3Project_Data'!$E62-'Part 1'!V80)/'6050_Module3Project_Data'!$E62)</f>
        <v>4.4903879599140578E-2</v>
      </c>
      <c r="AB80" s="29">
        <f>ABS(('6050_Module3Project_Data'!$E62-'Part 1'!W80)/'6050_Module3Project_Data'!$E62)</f>
        <v>3.7921406313648508E-2</v>
      </c>
      <c r="AC80" s="29">
        <f>ABS(('6050_Module3Project_Data'!$E62-'Part 1'!X80)/'6050_Module3Project_Data'!$E62)</f>
        <v>3.6054768597412024E-2</v>
      </c>
      <c r="AE80" s="30">
        <f>ABS(('6050_Module3Project_Data'!$E62-'Part 1'!U80)/AVERAGE('6050_Module3Project_Data'!$E$2:$E$253))</f>
        <v>5.0787072739633086E-2</v>
      </c>
      <c r="AF80" s="30">
        <f>ABS(('6050_Module3Project_Data'!$E62-'Part 1'!V80)/AVERAGE('6050_Module3Project_Data'!$E$2:$E$253))</f>
        <v>3.7310720251026629E-2</v>
      </c>
      <c r="AG80" s="30">
        <f>ABS(('6050_Module3Project_Data'!$E62-'Part 1'!W80)/AVERAGE('6050_Module3Project_Data'!$E$2:$E$253))</f>
        <v>3.1508969717644039E-2</v>
      </c>
      <c r="AH80" s="31">
        <f>ABS(('6050_Module3Project_Data'!$E62-'Part 1'!X80)/AVERAGE('6050_Module3Project_Data'!$E$2:$E$253))</f>
        <v>2.9957976835464483E-2</v>
      </c>
    </row>
    <row r="81" spans="1:34" x14ac:dyDescent="0.2">
      <c r="A81" s="3"/>
      <c r="B81" s="2"/>
      <c r="C81" s="1"/>
      <c r="D81" s="2"/>
      <c r="E81" s="8">
        <v>62</v>
      </c>
      <c r="F81" s="27">
        <f>C$21*'6050_Module3Project_Data'!C62+(1-'Part 1'!C$21)*'Part 1'!F80</f>
        <v>95.183203283797042</v>
      </c>
      <c r="G81" s="1">
        <f>C$22*'6050_Module3Project_Data'!C62+(1-'Part 1'!C$22)*'Part 1'!G80</f>
        <v>96.577453485579966</v>
      </c>
      <c r="H81" s="1">
        <f>C$23*'6050_Module3Project_Data'!C62+(1-'Part 1'!C$23)*'Part 1'!H80</f>
        <v>97.17992865425353</v>
      </c>
      <c r="I81" s="1">
        <f>C$24*'6050_Module3Project_Data'!C62+(1-'Part 1'!C$24)*'Part 1'!I80</f>
        <v>97.645498801361427</v>
      </c>
      <c r="K81" s="29">
        <f>ABS(('6050_Module3Project_Data'!C63-'Part 1'!F81)/'6050_Module3Project_Data'!C63)</f>
        <v>2.3621820310461443E-2</v>
      </c>
      <c r="L81" s="29">
        <f>ABS(('6050_Module3Project_Data'!$C63-'Part 1'!G81)/'6050_Module3Project_Data'!$C63)</f>
        <v>9.3197646211850248E-3</v>
      </c>
      <c r="M81" s="29">
        <f>ABS(('6050_Module3Project_Data'!$C63-'Part 1'!H81)/'6050_Module3Project_Data'!$C63)</f>
        <v>3.1396447239407342E-3</v>
      </c>
      <c r="N81" s="29">
        <f>ABS(('6050_Module3Project_Data'!$C63-'Part 1'!I81)/'6050_Module3Project_Data'!$C63)</f>
        <v>1.6361194557502081E-3</v>
      </c>
      <c r="P81" s="30">
        <f>ABS(('6050_Module3Project_Data'!$C63-'Part 1'!F81)/AVERAGE('6050_Module3Project_Data'!$C$2:$C$253))</f>
        <v>1.7194231009830644E-2</v>
      </c>
      <c r="Q81" s="30">
        <f>ABS(('6050_Module3Project_Data'!$C63-'Part 1'!G81)/AVERAGE('6050_Module3Project_Data'!$C$2:$C$253))</f>
        <v>6.7838203723416509E-3</v>
      </c>
      <c r="R81" s="30">
        <f>ABS(('6050_Module3Project_Data'!$C63-'Part 1'!H81)/AVERAGE('6050_Module3Project_Data'!$C$2:$C$253))</f>
        <v>2.2853351673463133E-3</v>
      </c>
      <c r="S81" s="31">
        <f>ABS(('6050_Module3Project_Data'!$C63-'Part 1'!I81)/AVERAGE('6050_Module3Project_Data'!$C$2:$C$253))</f>
        <v>1.1909249800443479E-3</v>
      </c>
      <c r="U81" s="27">
        <f>C$21*'6050_Module3Project_Data'!$E62+(1-'Part 1'!C$21)*'Part 1'!U80</f>
        <v>352.82069358515611</v>
      </c>
      <c r="V81" s="1">
        <f>C$22*'6050_Module3Project_Data'!$E62+(1-'Part 1'!C$22)*'Part 1'!V80</f>
        <v>360.96546582335145</v>
      </c>
      <c r="W81" s="1">
        <f>C$23*'6050_Module3Project_Data'!$E62+(1-'Part 1'!C$23)*'Part 1'!W80</f>
        <v>365.33306167448836</v>
      </c>
      <c r="X81" s="1">
        <f>C$24*'6050_Module3Project_Data'!$E62+(1-'Part 1'!C$24)*'Part 1'!X80</f>
        <v>368.28501616951394</v>
      </c>
      <c r="Z81" s="29">
        <f>ABS(('6050_Module3Project_Data'!$E63-'Part 1'!U81)/'6050_Module3Project_Data'!$E63)</f>
        <v>6.0397620279211431E-2</v>
      </c>
      <c r="AA81" s="29">
        <f>ABS(('6050_Module3Project_Data'!$E63-'Part 1'!V81)/'6050_Module3Project_Data'!$E63)</f>
        <v>3.870714827336498E-2</v>
      </c>
      <c r="AB81" s="29">
        <f>ABS(('6050_Module3Project_Data'!$E63-'Part 1'!W81)/'6050_Module3Project_Data'!$E63)</f>
        <v>2.7075734555290644E-2</v>
      </c>
      <c r="AC81" s="29">
        <f>ABS(('6050_Module3Project_Data'!$E63-'Part 1'!X81)/'6050_Module3Project_Data'!$E63)</f>
        <v>1.9214337764277129E-2</v>
      </c>
      <c r="AE81" s="30">
        <f>ABS(('6050_Module3Project_Data'!$E63-'Part 1'!U81)/AVERAGE('6050_Module3Project_Data'!$E$2:$E$253))</f>
        <v>5.0798684270245718E-2</v>
      </c>
      <c r="AF81" s="30">
        <f>ABS(('6050_Module3Project_Data'!$E63-'Part 1'!V81)/AVERAGE('6050_Module3Project_Data'!$E$2:$E$253))</f>
        <v>3.2555458229155357E-2</v>
      </c>
      <c r="AG81" s="30">
        <f>ABS(('6050_Module3Project_Data'!$E63-'Part 1'!W81)/AVERAGE('6050_Module3Project_Data'!$E$2:$E$253))</f>
        <v>2.2772613965596943E-2</v>
      </c>
      <c r="AH81" s="31">
        <f>ABS(('6050_Module3Project_Data'!$E63-'Part 1'!X81)/AVERAGE('6050_Module3Project_Data'!$E$2:$E$253))</f>
        <v>1.6160621445632174E-2</v>
      </c>
    </row>
    <row r="82" spans="1:34" x14ac:dyDescent="0.2">
      <c r="A82" s="3"/>
      <c r="B82" s="2"/>
      <c r="C82" s="1"/>
      <c r="D82" s="2"/>
      <c r="E82" s="8">
        <v>63</v>
      </c>
      <c r="F82" s="27">
        <f>C$21*'6050_Module3Project_Data'!C63+(1-'Part 1'!C$21)*'Part 1'!F81</f>
        <v>95.643762639037647</v>
      </c>
      <c r="G82" s="1">
        <f>C$22*'6050_Module3Project_Data'!C63+(1-'Part 1'!C$22)*'Part 1'!G81</f>
        <v>96.940872115347986</v>
      </c>
      <c r="H82" s="1">
        <f>C$23*'6050_Module3Project_Data'!C63+(1-'Part 1'!C$23)*'Part 1'!H81</f>
        <v>97.3635714977014</v>
      </c>
      <c r="I82" s="1">
        <f>C$24*'6050_Module3Project_Data'!C63+(1-'Part 1'!C$24)*'Part 1'!I81</f>
        <v>97.51789980827229</v>
      </c>
      <c r="K82" s="29">
        <f>ABS(('6050_Module3Project_Data'!C64-'Part 1'!F82)/'6050_Module3Project_Data'!C64)</f>
        <v>2.7128006838837934E-3</v>
      </c>
      <c r="L82" s="29">
        <f>ABS(('6050_Module3Project_Data'!$C64-'Part 1'!G82)/'6050_Module3Project_Data'!$C64)</f>
        <v>1.6311473926104044E-2</v>
      </c>
      <c r="M82" s="29">
        <f>ABS(('6050_Module3Project_Data'!$C64-'Part 1'!H82)/'6050_Module3Project_Data'!$C64)</f>
        <v>2.0742981740435311E-2</v>
      </c>
      <c r="N82" s="29">
        <f>ABS(('6050_Module3Project_Data'!$C64-'Part 1'!I82)/'6050_Module3Project_Data'!$C64)</f>
        <v>2.2360933274832472E-2</v>
      </c>
      <c r="P82" s="30">
        <f>ABS(('6050_Module3Project_Data'!$C64-'Part 1'!F82)/AVERAGE('6050_Module3Project_Data'!$C$2:$C$253))</f>
        <v>1.9320800874181338E-3</v>
      </c>
      <c r="Q82" s="30">
        <f>ABS(('6050_Module3Project_Data'!$C64-'Part 1'!G82)/AVERAGE('6050_Module3Project_Data'!$C$2:$C$253))</f>
        <v>1.1617172671877616E-2</v>
      </c>
      <c r="R82" s="30">
        <f>ABS(('6050_Module3Project_Data'!$C64-'Part 1'!H82)/AVERAGE('6050_Module3Project_Data'!$C$2:$C$253))</f>
        <v>1.4773330828343955E-2</v>
      </c>
      <c r="S82" s="31">
        <f>ABS(('6050_Module3Project_Data'!$C64-'Part 1'!I82)/AVERAGE('6050_Module3Project_Data'!$C$2:$C$253))</f>
        <v>1.5925649891291478E-2</v>
      </c>
      <c r="U82" s="27">
        <f>C$21*'6050_Module3Project_Data'!$E63+(1-'Part 1'!C$21)*'Part 1'!U81</f>
        <v>357.35655486812493</v>
      </c>
      <c r="V82" s="1">
        <f>C$22*'6050_Module3Project_Data'!$E63+(1-'Part 1'!C$22)*'Part 1'!V81</f>
        <v>366.77927949401089</v>
      </c>
      <c r="W82" s="1">
        <f>C$23*'6050_Module3Project_Data'!$E63+(1-'Part 1'!C$23)*'Part 1'!W81</f>
        <v>371.43322466979532</v>
      </c>
      <c r="X82" s="1">
        <f>C$24*'6050_Module3Project_Data'!$E63+(1-'Part 1'!C$24)*'Part 1'!X81</f>
        <v>374.05700323390283</v>
      </c>
      <c r="Z82" s="29">
        <f>ABS(('6050_Module3Project_Data'!$E64-'Part 1'!U82)/'6050_Module3Project_Data'!$E64)</f>
        <v>1.8466908315017645E-2</v>
      </c>
      <c r="AA82" s="29">
        <f>ABS(('6050_Module3Project_Data'!$E64-'Part 1'!V82)/'6050_Module3Project_Data'!$E64)</f>
        <v>7.4140106387570104E-3</v>
      </c>
      <c r="AB82" s="29">
        <f>ABS(('6050_Module3Project_Data'!$E64-'Part 1'!W82)/'6050_Module3Project_Data'!$E64)</f>
        <v>2.0196765382421433E-2</v>
      </c>
      <c r="AC82" s="29">
        <f>ABS(('6050_Module3Project_Data'!$E64-'Part 1'!X82)/'6050_Module3Project_Data'!$E64)</f>
        <v>2.7403364648176051E-2</v>
      </c>
      <c r="AE82" s="30">
        <f>ABS(('6050_Module3Project_Data'!$E64-'Part 1'!U82)/AVERAGE('6050_Module3Project_Data'!$E$2:$E$253))</f>
        <v>1.505960894538331E-2</v>
      </c>
      <c r="AF82" s="30">
        <f>ABS(('6050_Module3Project_Data'!$E64-'Part 1'!V82)/AVERAGE('6050_Module3Project_Data'!$E$2:$E$253))</f>
        <v>6.046063533320001E-3</v>
      </c>
      <c r="AG82" s="30">
        <f>ABS(('6050_Module3Project_Data'!$E64-'Part 1'!W82)/AVERAGE('6050_Module3Project_Data'!$E$2:$E$253))</f>
        <v>1.6470292884574335E-2</v>
      </c>
      <c r="AH82" s="31">
        <f>ABS(('6050_Module3Project_Data'!$E64-'Part 1'!X82)/AVERAGE('6050_Module3Project_Data'!$E$2:$E$253))</f>
        <v>2.2347214181686829E-2</v>
      </c>
    </row>
    <row r="83" spans="1:34" x14ac:dyDescent="0.2">
      <c r="A83" s="3"/>
      <c r="B83" s="2"/>
      <c r="C83" s="1"/>
      <c r="D83" s="2"/>
      <c r="E83" s="8">
        <v>64</v>
      </c>
      <c r="F83" s="27">
        <f>C$21*'6050_Module3Project_Data'!C64+(1-'Part 1'!C$21)*'Part 1'!F82</f>
        <v>95.592010539230131</v>
      </c>
      <c r="G83" s="1">
        <f>C$22*'6050_Module3Project_Data'!C64+(1-'Part 1'!C$22)*'Part 1'!G82</f>
        <v>96.318524125208796</v>
      </c>
      <c r="H83" s="1">
        <f>C$23*'6050_Module3Project_Data'!C64+(1-'Part 1'!C$23)*'Part 1'!H82</f>
        <v>96.176429883080559</v>
      </c>
      <c r="I83" s="1">
        <f>C$24*'6050_Module3Project_Data'!C64+(1-'Part 1'!C$24)*'Part 1'!I82</f>
        <v>95.811581673654459</v>
      </c>
      <c r="K83" s="29">
        <f>ABS(('6050_Module3Project_Data'!C65-'Part 1'!F83)/'6050_Module3Project_Data'!C65)</f>
        <v>3.6427121608879291E-3</v>
      </c>
      <c r="L83" s="29">
        <f>ABS(('6050_Module3Project_Data'!$C65-'Part 1'!G83)/'6050_Module3Project_Data'!$C65)</f>
        <v>3.929752337145636E-3</v>
      </c>
      <c r="M83" s="29">
        <f>ABS(('6050_Module3Project_Data'!$C65-'Part 1'!H83)/'6050_Module3Project_Data'!$C65)</f>
        <v>2.4487014323072748E-3</v>
      </c>
      <c r="N83" s="29">
        <f>ABS(('6050_Module3Project_Data'!$C65-'Part 1'!I83)/'6050_Module3Project_Data'!$C65)</f>
        <v>1.3541181795635323E-3</v>
      </c>
      <c r="P83" s="30">
        <f>ABS(('6050_Module3Project_Data'!$C65-'Part 1'!F83)/AVERAGE('6050_Module3Project_Data'!$C$2:$C$253))</f>
        <v>2.6095071691816241E-3</v>
      </c>
      <c r="Q83" s="30">
        <f>ABS(('6050_Module3Project_Data'!$C65-'Part 1'!G83)/AVERAGE('6050_Module3Project_Data'!$C$2:$C$253))</f>
        <v>2.8151323640103754E-3</v>
      </c>
      <c r="R83" s="30">
        <f>ABS(('6050_Module3Project_Data'!$C65-'Part 1'!H83)/AVERAGE('6050_Module3Project_Data'!$C$2:$C$253))</f>
        <v>1.7541610922213447E-3</v>
      </c>
      <c r="S83" s="31">
        <f>ABS(('6050_Module3Project_Data'!$C65-'Part 1'!I83)/AVERAGE('6050_Module3Project_Data'!$C$2:$C$253))</f>
        <v>9.7004126085792049E-4</v>
      </c>
      <c r="U83" s="27">
        <f>C$21*'6050_Module3Project_Data'!$E64+(1-'Part 1'!C$21)*'Part 1'!U82</f>
        <v>358.70124121449999</v>
      </c>
      <c r="V83" s="1">
        <f>C$22*'6050_Module3Project_Data'!$E64+(1-'Part 1'!C$22)*'Part 1'!V82</f>
        <v>365.69956233640653</v>
      </c>
      <c r="W83" s="1">
        <f>C$23*'6050_Module3Project_Data'!$E64+(1-'Part 1'!C$23)*'Part 1'!W82</f>
        <v>367.02128182791813</v>
      </c>
      <c r="X83" s="1">
        <f>C$24*'6050_Module3Project_Data'!$E64+(1-'Part 1'!C$24)*'Part 1'!X82</f>
        <v>366.07538992678053</v>
      </c>
      <c r="Z83" s="29">
        <f>ABS(('6050_Module3Project_Data'!$E65-'Part 1'!U83)/'6050_Module3Project_Data'!$E65)</f>
        <v>3.0746719081025813E-2</v>
      </c>
      <c r="AA83" s="29">
        <f>ABS(('6050_Module3Project_Data'!$E65-'Part 1'!V83)/'6050_Module3Project_Data'!$E65)</f>
        <v>1.1836425697691199E-2</v>
      </c>
      <c r="AB83" s="29">
        <f>ABS(('6050_Module3Project_Data'!$E65-'Part 1'!W83)/'6050_Module3Project_Data'!$E65)</f>
        <v>8.2649829302654139E-3</v>
      </c>
      <c r="AC83" s="29">
        <f>ABS(('6050_Module3Project_Data'!$E65-'Part 1'!X83)/'6050_Module3Project_Data'!$E65)</f>
        <v>1.0820894990865342E-2</v>
      </c>
      <c r="AE83" s="30">
        <f>ABS(('6050_Module3Project_Data'!$E65-'Part 1'!U83)/AVERAGE('6050_Module3Project_Data'!$E$2:$E$253))</f>
        <v>2.5486903508266236E-2</v>
      </c>
      <c r="AF83" s="30">
        <f>ABS(('6050_Module3Project_Data'!$E65-'Part 1'!V83)/AVERAGE('6050_Module3Project_Data'!$E$2:$E$253))</f>
        <v>9.8115782319676877E-3</v>
      </c>
      <c r="AG83" s="30">
        <f>ABS(('6050_Module3Project_Data'!$E65-'Part 1'!W83)/AVERAGE('6050_Module3Project_Data'!$E$2:$E$253))</f>
        <v>6.8510991981299294E-3</v>
      </c>
      <c r="AH83" s="31">
        <f>ABS(('6050_Module3Project_Data'!$E65-'Part 1'!X83)/AVERAGE('6050_Module3Project_Data'!$E$2:$E$253))</f>
        <v>8.9697735156223733E-3</v>
      </c>
    </row>
    <row r="84" spans="1:34" x14ac:dyDescent="0.2">
      <c r="A84" s="3"/>
      <c r="B84" s="2"/>
      <c r="C84" s="1"/>
      <c r="D84" s="2"/>
      <c r="E84" s="8">
        <v>65</v>
      </c>
      <c r="F84" s="27">
        <f>C$21*'6050_Module3Project_Data'!C65+(1-'Part 1'!C$21)*'Part 1'!F83</f>
        <v>95.661907991384112</v>
      </c>
      <c r="G84" s="1">
        <f>C$22*'6050_Module3Project_Data'!C65+(1-'Part 1'!C$22)*'Part 1'!G83</f>
        <v>96.167713595125278</v>
      </c>
      <c r="H84" s="1">
        <f>C$23*'6050_Module3Project_Data'!C65+(1-'Part 1'!C$23)*'Part 1'!H83</f>
        <v>96.035470633232222</v>
      </c>
      <c r="I84" s="1">
        <f>C$24*'6050_Module3Project_Data'!C65+(1-'Part 1'!C$24)*'Part 1'!I83</f>
        <v>95.915514574730892</v>
      </c>
      <c r="K84" s="29">
        <f>ABS(('6050_Module3Project_Data'!C66-'Part 1'!F84)/'6050_Module3Project_Data'!C66)</f>
        <v>3.4869553217713499E-3</v>
      </c>
      <c r="L84" s="29">
        <f>ABS(('6050_Module3Project_Data'!$C66-'Part 1'!G84)/'6050_Module3Project_Data'!$C66)</f>
        <v>8.7928219508231955E-3</v>
      </c>
      <c r="M84" s="29">
        <f>ABS(('6050_Module3Project_Data'!$C66-'Part 1'!H84)/'6050_Module3Project_Data'!$C66)</f>
        <v>7.4056022101846586E-3</v>
      </c>
      <c r="N84" s="29">
        <f>ABS(('6050_Module3Project_Data'!$C66-'Part 1'!I84)/'6050_Module3Project_Data'!$C66)</f>
        <v>6.147271256460197E-3</v>
      </c>
      <c r="P84" s="30">
        <f>ABS(('6050_Module3Project_Data'!$C66-'Part 1'!F84)/AVERAGE('6050_Module3Project_Data'!$C$2:$C$253))</f>
        <v>2.4819946139282988E-3</v>
      </c>
      <c r="Q84" s="30">
        <f>ABS(('6050_Module3Project_Data'!$C66-'Part 1'!G84)/AVERAGE('6050_Module3Project_Data'!$C$2:$C$253))</f>
        <v>6.2586797676797805E-3</v>
      </c>
      <c r="R84" s="30">
        <f>ABS(('6050_Module3Project_Data'!$C66-'Part 1'!H84)/AVERAGE('6050_Module3Project_Data'!$C$2:$C$253))</f>
        <v>5.2712647861620932E-3</v>
      </c>
      <c r="S84" s="31">
        <f>ABS(('6050_Module3Project_Data'!$C66-'Part 1'!I84)/AVERAGE('6050_Module3Project_Data'!$C$2:$C$253))</f>
        <v>4.3755920971019924E-3</v>
      </c>
      <c r="U84" s="27">
        <f>C$21*'6050_Module3Project_Data'!$E65+(1-'Part 1'!C$21)*'Part 1'!U83</f>
        <v>360.97699029159998</v>
      </c>
      <c r="V84" s="1">
        <f>C$22*'6050_Module3Project_Data'!$E65+(1-'Part 1'!C$22)*'Part 1'!V83</f>
        <v>367.45173204184391</v>
      </c>
      <c r="W84" s="1">
        <f>C$23*'6050_Module3Project_Data'!$E65+(1-'Part 1'!C$23)*'Part 1'!W83</f>
        <v>368.85650469116729</v>
      </c>
      <c r="X84" s="1">
        <f>C$24*'6050_Module3Project_Data'!$E65+(1-'Part 1'!C$24)*'Part 1'!X83</f>
        <v>369.27906726535605</v>
      </c>
      <c r="Z84" s="29">
        <f>ABS(('6050_Module3Project_Data'!$E66-'Part 1'!U84)/'6050_Module3Project_Data'!$E66)</f>
        <v>2.1644722666634628E-3</v>
      </c>
      <c r="AA84" s="29">
        <f>ABS(('6050_Module3Project_Data'!$E66-'Part 1'!V84)/'6050_Module3Project_Data'!$E66)</f>
        <v>1.573342018923158E-2</v>
      </c>
      <c r="AB84" s="29">
        <f>ABS(('6050_Module3Project_Data'!$E66-'Part 1'!W84)/'6050_Module3Project_Data'!$E66)</f>
        <v>1.9616581985086267E-2</v>
      </c>
      <c r="AC84" s="29">
        <f>ABS(('6050_Module3Project_Data'!$E66-'Part 1'!X84)/'6050_Module3Project_Data'!$E66)</f>
        <v>2.0784656296070431E-2</v>
      </c>
      <c r="AE84" s="30">
        <f>ABS(('6050_Module3Project_Data'!$E66-'Part 1'!U84)/AVERAGE('6050_Module3Project_Data'!$E$2:$E$253))</f>
        <v>1.7538614301987917E-3</v>
      </c>
      <c r="AF84" s="30">
        <f>ABS(('6050_Module3Project_Data'!$E66-'Part 1'!V84)/AVERAGE('6050_Module3Project_Data'!$E$2:$E$253))</f>
        <v>1.2748714437233608E-2</v>
      </c>
      <c r="AG84" s="30">
        <f>ABS(('6050_Module3Project_Data'!$E66-'Part 1'!W84)/AVERAGE('6050_Module3Project_Data'!$E$2:$E$253))</f>
        <v>1.5895221697162353E-2</v>
      </c>
      <c r="AH84" s="31">
        <f>ABS(('6050_Module3Project_Data'!$E66-'Part 1'!X84)/AVERAGE('6050_Module3Project_Data'!$E$2:$E$253))</f>
        <v>1.6841706673289644E-2</v>
      </c>
    </row>
    <row r="85" spans="1:34" x14ac:dyDescent="0.2">
      <c r="A85" s="3"/>
      <c r="B85" s="2"/>
      <c r="C85" s="1"/>
      <c r="D85" s="2"/>
      <c r="E85" s="8">
        <v>66</v>
      </c>
      <c r="F85" s="27">
        <f>C$21*'6050_Module3Project_Data'!C66+(1-'Part 1'!C$21)*'Part 1'!F84</f>
        <v>95.595426051107296</v>
      </c>
      <c r="G85" s="1">
        <f>C$22*'6050_Module3Project_Data'!C66+(1-'Part 1'!C$22)*'Part 1'!G84</f>
        <v>95.832427473075171</v>
      </c>
      <c r="H85" s="1">
        <f>C$23*'6050_Module3Project_Data'!C66+(1-'Part 1'!C$23)*'Part 1'!H84</f>
        <v>95.611887227292897</v>
      </c>
      <c r="I85" s="1">
        <f>C$24*'6050_Module3Project_Data'!C66+(1-'Part 1'!C$24)*'Part 1'!I84</f>
        <v>95.446701546946187</v>
      </c>
      <c r="K85" s="29">
        <f>ABS(('6050_Module3Project_Data'!C67-'Part 1'!F85)/'6050_Module3Project_Data'!C67)</f>
        <v>4.2892437701598847E-2</v>
      </c>
      <c r="L85" s="29">
        <f>ABS(('6050_Module3Project_Data'!$C67-'Part 1'!G85)/'6050_Module3Project_Data'!$C67)</f>
        <v>4.0519564201148557E-2</v>
      </c>
      <c r="M85" s="29">
        <f>ABS(('6050_Module3Project_Data'!$C67-'Part 1'!H85)/'6050_Module3Project_Data'!$C67)</f>
        <v>4.2727627345472162E-2</v>
      </c>
      <c r="N85" s="29">
        <f>ABS(('6050_Module3Project_Data'!$C67-'Part 1'!I85)/'6050_Module3Project_Data'!$C67)</f>
        <v>4.4381477015630215E-2</v>
      </c>
      <c r="P85" s="30">
        <f>ABS(('6050_Module3Project_Data'!$C67-'Part 1'!F85)/AVERAGE('6050_Module3Project_Data'!$C$2:$C$253))</f>
        <v>3.1987790213163024E-2</v>
      </c>
      <c r="Q85" s="30">
        <f>ABS(('6050_Module3Project_Data'!$C67-'Part 1'!G85)/AVERAGE('6050_Module3Project_Data'!$C$2:$C$253))</f>
        <v>3.0218178043697815E-2</v>
      </c>
      <c r="R85" s="30">
        <f>ABS(('6050_Module3Project_Data'!$C67-'Part 1'!H85)/AVERAGE('6050_Module3Project_Data'!$C$2:$C$253))</f>
        <v>3.1864879989840826E-2</v>
      </c>
      <c r="S85" s="31">
        <f>ABS(('6050_Module3Project_Data'!$C67-'Part 1'!I85)/AVERAGE('6050_Module3Project_Data'!$C$2:$C$253))</f>
        <v>3.3098267484885265E-2</v>
      </c>
      <c r="U85" s="27">
        <f>C$21*'6050_Module3Project_Data'!$E66+(1-'Part 1'!C$21)*'Part 1'!U84</f>
        <v>361.13359419327998</v>
      </c>
      <c r="V85" s="1">
        <f>C$22*'6050_Module3Project_Data'!$E66+(1-'Part 1'!C$22)*'Part 1'!V84</f>
        <v>365.17504314510632</v>
      </c>
      <c r="W85" s="1">
        <f>C$23*'6050_Module3Project_Data'!$E66+(1-'Part 1'!C$23)*'Part 1'!W84</f>
        <v>364.59860775646689</v>
      </c>
      <c r="X85" s="1">
        <f>C$24*'6050_Module3Project_Data'!$E66+(1-'Part 1'!C$24)*'Part 1'!X84</f>
        <v>363.26382129307115</v>
      </c>
      <c r="Z85" s="29">
        <f>ABS(('6050_Module3Project_Data'!$E67-'Part 1'!U85)/'6050_Module3Project_Data'!$E67)</f>
        <v>4.9548367533111773E-2</v>
      </c>
      <c r="AA85" s="29">
        <f>ABS(('6050_Module3Project_Data'!$E67-'Part 1'!V85)/'6050_Module3Project_Data'!$E67)</f>
        <v>3.8911855683873196E-2</v>
      </c>
      <c r="AB85" s="29">
        <f>ABS(('6050_Module3Project_Data'!$E67-'Part 1'!W85)/'6050_Module3Project_Data'!$E67)</f>
        <v>4.0428950645276324E-2</v>
      </c>
      <c r="AC85" s="29">
        <f>ABS(('6050_Module3Project_Data'!$E67-'Part 1'!X85)/'6050_Module3Project_Data'!$E67)</f>
        <v>4.3941916466036277E-2</v>
      </c>
      <c r="AE85" s="30">
        <f>ABS(('6050_Module3Project_Data'!$E67-'Part 1'!U85)/AVERAGE('6050_Module3Project_Data'!$E$2:$E$253))</f>
        <v>4.2168671088826937E-2</v>
      </c>
      <c r="AF85" s="30">
        <f>ABS(('6050_Module3Project_Data'!$E67-'Part 1'!V85)/AVERAGE('6050_Module3Project_Data'!$E$2:$E$253))</f>
        <v>3.3116353282327787E-2</v>
      </c>
      <c r="AG85" s="30">
        <f>ABS(('6050_Module3Project_Data'!$E67-'Part 1'!W85)/AVERAGE('6050_Module3Project_Data'!$E$2:$E$253))</f>
        <v>3.4407493265802988E-2</v>
      </c>
      <c r="AH85" s="31">
        <f>ABS(('6050_Module3Project_Data'!$E67-'Part 1'!X85)/AVERAGE('6050_Module3Project_Data'!$E$2:$E$253))</f>
        <v>3.7397240610010075E-2</v>
      </c>
    </row>
    <row r="86" spans="1:34" x14ac:dyDescent="0.2">
      <c r="A86" s="3"/>
      <c r="B86" s="2"/>
      <c r="C86" s="1"/>
      <c r="D86" s="2"/>
      <c r="E86" s="8">
        <v>67</v>
      </c>
      <c r="F86" s="27">
        <f>C$21*'6050_Module3Project_Data'!C67+(1-'Part 1'!C$21)*'Part 1'!F85</f>
        <v>96.452241108885843</v>
      </c>
      <c r="G86" s="1">
        <f>C$22*'6050_Module3Project_Data'!C67+(1-'Part 1'!C$22)*'Part 1'!G85</f>
        <v>97.451257019845116</v>
      </c>
      <c r="H86" s="1">
        <f>C$23*'6050_Module3Project_Data'!C67+(1-'Part 1'!C$23)*'Part 1'!H85</f>
        <v>98.172455694917147</v>
      </c>
      <c r="I86" s="1">
        <f>C$24*'6050_Module3Project_Data'!C67+(1-'Part 1'!C$24)*'Part 1'!I85</f>
        <v>98.992941381389244</v>
      </c>
      <c r="K86" s="29">
        <f>ABS(('6050_Module3Project_Data'!C68-'Part 1'!F86)/'6050_Module3Project_Data'!C68)</f>
        <v>4.1039576627986914E-2</v>
      </c>
      <c r="L86" s="29">
        <f>ABS(('6050_Module3Project_Data'!$C68-'Part 1'!G86)/'6050_Module3Project_Data'!$C68)</f>
        <v>3.1107026487992059E-2</v>
      </c>
      <c r="M86" s="29">
        <f>ABS(('6050_Module3Project_Data'!$C68-'Part 1'!H86)/'6050_Module3Project_Data'!$C68)</f>
        <v>2.3936628176545308E-2</v>
      </c>
      <c r="N86" s="29">
        <f>ABS(('6050_Module3Project_Data'!$C68-'Part 1'!I86)/'6050_Module3Project_Data'!$C68)</f>
        <v>1.5779085207878383E-2</v>
      </c>
      <c r="P86" s="30">
        <f>ABS(('6050_Module3Project_Data'!$C68-'Part 1'!F86)/AVERAGE('6050_Module3Project_Data'!$C$2:$C$253))</f>
        <v>3.0820640192723608E-2</v>
      </c>
      <c r="Q86" s="30">
        <f>ABS(('6050_Module3Project_Data'!$C68-'Part 1'!G86)/AVERAGE('6050_Module3Project_Data'!$C$2:$C$253))</f>
        <v>2.3361314848411838E-2</v>
      </c>
      <c r="R86" s="30">
        <f>ABS(('6050_Module3Project_Data'!$C68-'Part 1'!H86)/AVERAGE('6050_Module3Project_Data'!$C$2:$C$253))</f>
        <v>1.7976360018129668E-2</v>
      </c>
      <c r="S86" s="31">
        <f>ABS(('6050_Module3Project_Data'!$C68-'Part 1'!I86)/AVERAGE('6050_Module3Project_Data'!$C$2:$C$253))</f>
        <v>1.1850061519170264E-2</v>
      </c>
      <c r="U86" s="27">
        <f>C$21*'6050_Module3Project_Data'!$E67+(1-'Part 1'!C$21)*'Part 1'!U85</f>
        <v>364.89887365462403</v>
      </c>
      <c r="V86" s="1">
        <f>C$22*'6050_Module3Project_Data'!$E67+(1-'Part 1'!C$22)*'Part 1'!V85</f>
        <v>371.0890224870638</v>
      </c>
      <c r="W86" s="1">
        <f>C$23*'6050_Module3Project_Data'!$E67+(1-'Part 1'!C$23)*'Part 1'!W85</f>
        <v>373.81543800258675</v>
      </c>
      <c r="X86" s="1">
        <f>C$24*'6050_Module3Project_Data'!$E67+(1-'Part 1'!C$24)*'Part 1'!X85</f>
        <v>376.62075745861421</v>
      </c>
      <c r="Z86" s="29">
        <f>ABS(('6050_Module3Project_Data'!$E68-'Part 1'!U86)/'6050_Module3Project_Data'!$E68)</f>
        <v>1.9826810919652237E-2</v>
      </c>
      <c r="AA86" s="29">
        <f>ABS(('6050_Module3Project_Data'!$E68-'Part 1'!V86)/'6050_Module3Project_Data'!$E68)</f>
        <v>3.1991412828386049E-3</v>
      </c>
      <c r="AB86" s="29">
        <f>ABS(('6050_Module3Project_Data'!$E68-'Part 1'!W86)/'6050_Module3Project_Data'!$E68)</f>
        <v>4.1244203490277825E-3</v>
      </c>
      <c r="AC86" s="29">
        <f>ABS(('6050_Module3Project_Data'!$E68-'Part 1'!X86)/'6050_Module3Project_Data'!$E68)</f>
        <v>1.1659929817895499E-2</v>
      </c>
      <c r="AE86" s="30">
        <f>ABS(('6050_Module3Project_Data'!$E68-'Part 1'!U86)/AVERAGE('6050_Module3Project_Data'!$E$2:$E$253))</f>
        <v>1.6532756291599577E-2</v>
      </c>
      <c r="AF86" s="30">
        <f>ABS(('6050_Module3Project_Data'!$E68-'Part 1'!V86)/AVERAGE('6050_Module3Project_Data'!$E$2:$E$253))</f>
        <v>2.667631389934776E-3</v>
      </c>
      <c r="AG86" s="30">
        <f>ABS(('6050_Module3Project_Data'!$E68-'Part 1'!W86)/AVERAGE('6050_Module3Project_Data'!$E$2:$E$253))</f>
        <v>3.4391832731406513E-3</v>
      </c>
      <c r="AH86" s="31">
        <f>ABS(('6050_Module3Project_Data'!$E68-'Part 1'!X86)/AVERAGE('6050_Module3Project_Data'!$E$2:$E$253))</f>
        <v>9.7227324574598057E-3</v>
      </c>
    </row>
    <row r="87" spans="1:34" x14ac:dyDescent="0.2">
      <c r="A87" s="3"/>
      <c r="B87" s="2"/>
      <c r="C87" s="1"/>
      <c r="D87" s="2"/>
      <c r="E87" s="8">
        <v>68</v>
      </c>
      <c r="F87" s="27">
        <f>C$21*'6050_Module3Project_Data'!C68+(1-'Part 1'!C$21)*'Part 1'!F86</f>
        <v>97.277793247108676</v>
      </c>
      <c r="G87" s="1">
        <f>C$22*'6050_Module3Project_Data'!C68+(1-'Part 1'!C$22)*'Part 1'!G86</f>
        <v>98.702754931907066</v>
      </c>
      <c r="H87" s="1">
        <f>C$23*'6050_Module3Project_Data'!C68+(1-'Part 1'!C$23)*'Part 1'!H86</f>
        <v>99.616983357966859</v>
      </c>
      <c r="I87" s="1">
        <f>C$24*'6050_Module3Project_Data'!C68+(1-'Part 1'!C$24)*'Part 1'!I86</f>
        <v>100.26258971627784</v>
      </c>
      <c r="K87" s="29">
        <f>ABS(('6050_Module3Project_Data'!C69-'Part 1'!F87)/'6050_Module3Project_Data'!C69)</f>
        <v>4.769660481004815E-2</v>
      </c>
      <c r="L87" s="29">
        <f>ABS(('6050_Module3Project_Data'!$C69-'Part 1'!G87)/'6050_Module3Project_Data'!$C69)</f>
        <v>3.3746906681082489E-2</v>
      </c>
      <c r="M87" s="29">
        <f>ABS(('6050_Module3Project_Data'!$C69-'Part 1'!H87)/'6050_Module3Project_Data'!$C69)</f>
        <v>2.4797044589697267E-2</v>
      </c>
      <c r="N87" s="29">
        <f>ABS(('6050_Module3Project_Data'!$C69-'Part 1'!I87)/'6050_Module3Project_Data'!$C69)</f>
        <v>1.8476864963356439E-2</v>
      </c>
      <c r="P87" s="30">
        <f>ABS(('6050_Module3Project_Data'!$C69-'Part 1'!F87)/AVERAGE('6050_Module3Project_Data'!$C$2:$C$253))</f>
        <v>3.6379186862659368E-2</v>
      </c>
      <c r="Q87" s="30">
        <f>ABS(('6050_Module3Project_Data'!$C69-'Part 1'!G87)/AVERAGE('6050_Module3Project_Data'!$C$2:$C$253))</f>
        <v>2.573946361752763E-2</v>
      </c>
      <c r="R87" s="30">
        <f>ABS(('6050_Module3Project_Data'!$C69-'Part 1'!H87)/AVERAGE('6050_Module3Project_Data'!$C$2:$C$253))</f>
        <v>1.8913218715732372E-2</v>
      </c>
      <c r="S87" s="31">
        <f>ABS(('6050_Module3Project_Data'!$C69-'Part 1'!I87)/AVERAGE('6050_Module3Project_Data'!$C$2:$C$253))</f>
        <v>1.40926870123146E-2</v>
      </c>
      <c r="U87" s="27">
        <f>C$21*'6050_Module3Project_Data'!$E68+(1-'Part 1'!C$21)*'Part 1'!U86</f>
        <v>366.37509868369921</v>
      </c>
      <c r="V87" s="1">
        <f>C$22*'6050_Module3Project_Data'!$E68+(1-'Part 1'!C$22)*'Part 1'!V86</f>
        <v>371.56541301223831</v>
      </c>
      <c r="W87" s="1">
        <f>C$23*'6050_Module3Project_Data'!$E68+(1-'Part 1'!C$23)*'Part 1'!W86</f>
        <v>372.89417448103472</v>
      </c>
      <c r="X87" s="1">
        <f>C$24*'6050_Module3Project_Data'!$E68+(1-'Part 1'!C$24)*'Part 1'!X86</f>
        <v>373.14815053172282</v>
      </c>
      <c r="Z87" s="29">
        <f>ABS(('6050_Module3Project_Data'!$E69-'Part 1'!U87)/'6050_Module3Project_Data'!$E69)</f>
        <v>1.278534295901314E-2</v>
      </c>
      <c r="AA87" s="29">
        <f>ABS(('6050_Module3Project_Data'!$E69-'Part 1'!V87)/'6050_Module3Project_Data'!$E69)</f>
        <v>1.2001991757903173E-3</v>
      </c>
      <c r="AB87" s="29">
        <f>ABS(('6050_Module3Project_Data'!$E69-'Part 1'!W87)/'6050_Module3Project_Data'!$E69)</f>
        <v>4.7806084405575639E-3</v>
      </c>
      <c r="AC87" s="29">
        <f>ABS(('6050_Module3Project_Data'!$E69-'Part 1'!X87)/'6050_Module3Project_Data'!$E69)</f>
        <v>5.4649586616219402E-3</v>
      </c>
      <c r="AE87" s="30">
        <f>ABS(('6050_Module3Project_Data'!$E69-'Part 1'!U87)/AVERAGE('6050_Module3Project_Data'!$E$2:$E$253))</f>
        <v>1.0627948251050718E-2</v>
      </c>
      <c r="AF87" s="30">
        <f>ABS(('6050_Module3Project_Data'!$E69-'Part 1'!V87)/AVERAGE('6050_Module3Project_Data'!$E$2:$E$253))</f>
        <v>9.976779482681775E-4</v>
      </c>
      <c r="AG87" s="30">
        <f>ABS(('6050_Module3Project_Data'!$E69-'Part 1'!W87)/AVERAGE('6050_Module3Project_Data'!$E$2:$E$253))</f>
        <v>3.9739300914853034E-3</v>
      </c>
      <c r="AH87" s="31">
        <f>ABS(('6050_Module3Project_Data'!$E69-'Part 1'!X87)/AVERAGE('6050_Module3Project_Data'!$E$2:$E$253))</f>
        <v>4.5428032737209025E-3</v>
      </c>
    </row>
    <row r="88" spans="1:34" x14ac:dyDescent="0.2">
      <c r="A88" s="3"/>
      <c r="B88" s="2"/>
      <c r="C88" s="1"/>
      <c r="D88" s="2"/>
      <c r="E88" s="8">
        <v>69</v>
      </c>
      <c r="F88" s="27">
        <f>C$21*'6050_Module3Project_Data'!C69+(1-'Part 1'!C$21)*'Part 1'!F87</f>
        <v>98.252234897686947</v>
      </c>
      <c r="G88" s="1">
        <f>C$22*'6050_Module3Project_Data'!C69+(1-'Part 1'!C$22)*'Part 1'!G87</f>
        <v>100.08165355914424</v>
      </c>
      <c r="H88" s="1">
        <f>C$23*'6050_Module3Project_Data'!C69+(1-'Part 1'!C$23)*'Part 1'!H87</f>
        <v>101.13679424318674</v>
      </c>
      <c r="I88" s="1">
        <f>C$24*'6050_Module3Project_Data'!C69+(1-'Part 1'!C$24)*'Part 1'!I87</f>
        <v>101.77251914325558</v>
      </c>
      <c r="K88" s="29">
        <f>ABS(('6050_Module3Project_Data'!C70-'Part 1'!F88)/'6050_Module3Project_Data'!C70)</f>
        <v>3.8044269354118178E-2</v>
      </c>
      <c r="L88" s="29">
        <f>ABS(('6050_Module3Project_Data'!$C70-'Part 1'!G88)/'6050_Module3Project_Data'!$C70)</f>
        <v>2.0133025228507E-2</v>
      </c>
      <c r="M88" s="29">
        <f>ABS(('6050_Module3Project_Data'!$C70-'Part 1'!H88)/'6050_Module3Project_Data'!$C70)</f>
        <v>9.8024853816602951E-3</v>
      </c>
      <c r="N88" s="29">
        <f>ABS(('6050_Module3Project_Data'!$C70-'Part 1'!I88)/'6050_Module3Project_Data'!$C70)</f>
        <v>3.5783092967873894E-3</v>
      </c>
      <c r="P88" s="30">
        <f>ABS(('6050_Module3Project_Data'!$C70-'Part 1'!F88)/AVERAGE('6050_Module3Project_Data'!$C$2:$C$253))</f>
        <v>2.9013741944867128E-2</v>
      </c>
      <c r="Q88" s="30">
        <f>ABS(('6050_Module3Project_Data'!$C70-'Part 1'!G88)/AVERAGE('6050_Module3Project_Data'!$C$2:$C$253))</f>
        <v>1.5354070625256228E-2</v>
      </c>
      <c r="R88" s="30">
        <f>ABS(('6050_Module3Project_Data'!$C70-'Part 1'!H88)/AVERAGE('6050_Module3Project_Data'!$C$2:$C$253))</f>
        <v>7.4756799410326431E-3</v>
      </c>
      <c r="S88" s="31">
        <f>ABS(('6050_Module3Project_Data'!$C70-'Part 1'!I88)/AVERAGE('6050_Module3Project_Data'!$C$2:$C$253))</f>
        <v>2.7289298572025292E-3</v>
      </c>
      <c r="U88" s="27">
        <f>C$21*'6050_Module3Project_Data'!$E69+(1-'Part 1'!C$21)*'Part 1'!U87</f>
        <v>367.32407796695941</v>
      </c>
      <c r="V88" s="1">
        <f>C$22*'6050_Module3Project_Data'!$E69+(1-'Part 1'!C$22)*'Part 1'!V87</f>
        <v>371.38724584734297</v>
      </c>
      <c r="W88" s="1">
        <f>C$23*'6050_Module3Project_Data'!$E69+(1-'Part 1'!C$23)*'Part 1'!W87</f>
        <v>371.82966685241388</v>
      </c>
      <c r="X88" s="1">
        <f>C$24*'6050_Module3Project_Data'!$E69+(1-'Part 1'!C$24)*'Part 1'!X87</f>
        <v>371.52562618634454</v>
      </c>
      <c r="Z88" s="29">
        <f>ABS(('6050_Module3Project_Data'!$E70-'Part 1'!U88)/'6050_Module3Project_Data'!$E70)</f>
        <v>9.160345333535257E-3</v>
      </c>
      <c r="AA88" s="29">
        <f>ABS(('6050_Module3Project_Data'!$E70-'Part 1'!V88)/'6050_Module3Project_Data'!$E70)</f>
        <v>1.7998614727641367E-3</v>
      </c>
      <c r="AB88" s="29">
        <f>ABS(('6050_Module3Project_Data'!$E70-'Part 1'!W88)/'6050_Module3Project_Data'!$E70)</f>
        <v>2.993271603425606E-3</v>
      </c>
      <c r="AC88" s="29">
        <f>ABS(('6050_Module3Project_Data'!$E70-'Part 1'!X88)/'6050_Module3Project_Data'!$E70)</f>
        <v>2.1731360156904476E-3</v>
      </c>
      <c r="AE88" s="30">
        <f>ABS(('6050_Module3Project_Data'!$E70-'Part 1'!U88)/AVERAGE('6050_Module3Project_Data'!$E$2:$E$253))</f>
        <v>7.6064245072465196E-3</v>
      </c>
      <c r="AF88" s="30">
        <f>ABS(('6050_Module3Project_Data'!$E70-'Part 1'!V88)/AVERAGE('6050_Module3Project_Data'!$E$2:$E$253))</f>
        <v>1.494540862554835E-3</v>
      </c>
      <c r="AG88" s="30">
        <f>ABS(('6050_Module3Project_Data'!$E70-'Part 1'!W88)/AVERAGE('6050_Module3Project_Data'!$E$2:$E$253))</f>
        <v>2.4855061301880753E-3</v>
      </c>
      <c r="AH88" s="31">
        <f>ABS(('6050_Module3Project_Data'!$E70-'Part 1'!X88)/AVERAGE('6050_Module3Project_Data'!$E$2:$E$253))</f>
        <v>1.8044947483381092E-3</v>
      </c>
    </row>
    <row r="89" spans="1:34" x14ac:dyDescent="0.2">
      <c r="A89" s="3"/>
      <c r="B89" s="2"/>
      <c r="C89" s="1"/>
      <c r="D89" s="2"/>
      <c r="E89" s="8">
        <v>70</v>
      </c>
      <c r="F89" s="27">
        <f>C$21*'6050_Module3Project_Data'!C70+(1-'Part 1'!C$21)*'Part 1'!F88</f>
        <v>99.029388018149575</v>
      </c>
      <c r="G89" s="1">
        <f>C$22*'6050_Module3Project_Data'!C70+(1-'Part 1'!C$22)*'Part 1'!G88</f>
        <v>100.90419233548656</v>
      </c>
      <c r="H89" s="1">
        <f>C$23*'6050_Module3Project_Data'!C70+(1-'Part 1'!C$23)*'Part 1'!H88</f>
        <v>101.73751799727469</v>
      </c>
      <c r="I89" s="1">
        <f>C$24*'6050_Module3Project_Data'!C70+(1-'Part 1'!C$24)*'Part 1'!I88</f>
        <v>102.06490422865113</v>
      </c>
      <c r="K89" s="29">
        <f>ABS(('6050_Module3Project_Data'!C71-'Part 1'!F89)/'6050_Module3Project_Data'!C71)</f>
        <v>8.6811187100447149E-2</v>
      </c>
      <c r="L89" s="29">
        <f>ABS(('6050_Module3Project_Data'!$C71-'Part 1'!G89)/'6050_Module3Project_Data'!$C71)</f>
        <v>6.9522881444613563E-2</v>
      </c>
      <c r="M89" s="29">
        <f>ABS(('6050_Module3Project_Data'!$C71-'Part 1'!H89)/'6050_Module3Project_Data'!$C71)</f>
        <v>6.1838458799210815E-2</v>
      </c>
      <c r="N89" s="29">
        <f>ABS(('6050_Module3Project_Data'!$C71-'Part 1'!I89)/'6050_Module3Project_Data'!$C71)</f>
        <v>5.8819502002916024E-2</v>
      </c>
      <c r="P89" s="30">
        <f>ABS(('6050_Module3Project_Data'!$C71-'Part 1'!F89)/AVERAGE('6050_Module3Project_Data'!$C$2:$C$253))</f>
        <v>7.0292073143462835E-2</v>
      </c>
      <c r="Q89" s="30">
        <f>ABS(('6050_Module3Project_Data'!$C71-'Part 1'!G89)/AVERAGE('6050_Module3Project_Data'!$C$2:$C$253))</f>
        <v>5.6293521962722942E-2</v>
      </c>
      <c r="R89" s="30">
        <f>ABS(('6050_Module3Project_Data'!$C71-'Part 1'!H89)/AVERAGE('6050_Module3Project_Data'!$C$2:$C$253))</f>
        <v>5.0071351563982368E-2</v>
      </c>
      <c r="S89" s="31">
        <f>ABS(('6050_Module3Project_Data'!$C71-'Part 1'!I89)/AVERAGE('6050_Module3Project_Data'!$C$2:$C$253))</f>
        <v>4.762686555900969E-2</v>
      </c>
      <c r="U89" s="27">
        <f>C$21*'6050_Module3Project_Data'!$E70+(1-'Part 1'!C$21)*'Part 1'!U88</f>
        <v>368.00326261356759</v>
      </c>
      <c r="V89" s="1">
        <f>C$22*'6050_Module3Project_Data'!$E70+(1-'Part 1'!C$22)*'Part 1'!V88</f>
        <v>371.1203479884058</v>
      </c>
      <c r="W89" s="1">
        <f>C$23*'6050_Module3Project_Data'!$E70+(1-'Part 1'!C$23)*'Part 1'!W88</f>
        <v>371.16386746096555</v>
      </c>
      <c r="X89" s="1">
        <f>C$24*'6050_Module3Project_Data'!$E70+(1-'Part 1'!C$24)*'Part 1'!X88</f>
        <v>370.88112619726894</v>
      </c>
      <c r="Z89" s="29">
        <f>ABS(('6050_Module3Project_Data'!$E71-'Part 1'!U89)/'6050_Module3Project_Data'!$E71)</f>
        <v>7.2385406582904668E-2</v>
      </c>
      <c r="AA89" s="29">
        <f>ABS(('6050_Module3Project_Data'!$E71-'Part 1'!V89)/'6050_Module3Project_Data'!$E71)</f>
        <v>6.4528264605163074E-2</v>
      </c>
      <c r="AB89" s="29">
        <f>ABS(('6050_Module3Project_Data'!$E71-'Part 1'!W89)/'6050_Module3Project_Data'!$E71)</f>
        <v>6.4418566398800628E-2</v>
      </c>
      <c r="AC89" s="29">
        <f>ABS(('6050_Module3Project_Data'!$E71-'Part 1'!X89)/'6050_Module3Project_Data'!$E71)</f>
        <v>6.5131263673557052E-2</v>
      </c>
      <c r="AE89" s="30">
        <f>ABS(('6050_Module3Project_Data'!$E71-'Part 1'!U89)/AVERAGE('6050_Module3Project_Data'!$E$2:$E$253))</f>
        <v>6.4321743797622413E-2</v>
      </c>
      <c r="AF89" s="30">
        <f>ABS(('6050_Module3Project_Data'!$E71-'Part 1'!V89)/AVERAGE('6050_Module3Project_Data'!$E$2:$E$253))</f>
        <v>5.7339879674292396E-2</v>
      </c>
      <c r="AG89" s="30">
        <f>ABS(('6050_Module3Project_Data'!$E71-'Part 1'!W89)/AVERAGE('6050_Module3Project_Data'!$E$2:$E$253))</f>
        <v>5.7242401739750114E-2</v>
      </c>
      <c r="AH89" s="31">
        <f>ABS(('6050_Module3Project_Data'!$E71-'Part 1'!X89)/AVERAGE('6050_Module3Project_Data'!$E$2:$E$253))</f>
        <v>5.7875705242157648E-2</v>
      </c>
    </row>
    <row r="90" spans="1:34" x14ac:dyDescent="0.2">
      <c r="A90" s="3"/>
      <c r="B90" s="2"/>
      <c r="C90" s="1"/>
      <c r="D90" s="2"/>
      <c r="E90" s="8">
        <v>71</v>
      </c>
      <c r="F90" s="27">
        <f>C$21*'6050_Module3Project_Data'!C71+(1-'Part 1'!C$21)*'Part 1'!F89</f>
        <v>100.91220975451967</v>
      </c>
      <c r="G90" s="1">
        <f>C$22*'6050_Module3Project_Data'!C71+(1-'Part 1'!C$22)*'Part 1'!G89</f>
        <v>103.91991408129192</v>
      </c>
      <c r="H90" s="1">
        <f>C$23*'6050_Module3Project_Data'!C71+(1-'Part 1'!C$23)*'Part 1'!H89</f>
        <v>105.76110521890988</v>
      </c>
      <c r="I90" s="1">
        <f>C$24*'6050_Module3Project_Data'!C71+(1-'Part 1'!C$24)*'Part 1'!I89</f>
        <v>107.16777820573022</v>
      </c>
      <c r="K90" s="29">
        <f>ABS(('6050_Module3Project_Data'!C72-'Part 1'!F90)/'6050_Module3Project_Data'!C72)</f>
        <v>0.116092274399063</v>
      </c>
      <c r="L90" s="29">
        <f>ABS(('6050_Module3Project_Data'!$C72-'Part 1'!G90)/'6050_Module3Project_Data'!$C72)</f>
        <v>8.9747265234913845E-2</v>
      </c>
      <c r="M90" s="29">
        <f>ABS(('6050_Module3Project_Data'!$C72-'Part 1'!H90)/'6050_Module3Project_Data'!$C72)</f>
        <v>7.3619949473942736E-2</v>
      </c>
      <c r="N90" s="29">
        <f>ABS(('6050_Module3Project_Data'!$C72-'Part 1'!I90)/'6050_Module3Project_Data'!$C72)</f>
        <v>6.1298654325721534E-2</v>
      </c>
      <c r="P90" s="30">
        <f>ABS(('6050_Module3Project_Data'!$C72-'Part 1'!F90)/AVERAGE('6050_Module3Project_Data'!$C$2:$C$253))</f>
        <v>9.8961723617697436E-2</v>
      </c>
      <c r="Q90" s="30">
        <f>ABS(('6050_Module3Project_Data'!$C72-'Part 1'!G90)/AVERAGE('6050_Module3Project_Data'!$C$2:$C$253))</f>
        <v>7.6504178280561053E-2</v>
      </c>
      <c r="R90" s="30">
        <f>ABS(('6050_Module3Project_Data'!$C72-'Part 1'!H90)/AVERAGE('6050_Module3Project_Data'!$C$2:$C$253))</f>
        <v>6.2756605728520154E-2</v>
      </c>
      <c r="S90" s="31">
        <f>ABS(('6050_Module3Project_Data'!$C72-'Part 1'!I90)/AVERAGE('6050_Module3Project_Data'!$C$2:$C$253))</f>
        <v>5.2253438214729206E-2</v>
      </c>
      <c r="U90" s="27">
        <f>C$21*'6050_Module3Project_Data'!$E71+(1-'Part 1'!C$21)*'Part 1'!U89</f>
        <v>373.74661033085408</v>
      </c>
      <c r="V90" s="1">
        <f>C$22*'6050_Module3Project_Data'!$E71+(1-'Part 1'!C$22)*'Part 1'!V89</f>
        <v>381.36020927304349</v>
      </c>
      <c r="W90" s="1">
        <f>C$23*'6050_Module3Project_Data'!$E71+(1-'Part 1'!C$23)*'Part 1'!W89</f>
        <v>386.49754770438619</v>
      </c>
      <c r="X90" s="1">
        <f>C$24*'6050_Module3Project_Data'!$E71+(1-'Part 1'!C$24)*'Part 1'!X89</f>
        <v>391.5522261994538</v>
      </c>
      <c r="Z90" s="29">
        <f>ABS(('6050_Module3Project_Data'!$E72-'Part 1'!U90)/'6050_Module3Project_Data'!$E72)</f>
        <v>9.6248044114066136E-2</v>
      </c>
      <c r="AA90" s="29">
        <f>ABS(('6050_Module3Project_Data'!$E72-'Part 1'!V90)/'6050_Module3Project_Data'!$E72)</f>
        <v>7.7837696715213164E-2</v>
      </c>
      <c r="AB90" s="29">
        <f>ABS(('6050_Module3Project_Data'!$E72-'Part 1'!W90)/'6050_Module3Project_Data'!$E72)</f>
        <v>6.5415163568320153E-2</v>
      </c>
      <c r="AC90" s="29">
        <f>ABS(('6050_Module3Project_Data'!$E72-'Part 1'!X90)/'6050_Module3Project_Data'!$E72)</f>
        <v>5.3192509368866672E-2</v>
      </c>
      <c r="AE90" s="30">
        <f>ABS(('6050_Module3Project_Data'!$E72-'Part 1'!U90)/AVERAGE('6050_Module3Project_Data'!$E$2:$E$253))</f>
        <v>8.9154366891094933E-2</v>
      </c>
      <c r="AF90" s="30">
        <f>ABS(('6050_Module3Project_Data'!$E72-'Part 1'!V90)/AVERAGE('6050_Module3Project_Data'!$E$2:$E$253))</f>
        <v>7.2100899657572451E-2</v>
      </c>
      <c r="AG90" s="30">
        <f>ABS(('6050_Module3Project_Data'!$E72-'Part 1'!W90)/AVERAGE('6050_Module3Project_Data'!$E$2:$E$253))</f>
        <v>6.059393254889716E-2</v>
      </c>
      <c r="AH90" s="31">
        <f>ABS(('6050_Module3Project_Data'!$E72-'Part 1'!X90)/AVERAGE('6050_Module3Project_Data'!$E$2:$E$253))</f>
        <v>4.9272112901428571E-2</v>
      </c>
    </row>
    <row r="91" spans="1:34" x14ac:dyDescent="0.2">
      <c r="A91" s="3"/>
      <c r="B91" s="2"/>
      <c r="C91" s="1"/>
      <c r="D91" s="2"/>
      <c r="E91" s="8">
        <v>72</v>
      </c>
      <c r="F91" s="27">
        <f>C$21*'6050_Module3Project_Data'!C72+(1-'Part 1'!C$21)*'Part 1'!F90</f>
        <v>103.56296788361574</v>
      </c>
      <c r="G91" s="1">
        <f>C$22*'6050_Module3Project_Data'!C72+(1-'Part 1'!C$22)*'Part 1'!G90</f>
        <v>108.01834860877514</v>
      </c>
      <c r="H91" s="1">
        <f>C$23*'6050_Module3Project_Data'!C72+(1-'Part 1'!C$23)*'Part 1'!H90</f>
        <v>110.80404232756395</v>
      </c>
      <c r="I91" s="1">
        <f>C$24*'6050_Module3Project_Data'!C72+(1-'Part 1'!C$24)*'Part 1'!I90</f>
        <v>112.76635596114605</v>
      </c>
      <c r="K91" s="29">
        <f>ABS(('6050_Module3Project_Data'!C73-'Part 1'!F91)/'6050_Module3Project_Data'!C73)</f>
        <v>0.10244951240874448</v>
      </c>
      <c r="L91" s="29">
        <f>ABS(('6050_Module3Project_Data'!$C73-'Part 1'!G91)/'6050_Module3Project_Data'!$C73)</f>
        <v>6.383600775556085E-2</v>
      </c>
      <c r="M91" s="29">
        <f>ABS(('6050_Module3Project_Data'!$C73-'Part 1'!H91)/'6050_Module3Project_Data'!$C73)</f>
        <v>3.9693200662695056E-2</v>
      </c>
      <c r="N91" s="29">
        <f>ABS(('6050_Module3Project_Data'!$C73-'Part 1'!I91)/'6050_Module3Project_Data'!$C73)</f>
        <v>2.2686392199964385E-2</v>
      </c>
      <c r="P91" s="30">
        <f>ABS(('6050_Module3Project_Data'!$C73-'Part 1'!F91)/AVERAGE('6050_Module3Project_Data'!$C$2:$C$253))</f>
        <v>8.8263804044099656E-2</v>
      </c>
      <c r="Q91" s="30">
        <f>ABS(('6050_Module3Project_Data'!$C73-'Part 1'!G91)/AVERAGE('6050_Module3Project_Data'!$C$2:$C$253))</f>
        <v>5.4996932118278483E-2</v>
      </c>
      <c r="R91" s="30">
        <f>ABS(('6050_Module3Project_Data'!$C73-'Part 1'!H91)/AVERAGE('6050_Module3Project_Data'!$C$2:$C$253))</f>
        <v>3.419706744134985E-2</v>
      </c>
      <c r="S91" s="31">
        <f>ABS(('6050_Module3Project_Data'!$C73-'Part 1'!I91)/AVERAGE('6050_Module3Project_Data'!$C$2:$C$253))</f>
        <v>1.9545112792887585E-2</v>
      </c>
      <c r="U91" s="27">
        <f>C$21*'6050_Module3Project_Data'!$E72+(1-'Part 1'!C$21)*'Part 1'!U90</f>
        <v>381.70728582468325</v>
      </c>
      <c r="V91" s="1">
        <f>C$22*'6050_Module3Project_Data'!$E72+(1-'Part 1'!C$22)*'Part 1'!V90</f>
        <v>394.23612068382613</v>
      </c>
      <c r="W91" s="1">
        <f>C$23*'6050_Module3Project_Data'!$E72+(1-'Part 1'!C$23)*'Part 1'!W90</f>
        <v>402.72901176175446</v>
      </c>
      <c r="X91" s="1">
        <f>C$24*'6050_Module3Project_Data'!$E72+(1-'Part 1'!C$24)*'Part 1'!X90</f>
        <v>409.15043547989075</v>
      </c>
      <c r="Z91" s="29">
        <f>ABS(('6050_Module3Project_Data'!$E73-'Part 1'!U91)/'6050_Module3Project_Data'!$E73)</f>
        <v>0.10554824645651259</v>
      </c>
      <c r="AA91" s="29">
        <f>ABS(('6050_Module3Project_Data'!$E73-'Part 1'!V91)/'6050_Module3Project_Data'!$E73)</f>
        <v>7.6189523880899515E-2</v>
      </c>
      <c r="AB91" s="29">
        <f>ABS(('6050_Module3Project_Data'!$E73-'Part 1'!W91)/'6050_Module3Project_Data'!$E73)</f>
        <v>5.6288197394834295E-2</v>
      </c>
      <c r="AC91" s="29">
        <f>ABS(('6050_Module3Project_Data'!$E73-'Part 1'!X91)/'6050_Module3Project_Data'!$E73)</f>
        <v>4.1240924475944359E-2</v>
      </c>
      <c r="AE91" s="30">
        <f>ABS(('6050_Module3Project_Data'!$E73-'Part 1'!U91)/AVERAGE('6050_Module3Project_Data'!$E$2:$E$253))</f>
        <v>0.10088979681359388</v>
      </c>
      <c r="AF91" s="30">
        <f>ABS(('6050_Module3Project_Data'!$E73-'Part 1'!V91)/AVERAGE('6050_Module3Project_Data'!$E$2:$E$253))</f>
        <v>7.2826843095261301E-2</v>
      </c>
      <c r="AG91" s="30">
        <f>ABS(('6050_Module3Project_Data'!$E73-'Part 1'!W91)/AVERAGE('6050_Module3Project_Data'!$E$2:$E$253))</f>
        <v>5.3803876320276799E-2</v>
      </c>
      <c r="AH91" s="31">
        <f>ABS(('6050_Module3Project_Data'!$E73-'Part 1'!X91)/AVERAGE('6050_Module3Project_Data'!$E$2:$E$253))</f>
        <v>3.9420725881003642E-2</v>
      </c>
    </row>
    <row r="92" spans="1:34" x14ac:dyDescent="0.2">
      <c r="A92" s="3"/>
      <c r="B92" s="2"/>
      <c r="C92" s="1"/>
      <c r="D92" s="2"/>
      <c r="E92" s="8">
        <v>73</v>
      </c>
      <c r="F92" s="27">
        <f>C$21*'6050_Module3Project_Data'!C73+(1-'Part 1'!C$21)*'Part 1'!F91</f>
        <v>105.9271748468926</v>
      </c>
      <c r="G92" s="1">
        <f>C$22*'6050_Module3Project_Data'!C73+(1-'Part 1'!C$22)*'Part 1'!G91</f>
        <v>110.96461024526508</v>
      </c>
      <c r="H92" s="1">
        <f>C$23*'6050_Module3Project_Data'!C73+(1-'Part 1'!C$23)*'Part 1'!H91</f>
        <v>113.55201855102558</v>
      </c>
      <c r="I92" s="1">
        <f>C$24*'6050_Module3Project_Data'!C73+(1-'Part 1'!C$24)*'Part 1'!I91</f>
        <v>114.86047335222921</v>
      </c>
      <c r="K92" s="29">
        <f>ABS(('6050_Module3Project_Data'!C74-'Part 1'!F92)/'6050_Module3Project_Data'!C74)</f>
        <v>0.12027560317981426</v>
      </c>
      <c r="L92" s="29">
        <f>ABS(('6050_Module3Project_Data'!$C74-'Part 1'!G92)/'6050_Module3Project_Data'!$C74)</f>
        <v>7.8439739778762896E-2</v>
      </c>
      <c r="M92" s="29">
        <f>ABS(('6050_Module3Project_Data'!$C74-'Part 1'!H92)/'6050_Module3Project_Data'!$C74)</f>
        <v>5.6951333103113011E-2</v>
      </c>
      <c r="N92" s="29">
        <f>ABS(('6050_Module3Project_Data'!$C74-'Part 1'!I92)/'6050_Module3Project_Data'!$C74)</f>
        <v>4.6084625741011576E-2</v>
      </c>
      <c r="P92" s="30">
        <f>ABS(('6050_Module3Project_Data'!$C74-'Part 1'!F92)/AVERAGE('6050_Module3Project_Data'!$C$2:$C$253))</f>
        <v>0.10813479006689666</v>
      </c>
      <c r="Q92" s="30">
        <f>ABS(('6050_Module3Project_Data'!$C74-'Part 1'!G92)/AVERAGE('6050_Module3Project_Data'!$C$2:$C$253))</f>
        <v>7.0521906102584117E-2</v>
      </c>
      <c r="R92" s="30">
        <f>ABS(('6050_Module3Project_Data'!$C74-'Part 1'!H92)/AVERAGE('6050_Module3Project_Data'!$C$2:$C$253))</f>
        <v>5.120257380815689E-2</v>
      </c>
      <c r="S92" s="31">
        <f>ABS(('6050_Module3Project_Data'!$C74-'Part 1'!I92)/AVERAGE('6050_Module3Project_Data'!$C$2:$C$253))</f>
        <v>4.143276939019451E-2</v>
      </c>
      <c r="U92" s="27">
        <f>C$21*'6050_Module3Project_Data'!$E73+(1-'Part 1'!C$21)*'Part 1'!U91</f>
        <v>390.71582865974665</v>
      </c>
      <c r="V92" s="1">
        <f>C$22*'6050_Module3Project_Data'!$E73+(1-'Part 1'!C$22)*'Part 1'!V91</f>
        <v>407.24167241029568</v>
      </c>
      <c r="W92" s="1">
        <f>C$23*'6050_Module3Project_Data'!$E73+(1-'Part 1'!C$23)*'Part 1'!W91</f>
        <v>417.14160470470182</v>
      </c>
      <c r="X92" s="1">
        <f>C$24*'6050_Module3Project_Data'!$E73+(1-'Part 1'!C$24)*'Part 1'!X91</f>
        <v>423.23008709597815</v>
      </c>
      <c r="Z92" s="29">
        <f>ABS(('6050_Module3Project_Data'!$E74-'Part 1'!U92)/'6050_Module3Project_Data'!$E74)</f>
        <v>0.11033126867002382</v>
      </c>
      <c r="AA92" s="29">
        <f>ABS(('6050_Module3Project_Data'!$E74-'Part 1'!V92)/'6050_Module3Project_Data'!$E74)</f>
        <v>7.2701550687668912E-2</v>
      </c>
      <c r="AB92" s="29">
        <f>ABS(('6050_Module3Project_Data'!$E74-'Part 1'!W92)/'6050_Module3Project_Data'!$E74)</f>
        <v>5.0159182146242126E-2</v>
      </c>
      <c r="AC92" s="29">
        <f>ABS(('6050_Module3Project_Data'!$E74-'Part 1'!X92)/'6050_Module3Project_Data'!$E74)</f>
        <v>3.6295570775920979E-2</v>
      </c>
      <c r="AE92" s="30">
        <f>ABS(('6050_Module3Project_Data'!$E74-'Part 1'!U92)/AVERAGE('6050_Module3Project_Data'!$E$2:$E$253))</f>
        <v>0.10853104531368145</v>
      </c>
      <c r="AF92" s="30">
        <f>ABS(('6050_Module3Project_Data'!$E74-'Part 1'!V92)/AVERAGE('6050_Module3Project_Data'!$E$2:$E$253))</f>
        <v>7.1515313719963225E-2</v>
      </c>
      <c r="AG92" s="30">
        <f>ABS(('6050_Module3Project_Data'!$E74-'Part 1'!W92)/AVERAGE('6050_Module3Project_Data'!$E$2:$E$253))</f>
        <v>4.9340758390917089E-2</v>
      </c>
      <c r="AH92" s="31">
        <f>ABS(('6050_Module3Project_Data'!$E74-'Part 1'!X92)/AVERAGE('6050_Module3Project_Data'!$E$2:$E$253))</f>
        <v>3.5703353039007173E-2</v>
      </c>
    </row>
    <row r="93" spans="1:34" x14ac:dyDescent="0.2">
      <c r="A93" s="3"/>
      <c r="B93" s="2"/>
      <c r="C93" s="1"/>
      <c r="D93" s="2"/>
      <c r="E93" s="8">
        <v>74</v>
      </c>
      <c r="F93" s="27">
        <f>C$21*'6050_Module3Project_Data'!C74+(1-'Part 1'!C$21)*'Part 1'!F92</f>
        <v>108.82363989751408</v>
      </c>
      <c r="G93" s="1">
        <f>C$22*'6050_Module3Project_Data'!C74+(1-'Part 1'!C$22)*'Part 1'!G92</f>
        <v>114.74256618715904</v>
      </c>
      <c r="H93" s="1">
        <f>C$23*'6050_Module3Project_Data'!C74+(1-'Part 1'!C$23)*'Part 1'!H92</f>
        <v>117.66650748041025</v>
      </c>
      <c r="I93" s="1">
        <f>C$24*'6050_Module3Project_Data'!C74+(1-'Part 1'!C$24)*'Part 1'!I92</f>
        <v>119.29969475044585</v>
      </c>
      <c r="K93" s="29">
        <f>ABS(('6050_Module3Project_Data'!C75-'Part 1'!F93)/'6050_Module3Project_Data'!C75)</f>
        <v>8.3590400863039288E-2</v>
      </c>
      <c r="L93" s="29">
        <f>ABS(('6050_Module3Project_Data'!$C75-'Part 1'!G93)/'6050_Module3Project_Data'!$C75)</f>
        <v>3.3746811055502805E-2</v>
      </c>
      <c r="M93" s="29">
        <f>ABS(('6050_Module3Project_Data'!$C75-'Part 1'!H93)/'6050_Module3Project_Data'!$C75)</f>
        <v>9.1241475333874028E-3</v>
      </c>
      <c r="N93" s="29">
        <f>ABS(('6050_Module3Project_Data'!$C75-'Part 1'!I93)/'6050_Module3Project_Data'!$C75)</f>
        <v>4.6290084248071734E-3</v>
      </c>
      <c r="P93" s="30">
        <f>ABS(('6050_Module3Project_Data'!$C75-'Part 1'!F93)/AVERAGE('6050_Module3Project_Data'!$C$2:$C$253))</f>
        <v>7.4116887105571821E-2</v>
      </c>
      <c r="Q93" s="30">
        <f>ABS(('6050_Module3Project_Data'!$C75-'Part 1'!G93)/AVERAGE('6050_Module3Project_Data'!$C$2:$C$253))</f>
        <v>2.9922198713605047E-2</v>
      </c>
      <c r="R93" s="30">
        <f>ABS(('6050_Module3Project_Data'!$C75-'Part 1'!H93)/AVERAGE('6050_Module3Project_Data'!$C$2:$C$253))</f>
        <v>8.0900845753171993E-3</v>
      </c>
      <c r="S93" s="31">
        <f>ABS(('6050_Module3Project_Data'!$C75-'Part 1'!I93)/AVERAGE('6050_Module3Project_Data'!$C$2:$C$253))</f>
        <v>4.1043910699066323E-3</v>
      </c>
      <c r="U93" s="27">
        <f>C$21*'6050_Module3Project_Data'!$E74+(1-'Part 1'!C$21)*'Part 1'!U92</f>
        <v>400.40666560779738</v>
      </c>
      <c r="V93" s="1">
        <f>C$22*'6050_Module3Project_Data'!$E74+(1-'Part 1'!C$22)*'Part 1'!V92</f>
        <v>420.01300880617742</v>
      </c>
      <c r="W93" s="1">
        <f>C$23*'6050_Module3Project_Data'!$E74+(1-'Part 1'!C$23)*'Part 1'!W92</f>
        <v>430.35864992188078</v>
      </c>
      <c r="X93" s="1">
        <f>C$24*'6050_Module3Project_Data'!$E74+(1-'Part 1'!C$24)*'Part 1'!X92</f>
        <v>435.98202813919568</v>
      </c>
      <c r="Z93" s="29">
        <f>ABS(('6050_Module3Project_Data'!$E75-'Part 1'!U93)/'6050_Module3Project_Data'!$E75)</f>
        <v>5.3322598698327763E-2</v>
      </c>
      <c r="AA93" s="29">
        <f>ABS(('6050_Module3Project_Data'!$E75-'Part 1'!V93)/'6050_Module3Project_Data'!$E75)</f>
        <v>6.9675211675962415E-3</v>
      </c>
      <c r="AB93" s="29">
        <f>ABS(('6050_Module3Project_Data'!$E75-'Part 1'!W93)/'6050_Module3Project_Data'!$E75)</f>
        <v>1.749257275053823E-2</v>
      </c>
      <c r="AC93" s="29">
        <f>ABS(('6050_Module3Project_Data'!$E75-'Part 1'!X93)/'6050_Module3Project_Data'!$E75)</f>
        <v>3.0787868594884998E-2</v>
      </c>
      <c r="AE93" s="30">
        <f>ABS(('6050_Module3Project_Data'!$E75-'Part 1'!U93)/AVERAGE('6050_Module3Project_Data'!$E$2:$E$253))</f>
        <v>5.051650435359422E-2</v>
      </c>
      <c r="AF93" s="30">
        <f>ABS(('6050_Module3Project_Data'!$E75-'Part 1'!V93)/AVERAGE('6050_Module3Project_Data'!$E$2:$E$253))</f>
        <v>6.6008563346270973E-3</v>
      </c>
      <c r="AG93" s="30">
        <f>ABS(('6050_Module3Project_Data'!$E75-'Part 1'!W93)/AVERAGE('6050_Module3Project_Data'!$E$2:$E$253))</f>
        <v>1.657202854098408E-2</v>
      </c>
      <c r="AH93" s="31">
        <f>ABS(('6050_Module3Project_Data'!$E75-'Part 1'!X93)/AVERAGE('6050_Module3Project_Data'!$E$2:$E$253))</f>
        <v>2.9167661289549455E-2</v>
      </c>
    </row>
    <row r="94" spans="1:34" x14ac:dyDescent="0.2">
      <c r="A94" s="3"/>
      <c r="B94" s="2"/>
      <c r="C94" s="1"/>
      <c r="D94" s="2"/>
      <c r="E94" s="8">
        <v>75</v>
      </c>
      <c r="F94" s="27">
        <f>C$21*'6050_Module3Project_Data'!C75+(1-'Part 1'!C$21)*'Part 1'!F93</f>
        <v>110.80891191801128</v>
      </c>
      <c r="G94" s="1">
        <f>C$22*'6050_Module3Project_Data'!C75+(1-'Part 1'!C$22)*'Part 1'!G93</f>
        <v>116.34553971229542</v>
      </c>
      <c r="H94" s="1">
        <f>C$23*'6050_Module3Project_Data'!C75+(1-'Part 1'!C$23)*'Part 1'!H93</f>
        <v>118.31660299216409</v>
      </c>
      <c r="I94" s="1">
        <f>C$24*'6050_Module3Project_Data'!C75+(1-'Part 1'!C$24)*'Part 1'!I93</f>
        <v>118.85993895008917</v>
      </c>
      <c r="K94" s="29">
        <f>ABS(('6050_Module3Project_Data'!C76-'Part 1'!F94)/'6050_Module3Project_Data'!C76)</f>
        <v>7.4127235127461957E-2</v>
      </c>
      <c r="L94" s="29">
        <f>ABS(('6050_Module3Project_Data'!$C76-'Part 1'!G94)/'6050_Module3Project_Data'!$C76)</f>
        <v>2.7865496831927187E-2</v>
      </c>
      <c r="M94" s="29">
        <f>ABS(('6050_Module3Project_Data'!$C76-'Part 1'!H94)/'6050_Module3Project_Data'!$C76)</f>
        <v>1.1396119260373693E-2</v>
      </c>
      <c r="N94" s="29">
        <f>ABS(('6050_Module3Project_Data'!$C76-'Part 1'!I94)/'6050_Module3Project_Data'!$C76)</f>
        <v>6.8562320174506437E-3</v>
      </c>
      <c r="P94" s="30">
        <f>ABS(('6050_Module3Project_Data'!$C76-'Part 1'!F94)/AVERAGE('6050_Module3Project_Data'!$C$2:$C$253))</f>
        <v>6.6241220738209275E-2</v>
      </c>
      <c r="Q94" s="30">
        <f>ABS(('6050_Module3Project_Data'!$C76-'Part 1'!G94)/AVERAGE('6050_Module3Project_Data'!$C$2:$C$253))</f>
        <v>2.4901030281914954E-2</v>
      </c>
      <c r="R94" s="30">
        <f>ABS(('6050_Module3Project_Data'!$C76-'Part 1'!H94)/AVERAGE('6050_Module3Project_Data'!$C$2:$C$253))</f>
        <v>1.0183744883878807E-2</v>
      </c>
      <c r="S94" s="31">
        <f>ABS(('6050_Module3Project_Data'!$C76-'Part 1'!I94)/AVERAGE('6050_Module3Project_Data'!$C$2:$C$253))</f>
        <v>6.1268328397705357E-3</v>
      </c>
      <c r="U94" s="27">
        <f>C$21*'6050_Module3Project_Data'!$E75+(1-'Part 1'!C$21)*'Part 1'!U93</f>
        <v>404.91733078623793</v>
      </c>
      <c r="V94" s="1">
        <f>C$22*'6050_Module3Project_Data'!$E75+(1-'Part 1'!C$22)*'Part 1'!V93</f>
        <v>421.19180188370643</v>
      </c>
      <c r="W94" s="1">
        <f>C$23*'6050_Module3Project_Data'!$E75+(1-'Part 1'!C$23)*'Part 1'!W93</f>
        <v>425.91945486875233</v>
      </c>
      <c r="X94" s="1">
        <f>C$24*'6050_Module3Project_Data'!$E75+(1-'Part 1'!C$24)*'Part 1'!X93</f>
        <v>425.56439882783911</v>
      </c>
      <c r="Z94" s="29">
        <f>ABS(('6050_Module3Project_Data'!$E76-'Part 1'!U94)/'6050_Module3Project_Data'!$E76)</f>
        <v>7.4453496407703851E-2</v>
      </c>
      <c r="AA94" s="29">
        <f>ABS(('6050_Module3Project_Data'!$E76-'Part 1'!V94)/'6050_Module3Project_Data'!$E76)</f>
        <v>3.7253854216968071E-2</v>
      </c>
      <c r="AB94" s="29">
        <f>ABS(('6050_Module3Project_Data'!$E76-'Part 1'!W94)/'6050_Module3Project_Data'!$E76)</f>
        <v>2.6447543007688448E-2</v>
      </c>
      <c r="AC94" s="29">
        <f>ABS(('6050_Module3Project_Data'!$E76-'Part 1'!X94)/'6050_Module3Project_Data'!$E76)</f>
        <v>2.7259118241103265E-2</v>
      </c>
      <c r="AE94" s="30">
        <f>ABS(('6050_Module3Project_Data'!$E76-'Part 1'!U94)/AVERAGE('6050_Module3Project_Data'!$E$2:$E$253))</f>
        <v>7.2958502836707545E-2</v>
      </c>
      <c r="AF94" s="30">
        <f>ABS(('6050_Module3Project_Data'!$E76-'Part 1'!V94)/AVERAGE('6050_Module3Project_Data'!$E$2:$E$253))</f>
        <v>3.6505813154608525E-2</v>
      </c>
      <c r="AG94" s="30">
        <f>ABS(('6050_Module3Project_Data'!$E76-'Part 1'!W94)/AVERAGE('6050_Module3Project_Data'!$E$2:$E$253))</f>
        <v>2.5916487937438563E-2</v>
      </c>
      <c r="AH94" s="31">
        <f>ABS(('6050_Module3Project_Data'!$E76-'Part 1'!X94)/AVERAGE('6050_Module3Project_Data'!$E$2:$E$253))</f>
        <v>2.6711767095922379E-2</v>
      </c>
    </row>
    <row r="95" spans="1:34" x14ac:dyDescent="0.2">
      <c r="A95" s="3"/>
      <c r="B95" s="2"/>
      <c r="C95" s="1"/>
      <c r="D95" s="2"/>
      <c r="E95" s="8">
        <v>76</v>
      </c>
      <c r="F95" s="27">
        <f>C$21*'6050_Module3Project_Data'!C76+(1-'Part 1'!C$21)*'Part 1'!F94</f>
        <v>112.58322877440904</v>
      </c>
      <c r="G95" s="1">
        <f>C$22*'6050_Module3Project_Data'!C76+(1-'Part 1'!C$22)*'Part 1'!G94</f>
        <v>117.67952230737725</v>
      </c>
      <c r="H95" s="1">
        <f>C$23*'6050_Module3Project_Data'!C76+(1-'Part 1'!C$23)*'Part 1'!H94</f>
        <v>119.13493891686564</v>
      </c>
      <c r="I95" s="1">
        <f>C$24*'6050_Module3Project_Data'!C76+(1-'Part 1'!C$24)*'Part 1'!I94</f>
        <v>119.51638475001783</v>
      </c>
      <c r="K95" s="29">
        <f>ABS(('6050_Module3Project_Data'!C77-'Part 1'!F95)/'6050_Module3Project_Data'!C77)</f>
        <v>3.283996945778489E-2</v>
      </c>
      <c r="L95" s="29">
        <f>ABS(('6050_Module3Project_Data'!$C77-'Part 1'!G95)/'6050_Module3Project_Data'!$C77)</f>
        <v>1.0940364990377753E-2</v>
      </c>
      <c r="M95" s="29">
        <f>ABS(('6050_Module3Project_Data'!$C77-'Part 1'!H95)/'6050_Module3Project_Data'!$C77)</f>
        <v>2.3443299821861215E-2</v>
      </c>
      <c r="N95" s="29">
        <f>ABS(('6050_Module3Project_Data'!$C77-'Part 1'!I95)/'6050_Module3Project_Data'!$C77)</f>
        <v>2.6720157020377975E-2</v>
      </c>
      <c r="P95" s="30">
        <f>ABS(('6050_Module3Project_Data'!$C77-'Part 1'!F95)/AVERAGE('6050_Module3Project_Data'!$C$2:$C$253))</f>
        <v>2.854337007945144E-2</v>
      </c>
      <c r="Q95" s="30">
        <f>ABS(('6050_Module3Project_Data'!$C77-'Part 1'!G95)/AVERAGE('6050_Module3Project_Data'!$C$2:$C$253))</f>
        <v>9.5089883419669247E-3</v>
      </c>
      <c r="R95" s="30">
        <f>ABS(('6050_Module3Project_Data'!$C77-'Part 1'!H95)/AVERAGE('6050_Module3Project_Data'!$C$2:$C$253))</f>
        <v>2.0376108557564353E-2</v>
      </c>
      <c r="S95" s="31">
        <f>ABS(('6050_Module3Project_Data'!$C77-'Part 1'!I95)/AVERAGE('6050_Module3Project_Data'!$C$2:$C$253))</f>
        <v>2.3224239943161789E-2</v>
      </c>
      <c r="U95" s="27">
        <f>C$21*'6050_Module3Project_Data'!$E76+(1-'Part 1'!C$21)*'Part 1'!U94</f>
        <v>411.43186266899039</v>
      </c>
      <c r="V95" s="1">
        <f>C$22*'6050_Module3Project_Data'!$E76+(1-'Part 1'!C$22)*'Part 1'!V94</f>
        <v>427.71107721022383</v>
      </c>
      <c r="W95" s="1">
        <f>C$23*'6050_Module3Project_Data'!$E76+(1-'Part 1'!C$23)*'Part 1'!W94</f>
        <v>432.86177606750095</v>
      </c>
      <c r="X95" s="1">
        <f>C$24*'6050_Module3Project_Data'!$E76+(1-'Part 1'!C$24)*'Part 1'!X94</f>
        <v>435.10487192556786</v>
      </c>
      <c r="Z95" s="29">
        <f>ABS(('6050_Module3Project_Data'!$E77-'Part 1'!U95)/'6050_Module3Project_Data'!$E77)</f>
        <v>5.1628805345032815E-2</v>
      </c>
      <c r="AA95" s="29">
        <f>ABS(('6050_Module3Project_Data'!$E77-'Part 1'!V95)/'6050_Module3Project_Data'!$E77)</f>
        <v>1.4104394760101974E-2</v>
      </c>
      <c r="AB95" s="29">
        <f>ABS(('6050_Module3Project_Data'!$E77-'Part 1'!W95)/'6050_Module3Project_Data'!$E77)</f>
        <v>2.2317741106073854E-3</v>
      </c>
      <c r="AC95" s="29">
        <f>ABS(('6050_Module3Project_Data'!$E77-'Part 1'!X95)/'6050_Module3Project_Data'!$E77)</f>
        <v>2.9386749762490478E-3</v>
      </c>
      <c r="AE95" s="30">
        <f>ABS(('6050_Module3Project_Data'!$E77-'Part 1'!U95)/AVERAGE('6050_Module3Project_Data'!$E$2:$E$253))</f>
        <v>5.0168872231140624E-2</v>
      </c>
      <c r="AF95" s="30">
        <f>ABS(('6050_Module3Project_Data'!$E77-'Part 1'!V95)/AVERAGE('6050_Module3Project_Data'!$E$2:$E$253))</f>
        <v>1.3705557854539885E-2</v>
      </c>
      <c r="AG95" s="30">
        <f>ABS(('6050_Module3Project_Data'!$E77-'Part 1'!W95)/AVERAGE('6050_Module3Project_Data'!$E$2:$E$253))</f>
        <v>2.168665136750091E-3</v>
      </c>
      <c r="AH95" s="31">
        <f>ABS(('6050_Module3Project_Data'!$E77-'Part 1'!X95)/AVERAGE('6050_Module3Project_Data'!$E$2:$E$253))</f>
        <v>2.8555766190408831E-3</v>
      </c>
    </row>
    <row r="96" spans="1:34" x14ac:dyDescent="0.2">
      <c r="A96" s="3"/>
      <c r="B96" s="2"/>
      <c r="C96" s="1"/>
      <c r="D96" s="2"/>
      <c r="E96" s="8">
        <v>77</v>
      </c>
      <c r="F96" s="27">
        <f>C$21*'6050_Module3Project_Data'!C77+(1-'Part 1'!C$21)*'Part 1'!F95</f>
        <v>113.34778265952723</v>
      </c>
      <c r="G96" s="1">
        <f>C$22*'6050_Module3Project_Data'!C77+(1-'Part 1'!C$22)*'Part 1'!G95</f>
        <v>117.17011266442634</v>
      </c>
      <c r="H96" s="1">
        <f>C$23*'6050_Module3Project_Data'!C77+(1-'Part 1'!C$23)*'Part 1'!H95</f>
        <v>117.49757448674625</v>
      </c>
      <c r="I96" s="1">
        <f>C$24*'6050_Module3Project_Data'!C77+(1-'Part 1'!C$24)*'Part 1'!I95</f>
        <v>117.02807551000356</v>
      </c>
      <c r="K96" s="29">
        <f>ABS(('6050_Module3Project_Data'!C78-'Part 1'!F96)/'6050_Module3Project_Data'!C78)</f>
        <v>4.084397954630449E-2</v>
      </c>
      <c r="L96" s="29">
        <f>ABS(('6050_Module3Project_Data'!$C78-'Part 1'!G96)/'6050_Module3Project_Data'!$C78)</f>
        <v>8.499184171062683E-3</v>
      </c>
      <c r="M96" s="29">
        <f>ABS(('6050_Module3Project_Data'!$C78-'Part 1'!H96)/'6050_Module3Project_Data'!$C78)</f>
        <v>5.7281817660987918E-3</v>
      </c>
      <c r="N96" s="29">
        <f>ABS(('6050_Module3Project_Data'!$C78-'Part 1'!I96)/'6050_Module3Project_Data'!$C78)</f>
        <v>9.7011114482988391E-3</v>
      </c>
      <c r="P96" s="30">
        <f>ABS(('6050_Module3Project_Data'!$C78-'Part 1'!F96)/AVERAGE('6050_Module3Project_Data'!$C$2:$C$253))</f>
        <v>3.6039517352014203E-2</v>
      </c>
      <c r="Q96" s="30">
        <f>ABS(('6050_Module3Project_Data'!$C78-'Part 1'!G96)/AVERAGE('6050_Module3Project_Data'!$C$2:$C$253))</f>
        <v>7.4994282832729561E-3</v>
      </c>
      <c r="R96" s="30">
        <f>ABS(('6050_Module3Project_Data'!$C78-'Part 1'!H96)/AVERAGE('6050_Module3Project_Data'!$C$2:$C$253))</f>
        <v>5.0543778654273484E-3</v>
      </c>
      <c r="S96" s="31">
        <f>ABS(('6050_Module3Project_Data'!$C78-'Part 1'!I96)/AVERAGE('6050_Module3Project_Data'!$C$2:$C$253))</f>
        <v>8.5599732998207102E-3</v>
      </c>
      <c r="U96" s="27">
        <f>C$21*'6050_Module3Project_Data'!$E77+(1-'Part 1'!C$21)*'Part 1'!U95</f>
        <v>415.91148745519234</v>
      </c>
      <c r="V96" s="1">
        <f>C$22*'6050_Module3Project_Data'!$E77+(1-'Part 1'!C$22)*'Part 1'!V95</f>
        <v>430.15864096613427</v>
      </c>
      <c r="W96" s="1">
        <f>C$23*'6050_Module3Project_Data'!$E77+(1-'Part 1'!C$23)*'Part 1'!W95</f>
        <v>433.44270238700039</v>
      </c>
      <c r="X96" s="1">
        <f>C$24*'6050_Module3Project_Data'!$E77+(1-'Part 1'!C$24)*'Part 1'!X95</f>
        <v>434.08496366511355</v>
      </c>
      <c r="Z96" s="29">
        <f>ABS(('6050_Module3Project_Data'!$E78-'Part 1'!U96)/'6050_Module3Project_Data'!$E78)</f>
        <v>1.3071343955321682E-2</v>
      </c>
      <c r="AA96" s="29">
        <f>ABS(('6050_Module3Project_Data'!$E78-'Part 1'!V96)/'6050_Module3Project_Data'!$E78)</f>
        <v>2.0736147520928949E-2</v>
      </c>
      <c r="AB96" s="29">
        <f>ABS(('6050_Module3Project_Data'!$E78-'Part 1'!W96)/'6050_Module3Project_Data'!$E78)</f>
        <v>2.8528993889022497E-2</v>
      </c>
      <c r="AC96" s="29">
        <f>ABS(('6050_Module3Project_Data'!$E78-'Part 1'!X96)/'6050_Module3Project_Data'!$E78)</f>
        <v>3.0053034650474271E-2</v>
      </c>
      <c r="AE96" s="30">
        <f>ABS(('6050_Module3Project_Data'!$E78-'Part 1'!U96)/AVERAGE('6050_Module3Project_Data'!$E$2:$E$253))</f>
        <v>1.2338378658775578E-2</v>
      </c>
      <c r="AF96" s="30">
        <f>ABS(('6050_Module3Project_Data'!$E78-'Part 1'!V96)/AVERAGE('6050_Module3Project_Data'!$E$2:$E$253))</f>
        <v>1.9573384413412862E-2</v>
      </c>
      <c r="AG96" s="30">
        <f>ABS(('6050_Module3Project_Data'!$E78-'Part 1'!W96)/AVERAGE('6050_Module3Project_Data'!$E$2:$E$253))</f>
        <v>2.692925307143686E-2</v>
      </c>
      <c r="AH96" s="31">
        <f>ABS(('6050_Module3Project_Data'!$E78-'Part 1'!X96)/AVERAGE('6050_Module3Project_Data'!$E$2:$E$253))</f>
        <v>2.8367834449944996E-2</v>
      </c>
    </row>
    <row r="97" spans="1:34" x14ac:dyDescent="0.2">
      <c r="A97" s="3"/>
      <c r="B97" s="2"/>
      <c r="C97" s="1"/>
      <c r="D97" s="2"/>
      <c r="E97" s="8">
        <v>78</v>
      </c>
      <c r="F97" s="27">
        <f>C$21*'6050_Module3Project_Data'!C78+(1-'Part 1'!C$21)*'Part 1'!F96</f>
        <v>114.31312602762179</v>
      </c>
      <c r="G97" s="1">
        <f>C$22*'6050_Module3Project_Data'!C78+(1-'Part 1'!C$22)*'Part 1'!G96</f>
        <v>117.5718673986558</v>
      </c>
      <c r="H97" s="1">
        <f>C$23*'6050_Module3Project_Data'!C78+(1-'Part 1'!C$23)*'Part 1'!H96</f>
        <v>117.9037294946985</v>
      </c>
      <c r="I97" s="1">
        <f>C$24*'6050_Module3Project_Data'!C78+(1-'Part 1'!C$24)*'Part 1'!I96</f>
        <v>117.94521470200071</v>
      </c>
      <c r="K97" s="29">
        <f>ABS(('6050_Module3Project_Data'!C79-'Part 1'!F97)/'6050_Module3Project_Data'!C79)</f>
        <v>4.7172289465008579E-2</v>
      </c>
      <c r="L97" s="29">
        <f>ABS(('6050_Module3Project_Data'!$C79-'Part 1'!G97)/'6050_Module3Project_Data'!$C79)</f>
        <v>2.000988749344744E-2</v>
      </c>
      <c r="M97" s="29">
        <f>ABS(('6050_Module3Project_Data'!$C79-'Part 1'!H97)/'6050_Module3Project_Data'!$C79)</f>
        <v>1.7243736202043673E-2</v>
      </c>
      <c r="N97" s="29">
        <f>ABS(('6050_Module3Project_Data'!$C79-'Part 1'!I97)/'6050_Module3Project_Data'!$C79)</f>
        <v>1.6897946908473932E-2</v>
      </c>
      <c r="P97" s="30">
        <f>ABS(('6050_Module3Project_Data'!$C79-'Part 1'!F97)/AVERAGE('6050_Module3Project_Data'!$C$2:$C$253))</f>
        <v>4.225672368327673E-2</v>
      </c>
      <c r="Q97" s="30">
        <f>ABS(('6050_Module3Project_Data'!$C79-'Part 1'!G97)/AVERAGE('6050_Module3Project_Data'!$C$2:$C$253))</f>
        <v>1.7924766771629273E-2</v>
      </c>
      <c r="R97" s="30">
        <f>ABS(('6050_Module3Project_Data'!$C79-'Part 1'!H97)/AVERAGE('6050_Module3Project_Data'!$C$2:$C$253))</f>
        <v>1.5446860947836396E-2</v>
      </c>
      <c r="S97" s="31">
        <f>ABS(('6050_Module3Project_Data'!$C79-'Part 1'!I97)/AVERAGE('6050_Module3Project_Data'!$C$2:$C$253))</f>
        <v>1.5137104461629577E-2</v>
      </c>
      <c r="U97" s="27">
        <f>C$21*'6050_Module3Project_Data'!$E78+(1-'Part 1'!C$21)*'Part 1'!U96</f>
        <v>417.01319264415389</v>
      </c>
      <c r="V97" s="1">
        <f>C$22*'6050_Module3Project_Data'!$E78+(1-'Part 1'!C$22)*'Part 1'!V96</f>
        <v>426.66318993968059</v>
      </c>
      <c r="W97" s="1">
        <f>C$23*'6050_Module3Project_Data'!$E78+(1-'Part 1'!C$23)*'Part 1'!W96</f>
        <v>426.22908899480012</v>
      </c>
      <c r="X97" s="1">
        <f>C$24*'6050_Module3Project_Data'!$E78+(1-'Part 1'!C$24)*'Part 1'!X96</f>
        <v>423.95300345302275</v>
      </c>
      <c r="Z97" s="29">
        <f>ABS(('6050_Module3Project_Data'!$E79-'Part 1'!U97)/'6050_Module3Project_Data'!$E79)</f>
        <v>2.2701709113862812E-2</v>
      </c>
      <c r="AA97" s="29">
        <f>ABS(('6050_Module3Project_Data'!$E79-'Part 1'!V97)/'6050_Module3Project_Data'!$E79)</f>
        <v>8.6295428325772311E-5</v>
      </c>
      <c r="AB97" s="29">
        <f>ABS(('6050_Module3Project_Data'!$E79-'Part 1'!W97)/'6050_Module3Project_Data'!$E79)</f>
        <v>1.1036400087543307E-3</v>
      </c>
      <c r="AC97" s="29">
        <f>ABS(('6050_Module3Project_Data'!$E79-'Part 1'!X97)/'6050_Module3Project_Data'!$E79)</f>
        <v>6.4377986136304544E-3</v>
      </c>
      <c r="AE97" s="30">
        <f>ABS(('6050_Module3Project_Data'!$E79-'Part 1'!U97)/AVERAGE('6050_Module3Project_Data'!$E$2:$E$253))</f>
        <v>2.1697210628901665E-2</v>
      </c>
      <c r="AF97" s="30">
        <f>ABS(('6050_Module3Project_Data'!$E79-'Part 1'!V97)/AVERAGE('6050_Module3Project_Data'!$E$2:$E$253))</f>
        <v>8.2477053833458053E-5</v>
      </c>
      <c r="AG97" s="30">
        <f>ABS(('6050_Module3Project_Data'!$E79-'Part 1'!W97)/AVERAGE('6050_Module3Project_Data'!$E$2:$E$253))</f>
        <v>1.054806473306585E-3</v>
      </c>
      <c r="AH97" s="31">
        <f>ABS(('6050_Module3Project_Data'!$E79-'Part 1'!X97)/AVERAGE('6050_Module3Project_Data'!$E$2:$E$253))</f>
        <v>6.1529408118921767E-3</v>
      </c>
    </row>
    <row r="98" spans="1:34" x14ac:dyDescent="0.2">
      <c r="A98" s="3"/>
      <c r="B98" s="2"/>
      <c r="C98" s="1"/>
      <c r="D98" s="2"/>
      <c r="E98" s="8">
        <v>79</v>
      </c>
      <c r="F98" s="27">
        <f>C$21*'6050_Module3Project_Data'!C79+(1-'Part 1'!C$21)*'Part 1'!F97</f>
        <v>115.44500156209745</v>
      </c>
      <c r="G98" s="1">
        <f>C$22*'6050_Module3Project_Data'!C79+(1-'Part 1'!C$22)*'Part 1'!G97</f>
        <v>118.53212191919349</v>
      </c>
      <c r="H98" s="1">
        <f>C$23*'6050_Module3Project_Data'!C79+(1-'Part 1'!C$23)*'Part 1'!H97</f>
        <v>119.14499401787941</v>
      </c>
      <c r="I98" s="1">
        <f>C$24*'6050_Module3Project_Data'!C79+(1-'Part 1'!C$24)*'Part 1'!I97</f>
        <v>119.56704590040015</v>
      </c>
      <c r="K98" s="29">
        <f>ABS(('6050_Module3Project_Data'!C80-'Part 1'!F98)/'6050_Module3Project_Data'!C80)</f>
        <v>4.2037656069921457E-2</v>
      </c>
      <c r="L98" s="29">
        <f>ABS(('6050_Module3Project_Data'!$C80-'Part 1'!G98)/'6050_Module3Project_Data'!$C80)</f>
        <v>1.6420738808352202E-2</v>
      </c>
      <c r="M98" s="29">
        <f>ABS(('6050_Module3Project_Data'!$C80-'Part 1'!H98)/'6050_Module3Project_Data'!$C80)</f>
        <v>1.133512761477694E-2</v>
      </c>
      <c r="N98" s="29">
        <f>ABS(('6050_Module3Project_Data'!$C80-'Part 1'!I98)/'6050_Module3Project_Data'!$C80)</f>
        <v>7.8329421137252782E-3</v>
      </c>
      <c r="P98" s="30">
        <f>ABS(('6050_Module3Project_Data'!$C80-'Part 1'!F98)/AVERAGE('6050_Module3Project_Data'!$C$2:$C$253))</f>
        <v>3.782616679320485E-2</v>
      </c>
      <c r="Q98" s="30">
        <f>ABS(('6050_Module3Project_Data'!$C80-'Part 1'!G98)/AVERAGE('6050_Module3Project_Data'!$C$2:$C$253))</f>
        <v>1.477564790956107E-2</v>
      </c>
      <c r="R98" s="30">
        <f>ABS(('6050_Module3Project_Data'!$C80-'Part 1'!H98)/AVERAGE('6050_Module3Project_Data'!$C$2:$C$253))</f>
        <v>1.0199532225718021E-2</v>
      </c>
      <c r="S98" s="31">
        <f>ABS(('6050_Module3Project_Data'!$C80-'Part 1'!I98)/AVERAGE('6050_Module3Project_Data'!$C$2:$C$253))</f>
        <v>7.0482087389094642E-3</v>
      </c>
      <c r="U98" s="27">
        <f>C$21*'6050_Module3Project_Data'!$E79+(1-'Part 1'!C$21)*'Part 1'!U97</f>
        <v>418.95055655532315</v>
      </c>
      <c r="V98" s="1">
        <f>C$22*'6050_Module3Project_Data'!$E79+(1-'Part 1'!C$22)*'Part 1'!V97</f>
        <v>426.67791884380836</v>
      </c>
      <c r="W98" s="1">
        <f>C$23*'6050_Module3Project_Data'!$E79+(1-'Part 1'!C$23)*'Part 1'!W97</f>
        <v>426.51164291792008</v>
      </c>
      <c r="X98" s="1">
        <f>C$24*'6050_Module3Project_Data'!$E79+(1-'Part 1'!C$24)*'Part 1'!X97</f>
        <v>426.15061045060457</v>
      </c>
      <c r="Z98" s="29">
        <f>ABS(('6050_Module3Project_Data'!$E80-'Part 1'!U98)/'6050_Module3Project_Data'!$E80)</f>
        <v>1.4210766803789243E-2</v>
      </c>
      <c r="AA98" s="29">
        <f>ABS(('6050_Module3Project_Data'!$E80-'Part 1'!V98)/'6050_Module3Project_Data'!$E80)</f>
        <v>3.9716903520809884E-3</v>
      </c>
      <c r="AB98" s="29">
        <f>ABS(('6050_Module3Project_Data'!$E80-'Part 1'!W98)/'6050_Module3Project_Data'!$E80)</f>
        <v>3.5804436645766025E-3</v>
      </c>
      <c r="AC98" s="29">
        <f>ABS(('6050_Module3Project_Data'!$E80-'Part 1'!X98)/'6050_Module3Project_Data'!$E80)</f>
        <v>2.7309354981710624E-3</v>
      </c>
      <c r="AE98" s="30">
        <f>ABS(('6050_Module3Project_Data'!$E80-'Part 1'!U98)/AVERAGE('6050_Module3Project_Data'!$E$2:$E$253))</f>
        <v>1.3527542565686163E-2</v>
      </c>
      <c r="AF98" s="30">
        <f>ABS(('6050_Module3Project_Data'!$E80-'Part 1'!V98)/AVERAGE('6050_Module3Project_Data'!$E$2:$E$253))</f>
        <v>3.7807397051350176E-3</v>
      </c>
      <c r="AG98" s="30">
        <f>ABS(('6050_Module3Project_Data'!$E80-'Part 1'!W98)/AVERAGE('6050_Module3Project_Data'!$E$2:$E$253))</f>
        <v>3.4083033481125346E-3</v>
      </c>
      <c r="AH98" s="31">
        <f>ABS(('6050_Module3Project_Data'!$E80-'Part 1'!X98)/AVERAGE('6050_Module3Project_Data'!$E$2:$E$253))</f>
        <v>2.5996377750567077E-3</v>
      </c>
    </row>
    <row r="99" spans="1:34" x14ac:dyDescent="0.2">
      <c r="A99" s="3"/>
      <c r="B99" s="2"/>
      <c r="C99" s="1"/>
      <c r="D99" s="2"/>
      <c r="E99" s="8">
        <v>80</v>
      </c>
      <c r="F99" s="27">
        <f>C$21*'6050_Module3Project_Data'!C80+(1-'Part 1'!C$21)*'Part 1'!F98</f>
        <v>116.45820156967795</v>
      </c>
      <c r="G99" s="1">
        <f>C$22*'6050_Module3Project_Data'!C80+(1-'Part 1'!C$22)*'Part 1'!G98</f>
        <v>119.32367379151609</v>
      </c>
      <c r="H99" s="1">
        <f>C$23*'6050_Module3Project_Data'!C80+(1-'Part 1'!C$23)*'Part 1'!H98</f>
        <v>119.96459856715177</v>
      </c>
      <c r="I99" s="1">
        <f>C$24*'6050_Module3Project_Data'!C80+(1-'Part 1'!C$24)*'Part 1'!I98</f>
        <v>120.32221046008003</v>
      </c>
      <c r="K99" s="29">
        <f>ABS(('6050_Module3Project_Data'!C81-'Part 1'!F99)/'6050_Module3Project_Data'!C81)</f>
        <v>1.9712133579246047E-2</v>
      </c>
      <c r="L99" s="29">
        <f>ABS(('6050_Module3Project_Data'!$C81-'Part 1'!G99)/'6050_Module3Project_Data'!$C81)</f>
        <v>4.408002338815495E-3</v>
      </c>
      <c r="M99" s="29">
        <f>ABS(('6050_Module3Project_Data'!$C81-'Part 1'!H99)/'6050_Module3Project_Data'!$C81)</f>
        <v>9.8029918919401941E-3</v>
      </c>
      <c r="N99" s="29">
        <f>ABS(('6050_Module3Project_Data'!$C81-'Part 1'!I99)/'6050_Module3Project_Data'!$C81)</f>
        <v>1.2813192932315937E-2</v>
      </c>
      <c r="P99" s="30">
        <f>ABS(('6050_Module3Project_Data'!$C81-'Part 1'!F99)/AVERAGE('6050_Module3Project_Data'!$C$2:$C$253))</f>
        <v>1.7485466762692491E-2</v>
      </c>
      <c r="Q99" s="30">
        <f>ABS(('6050_Module3Project_Data'!$C81-'Part 1'!G99)/AVERAGE('6050_Module3Project_Data'!$C$2:$C$253))</f>
        <v>3.9100779261347267E-3</v>
      </c>
      <c r="R99" s="30">
        <f>ABS(('6050_Module3Project_Data'!$C81-'Part 1'!H99)/AVERAGE('6050_Module3Project_Data'!$C$2:$C$253))</f>
        <v>8.6956537815842238E-3</v>
      </c>
      <c r="S99" s="31">
        <f>ABS(('6050_Module3Project_Data'!$C81-'Part 1'!I99)/AVERAGE('6050_Module3Project_Data'!$C$2:$C$253))</f>
        <v>1.1365824924089519E-2</v>
      </c>
      <c r="U99" s="27">
        <f>C$21*'6050_Module3Project_Data'!$E80+(1-'Part 1'!C$21)*'Part 1'!U98</f>
        <v>420.15844328425857</v>
      </c>
      <c r="V99" s="1">
        <f>C$22*'6050_Module3Project_Data'!$E80+(1-'Part 1'!C$22)*'Part 1'!V98</f>
        <v>426.00274738628502</v>
      </c>
      <c r="W99" s="1">
        <f>C$23*'6050_Module3Project_Data'!$E80+(1-'Part 1'!C$23)*'Part 1'!W98</f>
        <v>425.59865128716808</v>
      </c>
      <c r="X99" s="1">
        <f>C$24*'6050_Module3Project_Data'!$E80+(1-'Part 1'!C$24)*'Part 1'!X98</f>
        <v>425.22211425012097</v>
      </c>
      <c r="Z99" s="29">
        <f>ABS(('6050_Module3Project_Data'!$E81-'Part 1'!U99)/'6050_Module3Project_Data'!$E81)</f>
        <v>2.8989548662408547E-3</v>
      </c>
      <c r="AA99" s="29">
        <f>ABS(('6050_Module3Project_Data'!$E81-'Part 1'!V99)/'6050_Module3Project_Data'!$E81)</f>
        <v>1.0970483726160794E-2</v>
      </c>
      <c r="AB99" s="29">
        <f>ABS(('6050_Module3Project_Data'!$E81-'Part 1'!W99)/'6050_Module3Project_Data'!$E81)</f>
        <v>1.0011501110901582E-2</v>
      </c>
      <c r="AC99" s="29">
        <f>ABS(('6050_Module3Project_Data'!$E81-'Part 1'!X99)/'6050_Module3Project_Data'!$E81)</f>
        <v>9.1179204173030028E-3</v>
      </c>
      <c r="AE99" s="30">
        <f>ABS(('6050_Module3Project_Data'!$E81-'Part 1'!U99)/AVERAGE('6050_Module3Project_Data'!$E$2:$E$253))</f>
        <v>2.7361384735331328E-3</v>
      </c>
      <c r="AF99" s="30">
        <f>ABS(('6050_Module3Project_Data'!$E81-'Part 1'!V99)/AVERAGE('6050_Module3Project_Data'!$E$2:$E$253))</f>
        <v>1.0354339402096705E-2</v>
      </c>
      <c r="AG99" s="30">
        <f>ABS(('6050_Module3Project_Data'!$E81-'Part 1'!W99)/AVERAGE('6050_Module3Project_Data'!$E$2:$E$253))</f>
        <v>9.4492169182607867E-3</v>
      </c>
      <c r="AH99" s="31">
        <f>ABS(('6050_Module3Project_Data'!$E81-'Part 1'!X99)/AVERAGE('6050_Module3Project_Data'!$E$2:$E$253))</f>
        <v>8.6058231340271144E-3</v>
      </c>
    </row>
    <row r="100" spans="1:34" x14ac:dyDescent="0.2">
      <c r="A100" s="3"/>
      <c r="B100" s="2"/>
      <c r="C100" s="1"/>
      <c r="D100" s="2"/>
      <c r="E100" s="8">
        <v>81</v>
      </c>
      <c r="F100" s="27">
        <f>C$21*'6050_Module3Project_Data'!C81+(1-'Part 1'!C$21)*'Part 1'!F99</f>
        <v>116.92656187574237</v>
      </c>
      <c r="G100" s="1">
        <f>C$22*'6050_Module3Project_Data'!C81+(1-'Part 1'!C$22)*'Part 1'!G99</f>
        <v>119.11420551490964</v>
      </c>
      <c r="H100" s="1">
        <f>C$23*'6050_Module3Project_Data'!C81+(1-'Part 1'!C$23)*'Part 1'!H99</f>
        <v>119.26584128686071</v>
      </c>
      <c r="I100" s="1">
        <f>C$24*'6050_Module3Project_Data'!C81+(1-'Part 1'!C$24)*'Part 1'!I99</f>
        <v>119.10444457201601</v>
      </c>
      <c r="K100" s="29">
        <f>ABS(('6050_Module3Project_Data'!C82-'Part 1'!F100)/'6050_Module3Project_Data'!C82)</f>
        <v>1.0566267807364737E-2</v>
      </c>
      <c r="L100" s="29">
        <f>ABS(('6050_Module3Project_Data'!$C82-'Part 1'!G100)/'6050_Module3Project_Data'!$C82)</f>
        <v>2.9473510372789398E-2</v>
      </c>
      <c r="M100" s="29">
        <f>ABS(('6050_Module3Project_Data'!$C82-'Part 1'!H100)/'6050_Module3Project_Data'!$C82)</f>
        <v>3.0784059435965655E-2</v>
      </c>
      <c r="N100" s="29">
        <f>ABS(('6050_Module3Project_Data'!$C82-'Part 1'!I100)/'6050_Module3Project_Data'!$C82)</f>
        <v>2.9389149048278853E-2</v>
      </c>
      <c r="P100" s="30">
        <f>ABS(('6050_Module3Project_Data'!$C82-'Part 1'!F100)/AVERAGE('6050_Module3Project_Data'!$C$2:$C$253))</f>
        <v>9.1284520919961299E-3</v>
      </c>
      <c r="Q100" s="30">
        <f>ABS(('6050_Module3Project_Data'!$C82-'Part 1'!G100)/AVERAGE('6050_Module3Project_Data'!$C$2:$C$253))</f>
        <v>2.5462872257830872E-2</v>
      </c>
      <c r="R100" s="30">
        <f>ABS(('6050_Module3Project_Data'!$C82-'Part 1'!H100)/AVERAGE('6050_Module3Project_Data'!$C$2:$C$253))</f>
        <v>2.6595087014783789E-2</v>
      </c>
      <c r="S100" s="31">
        <f>ABS(('6050_Module3Project_Data'!$C82-'Part 1'!I100)/AVERAGE('6050_Module3Project_Data'!$C$2:$C$253))</f>
        <v>2.5389990486968023E-2</v>
      </c>
      <c r="U100" s="27">
        <f>C$21*'6050_Module3Project_Data'!$E81+(1-'Part 1'!C$21)*'Part 1'!U99</f>
        <v>420.40275560740685</v>
      </c>
      <c r="V100" s="1">
        <f>C$22*'6050_Module3Project_Data'!$E81+(1-'Part 1'!C$22)*'Part 1'!V99</f>
        <v>424.15365039177101</v>
      </c>
      <c r="W100" s="1">
        <f>C$23*'6050_Module3Project_Data'!$E81+(1-'Part 1'!C$23)*'Part 1'!W99</f>
        <v>423.06746345486727</v>
      </c>
      <c r="X100" s="1">
        <f>C$24*'6050_Module3Project_Data'!$E81+(1-'Part 1'!C$24)*'Part 1'!X99</f>
        <v>422.14842677002423</v>
      </c>
      <c r="Z100" s="29">
        <f>ABS(('6050_Module3Project_Data'!$E82-'Part 1'!U100)/'6050_Module3Project_Data'!$E82)</f>
        <v>4.10389757009859E-2</v>
      </c>
      <c r="AA100" s="29">
        <f>ABS(('6050_Module3Project_Data'!$E82-'Part 1'!V100)/'6050_Module3Project_Data'!$E82)</f>
        <v>5.0327277483486976E-2</v>
      </c>
      <c r="AB100" s="29">
        <f>ABS(('6050_Module3Project_Data'!$E82-'Part 1'!W100)/'6050_Module3Project_Data'!$E82)</f>
        <v>4.7637564057179116E-2</v>
      </c>
      <c r="AC100" s="29">
        <f>ABS(('6050_Module3Project_Data'!$E82-'Part 1'!X100)/'6050_Module3Project_Data'!$E82)</f>
        <v>4.5361763063348125E-2</v>
      </c>
      <c r="AE100" s="30">
        <f>ABS(('6050_Module3Project_Data'!$E82-'Part 1'!U100)/AVERAGE('6050_Module3Project_Data'!$E$2:$E$253))</f>
        <v>3.7120838040265509E-2</v>
      </c>
      <c r="AF100" s="30">
        <f>ABS(('6050_Module3Project_Data'!$E82-'Part 1'!V100)/AVERAGE('6050_Module3Project_Data'!$E$2:$E$253))</f>
        <v>4.5522352460350038E-2</v>
      </c>
      <c r="AG100" s="30">
        <f>ABS(('6050_Module3Project_Data'!$E82-'Part 1'!W100)/AVERAGE('6050_Module3Project_Data'!$E$2:$E$253))</f>
        <v>4.3089435586396406E-2</v>
      </c>
      <c r="AH100" s="31">
        <f>ABS(('6050_Module3Project_Data'!$E82-'Part 1'!X100)/AVERAGE('6050_Module3Project_Data'!$E$2:$E$253))</f>
        <v>4.1030913445897516E-2</v>
      </c>
    </row>
    <row r="101" spans="1:34" x14ac:dyDescent="0.2">
      <c r="A101" s="3"/>
      <c r="B101" s="2"/>
      <c r="C101" s="1"/>
      <c r="D101" s="2"/>
      <c r="E101" s="8">
        <v>82</v>
      </c>
      <c r="F101" s="27">
        <f>C$21*'6050_Module3Project_Data'!C82+(1-'Part 1'!C$21)*'Part 1'!F100</f>
        <v>116.68204998059389</v>
      </c>
      <c r="G101" s="1">
        <f>C$22*'6050_Module3Project_Data'!C82+(1-'Part 1'!C$22)*'Part 1'!G100</f>
        <v>117.75012426894577</v>
      </c>
      <c r="H101" s="1">
        <f>C$23*'6050_Module3Project_Data'!C82+(1-'Part 1'!C$23)*'Part 1'!H100</f>
        <v>117.12873795474428</v>
      </c>
      <c r="I101" s="1">
        <f>C$24*'6050_Module3Project_Data'!C82+(1-'Part 1'!C$24)*'Part 1'!I100</f>
        <v>116.3840908344032</v>
      </c>
      <c r="K101" s="29">
        <f>ABS(('6050_Module3Project_Data'!C83-'Part 1'!F101)/'6050_Module3Project_Data'!C83)</f>
        <v>1.6465965519073478E-2</v>
      </c>
      <c r="L101" s="29">
        <f>ABS(('6050_Module3Project_Data'!$C83-'Part 1'!G101)/'6050_Module3Project_Data'!$C83)</f>
        <v>7.4629747923697339E-3</v>
      </c>
      <c r="M101" s="29">
        <f>ABS(('6050_Module3Project_Data'!$C83-'Part 1'!H101)/'6050_Module3Project_Data'!$C83)</f>
        <v>1.2700752056991553E-2</v>
      </c>
      <c r="N101" s="29">
        <f>ABS(('6050_Module3Project_Data'!$C83-'Part 1'!I101)/'6050_Module3Project_Data'!$C83)</f>
        <v>1.8977516877762862E-2</v>
      </c>
      <c r="P101" s="30">
        <f>ABS(('6050_Module3Project_Data'!$C83-'Part 1'!F101)/AVERAGE('6050_Module3Project_Data'!$C$2:$C$253))</f>
        <v>1.458575800455462E-2</v>
      </c>
      <c r="Q101" s="30">
        <f>ABS(('6050_Module3Project_Data'!$C83-'Part 1'!G101)/AVERAGE('6050_Module3Project_Data'!$C$2:$C$253))</f>
        <v>6.6107963234530841E-3</v>
      </c>
      <c r="R101" s="30">
        <f>ABS(('6050_Module3Project_Data'!$C83-'Part 1'!H101)/AVERAGE('6050_Module3Project_Data'!$C$2:$C$253))</f>
        <v>1.1250484872237964E-2</v>
      </c>
      <c r="S101" s="31">
        <f>ABS(('6050_Module3Project_Data'!$C83-'Part 1'!I101)/AVERAGE('6050_Module3Project_Data'!$C$2:$C$253))</f>
        <v>1.6810521580757895E-2</v>
      </c>
      <c r="U101" s="27">
        <f>C$21*'6050_Module3Project_Data'!$E82+(1-'Part 1'!C$21)*'Part 1'!U100</f>
        <v>417.08820180592551</v>
      </c>
      <c r="V101" s="1">
        <f>C$22*'6050_Module3Project_Data'!$E82+(1-'Part 1'!C$22)*'Part 1'!V100</f>
        <v>416.02418487506259</v>
      </c>
      <c r="W101" s="1">
        <f>C$23*'6050_Module3Project_Data'!$E82+(1-'Part 1'!C$23)*'Part 1'!W100</f>
        <v>411.52497734194691</v>
      </c>
      <c r="X101" s="1">
        <f>C$24*'6050_Module3Project_Data'!$E82+(1-'Part 1'!C$24)*'Part 1'!X100</f>
        <v>407.49367463400483</v>
      </c>
      <c r="Z101" s="29">
        <f>ABS(('6050_Module3Project_Data'!$E83-'Part 1'!U101)/'6050_Module3Project_Data'!$E83)</f>
        <v>1.2620328295585575E-2</v>
      </c>
      <c r="AA101" s="29">
        <f>ABS(('6050_Module3Project_Data'!$E83-'Part 1'!V101)/'6050_Module3Project_Data'!$E83)</f>
        <v>1.0037073316956822E-2</v>
      </c>
      <c r="AB101" s="29">
        <f>ABS(('6050_Module3Project_Data'!$E83-'Part 1'!W101)/'6050_Module3Project_Data'!$E83)</f>
        <v>8.8624935083110492E-4</v>
      </c>
      <c r="AC101" s="29">
        <f>ABS(('6050_Module3Project_Data'!$E83-'Part 1'!X101)/'6050_Module3Project_Data'!$E83)</f>
        <v>1.0673577436113789E-2</v>
      </c>
      <c r="AE101" s="30">
        <f>ABS(('6050_Module3Project_Data'!$E83-'Part 1'!U101)/AVERAGE('6050_Module3Project_Data'!$E$2:$E$253))</f>
        <v>1.1643260416403683E-2</v>
      </c>
      <c r="AF101" s="30">
        <f>ABS(('6050_Module3Project_Data'!$E83-'Part 1'!V101)/AVERAGE('6050_Module3Project_Data'!$E$2:$E$253))</f>
        <v>9.2600014604011984E-3</v>
      </c>
      <c r="AG101" s="30">
        <f>ABS(('6050_Module3Project_Data'!$E83-'Part 1'!W101)/AVERAGE('6050_Module3Project_Data'!$E$2:$E$253))</f>
        <v>8.176357812502117E-4</v>
      </c>
      <c r="AH101" s="31">
        <f>ABS(('6050_Module3Project_Data'!$E83-'Part 1'!X101)/AVERAGE('6050_Module3Project_Data'!$E$2:$E$253))</f>
        <v>9.8472273266292966E-3</v>
      </c>
    </row>
    <row r="102" spans="1:34" x14ac:dyDescent="0.2">
      <c r="A102" s="3"/>
      <c r="B102" s="2"/>
      <c r="C102" s="1"/>
      <c r="D102" s="2"/>
      <c r="E102" s="8">
        <v>83</v>
      </c>
      <c r="F102" s="27">
        <f>C$21*'6050_Module3Project_Data'!C83+(1-'Part 1'!C$21)*'Part 1'!F101</f>
        <v>117.07273958447512</v>
      </c>
      <c r="G102" s="1">
        <f>C$22*'6050_Module3Project_Data'!C83+(1-'Part 1'!C$22)*'Part 1'!G101</f>
        <v>118.10427376136747</v>
      </c>
      <c r="H102" s="1">
        <f>C$23*'6050_Module3Project_Data'!C83+(1-'Part 1'!C$23)*'Part 1'!H101</f>
        <v>118.03279398189771</v>
      </c>
      <c r="I102" s="1">
        <f>C$24*'6050_Module3Project_Data'!C83+(1-'Part 1'!C$24)*'Part 1'!I101</f>
        <v>118.18521656688064</v>
      </c>
      <c r="K102" s="29">
        <f>ABS(('6050_Module3Project_Data'!C84-'Part 1'!F102)/'6050_Module3Project_Data'!C84)</f>
        <v>5.3575242373550019E-2</v>
      </c>
      <c r="L102" s="29">
        <f>ABS(('6050_Module3Project_Data'!$C84-'Part 1'!G102)/'6050_Module3Project_Data'!$C84)</f>
        <v>4.5236243159780837E-2</v>
      </c>
      <c r="M102" s="29">
        <f>ABS(('6050_Module3Project_Data'!$C84-'Part 1'!H102)/'6050_Module3Project_Data'!$C84)</f>
        <v>4.5814091027695819E-2</v>
      </c>
      <c r="N102" s="29">
        <f>ABS(('6050_Module3Project_Data'!$C84-'Part 1'!I102)/'6050_Module3Project_Data'!$C84)</f>
        <v>4.4581895483615498E-2</v>
      </c>
      <c r="P102" s="30">
        <f>ABS(('6050_Module3Project_Data'!$C84-'Part 1'!F102)/AVERAGE('6050_Module3Project_Data'!$C$2:$C$253))</f>
        <v>4.9483564690678612E-2</v>
      </c>
      <c r="Q102" s="30">
        <f>ABS(('6050_Module3Project_Data'!$C84-'Part 1'!G102)/AVERAGE('6050_Module3Project_Data'!$C$2:$C$253))</f>
        <v>4.1781436081106765E-2</v>
      </c>
      <c r="R102" s="30">
        <f>ABS(('6050_Module3Project_Data'!$C84-'Part 1'!H102)/AVERAGE('6050_Module3Project_Data'!$C$2:$C$253))</f>
        <v>4.2315152235930145E-2</v>
      </c>
      <c r="S102" s="31">
        <f>ABS(('6050_Module3Project_Data'!$C84-'Part 1'!I102)/AVERAGE('6050_Module3Project_Data'!$C$2:$C$253))</f>
        <v>4.1177062603186515E-2</v>
      </c>
      <c r="U102" s="27">
        <f>C$21*'6050_Module3Project_Data'!$E83+(1-'Part 1'!C$21)*'Part 1'!U101</f>
        <v>416.0485643647404</v>
      </c>
      <c r="V102" s="1">
        <f>C$22*'6050_Module3Project_Data'!$E83+(1-'Part 1'!C$22)*'Part 1'!V101</f>
        <v>414.37051676503756</v>
      </c>
      <c r="W102" s="1">
        <f>C$23*'6050_Module3Project_Data'!$E83+(1-'Part 1'!C$23)*'Part 1'!W101</f>
        <v>411.74399969677876</v>
      </c>
      <c r="X102" s="1">
        <f>C$24*'6050_Module3Project_Data'!$E83+(1-'Part 1'!C$24)*'Part 1'!X101</f>
        <v>411.01074660680092</v>
      </c>
      <c r="Z102" s="29">
        <f>ABS(('6050_Module3Project_Data'!$E84-'Part 1'!U102)/'6050_Module3Project_Data'!$E84)</f>
        <v>9.0542852924340427E-3</v>
      </c>
      <c r="AA102" s="29">
        <f>ABS(('6050_Module3Project_Data'!$E84-'Part 1'!V102)/'6050_Module3Project_Data'!$E84)</f>
        <v>1.3051064083246203E-2</v>
      </c>
      <c r="AB102" s="29">
        <f>ABS(('6050_Module3Project_Data'!$E84-'Part 1'!W102)/'6050_Module3Project_Data'!$E84)</f>
        <v>1.9306910290458647E-2</v>
      </c>
      <c r="AC102" s="29">
        <f>ABS(('6050_Module3Project_Data'!$E84-'Part 1'!X102)/'6050_Module3Project_Data'!$E84)</f>
        <v>2.1053374692803304E-2</v>
      </c>
      <c r="AE102" s="30">
        <f>ABS(('6050_Module3Project_Data'!$E84-'Part 1'!U102)/AVERAGE('6050_Module3Project_Data'!$E$2:$E$253))</f>
        <v>8.514732988253745E-3</v>
      </c>
      <c r="AF102" s="30">
        <f>ABS(('6050_Module3Project_Data'!$E84-'Part 1'!V102)/AVERAGE('6050_Module3Project_Data'!$E$2:$E$253))</f>
        <v>1.2273340445135922E-2</v>
      </c>
      <c r="AG102" s="30">
        <f>ABS(('6050_Module3Project_Data'!$E84-'Part 1'!W102)/AVERAGE('6050_Module3Project_Data'!$E$2:$E$253))</f>
        <v>1.8156395633876752E-2</v>
      </c>
      <c r="AH102" s="31">
        <f>ABS(('6050_Module3Project_Data'!$E84-'Part 1'!X102)/AVERAGE('6050_Module3Project_Data'!$E$2:$E$253))</f>
        <v>1.9798786786702601E-2</v>
      </c>
    </row>
    <row r="103" spans="1:34" x14ac:dyDescent="0.2">
      <c r="A103" s="3"/>
      <c r="B103" s="2"/>
      <c r="C103" s="1"/>
      <c r="D103" s="2"/>
      <c r="E103" s="8">
        <v>84</v>
      </c>
      <c r="F103" s="27">
        <f>C$21*'6050_Module3Project_Data'!C84+(1-'Part 1'!C$21)*'Part 1'!F102</f>
        <v>118.3981910475801</v>
      </c>
      <c r="G103" s="1">
        <f>C$22*'6050_Module3Project_Data'!C84+(1-'Part 1'!C$22)*'Part 1'!G102</f>
        <v>120.34256301682048</v>
      </c>
      <c r="H103" s="1">
        <f>C$23*'6050_Module3Project_Data'!C84+(1-'Part 1'!C$23)*'Part 1'!H102</f>
        <v>121.43311573275909</v>
      </c>
      <c r="I103" s="1">
        <f>C$24*'6050_Module3Project_Data'!C84+(1-'Part 1'!C$24)*'Part 1'!I102</f>
        <v>122.59704083337613</v>
      </c>
      <c r="K103" s="29">
        <f>ABS(('6050_Module3Project_Data'!C85-'Part 1'!F103)/'6050_Module3Project_Data'!C85)</f>
        <v>3.5836546831262826E-2</v>
      </c>
      <c r="L103" s="29">
        <f>ABS(('6050_Module3Project_Data'!$C85-'Part 1'!G103)/'6050_Module3Project_Data'!$C85)</f>
        <v>5.2847377221096059E-2</v>
      </c>
      <c r="M103" s="29">
        <f>ABS(('6050_Module3Project_Data'!$C85-'Part 1'!H103)/'6050_Module3Project_Data'!$C85)</f>
        <v>6.2388353729439398E-2</v>
      </c>
      <c r="N103" s="29">
        <f>ABS(('6050_Module3Project_Data'!$C85-'Part 1'!I103)/'6050_Module3Project_Data'!$C85)</f>
        <v>7.257124711932976E-2</v>
      </c>
      <c r="P103" s="30">
        <f>ABS(('6050_Module3Project_Data'!$C85-'Part 1'!F103)/AVERAGE('6050_Module3Project_Data'!$C$2:$C$253))</f>
        <v>3.0584905047575529E-2</v>
      </c>
      <c r="Q103" s="30">
        <f>ABS(('6050_Module3Project_Data'!$C85-'Part 1'!G103)/AVERAGE('6050_Module3Project_Data'!$C$2:$C$253))</f>
        <v>4.5102895151454291E-2</v>
      </c>
      <c r="R103" s="30">
        <f>ABS(('6050_Module3Project_Data'!$C85-'Part 1'!H103)/AVERAGE('6050_Module3Project_Data'!$C$2:$C$253))</f>
        <v>5.3245695905746362E-2</v>
      </c>
      <c r="S103" s="31">
        <f>ABS(('6050_Module3Project_Data'!$C85-'Part 1'!I103)/AVERAGE('6050_Module3Project_Data'!$C$2:$C$253))</f>
        <v>6.1936344279481054E-2</v>
      </c>
      <c r="U103" s="27">
        <f>C$21*'6050_Module3Project_Data'!$E84+(1-'Part 1'!C$21)*'Part 1'!U102</f>
        <v>416.80885271179238</v>
      </c>
      <c r="V103" s="1">
        <f>C$22*'6050_Module3Project_Data'!$E84+(1-'Part 1'!C$22)*'Part 1'!V102</f>
        <v>416.56231249902254</v>
      </c>
      <c r="W103" s="1">
        <f>C$23*'6050_Module3Project_Data'!$E84+(1-'Part 1'!C$23)*'Part 1'!W102</f>
        <v>416.60760353871149</v>
      </c>
      <c r="X103" s="1">
        <f>C$24*'6050_Module3Project_Data'!$E84+(1-'Part 1'!C$24)*'Part 1'!X102</f>
        <v>418.08215420136014</v>
      </c>
      <c r="Z103" s="29">
        <f>ABS(('6050_Module3Project_Data'!$E85-'Part 1'!U103)/'6050_Module3Project_Data'!$E85)</f>
        <v>3.7056944940761743E-3</v>
      </c>
      <c r="AA103" s="29">
        <f>ABS(('6050_Module3Project_Data'!$E85-'Part 1'!V103)/'6050_Module3Project_Data'!$E85)</f>
        <v>3.1120079303937603E-3</v>
      </c>
      <c r="AB103" s="29">
        <f>ABS(('6050_Module3Project_Data'!$E85-'Part 1'!W103)/'6050_Module3Project_Data'!$E85)</f>
        <v>3.2210720113258111E-3</v>
      </c>
      <c r="AC103" s="29">
        <f>ABS(('6050_Module3Project_Data'!$E85-'Part 1'!X103)/'6050_Module3Project_Data'!$E85)</f>
        <v>6.7718960576275368E-3</v>
      </c>
      <c r="AE103" s="30">
        <f>ABS(('6050_Module3Project_Data'!$E85-'Part 1'!U103)/AVERAGE('6050_Module3Project_Data'!$E$2:$E$253))</f>
        <v>3.4468537264929081E-3</v>
      </c>
      <c r="AF103" s="30">
        <f>ABS(('6050_Module3Project_Data'!$E85-'Part 1'!V103)/AVERAGE('6050_Module3Project_Data'!$E$2:$E$253))</f>
        <v>2.8946358500142235E-3</v>
      </c>
      <c r="AG103" s="30">
        <f>ABS(('6050_Module3Project_Data'!$E85-'Part 1'!W103)/AVERAGE('6050_Module3Project_Data'!$E$2:$E$253))</f>
        <v>2.9960818635450508E-3</v>
      </c>
      <c r="AH103" s="31">
        <f>ABS(('6050_Module3Project_Data'!$E85-'Part 1'!X103)/AVERAGE('6050_Module3Project_Data'!$E$2:$E$253))</f>
        <v>6.2988827597551793E-3</v>
      </c>
    </row>
    <row r="104" spans="1:34" x14ac:dyDescent="0.2">
      <c r="A104" s="3"/>
      <c r="B104" s="2"/>
      <c r="C104" s="1"/>
      <c r="D104" s="2"/>
      <c r="E104" s="8">
        <v>85</v>
      </c>
      <c r="F104" s="27">
        <f>C$21*'6050_Module3Project_Data'!C85+(1-'Part 1'!C$21)*'Part 1'!F103</f>
        <v>117.57895323806409</v>
      </c>
      <c r="G104" s="1">
        <f>C$22*'6050_Module3Project_Data'!C85+(1-'Part 1'!C$22)*'Part 1'!G103</f>
        <v>117.92633861009229</v>
      </c>
      <c r="H104" s="1">
        <f>C$23*'6050_Module3Project_Data'!C85+(1-'Part 1'!C$23)*'Part 1'!H103</f>
        <v>117.15444749310363</v>
      </c>
      <c r="I104" s="1">
        <f>C$24*'6050_Module3Project_Data'!C85+(1-'Part 1'!C$24)*'Part 1'!I103</f>
        <v>115.96100976667523</v>
      </c>
      <c r="K104" s="29">
        <f>ABS(('6050_Module3Project_Data'!C86-'Part 1'!F104)/'6050_Module3Project_Data'!C86)</f>
        <v>1.5366679007659199E-2</v>
      </c>
      <c r="L104" s="29">
        <f>ABS(('6050_Module3Project_Data'!$C86-'Part 1'!G104)/'6050_Module3Project_Data'!$C86)</f>
        <v>1.8366565652490504E-2</v>
      </c>
      <c r="M104" s="29">
        <f>ABS(('6050_Module3Project_Data'!$C86-'Part 1'!H104)/'6050_Module3Project_Data'!$C86)</f>
        <v>1.1700810443516951E-2</v>
      </c>
      <c r="N104" s="29">
        <f>ABS(('6050_Module3Project_Data'!$C86-'Part 1'!I104)/'6050_Module3Project_Data'!$C86)</f>
        <v>1.3947406281772088E-3</v>
      </c>
      <c r="P104" s="30">
        <f>ABS(('6050_Module3Project_Data'!$C86-'Part 1'!F104)/AVERAGE('6050_Module3Project_Data'!$C$2:$C$253))</f>
        <v>1.3286599564391655E-2</v>
      </c>
      <c r="Q104" s="30">
        <f>ABS(('6050_Module3Project_Data'!$C86-'Part 1'!G104)/AVERAGE('6050_Module3Project_Data'!$C$2:$C$253))</f>
        <v>1.5880412617203743E-2</v>
      </c>
      <c r="R104" s="30">
        <f>ABS(('6050_Module3Project_Data'!$C86-'Part 1'!H104)/AVERAGE('6050_Module3Project_Data'!$C$2:$C$253))</f>
        <v>1.011695388862967E-2</v>
      </c>
      <c r="S104" s="31">
        <f>ABS(('6050_Module3Project_Data'!$C86-'Part 1'!I104)/AVERAGE('6050_Module3Project_Data'!$C$2:$C$253))</f>
        <v>1.2059443822274207E-3</v>
      </c>
      <c r="U104" s="27">
        <f>C$21*'6050_Module3Project_Data'!$E85+(1-'Part 1'!C$21)*'Part 1'!U103</f>
        <v>416.50107996943393</v>
      </c>
      <c r="V104" s="1">
        <f>C$22*'6050_Module3Project_Data'!$E85+(1-'Part 1'!C$22)*'Part 1'!V103</f>
        <v>416.04538309941353</v>
      </c>
      <c r="W104" s="1">
        <f>C$23*'6050_Module3Project_Data'!$E85+(1-'Part 1'!C$23)*'Part 1'!W103</f>
        <v>415.80503481548465</v>
      </c>
      <c r="X104" s="1">
        <f>C$24*'6050_Module3Project_Data'!$E85+(1-'Part 1'!C$24)*'Part 1'!X103</f>
        <v>415.83242204027204</v>
      </c>
      <c r="Z104" s="29">
        <f>ABS(('6050_Module3Project_Data'!$E86-'Part 1'!U104)/'6050_Module3Project_Data'!$E86)</f>
        <v>2.7207553653000517E-2</v>
      </c>
      <c r="AA104" s="29">
        <f>ABS(('6050_Module3Project_Data'!$E86-'Part 1'!V104)/'6050_Module3Project_Data'!$E86)</f>
        <v>2.8271892965187541E-2</v>
      </c>
      <c r="AB104" s="29">
        <f>ABS(('6050_Module3Project_Data'!$E86-'Part 1'!W104)/'6050_Module3Project_Data'!$E86)</f>
        <v>2.8833257644279461E-2</v>
      </c>
      <c r="AC104" s="29">
        <f>ABS(('6050_Module3Project_Data'!$E86-'Part 1'!X104)/'6050_Module3Project_Data'!$E86)</f>
        <v>2.8769291218546461E-2</v>
      </c>
      <c r="AE104" s="30">
        <f>ABS(('6050_Module3Project_Data'!$E86-'Part 1'!U104)/AVERAGE('6050_Module3Project_Data'!$E$2:$E$253))</f>
        <v>2.6092045763039147E-2</v>
      </c>
      <c r="AF104" s="30">
        <f>ABS(('6050_Module3Project_Data'!$E86-'Part 1'!V104)/AVERAGE('6050_Module3Project_Data'!$E$2:$E$253))</f>
        <v>2.711274723422499E-2</v>
      </c>
      <c r="AG104" s="30">
        <f>ABS(('6050_Module3Project_Data'!$E86-'Part 1'!W104)/AVERAGE('6050_Module3Project_Data'!$E$2:$E$253))</f>
        <v>2.7651095998815402E-2</v>
      </c>
      <c r="AH104" s="31">
        <f>ABS(('6050_Module3Project_Data'!$E86-'Part 1'!X104)/AVERAGE('6050_Module3Project_Data'!$E$2:$E$253))</f>
        <v>2.7589752192282491E-2</v>
      </c>
    </row>
    <row r="105" spans="1:34" x14ac:dyDescent="0.2">
      <c r="A105" s="3"/>
      <c r="B105" s="2"/>
      <c r="C105" s="1"/>
      <c r="D105" s="2"/>
      <c r="E105" s="8">
        <v>86</v>
      </c>
      <c r="F105" s="27">
        <f>C$21*'6050_Module3Project_Data'!C86+(1-'Part 1'!C$21)*'Part 1'!F104</f>
        <v>117.22306249045127</v>
      </c>
      <c r="G105" s="1">
        <f>C$22*'6050_Module3Project_Data'!C86+(1-'Part 1'!C$22)*'Part 1'!G104</f>
        <v>117.07560296605537</v>
      </c>
      <c r="H105" s="1">
        <f>C$23*'6050_Module3Project_Data'!C86+(1-'Part 1'!C$23)*'Part 1'!H104</f>
        <v>116.34147869724146</v>
      </c>
      <c r="I105" s="1">
        <f>C$24*'6050_Module3Project_Data'!C86+(1-'Part 1'!C$24)*'Part 1'!I104</f>
        <v>115.83180155333504</v>
      </c>
      <c r="K105" s="29">
        <f>ABS(('6050_Module3Project_Data'!C87-'Part 1'!F105)/'6050_Module3Project_Data'!C87)</f>
        <v>1.1502831110130077E-2</v>
      </c>
      <c r="L105" s="29">
        <f>ABS(('6050_Module3Project_Data'!$C87-'Part 1'!G105)/'6050_Module3Project_Data'!$C87)</f>
        <v>1.0230421711913282E-2</v>
      </c>
      <c r="M105" s="29">
        <f>ABS(('6050_Module3Project_Data'!$C87-'Part 1'!H105)/'6050_Module3Project_Data'!$C87)</f>
        <v>3.8957571799026394E-3</v>
      </c>
      <c r="N105" s="29">
        <f>ABS(('6050_Module3Project_Data'!$C87-'Part 1'!I105)/'6050_Module3Project_Data'!$C87)</f>
        <v>5.0218178415965277E-4</v>
      </c>
      <c r="P105" s="30">
        <f>ABS(('6050_Module3Project_Data'!$C87-'Part 1'!F105)/AVERAGE('6050_Module3Project_Data'!$C$2:$C$253))</f>
        <v>9.9535464721694136E-3</v>
      </c>
      <c r="Q105" s="30">
        <f>ABS(('6050_Module3Project_Data'!$C87-'Part 1'!G105)/AVERAGE('6050_Module3Project_Data'!$C$2:$C$253))</f>
        <v>8.8525143909783353E-3</v>
      </c>
      <c r="R105" s="30">
        <f>ABS(('6050_Module3Project_Data'!$C87-'Part 1'!H105)/AVERAGE('6050_Module3Project_Data'!$C$2:$C$253))</f>
        <v>3.3710483761079995E-3</v>
      </c>
      <c r="S105" s="31">
        <f>ABS(('6050_Module3Project_Data'!$C87-'Part 1'!I105)/AVERAGE('6050_Module3Project_Data'!$C$2:$C$253))</f>
        <v>4.3454430289844789E-4</v>
      </c>
      <c r="U105" s="27">
        <f>C$21*'6050_Module3Project_Data'!$E86+(1-'Part 1'!C$21)*'Part 1'!U104</f>
        <v>418.83086275554717</v>
      </c>
      <c r="V105" s="1">
        <f>C$22*'6050_Module3Project_Data'!$E86+(1-'Part 1'!C$22)*'Part 1'!V104</f>
        <v>420.88722741964813</v>
      </c>
      <c r="W105" s="1">
        <f>C$23*'6050_Module3Project_Data'!$E86+(1-'Part 1'!C$23)*'Part 1'!W104</f>
        <v>423.21201026619383</v>
      </c>
      <c r="X105" s="1">
        <f>C$24*'6050_Module3Project_Data'!$E86+(1-'Part 1'!C$24)*'Part 1'!X104</f>
        <v>425.68647952805441</v>
      </c>
      <c r="Z105" s="29">
        <f>ABS(('6050_Module3Project_Data'!$E87-'Part 1'!U105)/'6050_Module3Project_Data'!$E87)</f>
        <v>1.3773029210219351E-2</v>
      </c>
      <c r="AA105" s="29">
        <f>ABS(('6050_Module3Project_Data'!$E87-'Part 1'!V105)/'6050_Module3Project_Data'!$E87)</f>
        <v>8.9308781801528143E-3</v>
      </c>
      <c r="AB105" s="29">
        <f>ABS(('6050_Module3Project_Data'!$E87-'Part 1'!W105)/'6050_Module3Project_Data'!$E87)</f>
        <v>3.4566790502023686E-3</v>
      </c>
      <c r="AC105" s="29">
        <f>ABS(('6050_Module3Project_Data'!$E87-'Part 1'!X105)/'6050_Module3Project_Data'!$E87)</f>
        <v>2.369988804170929E-3</v>
      </c>
      <c r="AE105" s="30">
        <f>ABS(('6050_Module3Project_Data'!$E87-'Part 1'!U105)/AVERAGE('6050_Module3Project_Data'!$E$2:$E$253))</f>
        <v>1.310128713237128E-2</v>
      </c>
      <c r="AF105" s="30">
        <f>ABS(('6050_Module3Project_Data'!$E87-'Part 1'!V105)/AVERAGE('6050_Module3Project_Data'!$E$2:$E$253))</f>
        <v>8.4952988624750082E-3</v>
      </c>
      <c r="AG105" s="30">
        <f>ABS(('6050_Module3Project_Data'!$E87-'Part 1'!W105)/AVERAGE('6050_Module3Project_Data'!$E$2:$E$253))</f>
        <v>3.2880889214662768E-3</v>
      </c>
      <c r="AH105" s="31">
        <f>ABS(('6050_Module3Project_Data'!$E87-'Part 1'!X105)/AVERAGE('6050_Module3Project_Data'!$E$2:$E$253))</f>
        <v>2.2543990396034375E-3</v>
      </c>
    </row>
    <row r="106" spans="1:34" x14ac:dyDescent="0.2">
      <c r="A106" s="3"/>
      <c r="B106" s="2"/>
      <c r="C106" s="1"/>
      <c r="D106" s="2"/>
      <c r="E106" s="8">
        <v>87</v>
      </c>
      <c r="F106" s="27">
        <f>C$21*'6050_Module3Project_Data'!C87+(1-'Part 1'!C$21)*'Part 1'!F105</f>
        <v>116.95644987236102</v>
      </c>
      <c r="G106" s="1">
        <f>C$22*'6050_Module3Project_Data'!C87+(1-'Part 1'!C$22)*'Part 1'!G105</f>
        <v>116.60136153963322</v>
      </c>
      <c r="H106" s="1">
        <f>C$23*'6050_Module3Project_Data'!C87+(1-'Part 1'!C$23)*'Part 1'!H105</f>
        <v>116.07059111889657</v>
      </c>
      <c r="I106" s="1">
        <f>C$24*'6050_Module3Project_Data'!C87+(1-'Part 1'!C$24)*'Part 1'!I105</f>
        <v>115.87835983066701</v>
      </c>
      <c r="K106" s="29">
        <f>ABS(('6050_Module3Project_Data'!C88-'Part 1'!F106)/'6050_Module3Project_Data'!C88)</f>
        <v>5.1593920670712839E-3</v>
      </c>
      <c r="L106" s="29">
        <f>ABS(('6050_Module3Project_Data'!$C88-'Part 1'!G106)/'6050_Module3Project_Data'!$C88)</f>
        <v>8.1798008875026453E-3</v>
      </c>
      <c r="M106" s="29">
        <f>ABS(('6050_Module3Project_Data'!$C88-'Part 1'!H106)/'6050_Module3Project_Data'!$C88)</f>
        <v>1.2694575135649889E-2</v>
      </c>
      <c r="N106" s="29">
        <f>ABS(('6050_Module3Project_Data'!$C88-'Part 1'!I106)/'6050_Module3Project_Data'!$C88)</f>
        <v>1.4329709340345196E-2</v>
      </c>
      <c r="P106" s="30">
        <f>ABS(('6050_Module3Project_Data'!$C88-'Part 1'!F106)/AVERAGE('6050_Module3Project_Data'!$C$2:$C$253))</f>
        <v>4.5289377253132593E-3</v>
      </c>
      <c r="Q106" s="30">
        <f>ABS(('6050_Module3Project_Data'!$C88-'Part 1'!G106)/AVERAGE('6050_Module3Project_Data'!$C$2:$C$253))</f>
        <v>7.180266268461852E-3</v>
      </c>
      <c r="R106" s="30">
        <f>ABS(('6050_Module3Project_Data'!$C88-'Part 1'!H106)/AVERAGE('6050_Module3Project_Data'!$C$2:$C$253))</f>
        <v>1.1143355552605675E-2</v>
      </c>
      <c r="S106" s="31">
        <f>ABS(('6050_Module3Project_Data'!$C88-'Part 1'!I106)/AVERAGE('6050_Module3Project_Data'!$C$2:$C$253))</f>
        <v>1.2578683763628478E-2</v>
      </c>
      <c r="U106" s="27">
        <f>C$21*'6050_Module3Project_Data'!$E87+(1-'Part 1'!C$21)*'Part 1'!U105</f>
        <v>420.00068874443775</v>
      </c>
      <c r="V106" s="1">
        <f>C$22*'6050_Module3Project_Data'!$E87+(1-'Part 1'!C$22)*'Part 1'!V105</f>
        <v>422.40433353178889</v>
      </c>
      <c r="W106" s="1">
        <f>C$23*'6050_Module3Project_Data'!$E87+(1-'Part 1'!C$23)*'Part 1'!W105</f>
        <v>424.09279972647755</v>
      </c>
      <c r="X106" s="1">
        <f>C$24*'6050_Module3Project_Data'!$E87+(1-'Part 1'!C$24)*'Part 1'!X105</f>
        <v>424.88129006561093</v>
      </c>
      <c r="Z106" s="29">
        <f>ABS(('6050_Module3Project_Data'!$E88-'Part 1'!U106)/'6050_Module3Project_Data'!$E88)</f>
        <v>3.2835906447221348E-2</v>
      </c>
      <c r="AA106" s="29">
        <f>ABS(('6050_Module3Project_Data'!$E88-'Part 1'!V106)/'6050_Module3Project_Data'!$E88)</f>
        <v>2.7300870447802134E-2</v>
      </c>
      <c r="AB106" s="29">
        <f>ABS(('6050_Module3Project_Data'!$E88-'Part 1'!W106)/'6050_Module3Project_Data'!$E88)</f>
        <v>2.3412724736512052E-2</v>
      </c>
      <c r="AC106" s="29">
        <f>ABS(('6050_Module3Project_Data'!$E88-'Part 1'!X106)/'6050_Module3Project_Data'!$E88)</f>
        <v>2.1597014513743632E-2</v>
      </c>
      <c r="AE106" s="30">
        <f>ABS(('6050_Module3Project_Data'!$E88-'Part 1'!U106)/AVERAGE('6050_Module3Project_Data'!$E$2:$E$253))</f>
        <v>3.1939016782959156E-2</v>
      </c>
      <c r="AF106" s="30">
        <f>ABS(('6050_Module3Project_Data'!$E88-'Part 1'!V106)/AVERAGE('6050_Module3Project_Data'!$E$2:$E$253))</f>
        <v>2.655516639454714E-2</v>
      </c>
      <c r="AG106" s="30">
        <f>ABS(('6050_Module3Project_Data'!$E88-'Part 1'!W106)/AVERAGE('6050_Module3Project_Data'!$E$2:$E$253))</f>
        <v>2.2773222645648645E-2</v>
      </c>
      <c r="AH106" s="31">
        <f>ABS(('6050_Module3Project_Data'!$E88-'Part 1'!X106)/AVERAGE('6050_Module3Project_Data'!$E$2:$E$253))</f>
        <v>2.1007107269141394E-2</v>
      </c>
    </row>
    <row r="107" spans="1:34" x14ac:dyDescent="0.2">
      <c r="A107" s="3"/>
      <c r="B107" s="2"/>
      <c r="C107" s="1"/>
      <c r="D107" s="2"/>
      <c r="E107" s="8">
        <v>88</v>
      </c>
      <c r="F107" s="27">
        <f>C$21*'6050_Module3Project_Data'!C88+(1-'Part 1'!C$21)*'Part 1'!F106</f>
        <v>117.07776059788881</v>
      </c>
      <c r="G107" s="1">
        <f>C$22*'6050_Module3Project_Data'!C88+(1-'Part 1'!C$22)*'Part 1'!G106</f>
        <v>116.98601832377993</v>
      </c>
      <c r="H107" s="1">
        <f>C$23*'6050_Module3Project_Data'!C88+(1-'Part 1'!C$23)*'Part 1'!H106</f>
        <v>116.96603854755863</v>
      </c>
      <c r="I107" s="1">
        <f>C$24*'6050_Module3Project_Data'!C88+(1-'Part 1'!C$24)*'Part 1'!I106</f>
        <v>117.22607476613339</v>
      </c>
      <c r="K107" s="29">
        <f>ABS(('6050_Module3Project_Data'!C89-'Part 1'!F107)/'6050_Module3Project_Data'!C89)</f>
        <v>1.1004685681403885E-2</v>
      </c>
      <c r="L107" s="29">
        <f>ABS(('6050_Module3Project_Data'!$C89-'Part 1'!G107)/'6050_Module3Project_Data'!$C89)</f>
        <v>1.1779663599970703E-2</v>
      </c>
      <c r="M107" s="29">
        <f>ABS(('6050_Module3Project_Data'!$C89-'Part 1'!H107)/'6050_Module3Project_Data'!$C89)</f>
        <v>1.1948439505514981E-2</v>
      </c>
      <c r="N107" s="29">
        <f>ABS(('6050_Module3Project_Data'!$C89-'Part 1'!I107)/'6050_Module3Project_Data'!$C89)</f>
        <v>9.7518259009308009E-3</v>
      </c>
      <c r="P107" s="30">
        <f>ABS(('6050_Module3Project_Data'!$C89-'Part 1'!F107)/AVERAGE('6050_Module3Project_Data'!$C$2:$C$253))</f>
        <v>9.7271353739809812E-3</v>
      </c>
      <c r="Q107" s="30">
        <f>ABS(('6050_Module3Project_Data'!$C89-'Part 1'!G107)/AVERAGE('6050_Module3Project_Data'!$C$2:$C$253))</f>
        <v>1.0412144954807443E-2</v>
      </c>
      <c r="R107" s="30">
        <f>ABS(('6050_Module3Project_Data'!$C89-'Part 1'!H107)/AVERAGE('6050_Module3Project_Data'!$C$2:$C$253))</f>
        <v>1.0561327414772623E-2</v>
      </c>
      <c r="S107" s="31">
        <f>ABS(('6050_Module3Project_Data'!$C89-'Part 1'!I107)/AVERAGE('6050_Module3Project_Data'!$C$2:$C$253))</f>
        <v>8.6197219464560701E-3</v>
      </c>
      <c r="U107" s="27">
        <f>C$21*'6050_Module3Project_Data'!$E88+(1-'Part 1'!C$21)*'Part 1'!U106</f>
        <v>422.85255295555021</v>
      </c>
      <c r="V107" s="1">
        <f>C$22*'6050_Module3Project_Data'!$E88+(1-'Part 1'!C$22)*'Part 1'!V106</f>
        <v>427.14660403907328</v>
      </c>
      <c r="W107" s="1">
        <f>C$23*'6050_Module3Project_Data'!$E88+(1-'Part 1'!C$23)*'Part 1'!W106</f>
        <v>430.193125770591</v>
      </c>
      <c r="X107" s="1">
        <f>C$24*'6050_Module3Project_Data'!$E88+(1-'Part 1'!C$24)*'Part 1'!X106</f>
        <v>432.38426585312214</v>
      </c>
      <c r="Z107" s="29">
        <f>ABS(('6050_Module3Project_Data'!$E89-'Part 1'!U107)/'6050_Module3Project_Data'!$E89)</f>
        <v>3.1332201411239595E-2</v>
      </c>
      <c r="AA107" s="29">
        <f>ABS(('6050_Module3Project_Data'!$E89-'Part 1'!V107)/'6050_Module3Project_Data'!$E89)</f>
        <v>2.1495417924818929E-2</v>
      </c>
      <c r="AB107" s="29">
        <f>ABS(('6050_Module3Project_Data'!$E89-'Part 1'!W107)/'6050_Module3Project_Data'!$E89)</f>
        <v>1.4516466329527756E-2</v>
      </c>
      <c r="AC107" s="29">
        <f>ABS(('6050_Module3Project_Data'!$E89-'Part 1'!X107)/'6050_Module3Project_Data'!$E89)</f>
        <v>9.4970172915361216E-3</v>
      </c>
      <c r="AE107" s="30">
        <f>ABS(('6050_Module3Project_Data'!$E89-'Part 1'!U107)/AVERAGE('6050_Module3Project_Data'!$E$2:$E$253))</f>
        <v>3.0635692307628758E-2</v>
      </c>
      <c r="AF107" s="30">
        <f>ABS(('6050_Module3Project_Data'!$E89-'Part 1'!V107)/AVERAGE('6050_Module3Project_Data'!$E$2:$E$253))</f>
        <v>2.1017578717989843E-2</v>
      </c>
      <c r="AG107" s="30">
        <f>ABS(('6050_Module3Project_Data'!$E89-'Part 1'!W107)/AVERAGE('6050_Module3Project_Data'!$E$2:$E$253))</f>
        <v>1.4193767939520941E-2</v>
      </c>
      <c r="AH107" s="31">
        <f>ABS(('6050_Module3Project_Data'!$E89-'Part 1'!X107)/AVERAGE('6050_Module3Project_Data'!$E$2:$E$253))</f>
        <v>9.285900335089789E-3</v>
      </c>
    </row>
    <row r="108" spans="1:34" x14ac:dyDescent="0.2">
      <c r="A108" s="3"/>
      <c r="B108" s="2"/>
      <c r="C108" s="1"/>
      <c r="D108" s="2"/>
      <c r="E108" s="8">
        <v>89</v>
      </c>
      <c r="F108" s="27">
        <f>C$21*'6050_Module3Project_Data'!C89+(1-'Part 1'!C$21)*'Part 1'!F107</f>
        <v>117.33830863831106</v>
      </c>
      <c r="G108" s="1">
        <f>C$22*'6050_Module3Project_Data'!C89+(1-'Part 1'!C$22)*'Part 1'!G107</f>
        <v>117.54381131426797</v>
      </c>
      <c r="H108" s="1">
        <f>C$23*'6050_Module3Project_Data'!C89+(1-'Part 1'!C$23)*'Part 1'!H107</f>
        <v>117.81471589902345</v>
      </c>
      <c r="I108" s="1">
        <f>C$24*'6050_Module3Project_Data'!C89+(1-'Part 1'!C$24)*'Part 1'!I107</f>
        <v>118.14961559322668</v>
      </c>
      <c r="K108" s="29">
        <f>ABS(('6050_Module3Project_Data'!C90-'Part 1'!F108)/'6050_Module3Project_Data'!C90)</f>
        <v>1.3802183310294303E-2</v>
      </c>
      <c r="L108" s="29">
        <f>ABS(('6050_Module3Project_Data'!$C90-'Part 1'!G108)/'6050_Module3Project_Data'!$C90)</f>
        <v>1.207498702883688E-2</v>
      </c>
      <c r="M108" s="29">
        <f>ABS(('6050_Module3Project_Data'!$C90-'Part 1'!H108)/'6050_Module3Project_Data'!$C90)</f>
        <v>9.7981047973006007E-3</v>
      </c>
      <c r="N108" s="29">
        <f>ABS(('6050_Module3Project_Data'!$C90-'Part 1'!I108)/'6050_Module3Project_Data'!$C90)</f>
        <v>6.9833603965496283E-3</v>
      </c>
      <c r="P108" s="30">
        <f>ABS(('6050_Module3Project_Data'!$C90-'Part 1'!F108)/AVERAGE('6050_Module3Project_Data'!$C$2:$C$253))</f>
        <v>1.2261701028531307E-2</v>
      </c>
      <c r="Q108" s="30">
        <f>ABS(('6050_Module3Project_Data'!$C90-'Part 1'!G108)/AVERAGE('6050_Module3Project_Data'!$C$2:$C$253))</f>
        <v>1.0727279702230988E-2</v>
      </c>
      <c r="R108" s="30">
        <f>ABS(('6050_Module3Project_Data'!$C90-'Part 1'!H108)/AVERAGE('6050_Module3Project_Data'!$C$2:$C$253))</f>
        <v>8.7045236952556122E-3</v>
      </c>
      <c r="S108" s="31">
        <f>ABS(('6050_Module3Project_Data'!$C90-'Part 1'!I108)/AVERAGE('6050_Module3Project_Data'!$C$2:$C$253))</f>
        <v>6.2039371186377564E-3</v>
      </c>
      <c r="U108" s="27">
        <f>C$21*'6050_Module3Project_Data'!$E89+(1-'Part 1'!C$21)*'Part 1'!U107</f>
        <v>425.58804212444022</v>
      </c>
      <c r="V108" s="1">
        <f>C$22*'6050_Module3Project_Data'!$E89+(1-'Part 1'!C$22)*'Part 1'!V107</f>
        <v>430.89996194344394</v>
      </c>
      <c r="W108" s="1">
        <f>C$23*'6050_Module3Project_Data'!$E89+(1-'Part 1'!C$23)*'Part 1'!W107</f>
        <v>433.99524958823645</v>
      </c>
      <c r="X108" s="1">
        <f>C$24*'6050_Module3Project_Data'!$E89+(1-'Part 1'!C$24)*'Part 1'!X107</f>
        <v>435.70085221062442</v>
      </c>
      <c r="Z108" s="29">
        <f>ABS(('6050_Module3Project_Data'!$E90-'Part 1'!U108)/'6050_Module3Project_Data'!$E90)</f>
        <v>2.2872106427733841E-2</v>
      </c>
      <c r="AA108" s="29">
        <f>ABS(('6050_Module3Project_Data'!$E90-'Part 1'!V108)/'6050_Module3Project_Data'!$E90)</f>
        <v>1.0676216247975878E-2</v>
      </c>
      <c r="AB108" s="29">
        <f>ABS(('6050_Module3Project_Data'!$E90-'Part 1'!W108)/'6050_Module3Project_Data'!$E90)</f>
        <v>3.5695976473714627E-3</v>
      </c>
      <c r="AC108" s="29">
        <f>ABS(('6050_Module3Project_Data'!$E90-'Part 1'!X108)/'6050_Module3Project_Data'!$E90)</f>
        <v>3.4637679910508291E-4</v>
      </c>
      <c r="AE108" s="30">
        <f>ABS(('6050_Module3Project_Data'!$E90-'Part 1'!U108)/AVERAGE('6050_Module3Project_Data'!$E$2:$E$253))</f>
        <v>2.2313457203386174E-2</v>
      </c>
      <c r="AF108" s="30">
        <f>ABS(('6050_Module3Project_Data'!$E90-'Part 1'!V108)/AVERAGE('6050_Module3Project_Data'!$E$2:$E$253))</f>
        <v>1.041545058807725E-2</v>
      </c>
      <c r="AG108" s="30">
        <f>ABS(('6050_Module3Project_Data'!$E90-'Part 1'!W108)/AVERAGE('6050_Module3Project_Data'!$E$2:$E$253))</f>
        <v>3.4824105330915432E-3</v>
      </c>
      <c r="AH108" s="31">
        <f>ABS(('6050_Module3Project_Data'!$E90-'Part 1'!X108)/AVERAGE('6050_Module3Project_Data'!$E$2:$E$253))</f>
        <v>3.3791657569874866E-4</v>
      </c>
    </row>
    <row r="109" spans="1:34" x14ac:dyDescent="0.2">
      <c r="A109" s="3"/>
      <c r="B109" s="2"/>
      <c r="C109" s="1"/>
      <c r="D109" s="2"/>
      <c r="E109" s="8">
        <v>90</v>
      </c>
      <c r="F109" s="27">
        <f>C$21*'6050_Module3Project_Data'!C90+(1-'Part 1'!C$21)*'Part 1'!F108</f>
        <v>117.66674677064886</v>
      </c>
      <c r="G109" s="1">
        <f>C$22*'6050_Module3Project_Data'!C90+(1-'Part 1'!C$22)*'Part 1'!G108</f>
        <v>118.11848650856078</v>
      </c>
      <c r="H109" s="1">
        <f>C$23*'6050_Module3Project_Data'!C90+(1-'Part 1'!C$23)*'Part 1'!H108</f>
        <v>118.51418593960938</v>
      </c>
      <c r="I109" s="1">
        <f>C$24*'6050_Module3Project_Data'!C90+(1-'Part 1'!C$24)*'Part 1'!I108</f>
        <v>118.81432255864534</v>
      </c>
      <c r="K109" s="29">
        <f>ABS(('6050_Module3Project_Data'!C91-'Part 1'!F109)/'6050_Module3Project_Data'!C91)</f>
        <v>2.3107100049673354E-2</v>
      </c>
      <c r="L109" s="29">
        <f>ABS(('6050_Module3Project_Data'!$C91-'Part 1'!G109)/'6050_Module3Project_Data'!$C91)</f>
        <v>1.9356666263552421E-2</v>
      </c>
      <c r="M109" s="29">
        <f>ABS(('6050_Module3Project_Data'!$C91-'Part 1'!H109)/'6050_Module3Project_Data'!$C91)</f>
        <v>1.6071490329699008E-2</v>
      </c>
      <c r="N109" s="29">
        <f>ABS(('6050_Module3Project_Data'!$C91-'Part 1'!I109)/'6050_Module3Project_Data'!$C91)</f>
        <v>1.3579696002089794E-2</v>
      </c>
      <c r="P109" s="30">
        <f>ABS(('6050_Module3Project_Data'!$C91-'Part 1'!F109)/AVERAGE('6050_Module3Project_Data'!$C$2:$C$253))</f>
        <v>2.0781619193124545E-2</v>
      </c>
      <c r="Q109" s="30">
        <f>ABS(('6050_Module3Project_Data'!$C91-'Part 1'!G109)/AVERAGE('6050_Module3Project_Data'!$C$2:$C$253))</f>
        <v>1.7408626191638178E-2</v>
      </c>
      <c r="R109" s="30">
        <f>ABS(('6050_Module3Project_Data'!$C91-'Part 1'!H109)/AVERAGE('6050_Module3Project_Data'!$C$2:$C$253))</f>
        <v>1.4454067848401852E-2</v>
      </c>
      <c r="S109" s="31">
        <f>ABS(('6050_Module3Project_Data'!$C91-'Part 1'!I109)/AVERAGE('6050_Module3Project_Data'!$C$2:$C$253))</f>
        <v>1.2213045794027072E-2</v>
      </c>
      <c r="U109" s="27">
        <f>C$21*'6050_Module3Project_Data'!$E90+(1-'Part 1'!C$21)*'Part 1'!U108</f>
        <v>427.5804312595522</v>
      </c>
      <c r="V109" s="1">
        <f>C$22*'6050_Module3Project_Data'!$E90+(1-'Part 1'!C$22)*'Part 1'!V108</f>
        <v>432.75997228606639</v>
      </c>
      <c r="W109" s="1">
        <f>C$23*'6050_Module3Project_Data'!$E90+(1-'Part 1'!C$23)*'Part 1'!W108</f>
        <v>434.92809251529457</v>
      </c>
      <c r="X109" s="1">
        <f>C$24*'6050_Module3Project_Data'!$E90+(1-'Part 1'!C$24)*'Part 1'!X108</f>
        <v>435.58016068212493</v>
      </c>
      <c r="Z109" s="29">
        <f>ABS(('6050_Module3Project_Data'!$E91-'Part 1'!U109)/'6050_Module3Project_Data'!$E91)</f>
        <v>2.9373372522371079E-2</v>
      </c>
      <c r="AA109" s="29">
        <f>ABS(('6050_Module3Project_Data'!$E91-'Part 1'!V109)/'6050_Module3Project_Data'!$E91)</f>
        <v>1.7615583645929907E-2</v>
      </c>
      <c r="AB109" s="29">
        <f>ABS(('6050_Module3Project_Data'!$E91-'Part 1'!W109)/'6050_Module3Project_Data'!$E91)</f>
        <v>1.2693854136787976E-2</v>
      </c>
      <c r="AC109" s="29">
        <f>ABS(('6050_Module3Project_Data'!$E91-'Part 1'!X109)/'6050_Module3Project_Data'!$E91)</f>
        <v>1.1213630348735622E-2</v>
      </c>
      <c r="AE109" s="30">
        <f>ABS(('6050_Module3Project_Data'!$E91-'Part 1'!U109)/AVERAGE('6050_Module3Project_Data'!$E$2:$E$253))</f>
        <v>2.8982919328758797E-2</v>
      </c>
      <c r="AF109" s="30">
        <f>ABS(('6050_Module3Project_Data'!$E91-'Part 1'!V109)/AVERAGE('6050_Module3Project_Data'!$E$2:$E$253))</f>
        <v>1.7381423918896209E-2</v>
      </c>
      <c r="AG109" s="30">
        <f>ABS(('6050_Module3Project_Data'!$E91-'Part 1'!W109)/AVERAGE('6050_Module3Project_Data'!$E$2:$E$253))</f>
        <v>1.2525117779286551E-2</v>
      </c>
      <c r="AH109" s="31">
        <f>ABS(('6050_Module3Project_Data'!$E91-'Part 1'!X109)/AVERAGE('6050_Module3Project_Data'!$E$2:$E$253))</f>
        <v>1.1064570250910058E-2</v>
      </c>
    </row>
    <row r="110" spans="1:34" x14ac:dyDescent="0.2">
      <c r="A110" s="3"/>
      <c r="B110" s="2"/>
      <c r="C110" s="1"/>
      <c r="D110" s="2"/>
      <c r="E110" s="8">
        <v>91</v>
      </c>
      <c r="F110" s="27">
        <f>C$21*'6050_Module3Project_Data'!C91+(1-'Part 1'!C$21)*'Part 1'!F109</f>
        <v>118.2233967965191</v>
      </c>
      <c r="G110" s="1">
        <f>C$22*'6050_Module3Project_Data'!C91+(1-'Part 1'!C$22)*'Part 1'!G109</f>
        <v>119.05109066513647</v>
      </c>
      <c r="H110" s="1">
        <f>C$23*'6050_Module3Project_Data'!C91+(1-'Part 1'!C$23)*'Part 1'!H109</f>
        <v>119.67567251584376</v>
      </c>
      <c r="I110" s="1">
        <f>C$24*'6050_Module3Project_Data'!C91+(1-'Part 1'!C$24)*'Part 1'!I109</f>
        <v>120.12286203172907</v>
      </c>
      <c r="K110" s="29">
        <f>ABS(('6050_Module3Project_Data'!C92-'Part 1'!F110)/'6050_Module3Project_Data'!C92)</f>
        <v>3.1896568422525927E-3</v>
      </c>
      <c r="L110" s="29">
        <f>ABS(('6050_Module3Project_Data'!$C92-'Part 1'!G110)/'6050_Module3Project_Data'!$C92)</f>
        <v>1.0213088333210628E-2</v>
      </c>
      <c r="M110" s="29">
        <f>ABS(('6050_Module3Project_Data'!$C92-'Part 1'!H110)/'6050_Module3Project_Data'!$C92)</f>
        <v>1.5513004165940199E-2</v>
      </c>
      <c r="N110" s="29">
        <f>ABS(('6050_Module3Project_Data'!$C92-'Part 1'!I110)/'6050_Module3Project_Data'!$C92)</f>
        <v>1.930764980411771E-2</v>
      </c>
      <c r="P110" s="30">
        <f>ABS(('6050_Module3Project_Data'!$C92-'Part 1'!F110)/AVERAGE('6050_Module3Project_Data'!$C$2:$C$253))</f>
        <v>2.8066709157057745E-3</v>
      </c>
      <c r="Q110" s="30">
        <f>ABS(('6050_Module3Project_Data'!$C92-'Part 1'!G110)/AVERAGE('6050_Module3Project_Data'!$C$2:$C$253))</f>
        <v>8.9867905552224406E-3</v>
      </c>
      <c r="R110" s="30">
        <f>ABS(('6050_Module3Project_Data'!$C92-'Part 1'!H110)/AVERAGE('6050_Module3Project_Data'!$C$2:$C$253))</f>
        <v>1.3650339130844628E-2</v>
      </c>
      <c r="S110" s="31">
        <f>ABS(('6050_Module3Project_Data'!$C92-'Part 1'!I110)/AVERAGE('6050_Module3Project_Data'!$C$2:$C$253))</f>
        <v>1.698935711139991E-2</v>
      </c>
      <c r="U110" s="27">
        <f>C$21*'6050_Module3Project_Data'!$E91+(1-'Part 1'!C$21)*'Part 1'!U109</f>
        <v>430.16834280764181</v>
      </c>
      <c r="V110" s="1">
        <f>C$22*'6050_Module3Project_Data'!$E91+(1-'Part 1'!C$22)*'Part 1'!V109</f>
        <v>435.86397897163982</v>
      </c>
      <c r="W110" s="1">
        <f>C$23*'6050_Module3Project_Data'!$E91+(1-'Part 1'!C$23)*'Part 1'!W109</f>
        <v>438.28323040611781</v>
      </c>
      <c r="X110" s="1">
        <f>C$24*'6050_Module3Project_Data'!$E91+(1-'Part 1'!C$24)*'Part 1'!X109</f>
        <v>439.53202333642497</v>
      </c>
      <c r="Z110" s="29">
        <f>ABS(('6050_Module3Project_Data'!$E92-'Part 1'!U110)/'6050_Module3Project_Data'!$E92)</f>
        <v>3.8248910759957262E-3</v>
      </c>
      <c r="AA110" s="29">
        <f>ABS(('6050_Module3Project_Data'!$E92-'Part 1'!V110)/'6050_Module3Project_Data'!$E92)</f>
        <v>9.3649474393861371E-3</v>
      </c>
      <c r="AB110" s="29">
        <f>ABS(('6050_Module3Project_Data'!$E92-'Part 1'!W110)/'6050_Module3Project_Data'!$E92)</f>
        <v>1.4967400761557588E-2</v>
      </c>
      <c r="AC110" s="29">
        <f>ABS(('6050_Module3Project_Data'!$E92-'Part 1'!X110)/'6050_Module3Project_Data'!$E92)</f>
        <v>1.7859330058940935E-2</v>
      </c>
      <c r="AE110" s="30">
        <f>ABS(('6050_Module3Project_Data'!$E92-'Part 1'!U110)/AVERAGE('6050_Module3Project_Data'!$E$2:$E$253))</f>
        <v>3.6995127422752073E-3</v>
      </c>
      <c r="AF110" s="30">
        <f>ABS(('6050_Module3Project_Data'!$E92-'Part 1'!V110)/AVERAGE('6050_Module3Project_Data'!$E$2:$E$253))</f>
        <v>9.0579683693939785E-3</v>
      </c>
      <c r="AG110" s="30">
        <f>ABS(('6050_Module3Project_Data'!$E92-'Part 1'!W110)/AVERAGE('6050_Module3Project_Data'!$E$2:$E$253))</f>
        <v>1.4476775609017056E-2</v>
      </c>
      <c r="AH110" s="31">
        <f>ABS(('6050_Module3Project_Data'!$E92-'Part 1'!X110)/AVERAGE('6050_Module3Project_Data'!$E$2:$E$253))</f>
        <v>1.7273908670549665E-2</v>
      </c>
    </row>
    <row r="111" spans="1:34" x14ac:dyDescent="0.2">
      <c r="A111" s="3"/>
      <c r="B111" s="2"/>
      <c r="C111" s="1"/>
      <c r="D111" s="2"/>
      <c r="E111" s="8">
        <v>92</v>
      </c>
      <c r="F111" s="27">
        <f>C$21*'6050_Module3Project_Data'!C92+(1-'Part 1'!C$21)*'Part 1'!F110</f>
        <v>118.14821817721528</v>
      </c>
      <c r="G111" s="1">
        <f>C$22*'6050_Module3Project_Data'!C92+(1-'Part 1'!C$22)*'Part 1'!G110</f>
        <v>118.56965587908188</v>
      </c>
      <c r="H111" s="1">
        <f>C$23*'6050_Module3Project_Data'!C92+(1-'Part 1'!C$23)*'Part 1'!H110</f>
        <v>118.57877122633751</v>
      </c>
      <c r="I111" s="1">
        <f>C$24*'6050_Module3Project_Data'!C92+(1-'Part 1'!C$24)*'Part 1'!I110</f>
        <v>118.30257536634582</v>
      </c>
      <c r="K111" s="29">
        <f>ABS(('6050_Module3Project_Data'!C93-'Part 1'!F111)/'6050_Module3Project_Data'!C93)</f>
        <v>2.0928537707452207E-3</v>
      </c>
      <c r="L111" s="29">
        <f>ABS(('6050_Module3Project_Data'!$C93-'Part 1'!G111)/'6050_Module3Project_Data'!$C93)</f>
        <v>1.4667064229794112E-3</v>
      </c>
      <c r="M111" s="29">
        <f>ABS(('6050_Module3Project_Data'!$C93-'Part 1'!H111)/'6050_Module3Project_Data'!$C93)</f>
        <v>1.5436967517976634E-3</v>
      </c>
      <c r="N111" s="29">
        <f>ABS(('6050_Module3Project_Data'!$C93-'Part 1'!I111)/'6050_Module3Project_Data'!$C93)</f>
        <v>7.8911729057096474E-4</v>
      </c>
      <c r="P111" s="30">
        <f>ABS(('6050_Module3Project_Data'!$C93-'Part 1'!F111)/AVERAGE('6050_Module3Project_Data'!$C$2:$C$253))</f>
        <v>1.8501335261885349E-3</v>
      </c>
      <c r="Q111" s="30">
        <f>ABS(('6050_Module3Project_Data'!$C93-'Part 1'!G111)/AVERAGE('6050_Module3Project_Data'!$C$2:$C$253))</f>
        <v>1.2966040743802251E-3</v>
      </c>
      <c r="R111" s="30">
        <f>ABS(('6050_Module3Project_Data'!$C93-'Part 1'!H111)/AVERAGE('6050_Module3Project_Data'!$C$2:$C$253))</f>
        <v>1.3646653935846754E-3</v>
      </c>
      <c r="S111" s="31">
        <f>ABS(('6050_Module3Project_Data'!$C93-'Part 1'!I111)/AVERAGE('6050_Module3Project_Data'!$C$2:$C$253))</f>
        <v>6.9759883647319346E-4</v>
      </c>
      <c r="U111" s="27">
        <f>C$21*'6050_Module3Project_Data'!$E92+(1-'Part 1'!C$21)*'Part 1'!U110</f>
        <v>430.49867570611349</v>
      </c>
      <c r="V111" s="1">
        <f>C$22*'6050_Module3Project_Data'!$E92+(1-'Part 1'!C$22)*'Part 1'!V110</f>
        <v>434.24639030298385</v>
      </c>
      <c r="W111" s="1">
        <f>C$23*'6050_Module3Project_Data'!$E92+(1-'Part 1'!C$23)*'Part 1'!W110</f>
        <v>434.4052965424471</v>
      </c>
      <c r="X111" s="1">
        <f>C$24*'6050_Module3Project_Data'!$E92+(1-'Part 1'!C$24)*'Part 1'!X110</f>
        <v>433.36241050728495</v>
      </c>
      <c r="Z111" s="29">
        <f>ABS(('6050_Module3Project_Data'!$E93-'Part 1'!U111)/'6050_Module3Project_Data'!$E93)</f>
        <v>1.7731794302453415E-2</v>
      </c>
      <c r="AA111" s="29">
        <f>ABS(('6050_Module3Project_Data'!$E93-'Part 1'!V111)/'6050_Module3Project_Data'!$E93)</f>
        <v>9.1806393273625563E-3</v>
      </c>
      <c r="AB111" s="29">
        <f>ABS(('6050_Module3Project_Data'!$E93-'Part 1'!W111)/'6050_Module3Project_Data'!$E93)</f>
        <v>8.8180631906167439E-3</v>
      </c>
      <c r="AC111" s="29">
        <f>ABS(('6050_Module3Project_Data'!$E93-'Part 1'!X111)/'6050_Module3Project_Data'!$E93)</f>
        <v>1.1197614748645408E-2</v>
      </c>
      <c r="AE111" s="30">
        <f>ABS(('6050_Module3Project_Data'!$E93-'Part 1'!U111)/AVERAGE('6050_Module3Project_Data'!$E$2:$E$253))</f>
        <v>1.7406726782566908E-2</v>
      </c>
      <c r="AF111" s="30">
        <f>ABS(('6050_Module3Project_Data'!$E93-'Part 1'!V111)/AVERAGE('6050_Module3Project_Data'!$E$2:$E$253))</f>
        <v>9.0123355671105337E-3</v>
      </c>
      <c r="AG111" s="30">
        <f>ABS(('6050_Module3Project_Data'!$E93-'Part 1'!W111)/AVERAGE('6050_Module3Project_Data'!$E$2:$E$253))</f>
        <v>8.6564063451400469E-3</v>
      </c>
      <c r="AH111" s="31">
        <f>ABS(('6050_Module3Project_Data'!$E93-'Part 1'!X111)/AVERAGE('6050_Module3Project_Data'!$E$2:$E$253))</f>
        <v>1.0992334854636987E-2</v>
      </c>
    </row>
    <row r="112" spans="1:34" x14ac:dyDescent="0.2">
      <c r="A112" s="3"/>
      <c r="B112" s="2"/>
      <c r="C112" s="1"/>
      <c r="D112" s="2"/>
      <c r="E112" s="8">
        <v>93</v>
      </c>
      <c r="F112" s="27">
        <f>C$21*'6050_Module3Project_Data'!C93+(1-'Part 1'!C$21)*'Part 1'!F111</f>
        <v>118.19777528177224</v>
      </c>
      <c r="G112" s="1">
        <f>C$22*'6050_Module3Project_Data'!C93+(1-'Part 1'!C$22)*'Part 1'!G111</f>
        <v>118.50019500744912</v>
      </c>
      <c r="H112" s="1">
        <f>C$23*'6050_Module3Project_Data'!C93+(1-'Part 1'!C$23)*'Part 1'!H111</f>
        <v>118.46911071053501</v>
      </c>
      <c r="I112" s="1">
        <f>C$24*'6050_Module3Project_Data'!C93+(1-'Part 1'!C$24)*'Part 1'!I111</f>
        <v>118.37731803326915</v>
      </c>
      <c r="K112" s="29">
        <f>ABS(('6050_Module3Project_Data'!C94-'Part 1'!F112)/'6050_Module3Project_Data'!C94)</f>
        <v>1.0421098406050841E-2</v>
      </c>
      <c r="L112" s="29">
        <f>ABS(('6050_Module3Project_Data'!$C94-'Part 1'!G112)/'6050_Module3Project_Data'!$C94)</f>
        <v>7.8891710559611476E-3</v>
      </c>
      <c r="M112" s="29">
        <f>ABS(('6050_Module3Project_Data'!$C94-'Part 1'!H112)/'6050_Module3Project_Data'!$C94)</f>
        <v>8.149415923715736E-3</v>
      </c>
      <c r="N112" s="29">
        <f>ABS(('6050_Module3Project_Data'!$C94-'Part 1'!I112)/'6050_Module3Project_Data'!$C94)</f>
        <v>8.917925284628583E-3</v>
      </c>
      <c r="P112" s="30">
        <f>ABS(('6050_Module3Project_Data'!$C94-'Part 1'!F112)/AVERAGE('6050_Module3Project_Data'!$C$2:$C$253))</f>
        <v>9.2939325543612509E-3</v>
      </c>
      <c r="Q112" s="30">
        <f>ABS(('6050_Module3Project_Data'!$C94-'Part 1'!G112)/AVERAGE('6050_Module3Project_Data'!$C$2:$C$253))</f>
        <v>7.0358632887823945E-3</v>
      </c>
      <c r="R112" s="30">
        <f>ABS(('6050_Module3Project_Data'!$C94-'Part 1'!H112)/AVERAGE('6050_Module3Project_Data'!$C$2:$C$253))</f>
        <v>7.2679595759765955E-3</v>
      </c>
      <c r="S112" s="31">
        <f>ABS(('6050_Module3Project_Data'!$C94-'Part 1'!I112)/AVERAGE('6050_Module3Project_Data'!$C$2:$C$253))</f>
        <v>7.9533455007052313E-3</v>
      </c>
      <c r="U112" s="27">
        <f>C$21*'6050_Module3Project_Data'!$E93+(1-'Part 1'!C$21)*'Part 1'!U111</f>
        <v>432.05293836489085</v>
      </c>
      <c r="V112" s="1">
        <f>C$22*'6050_Module3Project_Data'!$E93+(1-'Part 1'!C$22)*'Part 1'!V111</f>
        <v>435.85582978179031</v>
      </c>
      <c r="W112" s="1">
        <f>C$23*'6050_Module3Project_Data'!$E93+(1-'Part 1'!C$23)*'Part 1'!W111</f>
        <v>436.72411201697884</v>
      </c>
      <c r="X112" s="1">
        <f>C$24*'6050_Module3Project_Data'!$E93+(1-'Part 1'!C$24)*'Part 1'!X111</f>
        <v>437.28847330145703</v>
      </c>
      <c r="Z112" s="29">
        <f>ABS(('6050_Module3Project_Data'!$E94-'Part 1'!U112)/'6050_Module3Project_Data'!$E94)</f>
        <v>2.2394102414076491E-2</v>
      </c>
      <c r="AA112" s="29">
        <f>ABS(('6050_Module3Project_Data'!$E94-'Part 1'!V112)/'6050_Module3Project_Data'!$E94)</f>
        <v>1.3789302522865046E-2</v>
      </c>
      <c r="AB112" s="29">
        <f>ABS(('6050_Module3Project_Data'!$E94-'Part 1'!W112)/'6050_Module3Project_Data'!$E94)</f>
        <v>1.1824640884173659E-2</v>
      </c>
      <c r="AC112" s="29">
        <f>ABS(('6050_Module3Project_Data'!$E94-'Part 1'!X112)/'6050_Module3Project_Data'!$E94)</f>
        <v>1.0547660979435474E-2</v>
      </c>
      <c r="AE112" s="30">
        <f>ABS(('6050_Module3Project_Data'!$E94-'Part 1'!U112)/AVERAGE('6050_Module3Project_Data'!$E$2:$E$253))</f>
        <v>2.2168152753558556E-2</v>
      </c>
      <c r="AF112" s="30">
        <f>ABS(('6050_Module3Project_Data'!$E94-'Part 1'!V112)/AVERAGE('6050_Module3Project_Data'!$E$2:$E$253))</f>
        <v>1.3650172667771502E-2</v>
      </c>
      <c r="AG112" s="30">
        <f>ABS(('6050_Module3Project_Data'!$E94-'Part 1'!W112)/AVERAGE('6050_Module3Project_Data'!$E$2:$E$253))</f>
        <v>1.1705333865561201E-2</v>
      </c>
      <c r="AH112" s="31">
        <f>ABS(('6050_Module3Project_Data'!$E94-'Part 1'!X112)/AVERAGE('6050_Module3Project_Data'!$E$2:$E$253))</f>
        <v>1.0441238298432477E-2</v>
      </c>
    </row>
    <row r="113" spans="1:34" x14ac:dyDescent="0.2">
      <c r="A113" s="3"/>
      <c r="B113" s="2"/>
      <c r="C113" s="1"/>
      <c r="D113" s="2"/>
      <c r="E113" s="8">
        <v>94</v>
      </c>
      <c r="F113" s="27">
        <f>C$21*'6050_Module3Project_Data'!C94+(1-'Part 1'!C$21)*'Part 1'!F112</f>
        <v>118.4467196854178</v>
      </c>
      <c r="G113" s="1">
        <f>C$22*'6050_Module3Project_Data'!C94+(1-'Part 1'!C$22)*'Part 1'!G112</f>
        <v>118.87711592446948</v>
      </c>
      <c r="H113" s="1">
        <f>C$23*'6050_Module3Project_Data'!C94+(1-'Part 1'!C$23)*'Part 1'!H112</f>
        <v>119.05314266421401</v>
      </c>
      <c r="I113" s="1">
        <f>C$24*'6050_Module3Project_Data'!C94+(1-'Part 1'!C$24)*'Part 1'!I112</f>
        <v>119.22946144665383</v>
      </c>
      <c r="K113" s="29">
        <f>ABS(('6050_Module3Project_Data'!C95-'Part 1'!F113)/'6050_Module3Project_Data'!C95)</f>
        <v>1.6949918595905562E-2</v>
      </c>
      <c r="L113" s="29">
        <f>ABS(('6050_Module3Project_Data'!$C95-'Part 1'!G113)/'6050_Module3Project_Data'!$C95)</f>
        <v>1.337783944538559E-2</v>
      </c>
      <c r="M113" s="29">
        <f>ABS(('6050_Module3Project_Data'!$C95-'Part 1'!H113)/'6050_Module3Project_Data'!$C95)</f>
        <v>1.1916903243059843E-2</v>
      </c>
      <c r="N113" s="29">
        <f>ABS(('6050_Module3Project_Data'!$C95-'Part 1'!I113)/'6050_Module3Project_Data'!$C95)</f>
        <v>1.0453543228608751E-2</v>
      </c>
      <c r="P113" s="30">
        <f>ABS(('6050_Module3Project_Data'!$C95-'Part 1'!F113)/AVERAGE('6050_Module3Project_Data'!$C$2:$C$253))</f>
        <v>1.5249027776948485E-2</v>
      </c>
      <c r="Q113" s="30">
        <f>ABS(('6050_Module3Project_Data'!$C95-'Part 1'!G113)/AVERAGE('6050_Module3Project_Data'!$C$2:$C$253))</f>
        <v>1.2035399706728985E-2</v>
      </c>
      <c r="R113" s="30">
        <f>ABS(('6050_Module3Project_Data'!$C95-'Part 1'!H113)/AVERAGE('6050_Module3Project_Data'!$C$2:$C$253))</f>
        <v>1.0721065563850185E-2</v>
      </c>
      <c r="S113" s="31">
        <f>ABS(('6050_Module3Project_Data'!$C95-'Part 1'!I113)/AVERAGE('6050_Module3Project_Data'!$C$2:$C$253))</f>
        <v>9.4045508336006358E-3</v>
      </c>
      <c r="U113" s="27">
        <f>C$21*'6050_Module3Project_Data'!$E94+(1-'Part 1'!C$21)*'Part 1'!U112</f>
        <v>434.03235313191271</v>
      </c>
      <c r="V113" s="1">
        <f>C$22*'6050_Module3Project_Data'!$E94+(1-'Part 1'!C$22)*'Part 1'!V112</f>
        <v>438.29350274907415</v>
      </c>
      <c r="W113" s="1">
        <f>C$23*'6050_Module3Project_Data'!$E94+(1-'Part 1'!C$23)*'Part 1'!W112</f>
        <v>439.8596521267915</v>
      </c>
      <c r="X113" s="1">
        <f>C$24*'6050_Module3Project_Data'!$E94+(1-'Part 1'!C$24)*'Part 1'!X112</f>
        <v>441.01770442029141</v>
      </c>
      <c r="Z113" s="29">
        <f>ABS(('6050_Module3Project_Data'!$E95-'Part 1'!U113)/'6050_Module3Project_Data'!$E95)</f>
        <v>4.4381534515448663E-2</v>
      </c>
      <c r="AA113" s="29">
        <f>ABS(('6050_Module3Project_Data'!$E95-'Part 1'!V113)/'6050_Module3Project_Data'!$E95)</f>
        <v>3.4999668788231068E-2</v>
      </c>
      <c r="AB113" s="29">
        <f>ABS(('6050_Module3Project_Data'!$E95-'Part 1'!W113)/'6050_Module3Project_Data'!$E95)</f>
        <v>3.1551443663411914E-2</v>
      </c>
      <c r="AC113" s="29">
        <f>ABS(('6050_Module3Project_Data'!$E95-'Part 1'!X113)/'6050_Module3Project_Data'!$E95)</f>
        <v>2.9001734758811185E-2</v>
      </c>
      <c r="AE113" s="30">
        <f>ABS(('6050_Module3Project_Data'!$E95-'Part 1'!U113)/AVERAGE('6050_Module3Project_Data'!$E$2:$E$253))</f>
        <v>4.5150501610124544E-2</v>
      </c>
      <c r="AF113" s="30">
        <f>ABS(('6050_Module3Project_Data'!$E95-'Part 1'!V113)/AVERAGE('6050_Module3Project_Data'!$E$2:$E$253))</f>
        <v>3.5606083007940749E-2</v>
      </c>
      <c r="AG113" s="30">
        <f>ABS(('6050_Module3Project_Data'!$E95-'Part 1'!W113)/AVERAGE('6050_Module3Project_Data'!$E$2:$E$253))</f>
        <v>3.2098112953502331E-2</v>
      </c>
      <c r="AH113" s="31">
        <f>ABS(('6050_Module3Project_Data'!$E95-'Part 1'!X113)/AVERAGE('6050_Module3Project_Data'!$E$2:$E$253))</f>
        <v>2.9504227066964268E-2</v>
      </c>
    </row>
    <row r="114" spans="1:34" x14ac:dyDescent="0.2">
      <c r="A114" s="3"/>
      <c r="B114" s="2"/>
      <c r="C114" s="1"/>
      <c r="D114" s="2"/>
      <c r="E114" s="8">
        <v>95</v>
      </c>
      <c r="F114" s="27">
        <f>C$21*'6050_Module3Project_Data'!C95+(1-'Part 1'!C$21)*'Part 1'!F113</f>
        <v>118.85517542833426</v>
      </c>
      <c r="G114" s="1">
        <f>C$22*'6050_Module3Project_Data'!C95+(1-'Part 1'!C$22)*'Part 1'!G113</f>
        <v>119.52186891468169</v>
      </c>
      <c r="H114" s="1">
        <f>C$23*'6050_Module3Project_Data'!C95+(1-'Part 1'!C$23)*'Part 1'!H113</f>
        <v>119.91465610568559</v>
      </c>
      <c r="I114" s="1">
        <f>C$24*'6050_Module3Project_Data'!C95+(1-'Part 1'!C$24)*'Part 1'!I113</f>
        <v>120.23709100933077</v>
      </c>
      <c r="K114" s="29">
        <f>ABS(('6050_Module3Project_Data'!C96-'Part 1'!F114)/'6050_Module3Project_Data'!C96)</f>
        <v>2.0260219438600666E-2</v>
      </c>
      <c r="L114" s="29">
        <f>ABS(('6050_Module3Project_Data'!$C96-'Part 1'!G114)/'6050_Module3Project_Data'!$C96)</f>
        <v>1.4764572087429224E-2</v>
      </c>
      <c r="M114" s="29">
        <f>ABS(('6050_Module3Project_Data'!$C96-'Part 1'!H114)/'6050_Module3Project_Data'!$C96)</f>
        <v>1.1526772513833598E-2</v>
      </c>
      <c r="N114" s="29">
        <f>ABS(('6050_Module3Project_Data'!$C96-'Part 1'!I114)/'6050_Module3Project_Data'!$C96)</f>
        <v>8.8688966526925123E-3</v>
      </c>
      <c r="P114" s="30">
        <f>ABS(('6050_Module3Project_Data'!$C96-'Part 1'!F114)/AVERAGE('6050_Module3Project_Data'!$C$2:$C$253))</f>
        <v>1.8351799031241393E-2</v>
      </c>
      <c r="Q114" s="30">
        <f>ABS(('6050_Module3Project_Data'!$C96-'Part 1'!G114)/AVERAGE('6050_Module3Project_Data'!$C$2:$C$253))</f>
        <v>1.3373816633720122E-2</v>
      </c>
      <c r="R114" s="30">
        <f>ABS(('6050_Module3Project_Data'!$C96-'Part 1'!H114)/AVERAGE('6050_Module3Project_Data'!$C$2:$C$253))</f>
        <v>1.044100303522289E-2</v>
      </c>
      <c r="S114" s="31">
        <f>ABS(('6050_Module3Project_Data'!$C96-'Part 1'!I114)/AVERAGE('6050_Module3Project_Data'!$C$2:$C$253))</f>
        <v>8.033486976402859E-3</v>
      </c>
      <c r="U114" s="27">
        <f>C$21*'6050_Module3Project_Data'!$E95+(1-'Part 1'!C$21)*'Part 1'!U113</f>
        <v>438.0638829855302</v>
      </c>
      <c r="V114" s="1">
        <f>C$22*'6050_Module3Project_Data'!$E95+(1-'Part 1'!C$22)*'Part 1'!V113</f>
        <v>444.65210260944451</v>
      </c>
      <c r="W114" s="1">
        <f>C$23*'6050_Module3Project_Data'!$E95+(1-'Part 1'!C$23)*'Part 1'!W113</f>
        <v>448.45786229071666</v>
      </c>
      <c r="X114" s="1">
        <f>C$24*'6050_Module3Project_Data'!$E95+(1-'Part 1'!C$24)*'Part 1'!X113</f>
        <v>451.55554280405829</v>
      </c>
      <c r="Z114" s="29">
        <f>ABS(('6050_Module3Project_Data'!$E96-'Part 1'!U114)/'6050_Module3Project_Data'!$E96)</f>
        <v>3.2074117380933666E-2</v>
      </c>
      <c r="AA114" s="29">
        <f>ABS(('6050_Module3Project_Data'!$E96-'Part 1'!V114)/'6050_Module3Project_Data'!$E96)</f>
        <v>1.7517089189280275E-2</v>
      </c>
      <c r="AB114" s="29">
        <f>ABS(('6050_Module3Project_Data'!$E96-'Part 1'!W114)/'6050_Module3Project_Data'!$E96)</f>
        <v>9.108056987342095E-3</v>
      </c>
      <c r="AC114" s="29">
        <f>ABS(('6050_Module3Project_Data'!$E96-'Part 1'!X114)/'6050_Module3Project_Data'!$E96)</f>
        <v>2.2635640688352366E-3</v>
      </c>
      <c r="AE114" s="30">
        <f>ABS(('6050_Module3Project_Data'!$E96-'Part 1'!U114)/AVERAGE('6050_Module3Project_Data'!$E$2:$E$253))</f>
        <v>3.2514176177053912E-2</v>
      </c>
      <c r="AF114" s="30">
        <f>ABS(('6050_Module3Project_Data'!$E96-'Part 1'!V114)/AVERAGE('6050_Module3Project_Data'!$E$2:$E$253))</f>
        <v>1.7757424693718753E-2</v>
      </c>
      <c r="AG114" s="30">
        <f>ABS(('6050_Module3Project_Data'!$E96-'Part 1'!W114)/AVERAGE('6050_Module3Project_Data'!$E$2:$E$253))</f>
        <v>9.2330200703551607E-3</v>
      </c>
      <c r="AH114" s="31">
        <f>ABS(('6050_Module3Project_Data'!$E96-'Part 1'!X114)/AVERAGE('6050_Module3Project_Data'!$E$2:$E$253))</f>
        <v>2.2946203023472087E-3</v>
      </c>
    </row>
    <row r="115" spans="1:34" x14ac:dyDescent="0.2">
      <c r="A115" s="3"/>
      <c r="B115" s="2"/>
      <c r="C115" s="1"/>
      <c r="D115" s="2"/>
      <c r="E115" s="8">
        <v>96</v>
      </c>
      <c r="F115" s="27">
        <f>C$21*'6050_Module3Project_Data'!C96+(1-'Part 1'!C$21)*'Part 1'!F114</f>
        <v>119.34674104266742</v>
      </c>
      <c r="G115" s="1">
        <f>C$22*'6050_Module3Project_Data'!C96+(1-'Part 1'!C$22)*'Part 1'!G114</f>
        <v>120.23832274880901</v>
      </c>
      <c r="H115" s="1">
        <f>C$23*'6050_Module3Project_Data'!C96+(1-'Part 1'!C$23)*'Part 1'!H114</f>
        <v>120.75366454227424</v>
      </c>
      <c r="I115" s="1">
        <f>C$24*'6050_Module3Project_Data'!C96+(1-'Part 1'!C$24)*'Part 1'!I114</f>
        <v>121.09782100186615</v>
      </c>
      <c r="K115" s="29">
        <f>ABS(('6050_Module3Project_Data'!C97-'Part 1'!F115)/'6050_Module3Project_Data'!C97)</f>
        <v>2.5474380954503023E-2</v>
      </c>
      <c r="L115" s="29">
        <f>ABS(('6050_Module3Project_Data'!$C97-'Part 1'!G115)/'6050_Module3Project_Data'!$C97)</f>
        <v>1.8194171989294249E-2</v>
      </c>
      <c r="M115" s="29">
        <f>ABS(('6050_Module3Project_Data'!$C97-'Part 1'!H115)/'6050_Module3Project_Data'!$C97)</f>
        <v>1.3986149416502171E-2</v>
      </c>
      <c r="N115" s="29">
        <f>ABS(('6050_Module3Project_Data'!$C97-'Part 1'!I115)/'6050_Module3Project_Data'!$C97)</f>
        <v>1.1175940407842163E-2</v>
      </c>
      <c r="P115" s="30">
        <f>ABS(('6050_Module3Project_Data'!$C97-'Part 1'!F115)/AVERAGE('6050_Module3Project_Data'!$C$2:$C$253))</f>
        <v>2.3294215419153157E-2</v>
      </c>
      <c r="Q115" s="30">
        <f>ABS(('6050_Module3Project_Data'!$C97-'Part 1'!G115)/AVERAGE('6050_Module3Project_Data'!$C$2:$C$253))</f>
        <v>1.663706617439218E-2</v>
      </c>
      <c r="R115" s="30">
        <f>ABS(('6050_Module3Project_Data'!$C97-'Part 1'!H115)/AVERAGE('6050_Module3Project_Data'!$C$2:$C$253))</f>
        <v>1.2789177408249242E-2</v>
      </c>
      <c r="S115" s="31">
        <f>ABS(('6050_Module3Project_Data'!$C97-'Part 1'!I115)/AVERAGE('6050_Module3Project_Data'!$C$2:$C$253))</f>
        <v>1.0219473589440657E-2</v>
      </c>
      <c r="U115" s="27">
        <f>C$21*'6050_Module3Project_Data'!$E96+(1-'Part 1'!C$21)*'Part 1'!U114</f>
        <v>440.96710370842419</v>
      </c>
      <c r="V115" s="1">
        <f>C$22*'6050_Module3Project_Data'!$E96+(1-'Part 1'!C$22)*'Part 1'!V114</f>
        <v>447.82325620566667</v>
      </c>
      <c r="W115" s="1">
        <f>C$23*'6050_Module3Project_Data'!$E96+(1-'Part 1'!C$23)*'Part 1'!W114</f>
        <v>450.9311368762867</v>
      </c>
      <c r="X115" s="1">
        <f>C$24*'6050_Module3Project_Data'!$E96+(1-'Part 1'!C$24)*'Part 1'!X114</f>
        <v>452.37509784081163</v>
      </c>
      <c r="Z115" s="29">
        <f>ABS(('6050_Module3Project_Data'!$E97-'Part 1'!U115)/'6050_Module3Project_Data'!$E97)</f>
        <v>2.2332619283763181E-2</v>
      </c>
      <c r="AA115" s="29">
        <f>ABS(('6050_Module3Project_Data'!$E97-'Part 1'!V115)/'6050_Module3Project_Data'!$E97)</f>
        <v>7.1318557859891768E-3</v>
      </c>
      <c r="AB115" s="29">
        <f>ABS(('6050_Module3Project_Data'!$E97-'Part 1'!W115)/'6050_Module3Project_Data'!$E97)</f>
        <v>2.4137908314467963E-4</v>
      </c>
      <c r="AC115" s="29">
        <f>ABS(('6050_Module3Project_Data'!$E97-'Part 1'!X115)/'6050_Module3Project_Data'!$E97)</f>
        <v>2.9600242010718101E-3</v>
      </c>
      <c r="AE115" s="30">
        <f>ABS(('6050_Module3Project_Data'!$E97-'Part 1'!U115)/AVERAGE('6050_Module3Project_Data'!$E$2:$E$253))</f>
        <v>2.256199113111312E-2</v>
      </c>
      <c r="AF115" s="30">
        <f>ABS(('6050_Module3Project_Data'!$E97-'Part 1'!V115)/AVERAGE('6050_Module3Project_Data'!$E$2:$E$253))</f>
        <v>7.2051050057013949E-3</v>
      </c>
      <c r="AG115" s="30">
        <f>ABS(('6050_Module3Project_Data'!$E97-'Part 1'!W115)/AVERAGE('6050_Module3Project_Data'!$E$2:$E$253))</f>
        <v>2.4385821761202726E-4</v>
      </c>
      <c r="AH115" s="31">
        <f>ABS(('6050_Module3Project_Data'!$E97-'Part 1'!X115)/AVERAGE('6050_Module3Project_Data'!$E$2:$E$253))</f>
        <v>2.9904257500604674E-3</v>
      </c>
    </row>
    <row r="116" spans="1:34" x14ac:dyDescent="0.2">
      <c r="A116" s="3"/>
      <c r="B116" s="2"/>
      <c r="C116" s="1"/>
      <c r="D116" s="2"/>
      <c r="E116" s="8">
        <v>97</v>
      </c>
      <c r="F116" s="27">
        <f>C$21*'6050_Module3Project_Data'!C97+(1-'Part 1'!C$21)*'Part 1'!F115</f>
        <v>119.97069269413393</v>
      </c>
      <c r="G116" s="1">
        <f>C$22*'6050_Module3Project_Data'!C97+(1-'Part 1'!C$22)*'Part 1'!G115</f>
        <v>121.1295933692854</v>
      </c>
      <c r="H116" s="1">
        <f>C$23*'6050_Module3Project_Data'!C97+(1-'Part 1'!C$23)*'Part 1'!H115</f>
        <v>121.78136539690969</v>
      </c>
      <c r="I116" s="1">
        <f>C$24*'6050_Module3Project_Data'!C97+(1-'Part 1'!C$24)*'Part 1'!I115</f>
        <v>122.19276364037323</v>
      </c>
      <c r="K116" s="29">
        <f>ABS(('6050_Module3Project_Data'!C98-'Part 1'!F116)/'6050_Module3Project_Data'!C98)</f>
        <v>3.9442984056050352E-2</v>
      </c>
      <c r="L116" s="29">
        <f>ABS(('6050_Module3Project_Data'!$C98-'Part 1'!G116)/'6050_Module3Project_Data'!$C98)</f>
        <v>3.0164133119205204E-2</v>
      </c>
      <c r="M116" s="29">
        <f>ABS(('6050_Module3Project_Data'!$C98-'Part 1'!H116)/'6050_Module3Project_Data'!$C98)</f>
        <v>2.4945657007487819E-2</v>
      </c>
      <c r="N116" s="29">
        <f>ABS(('6050_Module3Project_Data'!$C98-'Part 1'!I116)/'6050_Module3Project_Data'!$C98)</f>
        <v>2.1651756970472859E-2</v>
      </c>
      <c r="P116" s="30">
        <f>ABS(('6050_Module3Project_Data'!$C98-'Part 1'!F116)/AVERAGE('6050_Module3Project_Data'!$C$2:$C$253))</f>
        <v>3.6783150705849178E-2</v>
      </c>
      <c r="Q116" s="30">
        <f>ABS(('6050_Module3Project_Data'!$C98-'Part 1'!G116)/AVERAGE('6050_Module3Project_Data'!$C$2:$C$253))</f>
        <v>2.813001807516196E-2</v>
      </c>
      <c r="R116" s="30">
        <f>ABS(('6050_Module3Project_Data'!$C98-'Part 1'!H116)/AVERAGE('6050_Module3Project_Data'!$C$2:$C$253))</f>
        <v>2.3263449333826326E-2</v>
      </c>
      <c r="S116" s="31">
        <f>ABS(('6050_Module3Project_Data'!$C98-'Part 1'!I116)/AVERAGE('6050_Module3Project_Data'!$C$2:$C$253))</f>
        <v>2.0191673088414741E-2</v>
      </c>
      <c r="U116" s="27">
        <f>C$21*'6050_Module3Project_Data'!$E97+(1-'Part 1'!C$21)*'Part 1'!U115</f>
        <v>442.9816846667394</v>
      </c>
      <c r="V116" s="1">
        <f>C$22*'6050_Module3Project_Data'!$E97+(1-'Part 1'!C$22)*'Part 1'!V115</f>
        <v>449.10995712340002</v>
      </c>
      <c r="W116" s="1">
        <f>C$23*'6050_Module3Project_Data'!$E97+(1-'Part 1'!C$23)*'Part 1'!W115</f>
        <v>450.99645985051467</v>
      </c>
      <c r="X116" s="1">
        <f>C$24*'6050_Module3Project_Data'!$E97+(1-'Part 1'!C$24)*'Part 1'!X115</f>
        <v>451.30702636816238</v>
      </c>
      <c r="Z116" s="29">
        <f>ABS(('6050_Module3Project_Data'!$E98-'Part 1'!U116)/'6050_Module3Project_Data'!$E98)</f>
        <v>1.0472733470918288E-2</v>
      </c>
      <c r="AA116" s="29">
        <f>ABS(('6050_Module3Project_Data'!$E98-'Part 1'!V116)/'6050_Module3Project_Data'!$E98)</f>
        <v>3.2165293191380104E-3</v>
      </c>
      <c r="AB116" s="29">
        <f>ABS(('6050_Module3Project_Data'!$E98-'Part 1'!W116)/'6050_Module3Project_Data'!$E98)</f>
        <v>7.4305768779344642E-3</v>
      </c>
      <c r="AC116" s="29">
        <f>ABS(('6050_Module3Project_Data'!$E98-'Part 1'!X116)/'6050_Module3Project_Data'!$E98)</f>
        <v>8.124316704931139E-3</v>
      </c>
      <c r="AE116" s="30">
        <f>ABS(('6050_Module3Project_Data'!$E98-'Part 1'!U116)/AVERAGE('6050_Module3Project_Data'!$E$2:$E$253))</f>
        <v>1.0501244029233093E-2</v>
      </c>
      <c r="AF116" s="30">
        <f>ABS(('6050_Module3Project_Data'!$E98-'Part 1'!V116)/AVERAGE('6050_Module3Project_Data'!$E$2:$E$253))</f>
        <v>3.2252858722365135E-3</v>
      </c>
      <c r="AG116" s="30">
        <f>ABS(('6050_Module3Project_Data'!$E98-'Part 1'!W116)/AVERAGE('6050_Module3Project_Data'!$E$2:$E$253))</f>
        <v>7.450805588612463E-3</v>
      </c>
      <c r="AH116" s="31">
        <f>ABS(('6050_Module3Project_Data'!$E98-'Part 1'!X116)/AVERAGE('6050_Module3Project_Data'!$E$2:$E$253))</f>
        <v>8.1464340256695196E-3</v>
      </c>
    </row>
    <row r="117" spans="1:34" x14ac:dyDescent="0.2">
      <c r="A117" s="3"/>
      <c r="B117" s="2"/>
      <c r="C117" s="1"/>
      <c r="D117" s="2"/>
      <c r="E117" s="8">
        <v>98</v>
      </c>
      <c r="F117" s="27">
        <f>C$21*'6050_Module3Project_Data'!C98+(1-'Part 1'!C$21)*'Part 1'!F116</f>
        <v>120.95595479530715</v>
      </c>
      <c r="G117" s="1">
        <f>C$22*'6050_Module3Project_Data'!C98+(1-'Part 1'!C$22)*'Part 1'!G116</f>
        <v>122.63655730157124</v>
      </c>
      <c r="H117" s="1">
        <f>C$23*'6050_Module3Project_Data'!C98+(1-'Part 1'!C$23)*'Part 1'!H116</f>
        <v>123.65074807876388</v>
      </c>
      <c r="I117" s="1">
        <f>C$24*'6050_Module3Project_Data'!C98+(1-'Part 1'!C$24)*'Part 1'!I116</f>
        <v>124.35615528807465</v>
      </c>
      <c r="K117" s="29">
        <f>ABS(('6050_Module3Project_Data'!C99-'Part 1'!F117)/'6050_Module3Project_Data'!C99)</f>
        <v>1.1288843336607329E-2</v>
      </c>
      <c r="L117" s="29">
        <f>ABS(('6050_Module3Project_Data'!$C99-'Part 1'!G117)/'6050_Module3Project_Data'!$C99)</f>
        <v>2.448640284366387E-3</v>
      </c>
      <c r="M117" s="29">
        <f>ABS(('6050_Module3Project_Data'!$C99-'Part 1'!H117)/'6050_Module3Project_Data'!$C99)</f>
        <v>1.0738779766067895E-2</v>
      </c>
      <c r="N117" s="29">
        <f>ABS(('6050_Module3Project_Data'!$C99-'Part 1'!I117)/'6050_Module3Project_Data'!$C99)</f>
        <v>1.6504878500244482E-2</v>
      </c>
      <c r="P117" s="30">
        <f>ABS(('6050_Module3Project_Data'!$C99-'Part 1'!F117)/AVERAGE('6050_Module3Project_Data'!$C$2:$C$253))</f>
        <v>1.0311798306058067E-2</v>
      </c>
      <c r="Q117" s="30">
        <f>ABS(('6050_Module3Project_Data'!$C99-'Part 1'!G117)/AVERAGE('6050_Module3Project_Data'!$C$2:$C$253))</f>
        <v>2.2367114135240784E-3</v>
      </c>
      <c r="R117" s="30">
        <f>ABS(('6050_Module3Project_Data'!$C99-'Part 1'!H117)/AVERAGE('6050_Module3Project_Data'!$C$2:$C$253))</f>
        <v>9.8093425250907439E-3</v>
      </c>
      <c r="S117" s="31">
        <f>ABS(('6050_Module3Project_Data'!$C99-'Part 1'!I117)/AVERAGE('6050_Module3Project_Data'!$C$2:$C$253))</f>
        <v>1.5076387640938285E-2</v>
      </c>
      <c r="U117" s="27">
        <f>C$21*'6050_Module3Project_Data'!$E98+(1-'Part 1'!C$21)*'Part 1'!U116</f>
        <v>443.91935041339156</v>
      </c>
      <c r="V117" s="1">
        <f>C$22*'6050_Module3Project_Data'!$E98+(1-'Part 1'!C$22)*'Part 1'!V116</f>
        <v>448.53397963404001</v>
      </c>
      <c r="W117" s="1">
        <f>C$23*'6050_Module3Project_Data'!$E98+(1-'Part 1'!C$23)*'Part 1'!W116</f>
        <v>449.00059198020585</v>
      </c>
      <c r="X117" s="1">
        <f>C$24*'6050_Module3Project_Data'!$E98+(1-'Part 1'!C$24)*'Part 1'!X116</f>
        <v>448.39741599363253</v>
      </c>
      <c r="Z117" s="29">
        <f>ABS(('6050_Module3Project_Data'!$E99-'Part 1'!U117)/'6050_Module3Project_Data'!$E99)</f>
        <v>1.7580172867373192E-2</v>
      </c>
      <c r="AA117" s="29">
        <f>ABS(('6050_Module3Project_Data'!$E99-'Part 1'!V117)/'6050_Module3Project_Data'!$E99)</f>
        <v>2.8158119504962772E-2</v>
      </c>
      <c r="AB117" s="29">
        <f>ABS(('6050_Module3Project_Data'!$E99-'Part 1'!W117)/'6050_Module3Project_Data'!$E99)</f>
        <v>2.9227718006202531E-2</v>
      </c>
      <c r="AC117" s="29">
        <f>ABS(('6050_Module3Project_Data'!$E99-'Part 1'!X117)/'6050_Module3Project_Data'!$E99)</f>
        <v>2.784507964156455E-2</v>
      </c>
      <c r="AE117" s="30">
        <f>ABS(('6050_Module3Project_Data'!$E99-'Part 1'!U117)/AVERAGE('6050_Module3Project_Data'!$E$2:$E$253))</f>
        <v>1.7178343247426765E-2</v>
      </c>
      <c r="AF117" s="30">
        <f>ABS(('6050_Module3Project_Data'!$E99-'Part 1'!V117)/AVERAGE('6050_Module3Project_Data'!$E$2:$E$253))</f>
        <v>2.7514509994155046E-2</v>
      </c>
      <c r="AG117" s="30">
        <f>ABS(('6050_Module3Project_Data'!$E99-'Part 1'!W117)/AVERAGE('6050_Module3Project_Data'!$E$2:$E$253))</f>
        <v>2.8559660706258098E-2</v>
      </c>
      <c r="AH117" s="31">
        <f>ABS(('6050_Module3Project_Data'!$E99-'Part 1'!X117)/AVERAGE('6050_Module3Project_Data'!$E$2:$E$253))</f>
        <v>2.7208625275947168E-2</v>
      </c>
    </row>
    <row r="118" spans="1:34" x14ac:dyDescent="0.2">
      <c r="A118" s="3"/>
      <c r="B118" s="2"/>
      <c r="C118" s="1"/>
      <c r="D118" s="2"/>
      <c r="E118" s="8">
        <v>99</v>
      </c>
      <c r="F118" s="27">
        <f>C$21*'6050_Module3Project_Data'!C99+(1-'Part 1'!C$21)*'Part 1'!F117</f>
        <v>121.23216343624571</v>
      </c>
      <c r="G118" s="1">
        <f>C$22*'6050_Module3Project_Data'!C99+(1-'Part 1'!C$22)*'Part 1'!G117</f>
        <v>122.51673358094274</v>
      </c>
      <c r="H118" s="1">
        <f>C$23*'6050_Module3Project_Data'!C99+(1-'Part 1'!C$23)*'Part 1'!H117</f>
        <v>122.86249803150555</v>
      </c>
      <c r="I118" s="1">
        <f>C$24*'6050_Module3Project_Data'!C99+(1-'Part 1'!C$24)*'Part 1'!I117</f>
        <v>122.74082945761492</v>
      </c>
      <c r="K118" s="29">
        <f>ABS(('6050_Module3Project_Data'!C100-'Part 1'!F118)/'6050_Module3Project_Data'!C100)</f>
        <v>5.0214894021503457E-3</v>
      </c>
      <c r="L118" s="29">
        <f>ABS(('6050_Module3Project_Data'!$C100-'Part 1'!G118)/'6050_Module3Project_Data'!$C100)</f>
        <v>5.5212548094652324E-3</v>
      </c>
      <c r="M118" s="29">
        <f>ABS(('6050_Module3Project_Data'!$C100-'Part 1'!H118)/'6050_Module3Project_Data'!$C100)</f>
        <v>8.3590182237887681E-3</v>
      </c>
      <c r="N118" s="29">
        <f>ABS(('6050_Module3Project_Data'!$C100-'Part 1'!I118)/'6050_Module3Project_Data'!$C100)</f>
        <v>7.3604579984742485E-3</v>
      </c>
      <c r="P118" s="30">
        <f>ABS(('6050_Module3Project_Data'!$C100-'Part 1'!F118)/AVERAGE('6050_Module3Project_Data'!$C$2:$C$253))</f>
        <v>4.5683971229169571E-3</v>
      </c>
      <c r="Q118" s="30">
        <f>ABS(('6050_Module3Project_Data'!$C100-'Part 1'!G118)/AVERAGE('6050_Module3Project_Data'!$C$2:$C$253))</f>
        <v>5.0230683700439645E-3</v>
      </c>
      <c r="R118" s="30">
        <f>ABS(('6050_Module3Project_Data'!$C100-'Part 1'!H118)/AVERAGE('6050_Module3Project_Data'!$C$2:$C$253))</f>
        <v>7.6047785319658572E-3</v>
      </c>
      <c r="S118" s="31">
        <f>ABS(('6050_Module3Project_Data'!$C100-'Part 1'!I118)/AVERAGE('6050_Module3Project_Data'!$C$2:$C$253))</f>
        <v>6.6963190501171744E-3</v>
      </c>
      <c r="U118" s="27">
        <f>C$21*'6050_Module3Project_Data'!$E99+(1-'Part 1'!C$21)*'Part 1'!U117</f>
        <v>442.38548033071328</v>
      </c>
      <c r="V118" s="1">
        <f>C$22*'6050_Module3Project_Data'!$E99+(1-'Part 1'!C$22)*'Part 1'!V117</f>
        <v>443.62038778042398</v>
      </c>
      <c r="W118" s="1">
        <f>C$23*'6050_Module3Project_Data'!$E99+(1-'Part 1'!C$23)*'Part 1'!W117</f>
        <v>441.35023679208234</v>
      </c>
      <c r="X118" s="1">
        <f>C$24*'6050_Module3Project_Data'!$E99+(1-'Part 1'!C$24)*'Part 1'!X117</f>
        <v>438.67948319872647</v>
      </c>
      <c r="Z118" s="29">
        <f>ABS(('6050_Module3Project_Data'!$E100-'Part 1'!U118)/'6050_Module3Project_Data'!$E100)</f>
        <v>3.0432947005852928E-2</v>
      </c>
      <c r="AA118" s="29">
        <f>ABS(('6050_Module3Project_Data'!$E100-'Part 1'!V118)/'6050_Module3Project_Data'!$E100)</f>
        <v>3.3309373514547588E-2</v>
      </c>
      <c r="AB118" s="29">
        <f>ABS(('6050_Module3Project_Data'!$E100-'Part 1'!W118)/'6050_Module3Project_Data'!$E100)</f>
        <v>2.8021590625931111E-2</v>
      </c>
      <c r="AC118" s="29">
        <f>ABS(('6050_Module3Project_Data'!$E100-'Part 1'!X118)/'6050_Module3Project_Data'!$E100)</f>
        <v>2.1800698172881279E-2</v>
      </c>
      <c r="AE118" s="30">
        <f>ABS(('6050_Module3Project_Data'!$E100-'Part 1'!U118)/AVERAGE('6050_Module3Project_Data'!$E$2:$E$253))</f>
        <v>2.9264953133408399E-2</v>
      </c>
      <c r="AF118" s="30">
        <f>ABS(('6050_Module3Project_Data'!$E100-'Part 1'!V118)/AVERAGE('6050_Module3Project_Data'!$E$2:$E$253))</f>
        <v>3.2030984531959884E-2</v>
      </c>
      <c r="AG118" s="30">
        <f>ABS(('6050_Module3Project_Data'!$E100-'Part 1'!W118)/AVERAGE('6050_Module3Project_Data'!$E$2:$E$253))</f>
        <v>2.6946142817970149E-2</v>
      </c>
      <c r="AH118" s="31">
        <f>ABS(('6050_Module3Project_Data'!$E100-'Part 1'!X118)/AVERAGE('6050_Module3Project_Data'!$E$2:$E$253))</f>
        <v>2.0964003590656269E-2</v>
      </c>
    </row>
    <row r="119" spans="1:34" x14ac:dyDescent="0.2">
      <c r="A119" s="3"/>
      <c r="B119" s="2"/>
      <c r="C119" s="1"/>
      <c r="D119" s="2"/>
      <c r="E119" s="8">
        <v>100</v>
      </c>
      <c r="F119" s="27">
        <f>C$21*'6050_Module3Project_Data'!C100+(1-'Part 1'!C$21)*'Part 1'!F118</f>
        <v>121.35453110899658</v>
      </c>
      <c r="G119" s="1">
        <f>C$22*'6050_Module3Project_Data'!C100+(1-'Part 1'!C$22)*'Part 1'!G118</f>
        <v>122.24764086856564</v>
      </c>
      <c r="H119" s="1">
        <f>C$23*'6050_Module3Project_Data'!C100+(1-'Part 1'!C$23)*'Part 1'!H118</f>
        <v>122.25140029260223</v>
      </c>
      <c r="I119" s="1">
        <f>C$24*'6050_Module3Project_Data'!C100+(1-'Part 1'!C$24)*'Part 1'!I118</f>
        <v>122.02336733152299</v>
      </c>
      <c r="K119" s="29">
        <f>ABS(('6050_Module3Project_Data'!C101-'Part 1'!F119)/'6050_Module3Project_Data'!C101)</f>
        <v>2.1597351129230965E-3</v>
      </c>
      <c r="L119" s="29">
        <f>ABS(('6050_Module3Project_Data'!$C101-'Part 1'!G119)/'6050_Module3Project_Data'!$C101)</f>
        <v>9.5351386672625649E-3</v>
      </c>
      <c r="M119" s="29">
        <f>ABS(('6050_Module3Project_Data'!$C101-'Part 1'!H119)/'6050_Module3Project_Data'!$C101)</f>
        <v>9.5661844251939271E-3</v>
      </c>
      <c r="N119" s="29">
        <f>ABS(('6050_Module3Project_Data'!$C101-'Part 1'!I119)/'6050_Module3Project_Data'!$C101)</f>
        <v>7.6830618933543112E-3</v>
      </c>
      <c r="P119" s="30">
        <f>ABS(('6050_Module3Project_Data'!$C101-'Part 1'!F119)/AVERAGE('6050_Module3Project_Data'!$C$2:$C$253))</f>
        <v>1.9527501532409994E-3</v>
      </c>
      <c r="Q119" s="30">
        <f>ABS(('6050_Module3Project_Data'!$C101-'Part 1'!G119)/AVERAGE('6050_Module3Project_Data'!$C$2:$C$253))</f>
        <v>8.6213088736008161E-3</v>
      </c>
      <c r="R119" s="30">
        <f>ABS(('6050_Module3Project_Data'!$C101-'Part 1'!H119)/AVERAGE('6050_Module3Project_Data'!$C$2:$C$253))</f>
        <v>8.6493792643608652E-3</v>
      </c>
      <c r="S119" s="31">
        <f>ABS(('6050_Module3Project_Data'!$C101-'Part 1'!I119)/AVERAGE('6050_Module3Project_Data'!$C$2:$C$253))</f>
        <v>6.9467316615979572E-3</v>
      </c>
      <c r="U119" s="27">
        <f>C$21*'6050_Module3Project_Data'!$E100+(1-'Part 1'!C$21)*'Part 1'!U118</f>
        <v>439.77238572457065</v>
      </c>
      <c r="V119" s="1">
        <f>C$22*'6050_Module3Project_Data'!$E100+(1-'Part 1'!C$22)*'Part 1'!V118</f>
        <v>437.90023558825436</v>
      </c>
      <c r="W119" s="1">
        <f>C$23*'6050_Module3Project_Data'!$E100+(1-'Part 1'!C$23)*'Part 1'!W118</f>
        <v>434.13209909683292</v>
      </c>
      <c r="X119" s="1">
        <f>C$24*'6050_Module3Project_Data'!$E100+(1-'Part 1'!C$24)*'Part 1'!X118</f>
        <v>431.19190247974529</v>
      </c>
      <c r="Z119" s="29">
        <f>ABS(('6050_Module3Project_Data'!$E101-'Part 1'!U119)/'6050_Module3Project_Data'!$E101)</f>
        <v>6.0280148968469956E-2</v>
      </c>
      <c r="AA119" s="29">
        <f>ABS(('6050_Module3Project_Data'!$E101-'Part 1'!V119)/'6050_Module3Project_Data'!$E101)</f>
        <v>5.5766442128613966E-2</v>
      </c>
      <c r="AB119" s="29">
        <f>ABS(('6050_Module3Project_Data'!$E101-'Part 1'!W119)/'6050_Module3Project_Data'!$E101)</f>
        <v>4.6681559925573365E-2</v>
      </c>
      <c r="AC119" s="29">
        <f>ABS(('6050_Module3Project_Data'!$E101-'Part 1'!X119)/'6050_Module3Project_Data'!$E101)</f>
        <v>3.9592819912882569E-2</v>
      </c>
      <c r="AE119" s="30">
        <f>ABS(('6050_Module3Project_Data'!$E101-'Part 1'!U119)/AVERAGE('6050_Module3Project_Data'!$E$2:$E$253))</f>
        <v>5.6002103149838861E-2</v>
      </c>
      <c r="AF119" s="30">
        <f>ABS(('6050_Module3Project_Data'!$E101-'Part 1'!V119)/AVERAGE('6050_Module3Project_Data'!$E$2:$E$253))</f>
        <v>5.1808731362287946E-2</v>
      </c>
      <c r="AG119" s="30">
        <f>ABS(('6050_Module3Project_Data'!$E101-'Part 1'!W119)/AVERAGE('6050_Module3Project_Data'!$E$2:$E$253))</f>
        <v>4.3368597770300103E-2</v>
      </c>
      <c r="AH119" s="31">
        <f>ABS(('6050_Module3Project_Data'!$E101-'Part 1'!X119)/AVERAGE('6050_Module3Project_Data'!$E$2:$E$253))</f>
        <v>3.6782941361243347E-2</v>
      </c>
    </row>
    <row r="120" spans="1:34" x14ac:dyDescent="0.2">
      <c r="A120" s="3"/>
      <c r="B120" s="2"/>
      <c r="C120" s="1"/>
      <c r="D120" s="2"/>
      <c r="E120" s="8">
        <v>101</v>
      </c>
      <c r="F120" s="27">
        <f>C$21*'6050_Module3Project_Data'!C101+(1-'Part 1'!C$21)*'Part 1'!F119</f>
        <v>121.30222534719728</v>
      </c>
      <c r="G120" s="1">
        <f>C$22*'6050_Module3Project_Data'!C101+(1-'Part 1'!C$22)*'Part 1'!G119</f>
        <v>121.78578544113938</v>
      </c>
      <c r="H120" s="1">
        <f>C$23*'6050_Module3Project_Data'!C101+(1-'Part 1'!C$23)*'Part 1'!H119</f>
        <v>121.5563614970409</v>
      </c>
      <c r="I120" s="1">
        <f>C$24*'6050_Module3Project_Data'!C101+(1-'Part 1'!C$24)*'Part 1'!I119</f>
        <v>121.27907530630461</v>
      </c>
      <c r="K120" s="29">
        <f>ABS(('6050_Module3Project_Data'!C102-'Part 1'!F120)/'6050_Module3Project_Data'!C102)</f>
        <v>6.4945891963630103E-3</v>
      </c>
      <c r="L120" s="29">
        <f>ABS(('6050_Module3Project_Data'!$C102-'Part 1'!G120)/'6050_Module3Project_Data'!$C102)</f>
        <v>1.0506886717788958E-2</v>
      </c>
      <c r="M120" s="29">
        <f>ABS(('6050_Module3Project_Data'!$C102-'Part 1'!H120)/'6050_Module3Project_Data'!$C102)</f>
        <v>8.6032616383126259E-3</v>
      </c>
      <c r="N120" s="29">
        <f>ABS(('6050_Module3Project_Data'!$C102-'Part 1'!I120)/'6050_Module3Project_Data'!$C102)</f>
        <v>6.3025037599131932E-3</v>
      </c>
      <c r="P120" s="30">
        <f>ABS(('6050_Module3Project_Data'!$C102-'Part 1'!F120)/AVERAGE('6050_Module3Project_Data'!$C$2:$C$253))</f>
        <v>5.8443491584131719E-3</v>
      </c>
      <c r="Q120" s="30">
        <f>ABS(('6050_Module3Project_Data'!$C102-'Part 1'!G120)/AVERAGE('6050_Module3Project_Data'!$C$2:$C$253))</f>
        <v>9.4549343599807552E-3</v>
      </c>
      <c r="R120" s="30">
        <f>ABS(('6050_Module3Project_Data'!$C102-'Part 1'!H120)/AVERAGE('6050_Module3Project_Data'!$C$2:$C$253))</f>
        <v>7.7419007415646763E-3</v>
      </c>
      <c r="S120" s="31">
        <f>ABS(('6050_Module3Project_Data'!$C102-'Part 1'!I120)/AVERAGE('6050_Module3Project_Data'!$C$2:$C$253))</f>
        <v>5.6714953681399425E-3</v>
      </c>
      <c r="U120" s="27">
        <f>C$21*'6050_Module3Project_Data'!$E101+(1-'Part 1'!C$21)*'Part 1'!U119</f>
        <v>434.77190637965657</v>
      </c>
      <c r="V120" s="1">
        <f>C$22*'6050_Module3Project_Data'!$E101+(1-'Part 1'!C$22)*'Part 1'!V119</f>
        <v>428.64813695295265</v>
      </c>
      <c r="W120" s="1">
        <f>C$23*'6050_Module3Project_Data'!$E101+(1-'Part 1'!C$23)*'Part 1'!W119</f>
        <v>422.51483303873317</v>
      </c>
      <c r="X120" s="1">
        <f>C$24*'6050_Module3Project_Data'!$E101+(1-'Part 1'!C$24)*'Part 1'!X119</f>
        <v>418.0543716959491</v>
      </c>
      <c r="Z120" s="29">
        <f>ABS(('6050_Module3Project_Data'!$E102-'Part 1'!U120)/'6050_Module3Project_Data'!$E102)</f>
        <v>3.5442356955865076E-2</v>
      </c>
      <c r="AA120" s="29">
        <f>ABS(('6050_Module3Project_Data'!$E102-'Part 1'!V120)/'6050_Module3Project_Data'!$E102)</f>
        <v>2.0858134388587298E-2</v>
      </c>
      <c r="AB120" s="29">
        <f>ABS(('6050_Module3Project_Data'!$E102-'Part 1'!W120)/'6050_Module3Project_Data'!$E102)</f>
        <v>6.251204714248045E-3</v>
      </c>
      <c r="AC120" s="29">
        <f>ABS(('6050_Module3Project_Data'!$E102-'Part 1'!X120)/'6050_Module3Project_Data'!$E102)</f>
        <v>4.3717231661237789E-3</v>
      </c>
      <c r="AE120" s="30">
        <f>ABS(('6050_Module3Project_Data'!$E102-'Part 1'!U120)/AVERAGE('6050_Module3Project_Data'!$E$2:$E$253))</f>
        <v>3.3333493892209236E-2</v>
      </c>
      <c r="AF120" s="30">
        <f>ABS(('6050_Module3Project_Data'!$E102-'Part 1'!V120)/AVERAGE('6050_Module3Project_Data'!$E$2:$E$253))</f>
        <v>1.9617050189710893E-2</v>
      </c>
      <c r="AG120" s="30">
        <f>ABS(('6050_Module3Project_Data'!$E102-'Part 1'!W120)/AVERAGE('6050_Module3Project_Data'!$E$2:$E$253))</f>
        <v>5.8792504804580882E-3</v>
      </c>
      <c r="AH120" s="31">
        <f>ABS(('6050_Module3Project_Data'!$E102-'Part 1'!X120)/AVERAGE('6050_Module3Project_Data'!$E$2:$E$253))</f>
        <v>4.1116003554132075E-3</v>
      </c>
    </row>
    <row r="121" spans="1:34" x14ac:dyDescent="0.2">
      <c r="A121" s="3"/>
      <c r="B121" s="2"/>
      <c r="C121" s="1"/>
      <c r="D121" s="2"/>
      <c r="E121" s="8">
        <v>102</v>
      </c>
      <c r="F121" s="27">
        <f>C$21*'6050_Module3Project_Data'!C102+(1-'Part 1'!C$21)*'Part 1'!F120</f>
        <v>121.14568041775783</v>
      </c>
      <c r="G121" s="1">
        <f>C$22*'6050_Module3Project_Data'!C102+(1-'Part 1'!C$22)*'Part 1'!G120</f>
        <v>121.27927154468362</v>
      </c>
      <c r="H121" s="1">
        <f>C$23*'6050_Module3Project_Data'!C102+(1-'Part 1'!C$23)*'Part 1'!H120</f>
        <v>120.93424501881636</v>
      </c>
      <c r="I121" s="1">
        <f>C$24*'6050_Module3Project_Data'!C102+(1-'Part 1'!C$24)*'Part 1'!I120</f>
        <v>120.67141562126092</v>
      </c>
      <c r="K121" s="29">
        <f>ABS(('6050_Module3Project_Data'!C103-'Part 1'!F121)/'6050_Module3Project_Data'!C103)</f>
        <v>9.0848370749437857E-3</v>
      </c>
      <c r="L121" s="29">
        <f>ABS(('6050_Module3Project_Data'!$C103-'Part 1'!G121)/'6050_Module3Project_Data'!$C103)</f>
        <v>1.0197586453078547E-2</v>
      </c>
      <c r="M121" s="29">
        <f>ABS(('6050_Module3Project_Data'!$C103-'Part 1'!H121)/'6050_Module3Project_Data'!$C103)</f>
        <v>7.3236826172941348E-3</v>
      </c>
      <c r="N121" s="29">
        <f>ABS(('6050_Module3Project_Data'!$C103-'Part 1'!I121)/'6050_Module3Project_Data'!$C103)</f>
        <v>5.1344410455256683E-3</v>
      </c>
      <c r="P121" s="30">
        <f>ABS(('6050_Module3Project_Data'!$C103-'Part 1'!F121)/AVERAGE('6050_Module3Project_Data'!$C$2:$C$253))</f>
        <v>8.1437520220432047E-3</v>
      </c>
      <c r="Q121" s="30">
        <f>ABS(('6050_Module3Project_Data'!$C103-'Part 1'!G121)/AVERAGE('6050_Module3Project_Data'!$C$2:$C$253))</f>
        <v>9.1412333113010356E-3</v>
      </c>
      <c r="R121" s="30">
        <f>ABS(('6050_Module3Project_Data'!$C103-'Part 1'!H121)/AVERAGE('6050_Module3Project_Data'!$C$2:$C$253))</f>
        <v>6.5650329919384742E-3</v>
      </c>
      <c r="S121" s="31">
        <f>ABS(('6050_Module3Project_Data'!$C103-'Part 1'!I121)/AVERAGE('6050_Module3Project_Data'!$C$2:$C$253))</f>
        <v>4.6025717689406141E-3</v>
      </c>
      <c r="U121" s="27">
        <f>C$21*'6050_Module3Project_Data'!$E102+(1-'Part 1'!C$21)*'Part 1'!U120</f>
        <v>431.7955280237253</v>
      </c>
      <c r="V121" s="1">
        <f>C$22*'6050_Module3Project_Data'!$E102+(1-'Part 1'!C$22)*'Part 1'!V120</f>
        <v>425.14488801177157</v>
      </c>
      <c r="W121" s="1">
        <f>C$23*'6050_Module3Project_Data'!$E102+(1-'Part 1'!C$23)*'Part 1'!W120</f>
        <v>420.9399419754933</v>
      </c>
      <c r="X121" s="1">
        <f>C$24*'6050_Module3Project_Data'!$E102+(1-'Part 1'!C$24)*'Part 1'!X120</f>
        <v>419.5228860191898</v>
      </c>
      <c r="Z121" s="29">
        <f>ABS(('6050_Module3Project_Data'!$E103-'Part 1'!U121)/'6050_Module3Project_Data'!$E103)</f>
        <v>4.4397072168083147E-2</v>
      </c>
      <c r="AA121" s="29">
        <f>ABS(('6050_Module3Project_Data'!$E103-'Part 1'!V121)/'6050_Module3Project_Data'!$E103)</f>
        <v>2.8310965421403895E-2</v>
      </c>
      <c r="AB121" s="29">
        <f>ABS(('6050_Module3Project_Data'!$E103-'Part 1'!W121)/'6050_Module3Project_Data'!$E103)</f>
        <v>1.8140333620250752E-2</v>
      </c>
      <c r="AC121" s="29">
        <f>ABS(('6050_Module3Project_Data'!$E103-'Part 1'!X121)/'6050_Module3Project_Data'!$E103)</f>
        <v>1.4712856965651401E-2</v>
      </c>
      <c r="AE121" s="30">
        <f>ABS(('6050_Module3Project_Data'!$E103-'Part 1'!U121)/AVERAGE('6050_Module3Project_Data'!$E$2:$E$253))</f>
        <v>4.1113980018530623E-2</v>
      </c>
      <c r="AF121" s="30">
        <f>ABS(('6050_Module3Project_Data'!$E103-'Part 1'!V121)/AVERAGE('6050_Module3Project_Data'!$E$2:$E$253))</f>
        <v>2.6217415018589638E-2</v>
      </c>
      <c r="AG121" s="30">
        <f>ABS(('6050_Module3Project_Data'!$E103-'Part 1'!W121)/AVERAGE('6050_Module3Project_Data'!$E$2:$E$253))</f>
        <v>1.6798885096946464E-2</v>
      </c>
      <c r="AH121" s="31">
        <f>ABS(('6050_Module3Project_Data'!$E103-'Part 1'!X121)/AVERAGE('6050_Module3Project_Data'!$E$2:$E$253))</f>
        <v>1.3624864833680486E-2</v>
      </c>
    </row>
    <row r="122" spans="1:34" x14ac:dyDescent="0.2">
      <c r="A122" s="3"/>
      <c r="B122" s="2"/>
      <c r="C122" s="1"/>
      <c r="D122" s="2"/>
      <c r="E122" s="8">
        <v>103</v>
      </c>
      <c r="F122" s="27">
        <f>C$21*'6050_Module3Project_Data'!C103+(1-'Part 1'!C$21)*'Part 1'!F121</f>
        <v>120.92754439420627</v>
      </c>
      <c r="G122" s="1">
        <f>C$22*'6050_Module3Project_Data'!C103+(1-'Part 1'!C$22)*'Part 1'!G121</f>
        <v>120.78956304681017</v>
      </c>
      <c r="H122" s="1">
        <f>C$23*'6050_Module3Project_Data'!C103+(1-'Part 1'!C$23)*'Part 1'!H121</f>
        <v>120.40669818752654</v>
      </c>
      <c r="I122" s="1">
        <f>C$24*'6050_Module3Project_Data'!C103+(1-'Part 1'!C$24)*'Part 1'!I121</f>
        <v>120.17828336425218</v>
      </c>
      <c r="K122" s="29">
        <f>ABS(('6050_Module3Project_Data'!C104-'Part 1'!F122)/'6050_Module3Project_Data'!C104)</f>
        <v>9.7524568983751135E-3</v>
      </c>
      <c r="L122" s="29">
        <f>ABS(('6050_Module3Project_Data'!$C104-'Part 1'!G122)/'6050_Module3Project_Data'!$C104)</f>
        <v>1.0882354068927255E-2</v>
      </c>
      <c r="M122" s="29">
        <f>ABS(('6050_Module3Project_Data'!$C104-'Part 1'!H122)/'6050_Module3Project_Data'!$C104)</f>
        <v>1.4017545378275693E-2</v>
      </c>
      <c r="N122" s="29">
        <f>ABS(('6050_Module3Project_Data'!$C104-'Part 1'!I122)/'6050_Module3Project_Data'!$C104)</f>
        <v>1.5887981255300471E-2</v>
      </c>
      <c r="P122" s="30">
        <f>ABS(('6050_Module3Project_Data'!$C104-'Part 1'!F122)/AVERAGE('6050_Module3Project_Data'!$C$2:$C$253))</f>
        <v>8.8924748294068462E-3</v>
      </c>
      <c r="Q122" s="30">
        <f>ABS(('6050_Module3Project_Data'!$C104-'Part 1'!G122)/AVERAGE('6050_Module3Project_Data'!$C$2:$C$253))</f>
        <v>9.9227364602608083E-3</v>
      </c>
      <c r="R122" s="30">
        <f>ABS(('6050_Module3Project_Data'!$C104-'Part 1'!H122)/AVERAGE('6050_Module3Project_Data'!$C$2:$C$253))</f>
        <v>1.278146325026602E-2</v>
      </c>
      <c r="S122" s="31">
        <f>ABS(('6050_Module3Project_Data'!$C104-'Part 1'!I122)/AVERAGE('6050_Module3Project_Data'!$C$2:$C$253))</f>
        <v>1.4486962093253329E-2</v>
      </c>
      <c r="U122" s="27">
        <f>C$21*'6050_Module3Project_Data'!$E103+(1-'Part 1'!C$21)*'Part 1'!U121</f>
        <v>428.1244228989803</v>
      </c>
      <c r="V122" s="1">
        <f>C$22*'6050_Module3Project_Data'!$E103+(1-'Part 1'!C$22)*'Part 1'!V121</f>
        <v>420.46293376706296</v>
      </c>
      <c r="W122" s="1">
        <f>C$23*'6050_Module3Project_Data'!$E103+(1-'Part 1'!C$23)*'Part 1'!W121</f>
        <v>416.43997823019731</v>
      </c>
      <c r="X122" s="1">
        <f>C$24*'6050_Module3Project_Data'!$E103+(1-'Part 1'!C$24)*'Part 1'!X121</f>
        <v>414.65657912383801</v>
      </c>
      <c r="Z122" s="29">
        <f>ABS(('6050_Module3Project_Data'!$E104-'Part 1'!U122)/'6050_Module3Project_Data'!$E104)</f>
        <v>1.9999551328199663E-2</v>
      </c>
      <c r="AA122" s="29">
        <f>ABS(('6050_Module3Project_Data'!$E104-'Part 1'!V122)/'6050_Module3Project_Data'!$E104)</f>
        <v>1.7461767037262757E-3</v>
      </c>
      <c r="AB122" s="29">
        <f>ABS(('6050_Module3Project_Data'!$E104-'Part 1'!W122)/'6050_Module3Project_Data'!$E104)</f>
        <v>7.838450155051406E-3</v>
      </c>
      <c r="AC122" s="29">
        <f>ABS(('6050_Module3Project_Data'!$E104-'Part 1'!X122)/'6050_Module3Project_Data'!$E104)</f>
        <v>1.2087369840613985E-2</v>
      </c>
      <c r="AE122" s="30">
        <f>ABS(('6050_Module3Project_Data'!$E104-'Part 1'!U122)/AVERAGE('6050_Module3Project_Data'!$E$2:$E$253))</f>
        <v>1.8802386276310191E-2</v>
      </c>
      <c r="AF122" s="30">
        <f>ABS(('6050_Module3Project_Data'!$E104-'Part 1'!V122)/AVERAGE('6050_Module3Project_Data'!$E$2:$E$253))</f>
        <v>1.6416512726393758E-3</v>
      </c>
      <c r="AG122" s="30">
        <f>ABS(('6050_Module3Project_Data'!$E104-'Part 1'!W122)/AVERAGE('6050_Module3Project_Data'!$E$2:$E$253))</f>
        <v>7.3692436997358978E-3</v>
      </c>
      <c r="AH122" s="31">
        <f>ABS(('6050_Module3Project_Data'!$E104-'Part 1'!X122)/AVERAGE('6050_Module3Project_Data'!$E$2:$E$253))</f>
        <v>1.1363824771778259E-2</v>
      </c>
    </row>
    <row r="123" spans="1:34" x14ac:dyDescent="0.2">
      <c r="A123" s="3"/>
      <c r="B123" s="2"/>
      <c r="C123" s="1"/>
      <c r="D123" s="2"/>
      <c r="E123" s="8">
        <v>104</v>
      </c>
      <c r="F123" s="27">
        <f>C$21*'6050_Module3Project_Data'!C104+(1-'Part 1'!C$21)*'Part 1'!F122</f>
        <v>121.16573547536501</v>
      </c>
      <c r="G123" s="1">
        <f>C$22*'6050_Module3Project_Data'!C104+(1-'Part 1'!C$22)*'Part 1'!G122</f>
        <v>121.3211377480861</v>
      </c>
      <c r="H123" s="1">
        <f>C$23*'6050_Module3Project_Data'!C104+(1-'Part 1'!C$23)*'Part 1'!H122</f>
        <v>121.43377915501061</v>
      </c>
      <c r="I123" s="1">
        <f>C$24*'6050_Module3Project_Data'!C104+(1-'Part 1'!C$24)*'Part 1'!I122</f>
        <v>121.73045651285042</v>
      </c>
      <c r="K123" s="29">
        <f>ABS(('6050_Module3Project_Data'!C105-'Part 1'!F123)/'6050_Module3Project_Data'!C105)</f>
        <v>1.9313863684984972E-2</v>
      </c>
      <c r="L123" s="29">
        <f>ABS(('6050_Module3Project_Data'!$C105-'Part 1'!G123)/'6050_Module3Project_Data'!$C105)</f>
        <v>1.8056075302720711E-2</v>
      </c>
      <c r="M123" s="29">
        <f>ABS(('6050_Module3Project_Data'!$C105-'Part 1'!H123)/'6050_Module3Project_Data'!$C105)</f>
        <v>1.7144383018491194E-2</v>
      </c>
      <c r="N123" s="29">
        <f>ABS(('6050_Module3Project_Data'!$C105-'Part 1'!I123)/'6050_Module3Project_Data'!$C105)</f>
        <v>1.4743148291110475E-2</v>
      </c>
      <c r="P123" s="30">
        <f>ABS(('6050_Module3Project_Data'!$C105-'Part 1'!F123)/AVERAGE('6050_Module3Project_Data'!$C$2:$C$253))</f>
        <v>1.7817472344760502E-2</v>
      </c>
      <c r="Q123" s="30">
        <f>ABS(('6050_Module3Project_Data'!$C105-'Part 1'!G123)/AVERAGE('6050_Module3Project_Data'!$C$2:$C$253))</f>
        <v>1.6657134357391509E-2</v>
      </c>
      <c r="R123" s="30">
        <f>ABS(('6050_Module3Project_Data'!$C105-'Part 1'!H123)/AVERAGE('6050_Module3Project_Data'!$C$2:$C$253))</f>
        <v>1.5816077781341455E-2</v>
      </c>
      <c r="S123" s="31">
        <f>ABS(('6050_Module3Project_Data'!$C105-'Part 1'!I123)/AVERAGE('6050_Module3Project_Data'!$C$2:$C$253))</f>
        <v>1.3600884899885755E-2</v>
      </c>
      <c r="U123" s="27">
        <f>C$21*'6050_Module3Project_Data'!$E104+(1-'Part 1'!C$21)*'Part 1'!U122</f>
        <v>426.44554051918425</v>
      </c>
      <c r="V123" s="1">
        <f>C$22*'6050_Module3Project_Data'!$E104+(1-'Part 1'!C$22)*'Part 1'!V122</f>
        <v>420.16976466023777</v>
      </c>
      <c r="W123" s="1">
        <f>C$23*'6050_Module3Project_Data'!$E104+(1-'Part 1'!C$23)*'Part 1'!W122</f>
        <v>418.4139978920789</v>
      </c>
      <c r="X123" s="1">
        <f>C$24*'6050_Module3Project_Data'!$E104+(1-'Part 1'!C$24)*'Part 1'!X122</f>
        <v>418.71532462476762</v>
      </c>
      <c r="Z123" s="29">
        <f>ABS(('6050_Module3Project_Data'!$E105-'Part 1'!U123)/'6050_Module3Project_Data'!$E105)</f>
        <v>1.2338634078006736E-3</v>
      </c>
      <c r="AA123" s="29">
        <f>ABS(('6050_Module3Project_Data'!$E105-'Part 1'!V123)/'6050_Module3Project_Data'!$E105)</f>
        <v>1.350077140977626E-2</v>
      </c>
      <c r="AB123" s="29">
        <f>ABS(('6050_Module3Project_Data'!$E105-'Part 1'!W123)/'6050_Module3Project_Data'!$E105)</f>
        <v>1.7623063654611353E-2</v>
      </c>
      <c r="AC123" s="29">
        <f>ABS(('6050_Module3Project_Data'!$E105-'Part 1'!X123)/'6050_Module3Project_Data'!$E105)</f>
        <v>1.6915591070068271E-2</v>
      </c>
      <c r="AE123" s="30">
        <f>ABS(('6050_Module3Project_Data'!$E105-'Part 1'!U123)/AVERAGE('6050_Module3Project_Data'!$E$2:$E$253))</f>
        <v>1.1771121089231677E-3</v>
      </c>
      <c r="AF123" s="30">
        <f>ABS(('6050_Module3Project_Data'!$E105-'Part 1'!V123)/AVERAGE('6050_Module3Project_Data'!$E$2:$E$253))</f>
        <v>1.2879806148541386E-2</v>
      </c>
      <c r="AG123" s="30">
        <f>ABS(('6050_Module3Project_Data'!$E105-'Part 1'!W123)/AVERAGE('6050_Module3Project_Data'!$E$2:$E$253))</f>
        <v>1.6812494392019421E-2</v>
      </c>
      <c r="AH123" s="31">
        <f>ABS(('6050_Module3Project_Data'!$E105-'Part 1'!X123)/AVERAGE('6050_Module3Project_Data'!$E$2:$E$253))</f>
        <v>1.6137561866480611E-2</v>
      </c>
    </row>
    <row r="124" spans="1:34" x14ac:dyDescent="0.2">
      <c r="A124" s="3"/>
      <c r="B124" s="2"/>
      <c r="C124" s="1"/>
      <c r="D124" s="2"/>
      <c r="E124" s="8">
        <v>105</v>
      </c>
      <c r="F124" s="27">
        <f>C$21*'6050_Module3Project_Data'!C105+(1-'Part 1'!C$21)*'Part 1'!F123</f>
        <v>121.64298878029201</v>
      </c>
      <c r="G124" s="1">
        <f>C$22*'6050_Module3Project_Data'!C105+(1-'Part 1'!C$22)*'Part 1'!G123</f>
        <v>122.21348344885166</v>
      </c>
      <c r="H124" s="1">
        <f>C$23*'6050_Module3Project_Data'!C105+(1-'Part 1'!C$23)*'Part 1'!H123</f>
        <v>122.70471286200424</v>
      </c>
      <c r="I124" s="1">
        <f>C$24*'6050_Module3Project_Data'!C105+(1-'Part 1'!C$24)*'Part 1'!I123</f>
        <v>123.18769290257009</v>
      </c>
      <c r="K124" s="29">
        <f>ABS(('6050_Module3Project_Data'!C106-'Part 1'!F124)/'6050_Module3Project_Data'!C106)</f>
        <v>1.5996618202511619E-2</v>
      </c>
      <c r="L124" s="29">
        <f>ABS(('6050_Module3Project_Data'!$C106-'Part 1'!G124)/'6050_Module3Project_Data'!$C106)</f>
        <v>1.1381730909878113E-2</v>
      </c>
      <c r="M124" s="29">
        <f>ABS(('6050_Module3Project_Data'!$C106-'Part 1'!H124)/'6050_Module3Project_Data'!$C106)</f>
        <v>7.4080419317686828E-3</v>
      </c>
      <c r="N124" s="29">
        <f>ABS(('6050_Module3Project_Data'!$C106-'Part 1'!I124)/'6050_Module3Project_Data'!$C106)</f>
        <v>3.5010843831024532E-3</v>
      </c>
      <c r="P124" s="30">
        <f>ABS(('6050_Module3Project_Data'!$C106-'Part 1'!F124)/AVERAGE('6050_Module3Project_Data'!$C$2:$C$253))</f>
        <v>1.476542035105491E-2</v>
      </c>
      <c r="Q124" s="30">
        <f>ABS(('6050_Module3Project_Data'!$C106-'Part 1'!G124)/AVERAGE('6050_Module3Project_Data'!$C$2:$C$253))</f>
        <v>1.0505723089681458E-2</v>
      </c>
      <c r="R124" s="30">
        <f>ABS(('6050_Module3Project_Data'!$C106-'Part 1'!H124)/AVERAGE('6050_Module3Project_Data'!$C$2:$C$253))</f>
        <v>6.837873587783155E-3</v>
      </c>
      <c r="S124" s="31">
        <f>ABS(('6050_Module3Project_Data'!$C106-'Part 1'!I124)/AVERAGE('6050_Module3Project_Data'!$C$2:$C$253))</f>
        <v>3.2316194552236602E-3</v>
      </c>
      <c r="U124" s="27">
        <f>C$21*'6050_Module3Project_Data'!$E105+(1-'Part 1'!C$21)*'Part 1'!U123</f>
        <v>426.3404350953474</v>
      </c>
      <c r="V124" s="1">
        <f>C$22*'6050_Module3Project_Data'!$E105+(1-'Part 1'!C$22)*'Part 1'!V123</f>
        <v>422.46986415614265</v>
      </c>
      <c r="W124" s="1">
        <f>C$23*'6050_Module3Project_Data'!$E105+(1-'Part 1'!C$23)*'Part 1'!W123</f>
        <v>422.91760719683157</v>
      </c>
      <c r="X124" s="1">
        <f>C$24*'6050_Module3Project_Data'!$E105+(1-'Part 1'!C$24)*'Part 1'!X123</f>
        <v>424.47907564495353</v>
      </c>
      <c r="Z124" s="29">
        <f>ABS(('6050_Module3Project_Data'!$E106-'Part 1'!U124)/'6050_Module3Project_Data'!$E106)</f>
        <v>2.2689909201707198E-3</v>
      </c>
      <c r="AA124" s="29">
        <f>ABS(('6050_Module3Project_Data'!$E106-'Part 1'!V124)/'6050_Module3Project_Data'!$E106)</f>
        <v>1.132698385491116E-2</v>
      </c>
      <c r="AB124" s="29">
        <f>ABS(('6050_Module3Project_Data'!$E106-'Part 1'!W124)/'6050_Module3Project_Data'!$E106)</f>
        <v>1.0279166010246437E-2</v>
      </c>
      <c r="AC124" s="29">
        <f>ABS(('6050_Module3Project_Data'!$E106-'Part 1'!X124)/'6050_Module3Project_Data'!$E106)</f>
        <v>6.6249841355138219E-3</v>
      </c>
      <c r="AE124" s="30">
        <f>ABS(('6050_Module3Project_Data'!$E106-'Part 1'!U124)/AVERAGE('6050_Module3Project_Data'!$E$2:$E$253))</f>
        <v>2.1716933777956395E-3</v>
      </c>
      <c r="AF124" s="30">
        <f>ABS(('6050_Module3Project_Data'!$E106-'Part 1'!V124)/AVERAGE('6050_Module3Project_Data'!$E$2:$E$253))</f>
        <v>1.0841266754059055E-2</v>
      </c>
      <c r="AG124" s="30">
        <f>ABS(('6050_Module3Project_Data'!$E106-'Part 1'!W124)/AVERAGE('6050_Module3Project_Data'!$E$2:$E$253))</f>
        <v>9.8383808217419426E-3</v>
      </c>
      <c r="AH124" s="31">
        <f>ABS(('6050_Module3Project_Data'!$E106-'Part 1'!X124)/AVERAGE('6050_Module3Project_Data'!$E$2:$E$253))</f>
        <v>6.3408954382303219E-3</v>
      </c>
    </row>
    <row r="125" spans="1:34" x14ac:dyDescent="0.2">
      <c r="A125" s="3"/>
      <c r="B125" s="2"/>
      <c r="C125" s="1"/>
      <c r="D125" s="2"/>
      <c r="E125" s="8">
        <v>106</v>
      </c>
      <c r="F125" s="27">
        <f>C$21*'6050_Module3Project_Data'!C106+(1-'Part 1'!C$21)*'Part 1'!F124</f>
        <v>122.03849076423361</v>
      </c>
      <c r="G125" s="1">
        <f>C$22*'6050_Module3Project_Data'!C106+(1-'Part 1'!C$22)*'Part 1'!G124</f>
        <v>122.77628954931099</v>
      </c>
      <c r="H125" s="1">
        <f>C$23*'6050_Module3Project_Data'!C106+(1-'Part 1'!C$23)*'Part 1'!H124</f>
        <v>123.2541843648017</v>
      </c>
      <c r="I125" s="1">
        <f>C$24*'6050_Module3Project_Data'!C106+(1-'Part 1'!C$24)*'Part 1'!I124</f>
        <v>123.53393754051402</v>
      </c>
      <c r="K125" s="29">
        <f>ABS(('6050_Module3Project_Data'!C107-'Part 1'!F125)/'6050_Module3Project_Data'!C107)</f>
        <v>1.5183242923629905E-2</v>
      </c>
      <c r="L125" s="29">
        <f>ABS(('6050_Module3Project_Data'!$C107-'Part 1'!G125)/'6050_Module3Project_Data'!$C107)</f>
        <v>9.2294114533727212E-3</v>
      </c>
      <c r="M125" s="29">
        <f>ABS(('6050_Module3Project_Data'!$C107-'Part 1'!H125)/'6050_Module3Project_Data'!$C107)</f>
        <v>5.3729328992057129E-3</v>
      </c>
      <c r="N125" s="29">
        <f>ABS(('6050_Module3Project_Data'!$C107-'Part 1'!I125)/'6050_Module3Project_Data'!$C107)</f>
        <v>3.1154023974637006E-3</v>
      </c>
      <c r="P125" s="30">
        <f>ABS(('6050_Module3Project_Data'!$C107-'Part 1'!F125)/AVERAGE('6050_Module3Project_Data'!$C$2:$C$253))</f>
        <v>1.4048601175577652E-2</v>
      </c>
      <c r="Q125" s="30">
        <f>ABS(('6050_Module3Project_Data'!$C107-'Part 1'!G125)/AVERAGE('6050_Module3Project_Data'!$C$2:$C$253))</f>
        <v>8.5396987485426845E-3</v>
      </c>
      <c r="R125" s="30">
        <f>ABS(('6050_Module3Project_Data'!$C107-'Part 1'!H125)/AVERAGE('6050_Module3Project_Data'!$C$2:$C$253))</f>
        <v>4.9714143298469644E-3</v>
      </c>
      <c r="S125" s="31">
        <f>ABS(('6050_Module3Project_Data'!$C107-'Part 1'!I125)/AVERAGE('6050_Module3Project_Data'!$C$2:$C$253))</f>
        <v>2.8825887857784772E-3</v>
      </c>
      <c r="U125" s="27">
        <f>C$21*'6050_Module3Project_Data'!$E106+(1-'Part 1'!C$21)*'Part 1'!U124</f>
        <v>426.53434759627794</v>
      </c>
      <c r="V125" s="1">
        <f>C$22*'6050_Module3Project_Data'!$E106+(1-'Part 1'!C$22)*'Part 1'!V124</f>
        <v>424.40591753368562</v>
      </c>
      <c r="W125" s="1">
        <f>C$23*'6050_Module3Project_Data'!$E106+(1-'Part 1'!C$23)*'Part 1'!W124</f>
        <v>425.55304143873263</v>
      </c>
      <c r="X125" s="1">
        <f>C$24*'6050_Module3Project_Data'!$E106+(1-'Part 1'!C$24)*'Part 1'!X124</f>
        <v>426.74381320899073</v>
      </c>
      <c r="Z125" s="29">
        <f>ABS(('6050_Module3Project_Data'!$E107-'Part 1'!U125)/'6050_Module3Project_Data'!$E107)</f>
        <v>1.0816755653951276E-2</v>
      </c>
      <c r="AA125" s="29">
        <f>ABS(('6050_Module3Project_Data'!$E107-'Part 1'!V125)/'6050_Module3Project_Data'!$E107)</f>
        <v>5.772723953736859E-3</v>
      </c>
      <c r="AB125" s="29">
        <f>ABS(('6050_Module3Project_Data'!$E107-'Part 1'!W125)/'6050_Module3Project_Data'!$E107)</f>
        <v>8.4912202965688483E-3</v>
      </c>
      <c r="AC125" s="29">
        <f>ABS(('6050_Module3Project_Data'!$E107-'Part 1'!X125)/'6050_Module3Project_Data'!$E107)</f>
        <v>1.1313154952757141E-2</v>
      </c>
      <c r="AE125" s="30">
        <f>ABS(('6050_Module3Project_Data'!$E107-'Part 1'!U125)/AVERAGE('6050_Module3Project_Data'!$E$2:$E$253))</f>
        <v>1.0223539787477766E-2</v>
      </c>
      <c r="AF125" s="30">
        <f>ABS(('6050_Module3Project_Data'!$E107-'Part 1'!V125)/AVERAGE('6050_Module3Project_Data'!$E$2:$E$253))</f>
        <v>5.4561344372788933E-3</v>
      </c>
      <c r="AG125" s="30">
        <f>ABS(('6050_Module3Project_Data'!$E107-'Part 1'!W125)/AVERAGE('6050_Module3Project_Data'!$E$2:$E$253))</f>
        <v>8.0255421610174998E-3</v>
      </c>
      <c r="AH125" s="31">
        <f>ABS(('6050_Module3Project_Data'!$E107-'Part 1'!X125)/AVERAGE('6050_Module3Project_Data'!$E$2:$E$253))</f>
        <v>1.0692715402068263E-2</v>
      </c>
    </row>
    <row r="126" spans="1:34" x14ac:dyDescent="0.2">
      <c r="A126" s="3"/>
      <c r="B126" s="2"/>
      <c r="C126" s="1"/>
      <c r="D126" s="2"/>
      <c r="E126" s="8">
        <v>107</v>
      </c>
      <c r="F126" s="27">
        <f>C$21*'6050_Module3Project_Data'!C107+(1-'Part 1'!C$21)*'Part 1'!F125</f>
        <v>122.4147922513869</v>
      </c>
      <c r="G126" s="1">
        <f>C$22*'6050_Module3Project_Data'!C107+(1-'Part 1'!C$22)*'Part 1'!G125</f>
        <v>123.2337730095866</v>
      </c>
      <c r="H126" s="1">
        <f>C$23*'6050_Module3Project_Data'!C107+(1-'Part 1'!C$23)*'Part 1'!H125</f>
        <v>123.65367266592068</v>
      </c>
      <c r="I126" s="1">
        <f>C$24*'6050_Module3Project_Data'!C107+(1-'Part 1'!C$24)*'Part 1'!I125</f>
        <v>123.84278606810281</v>
      </c>
      <c r="K126" s="29">
        <f>ABS(('6050_Module3Project_Data'!C108-'Part 1'!F126)/'6050_Module3Project_Data'!C108)</f>
        <v>5.0004596814895051E-3</v>
      </c>
      <c r="L126" s="29">
        <f>ABS(('6050_Module3Project_Data'!$C108-'Part 1'!G126)/'6050_Module3Project_Data'!$C108)</f>
        <v>1.6562969322454222E-3</v>
      </c>
      <c r="M126" s="29">
        <f>ABS(('6050_Module3Project_Data'!$C108-'Part 1'!H126)/'6050_Module3Project_Data'!$C108)</f>
        <v>5.0692828741267879E-3</v>
      </c>
      <c r="N126" s="29">
        <f>ABS(('6050_Module3Project_Data'!$C108-'Part 1'!I126)/'6050_Module3Project_Data'!$C108)</f>
        <v>6.6064153135861805E-3</v>
      </c>
      <c r="P126" s="30">
        <f>ABS(('6050_Module3Project_Data'!$C108-'Part 1'!F126)/AVERAGE('6050_Module3Project_Data'!$C$2:$C$253))</f>
        <v>4.5935462585874366E-3</v>
      </c>
      <c r="Q126" s="30">
        <f>ABS(('6050_Module3Project_Data'!$C108-'Part 1'!G126)/AVERAGE('6050_Module3Project_Data'!$C$2:$C$253))</f>
        <v>1.5215154327490753E-3</v>
      </c>
      <c r="R126" s="30">
        <f>ABS(('6050_Module3Project_Data'!$C108-'Part 1'!H126)/AVERAGE('6050_Module3Project_Data'!$C$2:$C$253))</f>
        <v>4.6567689499358569E-3</v>
      </c>
      <c r="S126" s="31">
        <f>ABS(('6050_Module3Project_Data'!$C108-'Part 1'!I126)/AVERAGE('6050_Module3Project_Data'!$C$2:$C$253))</f>
        <v>6.0688169247190117E-3</v>
      </c>
      <c r="U126" s="27">
        <f>C$21*'6050_Module3Project_Data'!$E107+(1-'Part 1'!C$21)*'Part 1'!U125</f>
        <v>425.62147831702242</v>
      </c>
      <c r="V126" s="1">
        <f>C$22*'6050_Module3Project_Data'!$E107+(1-'Part 1'!C$22)*'Part 1'!V125</f>
        <v>423.43155100021136</v>
      </c>
      <c r="W126" s="1">
        <f>C$23*'6050_Module3Project_Data'!$E107+(1-'Part 1'!C$23)*'Part 1'!W125</f>
        <v>423.40321729549305</v>
      </c>
      <c r="X126" s="1">
        <f>C$24*'6050_Module3Project_Data'!$E107+(1-'Part 1'!C$24)*'Part 1'!X125</f>
        <v>422.92476360179819</v>
      </c>
      <c r="Z126" s="29">
        <f>ABS(('6050_Module3Project_Data'!$E108-'Part 1'!U126)/'6050_Module3Project_Data'!$E108)</f>
        <v>2.7252412526741408E-2</v>
      </c>
      <c r="AA126" s="29">
        <f>ABS(('6050_Module3Project_Data'!$E108-'Part 1'!V126)/'6050_Module3Project_Data'!$E108)</f>
        <v>2.196694589956906E-2</v>
      </c>
      <c r="AB126" s="29">
        <f>ABS(('6050_Module3Project_Data'!$E108-'Part 1'!W126)/'6050_Module3Project_Data'!$E108)</f>
        <v>2.1898561506368815E-2</v>
      </c>
      <c r="AC126" s="29">
        <f>ABS(('6050_Module3Project_Data'!$E108-'Part 1'!X126)/'6050_Module3Project_Data'!$E108)</f>
        <v>2.0743796683235786E-2</v>
      </c>
      <c r="AE126" s="30">
        <f>ABS(('6050_Module3Project_Data'!$E108-'Part 1'!U126)/AVERAGE('6050_Module3Project_Data'!$E$2:$E$253))</f>
        <v>2.5291466686904223E-2</v>
      </c>
      <c r="AF126" s="30">
        <f>ABS(('6050_Module3Project_Data'!$E108-'Part 1'!V126)/AVERAGE('6050_Module3Project_Data'!$E$2:$E$253))</f>
        <v>2.0386315519289145E-2</v>
      </c>
      <c r="AG126" s="30">
        <f>ABS(('6050_Module3Project_Data'!$E108-'Part 1'!W126)/AVERAGE('6050_Module3Project_Data'!$E$2:$E$253))</f>
        <v>2.0322851721328833E-2</v>
      </c>
      <c r="AH126" s="31">
        <f>ABS(('6050_Module3Project_Data'!$E108-'Part 1'!X126)/AVERAGE('6050_Module3Project_Data'!$E$2:$E$253))</f>
        <v>1.9251177937335589E-2</v>
      </c>
    </row>
    <row r="127" spans="1:34" x14ac:dyDescent="0.2">
      <c r="A127" s="3"/>
      <c r="B127" s="2"/>
      <c r="C127" s="1"/>
      <c r="D127" s="2"/>
      <c r="E127" s="8">
        <v>108</v>
      </c>
      <c r="F127" s="27">
        <f>C$21*'6050_Module3Project_Data'!C108+(1-'Part 1'!C$21)*'Part 1'!F126</f>
        <v>122.53783356110952</v>
      </c>
      <c r="G127" s="1">
        <f>C$22*'6050_Module3Project_Data'!C108+(1-'Part 1'!C$22)*'Part 1'!G126</f>
        <v>123.15226332575196</v>
      </c>
      <c r="H127" s="1">
        <f>C$23*'6050_Module3Project_Data'!C108+(1-'Part 1'!C$23)*'Part 1'!H126</f>
        <v>123.27946834636828</v>
      </c>
      <c r="I127" s="1">
        <f>C$24*'6050_Module3Project_Data'!C108+(1-'Part 1'!C$24)*'Part 1'!I126</f>
        <v>123.19255625362057</v>
      </c>
      <c r="K127" s="29">
        <f>ABS(('6050_Module3Project_Data'!C109-'Part 1'!F127)/'6050_Module3Project_Data'!C109)</f>
        <v>1.2985645746371413E-2</v>
      </c>
      <c r="L127" s="29">
        <f>ABS(('6050_Module3Project_Data'!$C109-'Part 1'!G127)/'6050_Module3Project_Data'!$C109)</f>
        <v>8.0365538638196617E-3</v>
      </c>
      <c r="M127" s="29">
        <f>ABS(('6050_Module3Project_Data'!$C109-'Part 1'!H127)/'6050_Module3Project_Data'!$C109)</f>
        <v>7.0119463802964677E-3</v>
      </c>
      <c r="N127" s="29">
        <f>ABS(('6050_Module3Project_Data'!$C109-'Part 1'!I127)/'6050_Module3Project_Data'!$C109)</f>
        <v>7.7120035023071328E-3</v>
      </c>
      <c r="P127" s="30">
        <f>ABS(('6050_Module3Project_Data'!$C109-'Part 1'!F127)/AVERAGE('6050_Module3Project_Data'!$C$2:$C$253))</f>
        <v>1.2037531168352818E-2</v>
      </c>
      <c r="Q127" s="30">
        <f>ABS(('6050_Module3Project_Data'!$C109-'Part 1'!G127)/AVERAGE('6050_Module3Project_Data'!$C$2:$C$253))</f>
        <v>7.4497849018334448E-3</v>
      </c>
      <c r="R127" s="30">
        <f>ABS(('6050_Module3Project_Data'!$C109-'Part 1'!H127)/AVERAGE('6050_Module3Project_Data'!$C$2:$C$253))</f>
        <v>6.4999865815085264E-3</v>
      </c>
      <c r="S127" s="31">
        <f>ABS(('6050_Module3Project_Data'!$C109-'Part 1'!I127)/AVERAGE('6050_Module3Project_Data'!$C$2:$C$253))</f>
        <v>7.1489307765390669E-3</v>
      </c>
      <c r="U127" s="27">
        <f>C$21*'6050_Module3Project_Data'!$E108+(1-'Part 1'!C$21)*'Part 1'!U126</f>
        <v>423.363179973618</v>
      </c>
      <c r="V127" s="1">
        <f>C$22*'6050_Module3Project_Data'!$E108+(1-'Part 1'!C$22)*'Part 1'!V126</f>
        <v>419.79092524012685</v>
      </c>
      <c r="W127" s="1">
        <f>C$23*'6050_Module3Project_Data'!$E108+(1-'Part 1'!C$23)*'Part 1'!W126</f>
        <v>417.95927887819721</v>
      </c>
      <c r="X127" s="1">
        <f>C$24*'6050_Module3Project_Data'!$E108+(1-'Part 1'!C$24)*'Part 1'!X126</f>
        <v>416.04894200035966</v>
      </c>
      <c r="Z127" s="29">
        <f>ABS(('6050_Module3Project_Data'!$E109-'Part 1'!U127)/'6050_Module3Project_Data'!$E109)</f>
        <v>8.9684790727128389E-3</v>
      </c>
      <c r="AA127" s="29">
        <f>ABS(('6050_Module3Project_Data'!$E109-'Part 1'!V127)/'6050_Module3Project_Data'!$E109)</f>
        <v>4.5500271056092328E-4</v>
      </c>
      <c r="AB127" s="29">
        <f>ABS(('6050_Module3Project_Data'!$E109-'Part 1'!W127)/'6050_Module3Project_Data'!$E109)</f>
        <v>3.9102173449724435E-3</v>
      </c>
      <c r="AC127" s="29">
        <f>ABS(('6050_Module3Project_Data'!$E109-'Part 1'!X127)/'6050_Module3Project_Data'!$E109)</f>
        <v>8.4629743756343429E-3</v>
      </c>
      <c r="AE127" s="30">
        <f>ABS(('6050_Module3Project_Data'!$E109-'Part 1'!U127)/AVERAGE('6050_Module3Project_Data'!$E$2:$E$253))</f>
        <v>8.4290179762658186E-3</v>
      </c>
      <c r="AF127" s="30">
        <f>ABS(('6050_Module3Project_Data'!$E109-'Part 1'!V127)/AVERAGE('6050_Module3Project_Data'!$E$2:$E$253))</f>
        <v>4.2763393831587467E-4</v>
      </c>
      <c r="AG127" s="30">
        <f>ABS(('6050_Module3Project_Data'!$E109-'Part 1'!W127)/AVERAGE('6050_Module3Project_Data'!$E$2:$E$253))</f>
        <v>3.6750146847261806E-3</v>
      </c>
      <c r="AH127" s="31">
        <f>ABS(('6050_Module3Project_Data'!$E109-'Part 1'!X127)/AVERAGE('6050_Module3Project_Data'!$E$2:$E$253))</f>
        <v>7.9539197857905197E-3</v>
      </c>
    </row>
    <row r="128" spans="1:34" x14ac:dyDescent="0.2">
      <c r="A128" s="3"/>
      <c r="B128" s="2"/>
      <c r="C128" s="1"/>
      <c r="D128" s="2"/>
      <c r="E128" s="8">
        <v>109</v>
      </c>
      <c r="F128" s="27">
        <f>C$21*'6050_Module3Project_Data'!C109+(1-'Part 1'!C$21)*'Part 1'!F127</f>
        <v>122.86026714888763</v>
      </c>
      <c r="G128" s="1">
        <f>C$22*'6050_Module3Project_Data'!C109+(1-'Part 1'!C$22)*'Part 1'!G127</f>
        <v>123.55135859545118</v>
      </c>
      <c r="H128" s="1">
        <f>C$23*'6050_Module3Project_Data'!C109+(1-'Part 1'!C$23)*'Part 1'!H127</f>
        <v>123.80178823854732</v>
      </c>
      <c r="I128" s="1">
        <f>C$24*'6050_Module3Project_Data'!C109+(1-'Part 1'!C$24)*'Part 1'!I127</f>
        <v>123.95851245072411</v>
      </c>
      <c r="K128" s="29">
        <f>ABS(('6050_Module3Project_Data'!C110-'Part 1'!F128)/'6050_Module3Project_Data'!C110)</f>
        <v>2.648697474941281E-2</v>
      </c>
      <c r="L128" s="29">
        <f>ABS(('6050_Module3Project_Data'!$C110-'Part 1'!G128)/'6050_Module3Project_Data'!$C110)</f>
        <v>2.1010944617933687E-2</v>
      </c>
      <c r="M128" s="29">
        <f>ABS(('6050_Module3Project_Data'!$C110-'Part 1'!H128)/'6050_Module3Project_Data'!$C110)</f>
        <v>1.9026604805555576E-2</v>
      </c>
      <c r="N128" s="29">
        <f>ABS(('6050_Module3Project_Data'!$C110-'Part 1'!I128)/'6050_Module3Project_Data'!$C110)</f>
        <v>1.7784762626087136E-2</v>
      </c>
      <c r="P128" s="30">
        <f>ABS(('6050_Module3Project_Data'!$C110-'Part 1'!F128)/AVERAGE('6050_Module3Project_Data'!$C$2:$C$253))</f>
        <v>2.4959115499639008E-2</v>
      </c>
      <c r="Q128" s="30">
        <f>ABS(('6050_Module3Project_Data'!$C110-'Part 1'!G128)/AVERAGE('6050_Module3Project_Data'!$C$2:$C$253))</f>
        <v>1.9798961506056905E-2</v>
      </c>
      <c r="R128" s="30">
        <f>ABS(('6050_Module3Project_Data'!$C110-'Part 1'!H128)/AVERAGE('6050_Module3Project_Data'!$C$2:$C$253))</f>
        <v>1.7929085197560209E-2</v>
      </c>
      <c r="S128" s="31">
        <f>ABS(('6050_Module3Project_Data'!$C110-'Part 1'!I128)/AVERAGE('6050_Module3Project_Data'!$C$2:$C$253))</f>
        <v>1.6758876720264652E-2</v>
      </c>
      <c r="U128" s="27">
        <f>C$21*'6050_Module3Project_Data'!$E109+(1-'Part 1'!C$21)*'Part 1'!U127</f>
        <v>422.61054519889444</v>
      </c>
      <c r="V128" s="1">
        <f>C$22*'6050_Module3Project_Data'!$E109+(1-'Part 1'!C$22)*'Part 1'!V127</f>
        <v>419.71455758407615</v>
      </c>
      <c r="W128" s="1">
        <f>C$23*'6050_Module3Project_Data'!$E109+(1-'Part 1'!C$23)*'Part 1'!W127</f>
        <v>418.94371521127886</v>
      </c>
      <c r="X128" s="1">
        <f>C$24*'6050_Module3Project_Data'!$E109+(1-'Part 1'!C$24)*'Part 1'!X127</f>
        <v>418.8897932800719</v>
      </c>
      <c r="Z128" s="29">
        <f>ABS(('6050_Module3Project_Data'!$E110-'Part 1'!U128)/'6050_Module3Project_Data'!$E110)</f>
        <v>7.4389260096686324E-3</v>
      </c>
      <c r="AA128" s="29">
        <f>ABS(('6050_Module3Project_Data'!$E110-'Part 1'!V128)/'6050_Module3Project_Data'!$E110)</f>
        <v>5.3533430909533108E-4</v>
      </c>
      <c r="AB128" s="29">
        <f>ABS(('6050_Module3Project_Data'!$E110-'Part 1'!W128)/'6050_Module3Project_Data'!$E110)</f>
        <v>1.3022360520705595E-3</v>
      </c>
      <c r="AC128" s="29">
        <f>ABS(('6050_Module3Project_Data'!$E110-'Part 1'!X128)/'6050_Module3Project_Data'!$E110)</f>
        <v>1.4307776918394831E-3</v>
      </c>
      <c r="AE128" s="30">
        <f>ABS(('6050_Module3Project_Data'!$E110-'Part 1'!U128)/AVERAGE('6050_Module3Project_Data'!$E$2:$E$253))</f>
        <v>6.9896356280552399E-3</v>
      </c>
      <c r="AF128" s="30">
        <f>ABS(('6050_Module3Project_Data'!$E110-'Part 1'!V128)/AVERAGE('6050_Module3Project_Data'!$E$2:$E$253))</f>
        <v>5.0300161003211E-4</v>
      </c>
      <c r="AG128" s="30">
        <f>ABS(('6050_Module3Project_Data'!$E110-'Part 1'!W128)/AVERAGE('6050_Module3Project_Data'!$E$2:$E$253))</f>
        <v>1.2235846268480143E-3</v>
      </c>
      <c r="AH128" s="31">
        <f>ABS(('6050_Module3Project_Data'!$E110-'Part 1'!X128)/AVERAGE('6050_Module3Project_Data'!$E$2:$E$253))</f>
        <v>1.344362710115646E-3</v>
      </c>
    </row>
    <row r="129" spans="1:34" x14ac:dyDescent="0.2">
      <c r="A129" s="3"/>
      <c r="B129" s="2"/>
      <c r="C129" s="1"/>
      <c r="D129" s="2"/>
      <c r="E129" s="8">
        <v>110</v>
      </c>
      <c r="F129" s="27">
        <f>C$21*'6050_Module3Project_Data'!C110+(1-'Part 1'!C$21)*'Part 1'!F128</f>
        <v>123.52881429911011</v>
      </c>
      <c r="G129" s="1">
        <f>C$22*'6050_Module3Project_Data'!C110+(1-'Part 1'!C$22)*'Part 1'!G128</f>
        <v>124.6120163172707</v>
      </c>
      <c r="H129" s="1">
        <f>C$23*'6050_Module3Project_Data'!C110+(1-'Part 1'!C$23)*'Part 1'!H128</f>
        <v>125.24251703541893</v>
      </c>
      <c r="I129" s="1">
        <f>C$24*'6050_Module3Project_Data'!C110+(1-'Part 1'!C$24)*'Part 1'!I128</f>
        <v>125.75410481014482</v>
      </c>
      <c r="K129" s="29">
        <f>ABS(('6050_Module3Project_Data'!C111-'Part 1'!F129)/'6050_Module3Project_Data'!C111)</f>
        <v>5.0092546588087511E-2</v>
      </c>
      <c r="L129" s="29">
        <f>ABS(('6050_Module3Project_Data'!$C111-'Part 1'!G129)/'6050_Module3Project_Data'!$C111)</f>
        <v>4.1762978491448027E-2</v>
      </c>
      <c r="M129" s="29">
        <f>ABS(('6050_Module3Project_Data'!$C111-'Part 1'!H129)/'6050_Module3Project_Data'!$C111)</f>
        <v>3.6914576643273897E-2</v>
      </c>
      <c r="N129" s="29">
        <f>ABS(('6050_Module3Project_Data'!$C111-'Part 1'!I129)/'6050_Module3Project_Data'!$C111)</f>
        <v>3.2980587289908554E-2</v>
      </c>
      <c r="P129" s="30">
        <f>ABS(('6050_Module3Project_Data'!$C111-'Part 1'!F129)/AVERAGE('6050_Module3Project_Data'!$C$2:$C$253))</f>
        <v>4.8639290667568211E-2</v>
      </c>
      <c r="Q129" s="30">
        <f>ABS(('6050_Module3Project_Data'!$C111-'Part 1'!G129)/AVERAGE('6050_Module3Project_Data'!$C$2:$C$253))</f>
        <v>4.0551375171491232E-2</v>
      </c>
      <c r="R129" s="30">
        <f>ABS(('6050_Module3Project_Data'!$C111-'Part 1'!H129)/AVERAGE('6050_Module3Project_Data'!$C$2:$C$253))</f>
        <v>3.5843632346881128E-2</v>
      </c>
      <c r="S129" s="31">
        <f>ABS(('6050_Module3Project_Data'!$C111-'Part 1'!I129)/AVERAGE('6050_Module3Project_Data'!$C$2:$C$253))</f>
        <v>3.2023773611909979E-2</v>
      </c>
      <c r="U129" s="27">
        <f>C$21*'6050_Module3Project_Data'!$E110+(1-'Part 1'!C$21)*'Part 1'!U128</f>
        <v>421.98643419911559</v>
      </c>
      <c r="V129" s="1">
        <f>C$22*'6050_Module3Project_Data'!$E110+(1-'Part 1'!C$22)*'Part 1'!V128</f>
        <v>419.6247306304457</v>
      </c>
      <c r="W129" s="1">
        <f>C$23*'6050_Module3Project_Data'!$E110+(1-'Part 1'!C$23)*'Part 1'!W128</f>
        <v>419.27148020451159</v>
      </c>
      <c r="X129" s="1">
        <f>C$24*'6050_Module3Project_Data'!$E110+(1-'Part 1'!C$24)*'Part 1'!X128</f>
        <v>419.36995081601435</v>
      </c>
      <c r="Z129" s="29">
        <f>ABS(('6050_Module3Project_Data'!$E111-'Part 1'!U129)/'6050_Module3Project_Data'!$E111)</f>
        <v>2.7793005275795573E-2</v>
      </c>
      <c r="AA129" s="29">
        <f>ABS(('6050_Module3Project_Data'!$E111-'Part 1'!V129)/'6050_Module3Project_Data'!$E111)</f>
        <v>3.3234091867319938E-2</v>
      </c>
      <c r="AB129" s="29">
        <f>ABS(('6050_Module3Project_Data'!$E111-'Part 1'!W129)/'6050_Module3Project_Data'!$E111)</f>
        <v>3.4047939202564832E-2</v>
      </c>
      <c r="AC129" s="29">
        <f>ABS(('6050_Module3Project_Data'!$E111-'Part 1'!X129)/'6050_Module3Project_Data'!$E111)</f>
        <v>3.3821074522757177E-2</v>
      </c>
      <c r="AE129" s="30">
        <f>ABS(('6050_Module3Project_Data'!$E111-'Part 1'!U129)/AVERAGE('6050_Module3Project_Data'!$E$2:$E$253))</f>
        <v>2.7020784469291313E-2</v>
      </c>
      <c r="AF129" s="30">
        <f>ABS(('6050_Module3Project_Data'!$E111-'Part 1'!V129)/AVERAGE('6050_Module3Project_Data'!$E$2:$E$253))</f>
        <v>3.2310692005716311E-2</v>
      </c>
      <c r="AG129" s="30">
        <f>ABS(('6050_Module3Project_Data'!$E111-'Part 1'!W129)/AVERAGE('6050_Module3Project_Data'!$E$2:$E$253))</f>
        <v>3.310192682247471E-2</v>
      </c>
      <c r="AH129" s="31">
        <f>ABS(('6050_Module3Project_Data'!$E111-'Part 1'!X129)/AVERAGE('6050_Module3Project_Data'!$E$2:$E$253))</f>
        <v>3.2881365513758809E-2</v>
      </c>
    </row>
    <row r="130" spans="1:34" x14ac:dyDescent="0.2">
      <c r="A130" s="3"/>
      <c r="B130" s="2"/>
      <c r="C130" s="1"/>
      <c r="D130" s="2"/>
      <c r="E130" s="8">
        <v>111</v>
      </c>
      <c r="F130" s="27">
        <f>C$21*'6050_Module3Project_Data'!C111+(1-'Part 1'!C$21)*'Part 1'!F129</f>
        <v>124.8316512992881</v>
      </c>
      <c r="G130" s="1">
        <f>C$22*'6050_Module3Project_Data'!C111+(1-'Part 1'!C$22)*'Part 1'!G129</f>
        <v>126.78440951036242</v>
      </c>
      <c r="H130" s="1">
        <f>C$23*'6050_Module3Project_Data'!C111+(1-'Part 1'!C$23)*'Part 1'!H129</f>
        <v>128.12280639416758</v>
      </c>
      <c r="I130" s="1">
        <f>C$24*'6050_Module3Project_Data'!C111+(1-'Part 1'!C$24)*'Part 1'!I129</f>
        <v>129.18522040202896</v>
      </c>
      <c r="K130" s="29">
        <f>ABS(('6050_Module3Project_Data'!C112-'Part 1'!F130)/'6050_Module3Project_Data'!C112)</f>
        <v>5.6966865757105009E-2</v>
      </c>
      <c r="L130" s="29">
        <f>ABS(('6050_Module3Project_Data'!$C112-'Part 1'!G130)/'6050_Module3Project_Data'!$C112)</f>
        <v>4.2214872356065448E-2</v>
      </c>
      <c r="M130" s="29">
        <f>ABS(('6050_Module3Project_Data'!$C112-'Part 1'!H130)/'6050_Module3Project_Data'!$C112)</f>
        <v>3.2104034318926528E-2</v>
      </c>
      <c r="N130" s="29">
        <f>ABS(('6050_Module3Project_Data'!$C112-'Part 1'!I130)/'6050_Module3Project_Data'!$C112)</f>
        <v>2.4078092169887728E-2</v>
      </c>
      <c r="P130" s="30">
        <f>ABS(('6050_Module3Project_Data'!$C112-'Part 1'!F130)/AVERAGE('6050_Module3Project_Data'!$C$2:$C$253))</f>
        <v>5.6305035096436168E-2</v>
      </c>
      <c r="Q130" s="30">
        <f>ABS(('6050_Module3Project_Data'!$C112-'Part 1'!G130)/AVERAGE('6050_Module3Project_Data'!$C$2:$C$253))</f>
        <v>4.1724427665276384E-2</v>
      </c>
      <c r="R130" s="30">
        <f>ABS(('6050_Module3Project_Data'!$C112-'Part 1'!H130)/AVERAGE('6050_Module3Project_Data'!$C$2:$C$253))</f>
        <v>3.173105550113401E-2</v>
      </c>
      <c r="S130" s="31">
        <f>ABS(('6050_Module3Project_Data'!$C112-'Part 1'!I130)/AVERAGE('6050_Module3Project_Data'!$C$2:$C$253))</f>
        <v>2.379835728476366E-2</v>
      </c>
      <c r="U130" s="27">
        <f>C$21*'6050_Module3Project_Data'!$E111+(1-'Part 1'!C$21)*'Part 1'!U129</f>
        <v>424.3991449192925</v>
      </c>
      <c r="V130" s="1">
        <f>C$22*'6050_Module3Project_Data'!$E111+(1-'Part 1'!C$22)*'Part 1'!V129</f>
        <v>425.39483349826742</v>
      </c>
      <c r="W130" s="1">
        <f>C$23*'6050_Module3Project_Data'!$E111+(1-'Part 1'!C$23)*'Part 1'!W129</f>
        <v>428.13858476180462</v>
      </c>
      <c r="X130" s="1">
        <f>C$24*'6050_Module3Project_Data'!$E111+(1-'Part 1'!C$24)*'Part 1'!X129</f>
        <v>431.11398040320285</v>
      </c>
      <c r="Z130" s="29">
        <f>ABS(('6050_Module3Project_Data'!$E112-'Part 1'!U130)/'6050_Module3Project_Data'!$E112)</f>
        <v>2.3202140088114422E-2</v>
      </c>
      <c r="AA130" s="29">
        <f>ABS(('6050_Module3Project_Data'!$E112-'Part 1'!V130)/'6050_Module3Project_Data'!$E112)</f>
        <v>2.0910461406088883E-2</v>
      </c>
      <c r="AB130" s="29">
        <f>ABS(('6050_Module3Project_Data'!$E112-'Part 1'!W130)/'6050_Module3Project_Data'!$E112)</f>
        <v>1.4595438403713738E-2</v>
      </c>
      <c r="AC130" s="29">
        <f>ABS(('6050_Module3Project_Data'!$E112-'Part 1'!X130)/'6050_Module3Project_Data'!$E112)</f>
        <v>7.7472622711684319E-3</v>
      </c>
      <c r="AE130" s="30">
        <f>ABS(('6050_Module3Project_Data'!$E112-'Part 1'!U130)/AVERAGE('6050_Module3Project_Data'!$E$2:$E$253))</f>
        <v>2.2579823378959991E-2</v>
      </c>
      <c r="AF130" s="30">
        <f>ABS(('6050_Module3Project_Data'!$E112-'Part 1'!V130)/AVERAGE('6050_Module3Project_Data'!$E$2:$E$253))</f>
        <v>2.0349611006956779E-2</v>
      </c>
      <c r="AG130" s="30">
        <f>ABS(('6050_Module3Project_Data'!$E112-'Part 1'!W130)/AVERAGE('6050_Module3Project_Data'!$E$2:$E$253))</f>
        <v>1.4203966532516901E-2</v>
      </c>
      <c r="AH130" s="31">
        <f>ABS(('6050_Module3Project_Data'!$E112-'Part 1'!X130)/AVERAGE('6050_Module3Project_Data'!$E$2:$E$253))</f>
        <v>7.5394689062788043E-3</v>
      </c>
    </row>
    <row r="131" spans="1:34" x14ac:dyDescent="0.2">
      <c r="A131" s="3"/>
      <c r="B131" s="2"/>
      <c r="C131" s="1"/>
      <c r="D131" s="2"/>
      <c r="E131" s="8">
        <v>112</v>
      </c>
      <c r="F131" s="27">
        <f>C$21*'6050_Module3Project_Data'!C112+(1-'Part 1'!C$21)*'Part 1'!F130</f>
        <v>126.33982055943048</v>
      </c>
      <c r="G131" s="1">
        <f>C$22*'6050_Module3Project_Data'!C112+(1-'Part 1'!C$22)*'Part 1'!G130</f>
        <v>129.01964474621747</v>
      </c>
      <c r="H131" s="1">
        <f>C$23*'6050_Module3Project_Data'!C112+(1-'Part 1'!C$23)*'Part 1'!H130</f>
        <v>130.67262111766703</v>
      </c>
      <c r="I131" s="1">
        <f>C$24*'6050_Module3Project_Data'!C112+(1-'Part 1'!C$24)*'Part 1'!I130</f>
        <v>131.73504216040578</v>
      </c>
      <c r="K131" s="29">
        <f>ABS(('6050_Module3Project_Data'!C113-'Part 1'!F131)/'6050_Module3Project_Data'!C113)</f>
        <v>1.2183005276812037E-2</v>
      </c>
      <c r="L131" s="29">
        <f>ABS(('6050_Module3Project_Data'!$C113-'Part 1'!G131)/'6050_Module3Project_Data'!$C113)</f>
        <v>8.7698175375372743E-3</v>
      </c>
      <c r="M131" s="29">
        <f>ABS(('6050_Module3Project_Data'!$C113-'Part 1'!H131)/'6050_Module3Project_Data'!$C113)</f>
        <v>2.169399413018696E-2</v>
      </c>
      <c r="N131" s="29">
        <f>ABS(('6050_Module3Project_Data'!$C113-'Part 1'!I131)/'6050_Module3Project_Data'!$C113)</f>
        <v>3.0000777826109576E-2</v>
      </c>
      <c r="P131" s="30">
        <f>ABS(('6050_Module3Project_Data'!$C113-'Part 1'!F131)/AVERAGE('6050_Module3Project_Data'!$C$2:$C$253))</f>
        <v>1.163443610733993E-2</v>
      </c>
      <c r="Q131" s="30">
        <f>ABS(('6050_Module3Project_Data'!$C113-'Part 1'!G131)/AVERAGE('6050_Module3Project_Data'!$C$2:$C$253))</f>
        <v>8.3749353706432609E-3</v>
      </c>
      <c r="R131" s="30">
        <f>ABS(('6050_Module3Project_Data'!$C113-'Part 1'!H131)/AVERAGE('6050_Module3Project_Data'!$C$2:$C$253))</f>
        <v>2.0717169769355399E-2</v>
      </c>
      <c r="S131" s="31">
        <f>ABS(('6050_Module3Project_Data'!$C113-'Part 1'!I131)/AVERAGE('6050_Module3Project_Data'!$C$2:$C$253))</f>
        <v>2.8649920512856187E-2</v>
      </c>
      <c r="U131" s="27">
        <f>C$21*'6050_Module3Project_Data'!$E112+(1-'Part 1'!C$21)*'Part 1'!U130</f>
        <v>426.41531813543401</v>
      </c>
      <c r="V131" s="1">
        <f>C$22*'6050_Module3Project_Data'!$E112+(1-'Part 1'!C$22)*'Part 1'!V130</f>
        <v>429.0289044989604</v>
      </c>
      <c r="W131" s="1">
        <f>C$23*'6050_Module3Project_Data'!$E112+(1-'Part 1'!C$23)*'Part 1'!W130</f>
        <v>431.94344050472182</v>
      </c>
      <c r="X131" s="1">
        <f>C$24*'6050_Module3Project_Data'!$E112+(1-'Part 1'!C$24)*'Part 1'!X130</f>
        <v>433.80680488064053</v>
      </c>
      <c r="Z131" s="29">
        <f>ABS(('6050_Module3Project_Data'!$E113-'Part 1'!U131)/'6050_Module3Project_Data'!$E113)</f>
        <v>2.0098706181448482E-3</v>
      </c>
      <c r="AA131" s="29">
        <f>ABS(('6050_Module3Project_Data'!$E113-'Part 1'!V131)/'6050_Module3Project_Data'!$E113)</f>
        <v>8.1513932665752669E-3</v>
      </c>
      <c r="AB131" s="29">
        <f>ABS(('6050_Module3Project_Data'!$E113-'Part 1'!W131)/'6050_Module3Project_Data'!$E113)</f>
        <v>1.5000100904037243E-2</v>
      </c>
      <c r="AC131" s="29">
        <f>ABS(('6050_Module3Project_Data'!$E113-'Part 1'!X131)/'6050_Module3Project_Data'!$E113)</f>
        <v>1.9378718223398528E-2</v>
      </c>
      <c r="AE131" s="30">
        <f>ABS(('6050_Module3Project_Data'!$E113-'Part 1'!U131)/AVERAGE('6050_Module3Project_Data'!$E$2:$E$253))</f>
        <v>1.9158062876619933E-3</v>
      </c>
      <c r="AF131" s="30">
        <f>ABS(('6050_Module3Project_Data'!$E113-'Part 1'!V131)/AVERAGE('6050_Module3Project_Data'!$E$2:$E$253))</f>
        <v>7.7698983866557906E-3</v>
      </c>
      <c r="AG131" s="30">
        <f>ABS(('6050_Module3Project_Data'!$E113-'Part 1'!W131)/AVERAGE('6050_Module3Project_Data'!$E$2:$E$253))</f>
        <v>1.4298078377823148E-2</v>
      </c>
      <c r="AH131" s="31">
        <f>ABS(('6050_Module3Project_Data'!$E113-'Part 1'!X131)/AVERAGE('6050_Module3Project_Data'!$E$2:$E$253))</f>
        <v>1.8471771209574123E-2</v>
      </c>
    </row>
    <row r="132" spans="1:34" x14ac:dyDescent="0.2">
      <c r="A132" s="3"/>
      <c r="B132" s="2"/>
      <c r="C132" s="1"/>
      <c r="D132" s="2"/>
      <c r="E132" s="8">
        <v>113</v>
      </c>
      <c r="F132" s="27">
        <f>C$21*'6050_Module3Project_Data'!C113+(1-'Part 1'!C$21)*'Part 1'!F131</f>
        <v>126.65145696754439</v>
      </c>
      <c r="G132" s="1">
        <f>C$22*'6050_Module3Project_Data'!C113+(1-'Part 1'!C$22)*'Part 1'!G131</f>
        <v>128.5709878877305</v>
      </c>
      <c r="H132" s="1">
        <f>C$23*'6050_Module3Project_Data'!C113+(1-'Part 1'!C$23)*'Part 1'!H131</f>
        <v>129.00785000706682</v>
      </c>
      <c r="I132" s="1">
        <f>C$24*'6050_Module3Project_Data'!C113+(1-'Part 1'!C$24)*'Part 1'!I131</f>
        <v>128.66541051208114</v>
      </c>
      <c r="K132" s="29">
        <f>ABS(('6050_Module3Project_Data'!C114-'Part 1'!F132)/'6050_Module3Project_Data'!C114)</f>
        <v>4.7114956645634455E-3</v>
      </c>
      <c r="L132" s="29">
        <f>ABS(('6050_Module3Project_Data'!$C114-'Part 1'!G132)/'6050_Module3Project_Data'!$C114)</f>
        <v>1.0373108210678455E-2</v>
      </c>
      <c r="M132" s="29">
        <f>ABS(('6050_Module3Project_Data'!$C114-'Part 1'!H132)/'6050_Module3Project_Data'!$C114)</f>
        <v>1.380618237946976E-2</v>
      </c>
      <c r="N132" s="29">
        <f>ABS(('6050_Module3Project_Data'!$C114-'Part 1'!I132)/'6050_Module3Project_Data'!$C114)</f>
        <v>1.1115126935259411E-2</v>
      </c>
      <c r="P132" s="30">
        <f>ABS(('6050_Module3Project_Data'!$C114-'Part 1'!F132)/AVERAGE('6050_Module3Project_Data'!$C$2:$C$253))</f>
        <v>4.4765881686956973E-3</v>
      </c>
      <c r="Q132" s="30">
        <f>ABS(('6050_Module3Project_Data'!$C114-'Part 1'!G132)/AVERAGE('6050_Module3Project_Data'!$C$2:$C$253))</f>
        <v>9.8559219395622667E-3</v>
      </c>
      <c r="R132" s="30">
        <f>ABS(('6050_Module3Project_Data'!$C114-'Part 1'!H132)/AVERAGE('6050_Module3Project_Data'!$C$2:$C$253))</f>
        <v>1.3117828624918407E-2</v>
      </c>
      <c r="S132" s="31">
        <f>ABS(('6050_Module3Project_Data'!$C114-'Part 1'!I132)/AVERAGE('6050_Module3Project_Data'!$C$2:$C$253))</f>
        <v>1.0560944819747294E-2</v>
      </c>
      <c r="U132" s="27">
        <f>C$21*'6050_Module3Project_Data'!$E113+(1-'Part 1'!C$21)*'Part 1'!U131</f>
        <v>426.2442540283472</v>
      </c>
      <c r="V132" s="1">
        <f>C$22*'6050_Module3Project_Data'!$E113+(1-'Part 1'!C$22)*'Part 1'!V131</f>
        <v>427.64134173937623</v>
      </c>
      <c r="W132" s="1">
        <f>C$23*'6050_Module3Project_Data'!$E113+(1-'Part 1'!C$23)*'Part 1'!W131</f>
        <v>428.11337476188874</v>
      </c>
      <c r="X132" s="1">
        <f>C$24*'6050_Module3Project_Data'!$E113+(1-'Part 1'!C$24)*'Part 1'!X131</f>
        <v>427.20935905612805</v>
      </c>
      <c r="Z132" s="29">
        <f>ABS(('6050_Module3Project_Data'!$E114-'Part 1'!U132)/'6050_Module3Project_Data'!$E114)</f>
        <v>1.9552339525952915E-2</v>
      </c>
      <c r="AA132" s="29">
        <f>ABS(('6050_Module3Project_Data'!$E114-'Part 1'!V132)/'6050_Module3Project_Data'!$E114)</f>
        <v>2.2894094941635017E-2</v>
      </c>
      <c r="AB132" s="29">
        <f>ABS(('6050_Module3Project_Data'!$E114-'Part 1'!W132)/'6050_Module3Project_Data'!$E114)</f>
        <v>2.4023171446216178E-2</v>
      </c>
      <c r="AC132" s="29">
        <f>ABS(('6050_Module3Project_Data'!$E114-'Part 1'!X132)/'6050_Module3Project_Data'!$E114)</f>
        <v>2.1860816601392361E-2</v>
      </c>
      <c r="AE132" s="30">
        <f>ABS(('6050_Module3Project_Data'!$E114-'Part 1'!U132)/AVERAGE('6050_Module3Project_Data'!$E$2:$E$253))</f>
        <v>1.8309245049426146E-2</v>
      </c>
      <c r="AF132" s="30">
        <f>ABS(('6050_Module3Project_Data'!$E114-'Part 1'!V132)/AVERAGE('6050_Module3Project_Data'!$E$2:$E$253))</f>
        <v>2.1438539051290024E-2</v>
      </c>
      <c r="AG132" s="30">
        <f>ABS(('6050_Module3Project_Data'!$E114-'Part 1'!W132)/AVERAGE('6050_Module3Project_Data'!$E$2:$E$253))</f>
        <v>2.2495831370425861E-2</v>
      </c>
      <c r="AH132" s="31">
        <f>ABS(('6050_Module3Project_Data'!$E114-'Part 1'!X132)/AVERAGE('6050_Module3Project_Data'!$E$2:$E$253))</f>
        <v>2.0470954261211299E-2</v>
      </c>
    </row>
    <row r="133" spans="1:34" x14ac:dyDescent="0.2">
      <c r="A133" s="3"/>
      <c r="B133" s="2"/>
      <c r="C133" s="1"/>
      <c r="D133" s="2"/>
      <c r="E133" s="8">
        <v>114</v>
      </c>
      <c r="F133" s="27">
        <f>C$21*'6050_Module3Project_Data'!C114+(1-'Part 1'!C$21)*'Part 1'!F132</f>
        <v>126.77136547403552</v>
      </c>
      <c r="G133" s="1">
        <f>C$22*'6050_Module3Project_Data'!C114+(1-'Part 1'!C$22)*'Part 1'!G132</f>
        <v>128.04299253263829</v>
      </c>
      <c r="H133" s="1">
        <f>C$23*'6050_Module3Project_Data'!C114+(1-'Part 1'!C$23)*'Part 1'!H132</f>
        <v>127.95373970282674</v>
      </c>
      <c r="I133" s="1">
        <f>C$24*'6050_Module3Project_Data'!C114+(1-'Part 1'!C$24)*'Part 1'!I132</f>
        <v>127.53388170241622</v>
      </c>
      <c r="K133" s="29">
        <f>ABS(('6050_Module3Project_Data'!C115-'Part 1'!F133)/'6050_Module3Project_Data'!C115)</f>
        <v>1.4480131122938902E-2</v>
      </c>
      <c r="L133" s="29">
        <f>ABS(('6050_Module3Project_Data'!$C115-'Part 1'!G133)/'6050_Module3Project_Data'!$C115)</f>
        <v>4.5945096549631203E-3</v>
      </c>
      <c r="M133" s="29">
        <f>ABS(('6050_Module3Project_Data'!$C115-'Part 1'!H133)/'6050_Module3Project_Data'!$C115)</f>
        <v>5.2883606425570603E-3</v>
      </c>
      <c r="N133" s="29">
        <f>ABS(('6050_Module3Project_Data'!$C115-'Part 1'!I133)/'6050_Module3Project_Data'!$C115)</f>
        <v>8.5523343322330778E-3</v>
      </c>
      <c r="P133" s="30">
        <f>ABS(('6050_Module3Project_Data'!$C115-'Part 1'!F133)/AVERAGE('6050_Module3Project_Data'!$C$2:$C$253))</f>
        <v>1.3907703485477142E-2</v>
      </c>
      <c r="Q133" s="30">
        <f>ABS(('6050_Module3Project_Data'!$C115-'Part 1'!G133)/AVERAGE('6050_Module3Project_Data'!$C$2:$C$253))</f>
        <v>4.4128797867833075E-3</v>
      </c>
      <c r="R133" s="30">
        <f>ABS(('6050_Module3Project_Data'!$C115-'Part 1'!H133)/AVERAGE('6050_Module3Project_Data'!$C$2:$C$253))</f>
        <v>5.07930150055322E-3</v>
      </c>
      <c r="S133" s="31">
        <f>ABS(('6050_Module3Project_Data'!$C115-'Part 1'!I133)/AVERAGE('6050_Module3Project_Data'!$C$2:$C$253))</f>
        <v>8.2142439865712305E-3</v>
      </c>
      <c r="U133" s="27">
        <f>C$21*'6050_Module3Project_Data'!$E114+(1-'Part 1'!C$21)*'Part 1'!U132</f>
        <v>424.60940468267779</v>
      </c>
      <c r="V133" s="1">
        <f>C$22*'6050_Module3Project_Data'!$E114+(1-'Part 1'!C$22)*'Part 1'!V132</f>
        <v>423.81280796362574</v>
      </c>
      <c r="W133" s="1">
        <f>C$23*'6050_Module3Project_Data'!$E114+(1-'Part 1'!C$23)*'Part 1'!W132</f>
        <v>422.08735428475552</v>
      </c>
      <c r="X133" s="1">
        <f>C$24*'6050_Module3Project_Data'!$E114+(1-'Part 1'!C$24)*'Part 1'!X132</f>
        <v>419.8978776512256</v>
      </c>
      <c r="Z133" s="29">
        <f>ABS(('6050_Module3Project_Data'!$E115-'Part 1'!U133)/'6050_Module3Project_Data'!$E115)</f>
        <v>2.0930559749053083E-3</v>
      </c>
      <c r="AA133" s="29">
        <f>ABS(('6050_Module3Project_Data'!$E115-'Part 1'!V133)/'6050_Module3Project_Data'!$E115)</f>
        <v>3.9651986753801551E-3</v>
      </c>
      <c r="AB133" s="29">
        <f>ABS(('6050_Module3Project_Data'!$E115-'Part 1'!W133)/'6050_Module3Project_Data'!$E115)</f>
        <v>8.0203189547461348E-3</v>
      </c>
      <c r="AC133" s="29">
        <f>ABS(('6050_Module3Project_Data'!$E115-'Part 1'!X133)/'6050_Module3Project_Data'!$E115)</f>
        <v>1.3165974967742423E-2</v>
      </c>
      <c r="AE133" s="30">
        <f>ABS(('6050_Module3Project_Data'!$E115-'Part 1'!U133)/AVERAGE('6050_Module3Project_Data'!$E$2:$E$253))</f>
        <v>1.9948171919225593E-3</v>
      </c>
      <c r="AF133" s="30">
        <f>ABS(('6050_Module3Project_Data'!$E115-'Part 1'!V133)/AVERAGE('6050_Module3Project_Data'!$E$2:$E$253))</f>
        <v>3.7790898006895115E-3</v>
      </c>
      <c r="AG133" s="30">
        <f>ABS(('6050_Module3Project_Data'!$E115-'Part 1'!W133)/AVERAGE('6050_Module3Project_Data'!$E$2:$E$253))</f>
        <v>7.6438806832931309E-3</v>
      </c>
      <c r="AH133" s="31">
        <f>ABS(('6050_Module3Project_Data'!$E115-'Part 1'!X133)/AVERAGE('6050_Module3Project_Data'!$E$2:$E$253))</f>
        <v>1.2548022379221292E-2</v>
      </c>
    </row>
    <row r="134" spans="1:34" x14ac:dyDescent="0.2">
      <c r="A134" s="3"/>
      <c r="B134" s="2"/>
      <c r="C134" s="1"/>
      <c r="D134" s="2"/>
      <c r="E134" s="8">
        <v>115</v>
      </c>
      <c r="F134" s="27">
        <f>C$21*'6050_Module3Project_Data'!C115+(1-'Part 1'!C$21)*'Part 1'!F133</f>
        <v>127.14389291922842</v>
      </c>
      <c r="G134" s="1">
        <f>C$22*'6050_Module3Project_Data'!C115+(1-'Part 1'!C$22)*'Part 1'!G133</f>
        <v>128.27939659958298</v>
      </c>
      <c r="H134" s="1">
        <f>C$23*'6050_Module3Project_Data'!C115+(1-'Part 1'!C$23)*'Part 1'!H133</f>
        <v>128.3618975011307</v>
      </c>
      <c r="I134" s="1">
        <f>C$24*'6050_Module3Project_Data'!C115+(1-'Part 1'!C$24)*'Part 1'!I133</f>
        <v>128.41397850048324</v>
      </c>
      <c r="K134" s="29">
        <f>ABS(('6050_Module3Project_Data'!C116-'Part 1'!F134)/'6050_Module3Project_Data'!C116)</f>
        <v>2.768059106745557E-2</v>
      </c>
      <c r="L134" s="29">
        <f>ABS(('6050_Module3Project_Data'!$C116-'Part 1'!G134)/'6050_Module3Project_Data'!$C116)</f>
        <v>1.8996947347151471E-2</v>
      </c>
      <c r="M134" s="29">
        <f>ABS(('6050_Module3Project_Data'!$C116-'Part 1'!H134)/'6050_Module3Project_Data'!$C116)</f>
        <v>1.8366030470316191E-2</v>
      </c>
      <c r="N134" s="29">
        <f>ABS(('6050_Module3Project_Data'!$C116-'Part 1'!I134)/'6050_Module3Project_Data'!$C116)</f>
        <v>1.7967746562655377E-2</v>
      </c>
      <c r="P134" s="30">
        <f>ABS(('6050_Module3Project_Data'!$C116-'Part 1'!F134)/AVERAGE('6050_Module3Project_Data'!$C$2:$C$253))</f>
        <v>2.7026453107664244E-2</v>
      </c>
      <c r="Q134" s="30">
        <f>ABS(('6050_Module3Project_Data'!$C116-'Part 1'!G134)/AVERAGE('6050_Module3Project_Data'!$C$2:$C$253))</f>
        <v>1.8548018191352517E-2</v>
      </c>
      <c r="R134" s="30">
        <f>ABS(('6050_Module3Project_Data'!$C116-'Part 1'!H134)/AVERAGE('6050_Module3Project_Data'!$C$2:$C$253))</f>
        <v>1.7932010919503819E-2</v>
      </c>
      <c r="S134" s="31">
        <f>ABS(('6050_Module3Project_Data'!$C116-'Part 1'!I134)/AVERAGE('6050_Module3Project_Data'!$C$2:$C$253))</f>
        <v>1.7543139116596839E-2</v>
      </c>
      <c r="U134" s="27">
        <f>C$21*'6050_Module3Project_Data'!$E115+(1-'Part 1'!C$21)*'Part 1'!U133</f>
        <v>424.78752374614226</v>
      </c>
      <c r="V134" s="1">
        <f>C$22*'6050_Module3Project_Data'!$E115+(1-'Part 1'!C$22)*'Part 1'!V133</f>
        <v>424.48768477817543</v>
      </c>
      <c r="W134" s="1">
        <f>C$23*'6050_Module3Project_Data'!$E115+(1-'Part 1'!C$23)*'Part 1'!W133</f>
        <v>424.13494171390221</v>
      </c>
      <c r="X134" s="1">
        <f>C$24*'6050_Module3Project_Data'!$E115+(1-'Part 1'!C$24)*'Part 1'!X133</f>
        <v>424.37957553024512</v>
      </c>
      <c r="Z134" s="29">
        <f>ABS(('6050_Module3Project_Data'!$E116-'Part 1'!U134)/'6050_Module3Project_Data'!$E116)</f>
        <v>2.6007110325872836E-2</v>
      </c>
      <c r="AA134" s="29">
        <f>ABS(('6050_Module3Project_Data'!$E116-'Part 1'!V134)/'6050_Module3Project_Data'!$E116)</f>
        <v>2.6694609384864596E-2</v>
      </c>
      <c r="AB134" s="29">
        <f>ABS(('6050_Module3Project_Data'!$E116-'Part 1'!W134)/'6050_Module3Project_Data'!$E116)</f>
        <v>2.7503411944445669E-2</v>
      </c>
      <c r="AC134" s="29">
        <f>ABS(('6050_Module3Project_Data'!$E116-'Part 1'!X134)/'6050_Module3Project_Data'!$E116)</f>
        <v>2.6942492462652613E-2</v>
      </c>
      <c r="AE134" s="30">
        <f>ABS(('6050_Module3Project_Data'!$E116-'Part 1'!U134)/AVERAGE('6050_Module3Project_Data'!$E$2:$E$253))</f>
        <v>2.5405676365786639E-2</v>
      </c>
      <c r="AF134" s="30">
        <f>ABS(('6050_Module3Project_Data'!$E116-'Part 1'!V134)/AVERAGE('6050_Module3Project_Data'!$E$2:$E$253))</f>
        <v>2.6077276492662373E-2</v>
      </c>
      <c r="AG134" s="30">
        <f>ABS(('6050_Module3Project_Data'!$E116-'Part 1'!W134)/AVERAGE('6050_Module3Project_Data'!$E$2:$E$253))</f>
        <v>2.6867374885565894E-2</v>
      </c>
      <c r="AH134" s="31">
        <f>ABS(('6050_Module3Project_Data'!$E116-'Part 1'!X134)/AVERAGE('6050_Module3Project_Data'!$E$2:$E$253))</f>
        <v>2.63194270880929E-2</v>
      </c>
    </row>
    <row r="135" spans="1:34" x14ac:dyDescent="0.2">
      <c r="A135" s="3"/>
      <c r="B135" s="2"/>
      <c r="C135" s="1"/>
      <c r="D135" s="2"/>
      <c r="E135" s="8">
        <v>116</v>
      </c>
      <c r="F135" s="27">
        <f>C$21*'6050_Module3Project_Data'!C116+(1-'Part 1'!C$21)*'Part 1'!F134</f>
        <v>127.86781513538274</v>
      </c>
      <c r="G135" s="1">
        <f>C$22*'6050_Module3Project_Data'!C116+(1-'Part 1'!C$22)*'Part 1'!G134</f>
        <v>129.2730395597498</v>
      </c>
      <c r="H135" s="1">
        <f>C$23*'6050_Module3Project_Data'!C116+(1-'Part 1'!C$23)*'Part 1'!H134</f>
        <v>129.80286140045229</v>
      </c>
      <c r="I135" s="1">
        <f>C$24*'6050_Module3Project_Data'!C116+(1-'Part 1'!C$24)*'Part 1'!I134</f>
        <v>130.29359890009667</v>
      </c>
      <c r="K135" s="29">
        <f>ABS(('6050_Module3Project_Data'!C117-'Part 1'!F135)/'6050_Module3Project_Data'!C117)</f>
        <v>3.1663859561773929E-2</v>
      </c>
      <c r="L135" s="29">
        <f>ABS(('6050_Module3Project_Data'!$C117-'Part 1'!G135)/'6050_Module3Project_Data'!$C117)</f>
        <v>2.1022169984921232E-2</v>
      </c>
      <c r="M135" s="29">
        <f>ABS(('6050_Module3Project_Data'!$C117-'Part 1'!H135)/'6050_Module3Project_Data'!$C117)</f>
        <v>1.7009857458876114E-2</v>
      </c>
      <c r="N135" s="29">
        <f>ABS(('6050_Module3Project_Data'!$C117-'Part 1'!I135)/'6050_Module3Project_Data'!$C117)</f>
        <v>1.3293528561953776E-2</v>
      </c>
      <c r="P135" s="30">
        <f>ABS(('6050_Module3Project_Data'!$C117-'Part 1'!F135)/AVERAGE('6050_Module3Project_Data'!$C$2:$C$253))</f>
        <v>3.1219511171391472E-2</v>
      </c>
      <c r="Q135" s="30">
        <f>ABS(('6050_Module3Project_Data'!$C117-'Part 1'!G135)/AVERAGE('6050_Module3Project_Data'!$C$2:$C$253))</f>
        <v>2.0727159600071522E-2</v>
      </c>
      <c r="R135" s="30">
        <f>ABS(('6050_Module3Project_Data'!$C117-'Part 1'!H135)/AVERAGE('6050_Module3Project_Data'!$C$2:$C$253))</f>
        <v>1.6771153053061628E-2</v>
      </c>
      <c r="S135" s="31">
        <f>ABS(('6050_Module3Project_Data'!$C117-'Part 1'!I135)/AVERAGE('6050_Module3Project_Data'!$C$2:$C$253))</f>
        <v>1.3106976508579383E-2</v>
      </c>
      <c r="U135" s="27">
        <f>C$21*'6050_Module3Project_Data'!$E116+(1-'Part 1'!C$21)*'Part 1'!U134</f>
        <v>427.05601997691383</v>
      </c>
      <c r="V135" s="1">
        <f>C$22*'6050_Module3Project_Data'!$E116+(1-'Part 1'!C$22)*'Part 1'!V134</f>
        <v>429.14461282690525</v>
      </c>
      <c r="W135" s="1">
        <f>C$23*'6050_Module3Project_Data'!$E116+(1-'Part 1'!C$23)*'Part 1'!W134</f>
        <v>431.3319796255609</v>
      </c>
      <c r="X135" s="1">
        <f>C$24*'6050_Module3Project_Data'!$E116+(1-'Part 1'!C$24)*'Part 1'!X134</f>
        <v>433.77991902604901</v>
      </c>
      <c r="Z135" s="29">
        <f>ABS(('6050_Module3Project_Data'!$E117-'Part 1'!U135)/'6050_Module3Project_Data'!$E117)</f>
        <v>4.6260288835673125E-2</v>
      </c>
      <c r="AA135" s="29">
        <f>ABS(('6050_Module3Project_Data'!$E117-'Part 1'!V135)/'6050_Module3Project_Data'!$E117)</f>
        <v>4.1595856423273521E-2</v>
      </c>
      <c r="AB135" s="29">
        <f>ABS(('6050_Module3Project_Data'!$E117-'Part 1'!W135)/'6050_Module3Project_Data'!$E117)</f>
        <v>3.6710833191724031E-2</v>
      </c>
      <c r="AC135" s="29">
        <f>ABS(('6050_Module3Project_Data'!$E117-'Part 1'!X135)/'6050_Module3Project_Data'!$E117)</f>
        <v>3.1243875913155479E-2</v>
      </c>
      <c r="AE135" s="30">
        <f>ABS(('6050_Module3Project_Data'!$E117-'Part 1'!U135)/AVERAGE('6050_Module3Project_Data'!$E$2:$E$253))</f>
        <v>4.6396585201507703E-2</v>
      </c>
      <c r="AF135" s="30">
        <f>ABS(('6050_Module3Project_Data'!$E117-'Part 1'!V135)/AVERAGE('6050_Module3Project_Data'!$E$2:$E$253))</f>
        <v>4.1718410004475924E-2</v>
      </c>
      <c r="AG135" s="30">
        <f>ABS(('6050_Module3Project_Data'!$E117-'Part 1'!W135)/AVERAGE('6050_Module3Project_Data'!$E$2:$E$253))</f>
        <v>3.6818994063104779E-2</v>
      </c>
      <c r="AH135" s="31">
        <f>ABS(('6050_Module3Project_Data'!$E117-'Part 1'!X135)/AVERAGE('6050_Module3Project_Data'!$E$2:$E$253))</f>
        <v>3.1335929526497081E-2</v>
      </c>
    </row>
    <row r="136" spans="1:34" x14ac:dyDescent="0.2">
      <c r="A136" s="3"/>
      <c r="B136" s="2"/>
      <c r="C136" s="1"/>
      <c r="D136" s="2"/>
      <c r="E136" s="8">
        <v>117</v>
      </c>
      <c r="F136" s="27">
        <f>C$21*'6050_Module3Project_Data'!C117+(1-'Part 1'!C$21)*'Part 1'!F135</f>
        <v>128.70405130830619</v>
      </c>
      <c r="G136" s="1">
        <f>C$22*'6050_Module3Project_Data'!C117+(1-'Part 1'!C$22)*'Part 1'!G135</f>
        <v>130.38342213584988</v>
      </c>
      <c r="H136" s="1">
        <f>C$23*'6050_Module3Project_Data'!C117+(1-'Part 1'!C$23)*'Part 1'!H135</f>
        <v>131.15054216018092</v>
      </c>
      <c r="I136" s="1">
        <f>C$24*'6050_Module3Project_Data'!C117+(1-'Part 1'!C$24)*'Part 1'!I135</f>
        <v>131.69791658001932</v>
      </c>
      <c r="K136" s="29">
        <f>ABS(('6050_Module3Project_Data'!C118-'Part 1'!F136)/'6050_Module3Project_Data'!C118)</f>
        <v>3.0105378624981138E-2</v>
      </c>
      <c r="L136" s="29">
        <f>ABS(('6050_Module3Project_Data'!$C118-'Part 1'!G136)/'6050_Module3Project_Data'!$C118)</f>
        <v>1.7449889412547753E-2</v>
      </c>
      <c r="M136" s="29">
        <f>ABS(('6050_Module3Project_Data'!$C118-'Part 1'!H136)/'6050_Module3Project_Data'!$C118)</f>
        <v>1.1668986807038803E-2</v>
      </c>
      <c r="N136" s="29">
        <f>ABS(('6050_Module3Project_Data'!$C118-'Part 1'!I136)/'6050_Module3Project_Data'!$C118)</f>
        <v>7.5440544503424418E-3</v>
      </c>
      <c r="P136" s="30">
        <f>ABS(('6050_Module3Project_Data'!$C118-'Part 1'!F136)/AVERAGE('6050_Module3Project_Data'!$C$2:$C$253))</f>
        <v>2.9829014473975537E-2</v>
      </c>
      <c r="Q136" s="30">
        <f>ABS(('6050_Module3Project_Data'!$C118-'Part 1'!G136)/AVERAGE('6050_Module3Project_Data'!$C$2:$C$253))</f>
        <v>1.7289701296905231E-2</v>
      </c>
      <c r="R136" s="30">
        <f>ABS(('6050_Module3Project_Data'!$C118-'Part 1'!H136)/AVERAGE('6050_Module3Project_Data'!$C$2:$C$253))</f>
        <v>1.1561866758086924E-2</v>
      </c>
      <c r="S136" s="31">
        <f>ABS(('6050_Module3Project_Data'!$C118-'Part 1'!I136)/AVERAGE('6050_Module3Project_Data'!$C$2:$C$253))</f>
        <v>7.4748008385782348E-3</v>
      </c>
      <c r="U136" s="27">
        <f>C$21*'6050_Module3Project_Data'!$E117+(1-'Part 1'!C$21)*'Part 1'!U135</f>
        <v>431.1988137815311</v>
      </c>
      <c r="V136" s="1">
        <f>C$22*'6050_Module3Project_Data'!$E117+(1-'Part 1'!C$22)*'Part 1'!V135</f>
        <v>436.59476329614313</v>
      </c>
      <c r="W136" s="1">
        <f>C$23*'6050_Module3Project_Data'!$E117+(1-'Part 1'!C$23)*'Part 1'!W135</f>
        <v>441.19478525022436</v>
      </c>
      <c r="X136" s="1">
        <f>C$24*'6050_Module3Project_Data'!$E117+(1-'Part 1'!C$24)*'Part 1'!X135</f>
        <v>444.9719750052098</v>
      </c>
      <c r="Z136" s="29">
        <f>ABS(('6050_Module3Project_Data'!$E118-'Part 1'!U136)/'6050_Module3Project_Data'!$E118)</f>
        <v>4.1503504394238458E-2</v>
      </c>
      <c r="AA136" s="29">
        <f>ABS(('6050_Module3Project_Data'!$E118-'Part 1'!V136)/'6050_Module3Project_Data'!$E118)</f>
        <v>2.9509040274859743E-2</v>
      </c>
      <c r="AB136" s="29">
        <f>ABS(('6050_Module3Project_Data'!$E118-'Part 1'!W136)/'6050_Module3Project_Data'!$E118)</f>
        <v>1.9283815200538647E-2</v>
      </c>
      <c r="AC136" s="29">
        <f>ABS(('6050_Module3Project_Data'!$E118-'Part 1'!X136)/'6050_Module3Project_Data'!$E118)</f>
        <v>1.0887634534731351E-2</v>
      </c>
      <c r="AE136" s="30">
        <f>ABS(('6050_Module3Project_Data'!$E118-'Part 1'!U136)/AVERAGE('6050_Module3Project_Data'!$E$2:$E$253))</f>
        <v>4.1821007547595213E-2</v>
      </c>
      <c r="AF136" s="30">
        <f>ABS(('6050_Module3Project_Data'!$E118-'Part 1'!V136)/AVERAGE('6050_Module3Project_Data'!$E$2:$E$253))</f>
        <v>2.9734785389074727E-2</v>
      </c>
      <c r="AG136" s="30">
        <f>ABS(('6050_Module3Project_Data'!$E118-'Part 1'!W136)/AVERAGE('6050_Module3Project_Data'!$E$2:$E$253))</f>
        <v>1.9431337011631061E-2</v>
      </c>
      <c r="AH136" s="31">
        <f>ABS(('6050_Module3Project_Data'!$E118-'Part 1'!X136)/AVERAGE('6050_Module3Project_Data'!$E$2:$E$253))</f>
        <v>1.0970925291688563E-2</v>
      </c>
    </row>
    <row r="137" spans="1:34" x14ac:dyDescent="0.2">
      <c r="A137" s="3"/>
      <c r="B137" s="2"/>
      <c r="C137" s="1"/>
      <c r="D137" s="2"/>
      <c r="E137" s="8">
        <v>118</v>
      </c>
      <c r="F137" s="27">
        <f>C$21*'6050_Module3Project_Data'!C118+(1-'Part 1'!C$21)*'Part 1'!F136</f>
        <v>129.50304206664495</v>
      </c>
      <c r="G137" s="1">
        <f>C$22*'6050_Module3Project_Data'!C118+(1-'Part 1'!C$22)*'Part 1'!G136</f>
        <v>131.30965532150992</v>
      </c>
      <c r="H137" s="1">
        <f>C$23*'6050_Module3Project_Data'!C118+(1-'Part 1'!C$23)*'Part 1'!H136</f>
        <v>132.07961992407238</v>
      </c>
      <c r="I137" s="1">
        <f>C$24*'6050_Module3Project_Data'!C118+(1-'Part 1'!C$24)*'Part 1'!I136</f>
        <v>132.49878739600385</v>
      </c>
      <c r="K137" s="29">
        <f>ABS(('6050_Module3Project_Data'!C119-'Part 1'!F137)/'6050_Module3Project_Data'!C119)</f>
        <v>3.1756601449766178E-2</v>
      </c>
      <c r="L137" s="29">
        <f>ABS(('6050_Module3Project_Data'!$C119-'Part 1'!G137)/'6050_Module3Project_Data'!$C119)</f>
        <v>1.8249263476530282E-2</v>
      </c>
      <c r="M137" s="29">
        <f>ABS(('6050_Module3Project_Data'!$C119-'Part 1'!H137)/'6050_Module3Project_Data'!$C119)</f>
        <v>1.2492540455577667E-2</v>
      </c>
      <c r="N137" s="29">
        <f>ABS(('6050_Module3Project_Data'!$C119-'Part 1'!I137)/'6050_Module3Project_Data'!$C119)</f>
        <v>9.3585898463265163E-3</v>
      </c>
      <c r="P137" s="30">
        <f>ABS(('6050_Module3Project_Data'!$C119-'Part 1'!F137)/AVERAGE('6050_Module3Project_Data'!$C$2:$C$253))</f>
        <v>3.171440651870041E-2</v>
      </c>
      <c r="Q137" s="30">
        <f>ABS(('6050_Module3Project_Data'!$C119-'Part 1'!G137)/AVERAGE('6050_Module3Project_Data'!$C$2:$C$253))</f>
        <v>1.8225015717663159E-2</v>
      </c>
      <c r="R137" s="30">
        <f>ABS(('6050_Module3Project_Data'!$C119-'Part 1'!H137)/AVERAGE('6050_Module3Project_Data'!$C$2:$C$253))</f>
        <v>1.2475941642754665E-2</v>
      </c>
      <c r="S137" s="31">
        <f>ABS(('6050_Module3Project_Data'!$C119-'Part 1'!I137)/AVERAGE('6050_Module3Project_Data'!$C$2:$C$253))</f>
        <v>9.3461551072357117E-3</v>
      </c>
      <c r="U137" s="27">
        <f>C$21*'6050_Module3Project_Data'!$E118+(1-'Part 1'!C$21)*'Part 1'!U136</f>
        <v>434.93305004522489</v>
      </c>
      <c r="V137" s="1">
        <f>C$22*'6050_Module3Project_Data'!$E118+(1-'Part 1'!C$22)*'Part 1'!V136</f>
        <v>441.90485601768586</v>
      </c>
      <c r="W137" s="1">
        <f>C$23*'6050_Module3Project_Data'!$E118+(1-'Part 1'!C$23)*'Part 1'!W136</f>
        <v>446.39991116008969</v>
      </c>
      <c r="X137" s="1">
        <f>C$24*'6050_Module3Project_Data'!$E118+(1-'Part 1'!C$24)*'Part 1'!X136</f>
        <v>448.89039108104197</v>
      </c>
      <c r="Z137" s="29">
        <f>ABS(('6050_Module3Project_Data'!$E119-'Part 1'!U137)/'6050_Module3Project_Data'!$E119)</f>
        <v>4.1406486610877501E-2</v>
      </c>
      <c r="AA137" s="29">
        <f>ABS(('6050_Module3Project_Data'!$E119-'Part 1'!V137)/'6050_Module3Project_Data'!$E119)</f>
        <v>2.6040609078430359E-2</v>
      </c>
      <c r="AB137" s="29">
        <f>ABS(('6050_Module3Project_Data'!$E119-'Part 1'!W137)/'6050_Module3Project_Data'!$E119)</f>
        <v>1.613349647480854E-2</v>
      </c>
      <c r="AC137" s="29">
        <f>ABS(('6050_Module3Project_Data'!$E119-'Part 1'!X137)/'6050_Module3Project_Data'!$E119)</f>
        <v>1.0644472595840336E-2</v>
      </c>
      <c r="AE137" s="30">
        <f>ABS(('6050_Module3Project_Data'!$E119-'Part 1'!U137)/AVERAGE('6050_Module3Project_Data'!$E$2:$E$253))</f>
        <v>4.2080316860453638E-2</v>
      </c>
      <c r="AF137" s="30">
        <f>ABS(('6050_Module3Project_Data'!$E119-'Part 1'!V137)/AVERAGE('6050_Module3Project_Data'!$E$2:$E$253))</f>
        <v>2.6464382055822355E-2</v>
      </c>
      <c r="AG137" s="30">
        <f>ABS(('6050_Module3Project_Data'!$E119-'Part 1'!W137)/AVERAGE('6050_Module3Project_Data'!$E$2:$E$253))</f>
        <v>1.639604562703002E-2</v>
      </c>
      <c r="AH137" s="31">
        <f>ABS(('6050_Module3Project_Data'!$E119-'Part 1'!X137)/AVERAGE('6050_Module3Project_Data'!$E$2:$E$253))</f>
        <v>1.0817695880715154E-2</v>
      </c>
    </row>
    <row r="138" spans="1:34" x14ac:dyDescent="0.2">
      <c r="A138" s="3"/>
      <c r="B138" s="2"/>
      <c r="C138" s="1"/>
      <c r="D138" s="2"/>
      <c r="E138" s="8">
        <v>119</v>
      </c>
      <c r="F138" s="27">
        <f>C$21*'6050_Module3Project_Data'!C119+(1-'Part 1'!C$21)*'Part 1'!F137</f>
        <v>130.35253435331597</v>
      </c>
      <c r="G138" s="1">
        <f>C$22*'6050_Module3Project_Data'!C119+(1-'Part 1'!C$22)*'Part 1'!G137</f>
        <v>132.28599459290598</v>
      </c>
      <c r="H138" s="1">
        <f>C$23*'6050_Module3Project_Data'!C119+(1-'Part 1'!C$23)*'Part 1'!H137</f>
        <v>133.08215006962894</v>
      </c>
      <c r="I138" s="1">
        <f>C$24*'6050_Module3Project_Data'!C119+(1-'Part 1'!C$24)*'Part 1'!I137</f>
        <v>133.50016027920077</v>
      </c>
      <c r="K138" s="29">
        <f>ABS(('6050_Module3Project_Data'!C120-'Part 1'!F138)/'6050_Module3Project_Data'!C120)</f>
        <v>3.934277270370054E-2</v>
      </c>
      <c r="L138" s="29">
        <f>ABS(('6050_Module3Project_Data'!$C120-'Part 1'!G138)/'6050_Module3Project_Data'!$C120)</f>
        <v>2.5093778143934056E-2</v>
      </c>
      <c r="M138" s="29">
        <f>ABS(('6050_Module3Project_Data'!$C120-'Part 1'!H138)/'6050_Module3Project_Data'!$C120)</f>
        <v>1.9226362396631523E-2</v>
      </c>
      <c r="N138" s="29">
        <f>ABS(('6050_Module3Project_Data'!$C120-'Part 1'!I138)/'6050_Module3Project_Data'!$C120)</f>
        <v>1.6145758472043487E-2</v>
      </c>
      <c r="P138" s="30">
        <f>ABS(('6050_Module3Project_Data'!$C120-'Part 1'!F138)/AVERAGE('6050_Module3Project_Data'!$C$2:$C$253))</f>
        <v>3.9860535896426623E-2</v>
      </c>
      <c r="Q138" s="30">
        <f>ABS(('6050_Module3Project_Data'!$C120-'Part 1'!G138)/AVERAGE('6050_Module3Project_Data'!$C$2:$C$253))</f>
        <v>2.5424020112064107E-2</v>
      </c>
      <c r="R138" s="30">
        <f>ABS(('6050_Module3Project_Data'!$C120-'Part 1'!H138)/AVERAGE('6050_Module3Project_Data'!$C$2:$C$253))</f>
        <v>1.9479387338568376E-2</v>
      </c>
      <c r="S138" s="31">
        <f>ABS(('6050_Module3Project_Data'!$C120-'Part 1'!I138)/AVERAGE('6050_Module3Project_Data'!$C$2:$C$253))</f>
        <v>1.6358241702913567E-2</v>
      </c>
      <c r="U138" s="27">
        <f>C$21*'6050_Module3Project_Data'!$E119+(1-'Part 1'!C$21)*'Part 1'!U137</f>
        <v>438.69044027617991</v>
      </c>
      <c r="V138" s="1">
        <f>C$22*'6050_Module3Project_Data'!$E119+(1-'Part 1'!C$22)*'Part 1'!V137</f>
        <v>446.63091409061155</v>
      </c>
      <c r="W138" s="1">
        <f>C$23*'6050_Module3Project_Data'!$E119+(1-'Part 1'!C$23)*'Part 1'!W137</f>
        <v>450.79196518403586</v>
      </c>
      <c r="X138" s="1">
        <f>C$24*'6050_Module3Project_Data'!$E119+(1-'Part 1'!C$24)*'Part 1'!X137</f>
        <v>452.75407917620839</v>
      </c>
      <c r="Z138" s="29">
        <f>ABS(('6050_Module3Project_Data'!$E120-'Part 1'!U138)/'6050_Module3Project_Data'!$E120)</f>
        <v>6.2707391869941148E-2</v>
      </c>
      <c r="AA138" s="29">
        <f>ABS(('6050_Module3Project_Data'!$E120-'Part 1'!V138)/'6050_Module3Project_Data'!$E120)</f>
        <v>4.5742017820231802E-2</v>
      </c>
      <c r="AB138" s="29">
        <f>ABS(('6050_Module3Project_Data'!$E120-'Part 1'!W138)/'6050_Module3Project_Data'!$E120)</f>
        <v>3.6851643027786457E-2</v>
      </c>
      <c r="AC138" s="29">
        <f>ABS(('6050_Module3Project_Data'!$E120-'Part 1'!X138)/'6050_Module3Project_Data'!$E120)</f>
        <v>3.2659450145684728E-2</v>
      </c>
      <c r="AE138" s="30">
        <f>ABS(('6050_Module3Project_Data'!$E120-'Part 1'!U138)/AVERAGE('6050_Module3Project_Data'!$E$2:$E$253))</f>
        <v>6.5739199532753229E-2</v>
      </c>
      <c r="AF138" s="30">
        <f>ABS(('6050_Module3Project_Data'!$E120-'Part 1'!V138)/AVERAGE('6050_Module3Project_Data'!$E$2:$E$253))</f>
        <v>4.7953575277883659E-2</v>
      </c>
      <c r="AG138" s="30">
        <f>ABS(('6050_Module3Project_Data'!$E120-'Part 1'!W138)/AVERAGE('6050_Module3Project_Data'!$E$2:$E$253))</f>
        <v>3.863336429520238E-2</v>
      </c>
      <c r="AH138" s="31">
        <f>ABS(('6050_Module3Project_Data'!$E120-'Part 1'!X138)/AVERAGE('6050_Module3Project_Data'!$E$2:$E$253))</f>
        <v>3.4238485220533375E-2</v>
      </c>
    </row>
    <row r="139" spans="1:34" x14ac:dyDescent="0.2">
      <c r="A139" s="3"/>
      <c r="B139" s="2"/>
      <c r="C139" s="1"/>
      <c r="D139" s="2"/>
      <c r="E139" s="8">
        <v>120</v>
      </c>
      <c r="F139" s="27">
        <f>C$21*'6050_Module3Project_Data'!C120+(1-'Part 1'!C$21)*'Part 1'!F138</f>
        <v>131.42022634265277</v>
      </c>
      <c r="G139" s="1">
        <f>C$22*'6050_Module3Project_Data'!C120+(1-'Part 1'!C$22)*'Part 1'!G138</f>
        <v>133.64799447574359</v>
      </c>
      <c r="H139" s="1">
        <f>C$23*'6050_Module3Project_Data'!C120+(1-'Part 1'!C$23)*'Part 1'!H138</f>
        <v>134.64745660785158</v>
      </c>
      <c r="I139" s="1">
        <f>C$24*'6050_Module3Project_Data'!C120+(1-'Part 1'!C$24)*'Part 1'!I138</f>
        <v>135.25282749584017</v>
      </c>
      <c r="K139" s="29">
        <f>ABS(('6050_Module3Project_Data'!C121-'Part 1'!F139)/'6050_Module3Project_Data'!C121)</f>
        <v>4.9198767340540191E-2</v>
      </c>
      <c r="L139" s="29">
        <f>ABS(('6050_Module3Project_Data'!$C121-'Part 1'!G139)/'6050_Module3Project_Data'!$C121)</f>
        <v>3.3081273512006446E-2</v>
      </c>
      <c r="M139" s="29">
        <f>ABS(('6050_Module3Project_Data'!$C121-'Part 1'!H139)/'6050_Module3Project_Data'!$C121)</f>
        <v>2.5850348306269578E-2</v>
      </c>
      <c r="N139" s="29">
        <f>ABS(('6050_Module3Project_Data'!$C121-'Part 1'!I139)/'6050_Module3Project_Data'!$C121)</f>
        <v>2.1470600968025267E-2</v>
      </c>
      <c r="P139" s="30">
        <f>ABS(('6050_Module3Project_Data'!$C121-'Part 1'!F139)/AVERAGE('6050_Module3Project_Data'!$C$2:$C$253))</f>
        <v>5.0775457016054897E-2</v>
      </c>
      <c r="Q139" s="30">
        <f>ABS(('6050_Module3Project_Data'!$C121-'Part 1'!G139)/AVERAGE('6050_Module3Project_Data'!$C$2:$C$253))</f>
        <v>3.4141440366151979E-2</v>
      </c>
      <c r="R139" s="30">
        <f>ABS(('6050_Module3Project_Data'!$C121-'Part 1'!H139)/AVERAGE('6050_Module3Project_Data'!$C$2:$C$253))</f>
        <v>2.6678783234340822E-2</v>
      </c>
      <c r="S139" s="31">
        <f>ABS(('6050_Module3Project_Data'!$C121-'Part 1'!I139)/AVERAGE('6050_Module3Project_Data'!$C$2:$C$253))</f>
        <v>2.2158676639496142E-2</v>
      </c>
      <c r="U139" s="27">
        <f>C$21*'6050_Module3Project_Data'!$E120+(1-'Part 1'!C$21)*'Part 1'!U138</f>
        <v>444.56035392094395</v>
      </c>
      <c r="V139" s="1">
        <f>C$22*'6050_Module3Project_Data'!$E120+(1-'Part 1'!C$22)*'Part 1'!V138</f>
        <v>455.19455185436698</v>
      </c>
      <c r="W139" s="1">
        <f>C$23*'6050_Module3Project_Data'!$E120+(1-'Part 1'!C$23)*'Part 1'!W138</f>
        <v>461.14079117361433</v>
      </c>
      <c r="X139" s="1">
        <f>C$24*'6050_Module3Project_Data'!$E120+(1-'Part 1'!C$24)*'Part 1'!X138</f>
        <v>464.98282263524169</v>
      </c>
      <c r="Z139" s="29">
        <f>ABS(('6050_Module3Project_Data'!$E121-'Part 1'!U139)/'6050_Module3Project_Data'!$E121)</f>
        <v>4.6539817747535309E-2</v>
      </c>
      <c r="AA139" s="29">
        <f>ABS(('6050_Module3Project_Data'!$E121-'Part 1'!V139)/'6050_Module3Project_Data'!$E121)</f>
        <v>2.3732376170067588E-2</v>
      </c>
      <c r="AB139" s="29">
        <f>ABS(('6050_Module3Project_Data'!$E121-'Part 1'!W139)/'6050_Module3Project_Data'!$E121)</f>
        <v>1.097932166342447E-2</v>
      </c>
      <c r="AC139" s="29">
        <f>ABS(('6050_Module3Project_Data'!$E121-'Part 1'!X139)/'6050_Module3Project_Data'!$E121)</f>
        <v>2.7392166128639935E-3</v>
      </c>
      <c r="AE139" s="30">
        <f>ABS(('6050_Module3Project_Data'!$E121-'Part 1'!U139)/AVERAGE('6050_Module3Project_Data'!$E$2:$E$253))</f>
        <v>4.8604395020284651E-2</v>
      </c>
      <c r="AF139" s="30">
        <f>ABS(('6050_Module3Project_Data'!$E121-'Part 1'!V139)/AVERAGE('6050_Module3Project_Data'!$E$2:$E$253))</f>
        <v>2.4785180560812213E-2</v>
      </c>
      <c r="AG139" s="30">
        <f>ABS(('6050_Module3Project_Data'!$E121-'Part 1'!W139)/AVERAGE('6050_Module3Project_Data'!$E$2:$E$253))</f>
        <v>1.1466381112163098E-2</v>
      </c>
      <c r="AH139" s="31">
        <f>ABS(('6050_Module3Project_Data'!$E121-'Part 1'!X139)/AVERAGE('6050_Module3Project_Data'!$E$2:$E$253))</f>
        <v>2.8607324381887704E-3</v>
      </c>
    </row>
    <row r="140" spans="1:34" x14ac:dyDescent="0.2">
      <c r="A140" s="3"/>
      <c r="B140" s="2"/>
      <c r="C140" s="1"/>
      <c r="D140" s="2"/>
      <c r="E140" s="8">
        <v>121</v>
      </c>
      <c r="F140" s="27">
        <f>C$21*'6050_Module3Project_Data'!C121+(1-'Part 1'!C$21)*'Part 1'!F139</f>
        <v>132.78028203412222</v>
      </c>
      <c r="G140" s="1">
        <f>C$22*'6050_Module3Project_Data'!C121+(1-'Part 1'!C$22)*'Part 1'!G139</f>
        <v>135.47699860544614</v>
      </c>
      <c r="H140" s="1">
        <f>C$23*'6050_Module3Project_Data'!C121+(1-'Part 1'!C$23)*'Part 1'!H139</f>
        <v>136.79128552314063</v>
      </c>
      <c r="I140" s="1">
        <f>C$24*'6050_Module3Project_Data'!C121+(1-'Part 1'!C$24)*'Part 1'!I139</f>
        <v>137.62696933916803</v>
      </c>
      <c r="K140" s="29">
        <f>ABS(('6050_Module3Project_Data'!C122-'Part 1'!F140)/'6050_Module3Project_Data'!C122)</f>
        <v>2.8815967900077736E-2</v>
      </c>
      <c r="L140" s="29">
        <f>ABS(('6050_Module3Project_Data'!$C122-'Part 1'!G140)/'6050_Module3Project_Data'!$C122)</f>
        <v>9.0915929172320064E-3</v>
      </c>
      <c r="M140" s="29">
        <f>ABS(('6050_Module3Project_Data'!$C122-'Part 1'!H140)/'6050_Module3Project_Data'!$C122)</f>
        <v>5.213891348372576E-4</v>
      </c>
      <c r="N140" s="29">
        <f>ABS(('6050_Module3Project_Data'!$C122-'Part 1'!I140)/'6050_Module3Project_Data'!$C122)</f>
        <v>6.6337633938523899E-3</v>
      </c>
      <c r="P140" s="30">
        <f>ABS(('6050_Module3Project_Data'!$C122-'Part 1'!F140)/AVERAGE('6050_Module3Project_Data'!$C$2:$C$253))</f>
        <v>2.9416595572821759E-2</v>
      </c>
      <c r="Q140" s="30">
        <f>ABS(('6050_Module3Project_Data'!$C122-'Part 1'!G140)/AVERAGE('6050_Module3Project_Data'!$C$2:$C$253))</f>
        <v>9.2810941796691564E-3</v>
      </c>
      <c r="R140" s="30">
        <f>ABS(('6050_Module3Project_Data'!$C122-'Part 1'!H140)/AVERAGE('6050_Module3Project_Data'!$C$2:$C$253))</f>
        <v>5.3225674628578647E-4</v>
      </c>
      <c r="S140" s="31">
        <f>ABS(('6050_Module3Project_Data'!$C122-'Part 1'!I140)/AVERAGE('6050_Module3Project_Data'!$C$2:$C$253))</f>
        <v>6.7720347121228864E-3</v>
      </c>
      <c r="U140" s="27">
        <f>C$21*'6050_Module3Project_Data'!$E121+(1-'Part 1'!C$21)*'Part 1'!U139</f>
        <v>448.90028509675517</v>
      </c>
      <c r="V140" s="1">
        <f>C$22*'6050_Module3Project_Data'!$E121+(1-'Part 1'!C$22)*'Part 1'!V139</f>
        <v>459.62073503262019</v>
      </c>
      <c r="W140" s="1">
        <f>C$23*'6050_Module3Project_Data'!$E121+(1-'Part 1'!C$23)*'Part 1'!W139</f>
        <v>464.21232234944569</v>
      </c>
      <c r="X140" s="1">
        <f>C$24*'6050_Module3Project_Data'!$E121+(1-'Part 1'!C$24)*'Part 1'!X139</f>
        <v>466.00457236704835</v>
      </c>
      <c r="Z140" s="29">
        <f>ABS(('6050_Module3Project_Data'!$E122-'Part 1'!U140)/'6050_Module3Project_Data'!$E122)</f>
        <v>1.9547277239284511E-2</v>
      </c>
      <c r="AA140" s="29">
        <f>ABS(('6050_Module3Project_Data'!$E122-'Part 1'!V140)/'6050_Module3Project_Data'!$E122)</f>
        <v>3.8674869695938525E-3</v>
      </c>
      <c r="AB140" s="29">
        <f>ABS(('6050_Module3Project_Data'!$E122-'Part 1'!W140)/'6050_Module3Project_Data'!$E122)</f>
        <v>1.389607112521498E-2</v>
      </c>
      <c r="AC140" s="29">
        <f>ABS(('6050_Module3Project_Data'!$E122-'Part 1'!X140)/'6050_Module3Project_Data'!$E122)</f>
        <v>1.7810562757243527E-2</v>
      </c>
      <c r="AE140" s="30">
        <f>ABS(('6050_Module3Project_Data'!$E122-'Part 1'!U140)/AVERAGE('6050_Module3Project_Data'!$E$2:$E$253))</f>
        <v>2.004620614204744E-2</v>
      </c>
      <c r="AF140" s="30">
        <f>ABS(('6050_Module3Project_Data'!$E122-'Part 1'!V140)/AVERAGE('6050_Module3Project_Data'!$E$2:$E$253))</f>
        <v>3.9662015376929552E-3</v>
      </c>
      <c r="AG140" s="30">
        <f>ABS(('6050_Module3Project_Data'!$E122-'Part 1'!W140)/AVERAGE('6050_Module3Project_Data'!$E$2:$E$253))</f>
        <v>1.4250757429314942E-2</v>
      </c>
      <c r="AH140" s="31">
        <f>ABS(('6050_Module3Project_Data'!$E122-'Part 1'!X140)/AVERAGE('6050_Module3Project_Data'!$E$2:$E$253))</f>
        <v>1.826516338654258E-2</v>
      </c>
    </row>
    <row r="141" spans="1:34" x14ac:dyDescent="0.2">
      <c r="A141" s="3"/>
      <c r="B141" s="2"/>
      <c r="C141" s="1"/>
      <c r="D141" s="2"/>
      <c r="E141" s="8">
        <v>122</v>
      </c>
      <c r="F141" s="27">
        <f>C$21*'6050_Module3Project_Data'!C122+(1-'Part 1'!C$21)*'Part 1'!F140</f>
        <v>133.5682258672978</v>
      </c>
      <c r="G141" s="1">
        <f>C$22*'6050_Module3Project_Data'!C122+(1-'Part 1'!C$22)*'Part 1'!G140</f>
        <v>135.9741996432677</v>
      </c>
      <c r="H141" s="1">
        <f>C$23*'6050_Module3Project_Data'!C122+(1-'Part 1'!C$23)*'Part 1'!H140</f>
        <v>136.74851492925626</v>
      </c>
      <c r="I141" s="1">
        <f>C$24*'6050_Module3Project_Data'!C122+(1-'Part 1'!C$24)*'Part 1'!I140</f>
        <v>136.9013948278336</v>
      </c>
      <c r="K141" s="29">
        <f>ABS(('6050_Module3Project_Data'!C123-'Part 1'!F141)/'6050_Module3Project_Data'!C123)</f>
        <v>3.0209889819018804E-2</v>
      </c>
      <c r="L141" s="29">
        <f>ABS(('6050_Module3Project_Data'!$C123-'Part 1'!G141)/'6050_Module3Project_Data'!$C123)</f>
        <v>1.2740992870364566E-2</v>
      </c>
      <c r="M141" s="29">
        <f>ABS(('6050_Module3Project_Data'!$C123-'Part 1'!H141)/'6050_Module3Project_Data'!$C123)</f>
        <v>7.1189723513548882E-3</v>
      </c>
      <c r="N141" s="29">
        <f>ABS(('6050_Module3Project_Data'!$C123-'Part 1'!I141)/'6050_Module3Project_Data'!$C123)</f>
        <v>6.0089672380648825E-3</v>
      </c>
      <c r="P141" s="30">
        <f>ABS(('6050_Module3Project_Data'!$C123-'Part 1'!F141)/AVERAGE('6050_Module3Project_Data'!$C$2:$C$253))</f>
        <v>3.1067169892809214E-2</v>
      </c>
      <c r="Q141" s="30">
        <f>ABS(('6050_Module3Project_Data'!$C123-'Part 1'!G141)/AVERAGE('6050_Module3Project_Data'!$C$2:$C$253))</f>
        <v>1.3102549942353384E-2</v>
      </c>
      <c r="R141" s="30">
        <f>ABS(('6050_Module3Project_Data'!$C123-'Part 1'!H141)/AVERAGE('6050_Module3Project_Data'!$C$2:$C$253))</f>
        <v>7.3209907360376174E-3</v>
      </c>
      <c r="S141" s="31">
        <f>ABS(('6050_Module3Project_Data'!$C123-'Part 1'!I141)/AVERAGE('6050_Module3Project_Data'!$C$2:$C$253))</f>
        <v>6.1794864921274825E-3</v>
      </c>
      <c r="U141" s="27">
        <f>C$21*'6050_Module3Project_Data'!$E122+(1-'Part 1'!C$21)*'Part 1'!U140</f>
        <v>450.69022929740413</v>
      </c>
      <c r="V141" s="1">
        <f>C$22*'6050_Module3Project_Data'!$E122+(1-'Part 1'!C$22)*'Part 1'!V140</f>
        <v>458.9124434595721</v>
      </c>
      <c r="W141" s="1">
        <f>C$23*'6050_Module3Project_Data'!$E122+(1-'Part 1'!C$23)*'Part 1'!W140</f>
        <v>460.39493259977826</v>
      </c>
      <c r="X141" s="1">
        <f>C$24*'6050_Module3Project_Data'!$E122+(1-'Part 1'!C$24)*'Part 1'!X140</f>
        <v>459.4809193534096</v>
      </c>
      <c r="Z141" s="29">
        <f>ABS(('6050_Module3Project_Data'!$E123-'Part 1'!U141)/'6050_Module3Project_Data'!$E123)</f>
        <v>3.2666768864649455E-2</v>
      </c>
      <c r="AA141" s="29">
        <f>ABS(('6050_Module3Project_Data'!$E123-'Part 1'!V141)/'6050_Module3Project_Data'!$E123)</f>
        <v>1.501912426188994E-2</v>
      </c>
      <c r="AB141" s="29">
        <f>ABS(('6050_Module3Project_Data'!$E123-'Part 1'!W141)/'6050_Module3Project_Data'!$E123)</f>
        <v>1.1837202585100334E-2</v>
      </c>
      <c r="AC141" s="29">
        <f>ABS(('6050_Module3Project_Data'!$E123-'Part 1'!X141)/'6050_Module3Project_Data'!$E123)</f>
        <v>1.3798983270447431E-2</v>
      </c>
      <c r="AE141" s="30">
        <f>ABS(('6050_Module3Project_Data'!$E123-'Part 1'!U141)/AVERAGE('6050_Module3Project_Data'!$E$2:$E$253))</f>
        <v>3.4090306837417331E-2</v>
      </c>
      <c r="AF141" s="30">
        <f>ABS(('6050_Module3Project_Data'!$E123-'Part 1'!V141)/AVERAGE('6050_Module3Project_Data'!$E$2:$E$253))</f>
        <v>1.5673621001163606E-2</v>
      </c>
      <c r="AG141" s="30">
        <f>ABS(('6050_Module3Project_Data'!$E123-'Part 1'!W141)/AVERAGE('6050_Module3Project_Data'!$E$2:$E$253))</f>
        <v>1.2353038952053402E-2</v>
      </c>
      <c r="AH141" s="31">
        <f>ABS(('6050_Module3Project_Data'!$E123-'Part 1'!X141)/AVERAGE('6050_Module3Project_Data'!$E$2:$E$253))</f>
        <v>1.4400309246470963E-2</v>
      </c>
    </row>
    <row r="142" spans="1:34" x14ac:dyDescent="0.2">
      <c r="A142" s="3"/>
      <c r="B142" s="2"/>
      <c r="C142" s="1"/>
      <c r="D142" s="2"/>
      <c r="E142" s="8">
        <v>123</v>
      </c>
      <c r="F142" s="27">
        <f>C$21*'6050_Module3Project_Data'!C123+(1-'Part 1'!C$21)*'Part 1'!F141</f>
        <v>134.40038147383825</v>
      </c>
      <c r="G142" s="1">
        <f>C$22*'6050_Module3Project_Data'!C123+(1-'Part 1'!C$22)*'Part 1'!G141</f>
        <v>136.67612134596061</v>
      </c>
      <c r="H142" s="1">
        <f>C$23*'6050_Module3Project_Data'!C123+(1-'Part 1'!C$23)*'Part 1'!H141</f>
        <v>137.3368083117025</v>
      </c>
      <c r="I142" s="1">
        <f>C$24*'6050_Module3Project_Data'!C123+(1-'Part 1'!C$24)*'Part 1'!I141</f>
        <v>137.56348208556673</v>
      </c>
      <c r="K142" s="29">
        <f>ABS(('6050_Module3Project_Data'!C124-'Part 1'!F142)/'6050_Module3Project_Data'!C124)</f>
        <v>1.8055995093489005E-3</v>
      </c>
      <c r="L142" s="29">
        <f>ABS(('6050_Module3Project_Data'!$C124-'Part 1'!G142)/'6050_Module3Project_Data'!$C124)</f>
        <v>1.5096367378059326E-2</v>
      </c>
      <c r="M142" s="29">
        <f>ABS(('6050_Module3Project_Data'!$C124-'Part 1'!H142)/'6050_Module3Project_Data'!$C124)</f>
        <v>2.0003303076073588E-2</v>
      </c>
      <c r="N142" s="29">
        <f>ABS(('6050_Module3Project_Data'!$C124-'Part 1'!I142)/'6050_Module3Project_Data'!$C124)</f>
        <v>2.1686813861743544E-2</v>
      </c>
      <c r="P142" s="30">
        <f>ABS(('6050_Module3Project_Data'!$C124-'Part 1'!F142)/AVERAGE('6050_Module3Project_Data'!$C$2:$C$253))</f>
        <v>1.8152395474652916E-3</v>
      </c>
      <c r="Q142" s="30">
        <f>ABS(('6050_Module3Project_Data'!$C124-'Part 1'!G142)/AVERAGE('6050_Module3Project_Data'!$C$2:$C$253))</f>
        <v>1.5176966401369878E-2</v>
      </c>
      <c r="R142" s="30">
        <f>ABS(('6050_Module3Project_Data'!$C124-'Part 1'!H142)/AVERAGE('6050_Module3Project_Data'!$C$2:$C$253))</f>
        <v>2.0110100072366861E-2</v>
      </c>
      <c r="S142" s="31">
        <f>ABS(('6050_Module3Project_Data'!$C124-'Part 1'!I142)/AVERAGE('6050_Module3Project_Data'!$C$2:$C$253))</f>
        <v>2.1802599068356542E-2</v>
      </c>
      <c r="U142" s="27">
        <f>C$21*'6050_Module3Project_Data'!$E123+(1-'Part 1'!C$21)*'Part 1'!U141</f>
        <v>453.73418417792334</v>
      </c>
      <c r="V142" s="1">
        <f>C$22*'6050_Module3Project_Data'!$E123+(1-'Part 1'!C$22)*'Part 1'!V141</f>
        <v>461.71146755574324</v>
      </c>
      <c r="W142" s="1">
        <f>C$23*'6050_Module3Project_Data'!$E123+(1-'Part 1'!C$23)*'Part 1'!W141</f>
        <v>463.70397525991132</v>
      </c>
      <c r="X142" s="1">
        <f>C$24*'6050_Module3Project_Data'!$E123+(1-'Part 1'!C$24)*'Part 1'!X141</f>
        <v>464.62418683068194</v>
      </c>
      <c r="Z142" s="29">
        <f>ABS(('6050_Module3Project_Data'!$E124-'Part 1'!U142)/'6050_Module3Project_Data'!$E124)</f>
        <v>2.3306699188304414E-2</v>
      </c>
      <c r="AA142" s="29">
        <f>ABS(('6050_Module3Project_Data'!$E124-'Part 1'!V142)/'6050_Module3Project_Data'!$E124)</f>
        <v>4.1297866277988718E-2</v>
      </c>
      <c r="AB142" s="29">
        <f>ABS(('6050_Module3Project_Data'!$E124-'Part 1'!W142)/'6050_Module3Project_Data'!$E124)</f>
        <v>4.579156887514628E-2</v>
      </c>
      <c r="AC142" s="29">
        <f>ABS(('6050_Module3Project_Data'!$E124-'Part 1'!X142)/'6050_Module3Project_Data'!$E124)</f>
        <v>4.7866922017749509E-2</v>
      </c>
      <c r="AE142" s="30">
        <f>ABS(('6050_Module3Project_Data'!$E124-'Part 1'!U142)/AVERAGE('6050_Module3Project_Data'!$E$2:$E$253))</f>
        <v>2.3147236494554971E-2</v>
      </c>
      <c r="AF142" s="30">
        <f>ABS(('6050_Module3Project_Data'!$E124-'Part 1'!V142)/AVERAGE('6050_Module3Project_Data'!$E$2:$E$253))</f>
        <v>4.1015309363790546E-2</v>
      </c>
      <c r="AG142" s="30">
        <f>ABS(('6050_Module3Project_Data'!$E124-'Part 1'!W142)/AVERAGE('6050_Module3Project_Data'!$E$2:$E$253))</f>
        <v>4.5478266383667421E-2</v>
      </c>
      <c r="AH142" s="31">
        <f>ABS(('6050_Module3Project_Data'!$E124-'Part 1'!X142)/AVERAGE('6050_Module3Project_Data'!$E$2:$E$253))</f>
        <v>4.7539420115194589E-2</v>
      </c>
    </row>
    <row r="143" spans="1:34" x14ac:dyDescent="0.2">
      <c r="A143" s="3"/>
      <c r="B143" s="2"/>
      <c r="C143" s="1"/>
      <c r="D143" s="2"/>
      <c r="E143" s="8">
        <v>124</v>
      </c>
      <c r="F143" s="27">
        <f>C$21*'6050_Module3Project_Data'!C124+(1-'Part 1'!C$21)*'Part 1'!F142</f>
        <v>134.44900391907061</v>
      </c>
      <c r="G143" s="1">
        <f>C$22*'6050_Module3Project_Data'!C124+(1-'Part 1'!C$22)*'Part 1'!G142</f>
        <v>135.86307028757636</v>
      </c>
      <c r="H143" s="1">
        <f>C$23*'6050_Module3Project_Data'!C124+(1-'Part 1'!C$23)*'Part 1'!H142</f>
        <v>135.72081954468098</v>
      </c>
      <c r="I143" s="1">
        <f>C$24*'6050_Module3Project_Data'!C124+(1-'Part 1'!C$24)*'Part 1'!I142</f>
        <v>135.22749137711335</v>
      </c>
      <c r="K143" s="29">
        <f>ABS(('6050_Module3Project_Data'!C125-'Part 1'!F143)/'6050_Module3Project_Data'!C125)</f>
        <v>3.2085504895167541E-3</v>
      </c>
      <c r="L143" s="29">
        <f>ABS(('6050_Module3Project_Data'!$C125-'Part 1'!G143)/'6050_Module3Project_Data'!$C125)</f>
        <v>1.3759788732222823E-2</v>
      </c>
      <c r="M143" s="29">
        <f>ABS(('6050_Module3Project_Data'!$C125-'Part 1'!H143)/'6050_Module3Project_Data'!$C125)</f>
        <v>1.2698366502036302E-2</v>
      </c>
      <c r="N143" s="29">
        <f>ABS(('6050_Module3Project_Data'!$C125-'Part 1'!I143)/'6050_Module3Project_Data'!$C125)</f>
        <v>9.0173348731291021E-3</v>
      </c>
      <c r="P143" s="30">
        <f>ABS(('6050_Module3Project_Data'!$C125-'Part 1'!F143)/AVERAGE('6050_Module3Project_Data'!$C$2:$C$253))</f>
        <v>3.2107196518099072E-3</v>
      </c>
      <c r="Q143" s="30">
        <f>ABS(('6050_Module3Project_Data'!$C125-'Part 1'!G143)/AVERAGE('6050_Module3Project_Data'!$C$2:$C$253))</f>
        <v>1.3769091130604025E-2</v>
      </c>
      <c r="R143" s="30">
        <f>ABS(('6050_Module3Project_Data'!$C125-'Part 1'!H143)/AVERAGE('6050_Module3Project_Data'!$C$2:$C$253))</f>
        <v>1.2706951318728716E-2</v>
      </c>
      <c r="S143" s="31">
        <f>ABS(('6050_Module3Project_Data'!$C125-'Part 1'!I143)/AVERAGE('6050_Module3Project_Data'!$C$2:$C$253))</f>
        <v>9.0234311034534907E-3</v>
      </c>
      <c r="U143" s="27">
        <f>C$21*'6050_Module3Project_Data'!$E124+(1-'Part 1'!C$21)*'Part 1'!U142</f>
        <v>451.6673461223387</v>
      </c>
      <c r="V143" s="1">
        <f>C$22*'6050_Module3Project_Data'!$E124+(1-'Part 1'!C$22)*'Part 1'!V142</f>
        <v>454.38687809344594</v>
      </c>
      <c r="W143" s="1">
        <f>C$23*'6050_Module3Project_Data'!$E124+(1-'Part 1'!C$23)*'Part 1'!W142</f>
        <v>451.52158644396457</v>
      </c>
      <c r="X143" s="1">
        <f>C$24*'6050_Module3Project_Data'!$E124+(1-'Part 1'!C$24)*'Part 1'!X142</f>
        <v>447.64483248613641</v>
      </c>
      <c r="Z143" s="29">
        <f>ABS(('6050_Module3Project_Data'!$E125-'Part 1'!U143)/'6050_Module3Project_Data'!$E125)</f>
        <v>9.8992845437609906E-3</v>
      </c>
      <c r="AA143" s="29">
        <f>ABS(('6050_Module3Project_Data'!$E125-'Part 1'!V143)/'6050_Module3Project_Data'!$E125)</f>
        <v>1.5979984013169135E-2</v>
      </c>
      <c r="AB143" s="29">
        <f>ABS(('6050_Module3Project_Data'!$E125-'Part 1'!W143)/'6050_Module3Project_Data'!$E125)</f>
        <v>9.5733752298175923E-3</v>
      </c>
      <c r="AC143" s="29">
        <f>ABS(('6050_Module3Project_Data'!$E125-'Part 1'!X143)/'6050_Module3Project_Data'!$E125)</f>
        <v>9.0520144666702488E-4</v>
      </c>
      <c r="AE143" s="30">
        <f>ABS(('6050_Module3Project_Data'!$E125-'Part 1'!U143)/AVERAGE('6050_Module3Project_Data'!$E$2:$E$253))</f>
        <v>9.916699017906587E-3</v>
      </c>
      <c r="AF143" s="30">
        <f>ABS(('6050_Module3Project_Data'!$E125-'Part 1'!V143)/AVERAGE('6050_Module3Project_Data'!$E$2:$E$253))</f>
        <v>1.600809544053686E-2</v>
      </c>
      <c r="AG143" s="30">
        <f>ABS(('6050_Module3Project_Data'!$E125-'Part 1'!W143)/AVERAGE('6050_Module3Project_Data'!$E$2:$E$253))</f>
        <v>9.5902163757295798E-3</v>
      </c>
      <c r="AH143" s="31">
        <f>ABS(('6050_Module3Project_Data'!$E125-'Part 1'!X143)/AVERAGE('6050_Module3Project_Data'!$E$2:$E$253))</f>
        <v>9.0679384530147717E-4</v>
      </c>
    </row>
    <row r="144" spans="1:34" x14ac:dyDescent="0.2">
      <c r="A144" s="3"/>
      <c r="B144" s="2"/>
      <c r="C144" s="1"/>
      <c r="D144" s="2"/>
      <c r="E144" s="8">
        <v>125</v>
      </c>
      <c r="F144" s="27">
        <f>C$21*'6050_Module3Project_Data'!C125+(1-'Part 1'!C$21)*'Part 1'!F143</f>
        <v>134.3630025752565</v>
      </c>
      <c r="G144" s="1">
        <f>C$22*'6050_Module3Project_Data'!C125+(1-'Part 1'!C$22)*'Part 1'!G143</f>
        <v>135.12544105254582</v>
      </c>
      <c r="H144" s="1">
        <f>C$23*'6050_Module3Project_Data'!C125+(1-'Part 1'!C$23)*'Part 1'!H143</f>
        <v>134.6997261378724</v>
      </c>
      <c r="I144" s="1">
        <f>C$24*'6050_Module3Project_Data'!C125+(1-'Part 1'!C$24)*'Part 1'!I143</f>
        <v>134.26069603542268</v>
      </c>
      <c r="K144" s="29">
        <f>ABS(('6050_Module3Project_Data'!C126-'Part 1'!F144)/'6050_Module3Project_Data'!C126)</f>
        <v>2.593856701483482E-2</v>
      </c>
      <c r="L144" s="29">
        <f>ABS(('6050_Module3Project_Data'!$C126-'Part 1'!G144)/'6050_Module3Project_Data'!$C126)</f>
        <v>2.0411287172041038E-2</v>
      </c>
      <c r="M144" s="29">
        <f>ABS(('6050_Module3Project_Data'!$C126-'Part 1'!H144)/'6050_Module3Project_Data'!$C126)</f>
        <v>2.3497497452268229E-2</v>
      </c>
      <c r="N144" s="29">
        <f>ABS(('6050_Module3Project_Data'!$C126-'Part 1'!I144)/'6050_Module3Project_Data'!$C126)</f>
        <v>2.6680235873704421E-2</v>
      </c>
      <c r="P144" s="30">
        <f>ABS(('6050_Module3Project_Data'!$C126-'Part 1'!F144)/AVERAGE('6050_Module3Project_Data'!$C$2:$C$253))</f>
        <v>2.6715694976759012E-2</v>
      </c>
      <c r="Q144" s="30">
        <f>ABS(('6050_Module3Project_Data'!$C126-'Part 1'!G144)/AVERAGE('6050_Module3Project_Data'!$C$2:$C$253))</f>
        <v>2.1022816019844608E-2</v>
      </c>
      <c r="R144" s="30">
        <f>ABS(('6050_Module3Project_Data'!$C126-'Part 1'!H144)/AVERAGE('6050_Module3Project_Data'!$C$2:$C$253))</f>
        <v>2.4201490170715493E-2</v>
      </c>
      <c r="S144" s="31">
        <f>ABS(('6050_Module3Project_Data'!$C126-'Part 1'!I144)/AVERAGE('6050_Module3Project_Data'!$C$2:$C$253))</f>
        <v>2.7479584477516281E-2</v>
      </c>
      <c r="U144" s="27">
        <f>C$21*'6050_Module3Project_Data'!$E125+(1-'Part 1'!C$21)*'Part 1'!U143</f>
        <v>450.78187493787101</v>
      </c>
      <c r="V144" s="1">
        <f>C$22*'6050_Module3Project_Data'!$E125+(1-'Part 1'!C$22)*'Part 1'!V143</f>
        <v>451.52812293606758</v>
      </c>
      <c r="W144" s="1">
        <f>C$23*'6050_Module3Project_Data'!$E125+(1-'Part 1'!C$23)*'Part 1'!W143</f>
        <v>448.95262869758585</v>
      </c>
      <c r="X144" s="1">
        <f>C$24*'6050_Module3Project_Data'!$E125+(1-'Part 1'!C$24)*'Part 1'!X143</f>
        <v>447.32095865722732</v>
      </c>
      <c r="Z144" s="29">
        <f>ABS(('6050_Module3Project_Data'!$E126-'Part 1'!U144)/'6050_Module3Project_Data'!$E126)</f>
        <v>9.3577124705266201E-3</v>
      </c>
      <c r="AA144" s="29">
        <f>ABS(('6050_Module3Project_Data'!$E126-'Part 1'!V144)/'6050_Module3Project_Data'!$E126)</f>
        <v>7.7177511830422351E-3</v>
      </c>
      <c r="AB144" s="29">
        <f>ABS(('6050_Module3Project_Data'!$E126-'Part 1'!W144)/'6050_Module3Project_Data'!$E126)</f>
        <v>1.3377680398874527E-2</v>
      </c>
      <c r="AC144" s="29">
        <f>ABS(('6050_Module3Project_Data'!$E126-'Part 1'!X144)/'6050_Module3Project_Data'!$E126)</f>
        <v>1.6963453099910614E-2</v>
      </c>
      <c r="AE144" s="30">
        <f>ABS(('6050_Module3Project_Data'!$E126-'Part 1'!U144)/AVERAGE('6050_Module3Project_Data'!$E$2:$E$253))</f>
        <v>9.5376630328320462E-3</v>
      </c>
      <c r="AF144" s="30">
        <f>ABS(('6050_Module3Project_Data'!$E126-'Part 1'!V144)/AVERAGE('6050_Module3Project_Data'!$E$2:$E$253))</f>
        <v>7.8661649828353011E-3</v>
      </c>
      <c r="AG144" s="30">
        <f>ABS(('6050_Module3Project_Data'!$E126-'Part 1'!W144)/AVERAGE('6050_Module3Project_Data'!$E$2:$E$253))</f>
        <v>1.3634935696865559E-2</v>
      </c>
      <c r="AH144" s="31">
        <f>ABS(('6050_Module3Project_Data'!$E126-'Part 1'!X144)/AVERAGE('6050_Module3Project_Data'!$E$2:$E$253))</f>
        <v>1.7289663478097069E-2</v>
      </c>
    </row>
    <row r="145" spans="1:34" x14ac:dyDescent="0.2">
      <c r="A145" s="3"/>
      <c r="B145" s="2"/>
      <c r="C145" s="1"/>
      <c r="D145" s="2"/>
      <c r="E145" s="8">
        <v>126</v>
      </c>
      <c r="F145" s="27">
        <f>C$21*'6050_Module3Project_Data'!C126+(1-'Part 1'!C$21)*'Part 1'!F144</f>
        <v>135.07860092020522</v>
      </c>
      <c r="G145" s="1">
        <f>C$22*'6050_Module3Project_Data'!C126+(1-'Part 1'!C$22)*'Part 1'!G144</f>
        <v>136.2516623515275</v>
      </c>
      <c r="H145" s="1">
        <f>C$23*'6050_Module3Project_Data'!C126+(1-'Part 1'!C$23)*'Part 1'!H144</f>
        <v>136.64448703514898</v>
      </c>
      <c r="I145" s="1">
        <f>C$24*'6050_Module3Project_Data'!C126+(1-'Part 1'!C$24)*'Part 1'!I144</f>
        <v>137.20493464708454</v>
      </c>
      <c r="K145" s="29">
        <f>ABS(('6050_Module3Project_Data'!C127-'Part 1'!F145)/'6050_Module3Project_Data'!C127)</f>
        <v>6.153052994385004E-2</v>
      </c>
      <c r="L145" s="29">
        <f>ABS(('6050_Module3Project_Data'!$C127-'Part 1'!G145)/'6050_Module3Project_Data'!$C127)</f>
        <v>5.3380591076429784E-2</v>
      </c>
      <c r="M145" s="29">
        <f>ABS(('6050_Module3Project_Data'!$C127-'Part 1'!H145)/'6050_Module3Project_Data'!$C127)</f>
        <v>5.0651409917076472E-2</v>
      </c>
      <c r="N145" s="29">
        <f>ABS(('6050_Module3Project_Data'!$C127-'Part 1'!I145)/'6050_Module3Project_Data'!$C127)</f>
        <v>4.6757654949344023E-2</v>
      </c>
      <c r="P145" s="30">
        <f>ABS(('6050_Module3Project_Data'!$C127-'Part 1'!F145)/AVERAGE('6050_Module3Project_Data'!$C$2:$C$253))</f>
        <v>6.612781987569874E-2</v>
      </c>
      <c r="Q145" s="30">
        <f>ABS(('6050_Module3Project_Data'!$C127-'Part 1'!G145)/AVERAGE('6050_Module3Project_Data'!$C$2:$C$253))</f>
        <v>5.7368953506198382E-2</v>
      </c>
      <c r="R145" s="30">
        <f>ABS(('6050_Module3Project_Data'!$C127-'Part 1'!H145)/AVERAGE('6050_Module3Project_Data'!$C$2:$C$253))</f>
        <v>5.4435859962577687E-2</v>
      </c>
      <c r="S145" s="31">
        <f>ABS(('6050_Module3Project_Data'!$C127-'Part 1'!I145)/AVERAGE('6050_Module3Project_Data'!$C$2:$C$253))</f>
        <v>5.0251180789794875E-2</v>
      </c>
      <c r="U145" s="27">
        <f>C$21*'6050_Module3Project_Data'!$E126+(1-'Part 1'!C$21)*'Part 1'!U144</f>
        <v>451.63350165029686</v>
      </c>
      <c r="V145" s="1">
        <f>C$22*'6050_Module3Project_Data'!$E126+(1-'Part 1'!C$22)*'Part 1'!V144</f>
        <v>452.93287716164059</v>
      </c>
      <c r="W145" s="1">
        <f>C$23*'6050_Module3Project_Data'!$E126+(1-'Part 1'!C$23)*'Part 1'!W144</f>
        <v>452.60505657903434</v>
      </c>
      <c r="X145" s="1">
        <f>C$24*'6050_Module3Project_Data'!$E126+(1-'Part 1'!C$24)*'Part 1'!X144</f>
        <v>453.49619853144549</v>
      </c>
      <c r="Z145" s="29">
        <f>ABS(('6050_Module3Project_Data'!$E127-'Part 1'!U145)/'6050_Module3Project_Data'!$E127)</f>
        <v>7.002411648000785E-2</v>
      </c>
      <c r="AA145" s="29">
        <f>ABS(('6050_Module3Project_Data'!$E127-'Part 1'!V145)/'6050_Module3Project_Data'!$E127)</f>
        <v>6.7348522475642367E-2</v>
      </c>
      <c r="AB145" s="29">
        <f>ABS(('6050_Module3Project_Data'!$E127-'Part 1'!W145)/'6050_Module3Project_Data'!$E127)</f>
        <v>6.8023550423815582E-2</v>
      </c>
      <c r="AC145" s="29">
        <f>ABS(('6050_Module3Project_Data'!$E127-'Part 1'!X145)/'6050_Module3Project_Data'!$E127)</f>
        <v>6.6188565814598116E-2</v>
      </c>
      <c r="AE145" s="30">
        <f>ABS(('6050_Module3Project_Data'!$E127-'Part 1'!U145)/AVERAGE('6050_Module3Project_Data'!$E$2:$E$253))</f>
        <v>7.6170147484463158E-2</v>
      </c>
      <c r="AF145" s="30">
        <f>ABS(('6050_Module3Project_Data'!$E127-'Part 1'!V145)/AVERAGE('6050_Module3Project_Data'!$E$2:$E$253))</f>
        <v>7.3259716047898729E-2</v>
      </c>
      <c r="AG145" s="30">
        <f>ABS(('6050_Module3Project_Data'!$E127-'Part 1'!W145)/AVERAGE('6050_Module3Project_Data'!$E$2:$E$253))</f>
        <v>7.3993991336943871E-2</v>
      </c>
      <c r="AH145" s="31">
        <f>ABS(('6050_Module3Project_Data'!$E127-'Part 1'!X145)/AVERAGE('6050_Module3Project_Data'!$E$2:$E$253))</f>
        <v>7.1997949753817014E-2</v>
      </c>
    </row>
    <row r="146" spans="1:34" x14ac:dyDescent="0.2">
      <c r="A146" s="3"/>
      <c r="B146" s="2"/>
      <c r="C146" s="1"/>
      <c r="D146" s="2"/>
      <c r="E146" s="8">
        <v>127</v>
      </c>
      <c r="F146" s="27">
        <f>C$21*'6050_Module3Project_Data'!C127+(1-'Part 1'!C$21)*'Part 1'!F145</f>
        <v>136.84988025616417</v>
      </c>
      <c r="G146" s="1">
        <f>C$22*'6050_Module3Project_Data'!C127+(1-'Part 1'!C$22)*'Part 1'!G145</f>
        <v>139.3249964509165</v>
      </c>
      <c r="H146" s="1">
        <f>C$23*'6050_Module3Project_Data'!C127+(1-'Part 1'!C$23)*'Part 1'!H145</f>
        <v>141.01879337405961</v>
      </c>
      <c r="I146" s="1">
        <f>C$24*'6050_Module3Project_Data'!C127+(1-'Part 1'!C$24)*'Part 1'!I145</f>
        <v>142.58898500941692</v>
      </c>
      <c r="K146" s="29">
        <f>ABS(('6050_Module3Project_Data'!C128-'Part 1'!F146)/'6050_Module3Project_Data'!C128)</f>
        <v>5.3040301530360205E-2</v>
      </c>
      <c r="L146" s="29">
        <f>ABS(('6050_Module3Project_Data'!$C128-'Part 1'!G146)/'6050_Module3Project_Data'!$C128)</f>
        <v>3.5913247556526598E-2</v>
      </c>
      <c r="M146" s="29">
        <f>ABS(('6050_Module3Project_Data'!$C128-'Part 1'!H146)/'6050_Module3Project_Data'!$C128)</f>
        <v>2.4192686160301652E-2</v>
      </c>
      <c r="N146" s="29">
        <f>ABS(('6050_Module3Project_Data'!$C128-'Part 1'!I146)/'6050_Module3Project_Data'!$C128)</f>
        <v>1.3327435896478144E-2</v>
      </c>
      <c r="P146" s="30">
        <f>ABS(('6050_Module3Project_Data'!$C128-'Part 1'!F146)/AVERAGE('6050_Module3Project_Data'!$C$2:$C$253))</f>
        <v>5.7232939805615238E-2</v>
      </c>
      <c r="Q146" s="30">
        <f>ABS(('6050_Module3Project_Data'!$C128-'Part 1'!G146)/AVERAGE('6050_Module3Project_Data'!$C$2:$C$253))</f>
        <v>3.8752056008775231E-2</v>
      </c>
      <c r="R146" s="30">
        <f>ABS(('6050_Module3Project_Data'!$C128-'Part 1'!H146)/AVERAGE('6050_Module3Project_Data'!$C$2:$C$253))</f>
        <v>2.6105027890087149E-2</v>
      </c>
      <c r="S146" s="31">
        <f>ABS(('6050_Module3Project_Data'!$C128-'Part 1'!I146)/AVERAGE('6050_Module3Project_Data'!$C$2:$C$253))</f>
        <v>1.4380920063015133E-2</v>
      </c>
      <c r="U146" s="27">
        <f>C$21*'6050_Module3Project_Data'!$E127+(1-'Part 1'!C$21)*'Part 1'!U145</f>
        <v>458.43480424023755</v>
      </c>
      <c r="V146" s="1">
        <f>C$22*'6050_Module3Project_Data'!$E127+(1-'Part 1'!C$22)*'Part 1'!V145</f>
        <v>466.01573213698435</v>
      </c>
      <c r="W146" s="1">
        <f>C$23*'6050_Module3Project_Data'!$E127+(1-'Part 1'!C$23)*'Part 1'!W145</f>
        <v>472.42603139161372</v>
      </c>
      <c r="X146" s="1">
        <f>C$24*'6050_Module3Project_Data'!$E127+(1-'Part 1'!C$24)*'Part 1'!X145</f>
        <v>479.21125138628906</v>
      </c>
      <c r="Z146" s="29">
        <f>ABS(('6050_Module3Project_Data'!$E128-'Part 1'!U146)/'6050_Module3Project_Data'!$E128)</f>
        <v>3.8699091603421505E-2</v>
      </c>
      <c r="AA146" s="29">
        <f>ABS(('6050_Module3Project_Data'!$E128-'Part 1'!V146)/'6050_Module3Project_Data'!$E128)</f>
        <v>2.2802495607161362E-2</v>
      </c>
      <c r="AB146" s="29">
        <f>ABS(('6050_Module3Project_Data'!$E128-'Part 1'!W146)/'6050_Module3Project_Data'!$E128)</f>
        <v>9.3606137090760828E-3</v>
      </c>
      <c r="AC146" s="29">
        <f>ABS(('6050_Module3Project_Data'!$E128-'Part 1'!X146)/'6050_Module3Project_Data'!$E128)</f>
        <v>4.8674468225887897E-3</v>
      </c>
      <c r="AE146" s="30">
        <f>ABS(('6050_Module3Project_Data'!$E128-'Part 1'!U146)/AVERAGE('6050_Module3Project_Data'!$E$2:$E$253))</f>
        <v>4.1337260807629159E-2</v>
      </c>
      <c r="AF146" s="30">
        <f>ABS(('6050_Module3Project_Data'!$E128-'Part 1'!V146)/AVERAGE('6050_Module3Project_Data'!$E$2:$E$253))</f>
        <v>2.4356972448797996E-2</v>
      </c>
      <c r="AG146" s="30">
        <f>ABS(('6050_Module3Project_Data'!$E128-'Part 1'!W146)/AVERAGE('6050_Module3Project_Data'!$E$2:$E$253))</f>
        <v>9.9987393548363352E-3</v>
      </c>
      <c r="AH146" s="31">
        <f>ABS(('6050_Module3Project_Data'!$E128-'Part 1'!X146)/AVERAGE('6050_Module3Project_Data'!$E$2:$E$253))</f>
        <v>5.1992672291777857E-3</v>
      </c>
    </row>
    <row r="147" spans="1:34" x14ac:dyDescent="0.2">
      <c r="A147" s="3"/>
      <c r="B147" s="2"/>
      <c r="C147" s="1"/>
      <c r="D147" s="2"/>
      <c r="E147" s="8">
        <v>128</v>
      </c>
      <c r="F147" s="27">
        <f>C$21*'6050_Module3Project_Data'!C128+(1-'Part 1'!C$21)*'Part 1'!F146</f>
        <v>138.38290408493134</v>
      </c>
      <c r="G147" s="1">
        <f>C$22*'6050_Module3Project_Data'!C128+(1-'Part 1'!C$22)*'Part 1'!G146</f>
        <v>141.40099763054991</v>
      </c>
      <c r="H147" s="1">
        <f>C$23*'6050_Module3Project_Data'!C128+(1-'Part 1'!C$23)*'Part 1'!H146</f>
        <v>143.11651698962385</v>
      </c>
      <c r="I147" s="1">
        <f>C$24*'6050_Module3Project_Data'!C128+(1-'Part 1'!C$24)*'Part 1'!I146</f>
        <v>144.12979652188338</v>
      </c>
      <c r="K147" s="29">
        <f>ABS(('6050_Module3Project_Data'!C129-'Part 1'!F147)/'6050_Module3Project_Data'!C129)</f>
        <v>9.4660851292520845E-2</v>
      </c>
      <c r="L147" s="29">
        <f>ABS(('6050_Module3Project_Data'!$C129-'Part 1'!G147)/'6050_Module3Project_Data'!$C129)</f>
        <v>7.4915650399548783E-2</v>
      </c>
      <c r="M147" s="29">
        <f>ABS(('6050_Module3Project_Data'!$C129-'Part 1'!H147)/'6050_Module3Project_Data'!$C129)</f>
        <v>6.3692249312504237E-2</v>
      </c>
      <c r="N147" s="29">
        <f>ABS(('6050_Module3Project_Data'!$C129-'Part 1'!I147)/'6050_Module3Project_Data'!$C129)</f>
        <v>5.7063094972922425E-2</v>
      </c>
      <c r="P147" s="30">
        <f>ABS(('6050_Module3Project_Data'!$C129-'Part 1'!F147)/AVERAGE('6050_Module3Project_Data'!$C$2:$C$253))</f>
        <v>0.10803604825626875</v>
      </c>
      <c r="Q147" s="30">
        <f>ABS(('6050_Module3Project_Data'!$C129-'Part 1'!G147)/AVERAGE('6050_Module3Project_Data'!$C$2:$C$253))</f>
        <v>8.5500930017041649E-2</v>
      </c>
      <c r="R147" s="30">
        <f>ABS(('6050_Module3Project_Data'!$C129-'Part 1'!H147)/AVERAGE('6050_Module3Project_Data'!$C$2:$C$253))</f>
        <v>7.2691707567811417E-2</v>
      </c>
      <c r="S147" s="31">
        <f>ABS(('6050_Module3Project_Data'!$C129-'Part 1'!I147)/AVERAGE('6050_Module3Project_Data'!$C$2:$C$253))</f>
        <v>6.5125880424379626E-2</v>
      </c>
      <c r="U147" s="27">
        <f>C$21*'6050_Module3Project_Data'!$E128+(1-'Part 1'!C$21)*'Part 1'!U146</f>
        <v>462.12584631219011</v>
      </c>
      <c r="V147" s="1">
        <f>C$22*'6050_Module3Project_Data'!$E128+(1-'Part 1'!C$22)*'Part 1'!V146</f>
        <v>470.36544512219058</v>
      </c>
      <c r="W147" s="1">
        <f>C$23*'6050_Module3Project_Data'!$E128+(1-'Part 1'!C$23)*'Part 1'!W146</f>
        <v>475.10442131664547</v>
      </c>
      <c r="X147" s="1">
        <f>C$24*'6050_Module3Project_Data'!$E128+(1-'Part 1'!C$24)*'Part 1'!X146</f>
        <v>477.35426195725779</v>
      </c>
      <c r="Z147" s="29">
        <f>ABS(('6050_Module3Project_Data'!$E129-'Part 1'!U147)/'6050_Module3Project_Data'!$E129)</f>
        <v>6.4162636321257557E-2</v>
      </c>
      <c r="AA147" s="29">
        <f>ABS(('6050_Module3Project_Data'!$E129-'Part 1'!V147)/'6050_Module3Project_Data'!$E129)</f>
        <v>4.747686881949309E-2</v>
      </c>
      <c r="AB147" s="29">
        <f>ABS(('6050_Module3Project_Data'!$E129-'Part 1'!W147)/'6050_Module3Project_Data'!$E129)</f>
        <v>3.7880108491660285E-2</v>
      </c>
      <c r="AC147" s="29">
        <f>ABS(('6050_Module3Project_Data'!$E129-'Part 1'!X147)/'6050_Module3Project_Data'!$E129)</f>
        <v>3.3324022848301653E-2</v>
      </c>
      <c r="AE147" s="30">
        <f>ABS(('6050_Module3Project_Data'!$E129-'Part 1'!U147)/AVERAGE('6050_Module3Project_Data'!$E$2:$E$253))</f>
        <v>7.0968360680849843E-2</v>
      </c>
      <c r="AF147" s="30">
        <f>ABS(('6050_Module3Project_Data'!$E129-'Part 1'!V147)/AVERAGE('6050_Module3Project_Data'!$E$2:$E$253))</f>
        <v>5.2512735504025514E-2</v>
      </c>
      <c r="AG147" s="30">
        <f>ABS(('6050_Module3Project_Data'!$E129-'Part 1'!W147)/AVERAGE('6050_Module3Project_Data'!$E$2:$E$253))</f>
        <v>4.1898047776681199E-2</v>
      </c>
      <c r="AH147" s="31">
        <f>ABS(('6050_Module3Project_Data'!$E129-'Part 1'!X147)/AVERAGE('6050_Module3Project_Data'!$E$2:$E$253))</f>
        <v>3.685869858891111E-2</v>
      </c>
    </row>
    <row r="148" spans="1:34" x14ac:dyDescent="0.2">
      <c r="A148" s="3"/>
      <c r="B148" s="2"/>
      <c r="C148" s="1"/>
      <c r="D148" s="2"/>
      <c r="E148" s="8">
        <v>129</v>
      </c>
      <c r="F148" s="27">
        <f>C$21*'6050_Module3Project_Data'!C129+(1-'Part 1'!C$21)*'Part 1'!F147</f>
        <v>141.27672426794507</v>
      </c>
      <c r="G148" s="1">
        <f>C$22*'6050_Module3Project_Data'!C129+(1-'Part 1'!C$22)*'Part 1'!G147</f>
        <v>145.98140057832995</v>
      </c>
      <c r="H148" s="1">
        <f>C$23*'6050_Module3Project_Data'!C129+(1-'Part 1'!C$23)*'Part 1'!H147</f>
        <v>148.95780979584953</v>
      </c>
      <c r="I148" s="1">
        <f>C$24*'6050_Module3Project_Data'!C129+(1-'Part 1'!C$24)*'Part 1'!I147</f>
        <v>151.10756330437667</v>
      </c>
      <c r="K148" s="29">
        <f>ABS(('6050_Module3Project_Data'!C130-'Part 1'!F148)/'6050_Module3Project_Data'!C130)</f>
        <v>5.8192823114350381E-2</v>
      </c>
      <c r="L148" s="29">
        <f>ABS(('6050_Module3Project_Data'!$C130-'Part 1'!G148)/'6050_Module3Project_Data'!$C130)</f>
        <v>2.682956821865538E-2</v>
      </c>
      <c r="M148" s="29">
        <f>ABS(('6050_Module3Project_Data'!$C130-'Part 1'!H148)/'6050_Module3Project_Data'!$C130)</f>
        <v>6.9876333427306876E-3</v>
      </c>
      <c r="N148" s="29">
        <f>ABS(('6050_Module3Project_Data'!$C130-'Part 1'!I148)/'6050_Module3Project_Data'!$C130)</f>
        <v>7.3434837847163974E-3</v>
      </c>
      <c r="P148" s="30">
        <f>ABS(('6050_Module3Project_Data'!$C130-'Part 1'!F148)/AVERAGE('6050_Module3Project_Data'!$C$2:$C$253))</f>
        <v>6.5178624660047021E-2</v>
      </c>
      <c r="Q148" s="30">
        <f>ABS(('6050_Module3Project_Data'!$C130-'Part 1'!G148)/AVERAGE('6050_Module3Project_Data'!$C$2:$C$253))</f>
        <v>3.0050344065256931E-2</v>
      </c>
      <c r="R148" s="30">
        <f>ABS(('6050_Module3Project_Data'!$C130-'Part 1'!H148)/AVERAGE('6050_Module3Project_Data'!$C$2:$C$253))</f>
        <v>7.8264690821566348E-3</v>
      </c>
      <c r="S148" s="31">
        <f>ABS(('6050_Module3Project_Data'!$C130-'Part 1'!I148)/AVERAGE('6050_Module3Project_Data'!$C$2:$C$253))</f>
        <v>8.2250378600920489E-3</v>
      </c>
      <c r="U148" s="27">
        <f>C$21*'6050_Module3Project_Data'!$E129+(1-'Part 1'!C$21)*'Part 1'!U147</f>
        <v>468.46267656975215</v>
      </c>
      <c r="V148" s="1">
        <f>C$22*'6050_Module3Project_Data'!$E129+(1-'Part 1'!C$22)*'Part 1'!V147</f>
        <v>479.74326611331435</v>
      </c>
      <c r="W148" s="1">
        <f>C$23*'6050_Module3Project_Data'!$E129+(1-'Part 1'!C$23)*'Part 1'!W147</f>
        <v>486.32776708665818</v>
      </c>
      <c r="X148" s="1">
        <f>C$24*'6050_Module3Project_Data'!$E129+(1-'Part 1'!C$24)*'Part 1'!X147</f>
        <v>490.51885047145157</v>
      </c>
      <c r="Z148" s="29">
        <f>ABS(('6050_Module3Project_Data'!$E130-'Part 1'!U148)/'6050_Module3Project_Data'!$E130)</f>
        <v>5.0079744798752539E-2</v>
      </c>
      <c r="AA148" s="29">
        <f>ABS(('6050_Module3Project_Data'!$E130-'Part 1'!V148)/'6050_Module3Project_Data'!$E130)</f>
        <v>2.7205648239972336E-2</v>
      </c>
      <c r="AB148" s="29">
        <f>ABS(('6050_Module3Project_Data'!$E130-'Part 1'!W148)/'6050_Module3Project_Data'!$E130)</f>
        <v>1.3853995786523715E-2</v>
      </c>
      <c r="AC148" s="29">
        <f>ABS(('6050_Module3Project_Data'!$E130-'Part 1'!X148)/'6050_Module3Project_Data'!$E130)</f>
        <v>5.3555706235964423E-3</v>
      </c>
      <c r="AE148" s="30">
        <f>ABS(('6050_Module3Project_Data'!$E130-'Part 1'!U148)/AVERAGE('6050_Module3Project_Data'!$E$2:$E$253))</f>
        <v>5.5318787103087443E-2</v>
      </c>
      <c r="AF148" s="30">
        <f>ABS(('6050_Module3Project_Data'!$E130-'Part 1'!V148)/AVERAGE('6050_Module3Project_Data'!$E$2:$E$253))</f>
        <v>3.0051739860823008E-2</v>
      </c>
      <c r="AG148" s="30">
        <f>ABS(('6050_Module3Project_Data'!$E130-'Part 1'!W148)/AVERAGE('6050_Module3Project_Data'!$E$2:$E$253))</f>
        <v>1.5303317669080179E-2</v>
      </c>
      <c r="AH148" s="31">
        <f>ABS(('6050_Module3Project_Data'!$E130-'Part 1'!X148)/AVERAGE('6050_Module3Project_Data'!$E$2:$E$253))</f>
        <v>5.9158382761898701E-3</v>
      </c>
    </row>
    <row r="149" spans="1:34" x14ac:dyDescent="0.2">
      <c r="A149" s="3"/>
      <c r="B149" s="2"/>
      <c r="C149" s="1"/>
      <c r="D149" s="2"/>
      <c r="E149" s="8">
        <v>130</v>
      </c>
      <c r="F149" s="27">
        <f>C$21*'6050_Module3Project_Data'!C130+(1-'Part 1'!C$21)*'Part 1'!F148</f>
        <v>143.02257875435606</v>
      </c>
      <c r="G149" s="1">
        <f>C$22*'6050_Module3Project_Data'!C130+(1-'Part 1'!C$22)*'Part 1'!G148</f>
        <v>147.59123902699798</v>
      </c>
      <c r="H149" s="1">
        <f>C$23*'6050_Module3Project_Data'!C130+(1-'Part 1'!C$23)*'Part 1'!H148</f>
        <v>149.58672193833982</v>
      </c>
      <c r="I149" s="1">
        <f>C$24*'6050_Module3Project_Data'!C130+(1-'Part 1'!C$24)*'Part 1'!I148</f>
        <v>150.22631002087533</v>
      </c>
      <c r="K149" s="29">
        <f>ABS(('6050_Module3Project_Data'!C131-'Part 1'!F149)/'6050_Module3Project_Data'!C131)</f>
        <v>7.1616512995554729E-2</v>
      </c>
      <c r="L149" s="29">
        <f>ABS(('6050_Module3Project_Data'!$C131-'Part 1'!G149)/'6050_Module3Project_Data'!$C131)</f>
        <v>4.196057480876824E-2</v>
      </c>
      <c r="M149" s="29">
        <f>ABS(('6050_Module3Project_Data'!$C131-'Part 1'!H149)/'6050_Module3Project_Data'!$C131)</f>
        <v>2.9007561378132596E-2</v>
      </c>
      <c r="N149" s="29">
        <f>ABS(('6050_Module3Project_Data'!$C131-'Part 1'!I149)/'6050_Module3Project_Data'!$C131)</f>
        <v>2.485588812847991E-2</v>
      </c>
      <c r="P149" s="30">
        <f>ABS(('6050_Module3Project_Data'!$C131-'Part 1'!F149)/AVERAGE('6050_Module3Project_Data'!$C$2:$C$253))</f>
        <v>8.2379189181248563E-2</v>
      </c>
      <c r="Q149" s="30">
        <f>ABS(('6050_Module3Project_Data'!$C131-'Part 1'!G149)/AVERAGE('6050_Module3Project_Data'!$C$2:$C$253))</f>
        <v>4.8266495892365063E-2</v>
      </c>
      <c r="R149" s="30">
        <f>ABS(('6050_Module3Project_Data'!$C131-'Part 1'!H149)/AVERAGE('6050_Module3Project_Data'!$C$2:$C$253))</f>
        <v>3.3366877086073561E-2</v>
      </c>
      <c r="S149" s="31">
        <f>ABS(('6050_Module3Project_Data'!$C131-'Part 1'!I149)/AVERAGE('6050_Module3Project_Data'!$C$2:$C$253))</f>
        <v>2.859128188119258E-2</v>
      </c>
      <c r="U149" s="27">
        <f>C$21*'6050_Module3Project_Data'!$E130+(1-'Part 1'!C$21)*'Part 1'!U148</f>
        <v>473.40214199580174</v>
      </c>
      <c r="V149" s="1">
        <f>C$22*'6050_Module3Project_Data'!$E130+(1-'Part 1'!C$22)*'Part 1'!V148</f>
        <v>485.10996114798866</v>
      </c>
      <c r="W149" s="1">
        <f>C$23*'6050_Module3Project_Data'!$E130+(1-'Part 1'!C$23)*'Part 1'!W148</f>
        <v>490.42710905466333</v>
      </c>
      <c r="X149" s="1">
        <f>C$24*'6050_Module3Project_Data'!$E130+(1-'Part 1'!C$24)*'Part 1'!X148</f>
        <v>492.63177305429031</v>
      </c>
      <c r="Z149" s="29">
        <f>ABS(('6050_Module3Project_Data'!$E131-'Part 1'!U149)/'6050_Module3Project_Data'!$E131)</f>
        <v>5.8430838287750614E-2</v>
      </c>
      <c r="AA149" s="29">
        <f>ABS(('6050_Module3Project_Data'!$E131-'Part 1'!V149)/'6050_Module3Project_Data'!$E131)</f>
        <v>3.5144671017512501E-2</v>
      </c>
      <c r="AB149" s="29">
        <f>ABS(('6050_Module3Project_Data'!$E131-'Part 1'!W149)/'6050_Module3Project_Data'!$E131)</f>
        <v>2.4569174936989666E-2</v>
      </c>
      <c r="AC149" s="29">
        <f>ABS(('6050_Module3Project_Data'!$E131-'Part 1'!X149)/'6050_Module3Project_Data'!$E131)</f>
        <v>2.0184227236426974E-2</v>
      </c>
      <c r="AE149" s="30">
        <f>ABS(('6050_Module3Project_Data'!$E131-'Part 1'!U149)/AVERAGE('6050_Module3Project_Data'!$E$2:$E$253))</f>
        <v>6.5802562258085215E-2</v>
      </c>
      <c r="AF149" s="30">
        <f>ABS(('6050_Module3Project_Data'!$E131-'Part 1'!V149)/AVERAGE('6050_Module3Project_Data'!$E$2:$E$253))</f>
        <v>3.9578576492109011E-2</v>
      </c>
      <c r="AG149" s="30">
        <f>ABS(('6050_Module3Project_Data'!$E131-'Part 1'!W149)/AVERAGE('6050_Module3Project_Data'!$E$2:$E$253))</f>
        <v>2.7668859643247255E-2</v>
      </c>
      <c r="AH149" s="31">
        <f>ABS(('6050_Module3Project_Data'!$E131-'Part 1'!X149)/AVERAGE('6050_Module3Project_Data'!$E$2:$E$253))</f>
        <v>2.2730700230853308E-2</v>
      </c>
    </row>
    <row r="150" spans="1:34" x14ac:dyDescent="0.2">
      <c r="A150" s="3"/>
      <c r="B150" s="2"/>
      <c r="C150" s="1"/>
      <c r="D150" s="2"/>
      <c r="E150" s="8">
        <v>131</v>
      </c>
      <c r="F150" s="27">
        <f>C$21*'6050_Module3Project_Data'!C131+(1-'Part 1'!C$21)*'Part 1'!F149</f>
        <v>145.22916224348486</v>
      </c>
      <c r="G150" s="1">
        <f>C$22*'6050_Module3Project_Data'!C131+(1-'Part 1'!C$22)*'Part 1'!G149</f>
        <v>150.1769418961988</v>
      </c>
      <c r="H150" s="1">
        <f>C$23*'6050_Module3Project_Data'!C131+(1-'Part 1'!C$23)*'Part 1'!H149</f>
        <v>152.26798649533595</v>
      </c>
      <c r="I150" s="1">
        <f>C$24*'6050_Module3Project_Data'!C131+(1-'Part 1'!C$24)*'Part 1'!I149</f>
        <v>153.28965896417506</v>
      </c>
      <c r="K150" s="29">
        <f>ABS(('6050_Module3Project_Data'!C132-'Part 1'!F150)/'6050_Module3Project_Data'!C132)</f>
        <v>8.736383393006647E-2</v>
      </c>
      <c r="L150" s="29">
        <f>ABS(('6050_Module3Project_Data'!$C132-'Part 1'!G150)/'6050_Module3Project_Data'!$C132)</f>
        <v>5.6271437726326458E-2</v>
      </c>
      <c r="M150" s="29">
        <f>ABS(('6050_Module3Project_Data'!$C132-'Part 1'!H150)/'6050_Module3Project_Data'!$C132)</f>
        <v>4.3131081502014633E-2</v>
      </c>
      <c r="N150" s="29">
        <f>ABS(('6050_Module3Project_Data'!$C132-'Part 1'!I150)/'6050_Module3Project_Data'!$C132)</f>
        <v>3.6710778371867217E-2</v>
      </c>
      <c r="P150" s="30">
        <f>ABS(('6050_Module3Project_Data'!$C132-'Part 1'!F150)/AVERAGE('6050_Module3Project_Data'!$C$2:$C$253))</f>
        <v>0.10380421445404647</v>
      </c>
      <c r="Q150" s="30">
        <f>ABS(('6050_Module3Project_Data'!$C132-'Part 1'!G150)/AVERAGE('6050_Module3Project_Data'!$C$2:$C$253))</f>
        <v>6.6860760644466707E-2</v>
      </c>
      <c r="R150" s="30">
        <f>ABS(('6050_Module3Project_Data'!$C132-'Part 1'!H150)/AVERAGE('6050_Module3Project_Data'!$C$2:$C$253))</f>
        <v>5.1247613943477002E-2</v>
      </c>
      <c r="S150" s="31">
        <f>ABS(('6050_Module3Project_Data'!$C132-'Part 1'!I150)/AVERAGE('6050_Module3Project_Data'!$C$2:$C$253))</f>
        <v>4.3619119485286267E-2</v>
      </c>
      <c r="U150" s="27">
        <f>C$21*'6050_Module3Project_Data'!$E131+(1-'Part 1'!C$21)*'Part 1'!U149</f>
        <v>479.27771335664141</v>
      </c>
      <c r="V150" s="1">
        <f>C$22*'6050_Module3Project_Data'!$E131+(1-'Part 1'!C$22)*'Part 1'!V149</f>
        <v>492.17797620879321</v>
      </c>
      <c r="W150" s="1">
        <f>C$23*'6050_Module3Project_Data'!$E131+(1-'Part 1'!C$23)*'Part 1'!W149</f>
        <v>497.83884290186535</v>
      </c>
      <c r="X150" s="1">
        <f>C$24*'6050_Module3Project_Data'!$E131+(1-'Part 1'!C$24)*'Part 1'!X149</f>
        <v>500.75035365085807</v>
      </c>
      <c r="Z150" s="29">
        <f>ABS(('6050_Module3Project_Data'!$E132-'Part 1'!U150)/'6050_Module3Project_Data'!$E132)</f>
        <v>5.6094012710015045E-2</v>
      </c>
      <c r="AA150" s="29">
        <f>ABS(('6050_Module3Project_Data'!$E132-'Part 1'!V150)/'6050_Module3Project_Data'!$E132)</f>
        <v>3.0687792048342533E-2</v>
      </c>
      <c r="AB150" s="29">
        <f>ABS(('6050_Module3Project_Data'!$E132-'Part 1'!W150)/'6050_Module3Project_Data'!$E132)</f>
        <v>1.9539086786378564E-2</v>
      </c>
      <c r="AC150" s="29">
        <f>ABS(('6050_Module3Project_Data'!$E132-'Part 1'!X150)/'6050_Module3Project_Data'!$E132)</f>
        <v>1.3805057534765125E-2</v>
      </c>
      <c r="AE150" s="30">
        <f>ABS(('6050_Module3Project_Data'!$E132-'Part 1'!U150)/AVERAGE('6050_Module3Project_Data'!$E$2:$E$253))</f>
        <v>6.3796624017157952E-2</v>
      </c>
      <c r="AF150" s="30">
        <f>ABS(('6050_Module3Project_Data'!$E132-'Part 1'!V150)/AVERAGE('6050_Module3Project_Data'!$E$2:$E$253))</f>
        <v>3.4901720105955186E-2</v>
      </c>
      <c r="AG150" s="30">
        <f>ABS(('6050_Module3Project_Data'!$E132-'Part 1'!W150)/AVERAGE('6050_Module3Project_Data'!$E$2:$E$253))</f>
        <v>2.2222118067988683E-2</v>
      </c>
      <c r="AH150" s="31">
        <f>ABS(('6050_Module3Project_Data'!$E132-'Part 1'!X150)/AVERAGE('6050_Module3Project_Data'!$E$2:$E$253))</f>
        <v>1.5700714256860444E-2</v>
      </c>
    </row>
    <row r="151" spans="1:34" x14ac:dyDescent="0.2">
      <c r="A151" s="3"/>
      <c r="B151" s="2"/>
      <c r="C151" s="1"/>
      <c r="D151" s="2"/>
      <c r="E151" s="8">
        <v>132</v>
      </c>
      <c r="F151" s="27">
        <f>C$21*'6050_Module3Project_Data'!C132+(1-'Part 1'!C$21)*'Part 1'!F150</f>
        <v>148.00962983478789</v>
      </c>
      <c r="G151" s="1">
        <f>C$22*'6050_Module3Project_Data'!C132+(1-'Part 1'!C$22)*'Part 1'!G150</f>
        <v>153.75876521771929</v>
      </c>
      <c r="H151" s="1">
        <f>C$23*'6050_Module3Project_Data'!C132+(1-'Part 1'!C$23)*'Part 1'!H150</f>
        <v>156.38609471813439</v>
      </c>
      <c r="I151" s="1">
        <f>C$24*'6050_Module3Project_Data'!C132+(1-'Part 1'!C$24)*'Part 1'!I150</f>
        <v>157.96313195283503</v>
      </c>
      <c r="K151" s="29">
        <f>ABS(('6050_Module3Project_Data'!C133-'Part 1'!F151)/'6050_Module3Project_Data'!C133)</f>
        <v>7.49398135325757E-2</v>
      </c>
      <c r="L151" s="29">
        <f>ABS(('6050_Module3Project_Data'!$C133-'Part 1'!G151)/'6050_Module3Project_Data'!$C133)</f>
        <v>3.9007717389254459E-2</v>
      </c>
      <c r="M151" s="29">
        <f>ABS(('6050_Module3Project_Data'!$C133-'Part 1'!H151)/'6050_Module3Project_Data'!$C133)</f>
        <v>2.2586908011660078E-2</v>
      </c>
      <c r="N151" s="29">
        <f>ABS(('6050_Module3Project_Data'!$C133-'Part 1'!I151)/'6050_Module3Project_Data'!$C133)</f>
        <v>1.2730425294781078E-2</v>
      </c>
      <c r="P151" s="30">
        <f>ABS(('6050_Module3Project_Data'!$C133-'Part 1'!F151)/AVERAGE('6050_Module3Project_Data'!$C$2:$C$253))</f>
        <v>8.9528175757645864E-2</v>
      </c>
      <c r="Q151" s="30">
        <f>ABS(('6050_Module3Project_Data'!$C133-'Part 1'!G151)/AVERAGE('6050_Module3Project_Data'!$C$2:$C$253))</f>
        <v>4.6601260581088627E-2</v>
      </c>
      <c r="R151" s="30">
        <f>ABS(('6050_Module3Project_Data'!$C133-'Part 1'!H151)/AVERAGE('6050_Module3Project_Data'!$C$2:$C$253))</f>
        <v>2.6983849771799406E-2</v>
      </c>
      <c r="S151" s="31">
        <f>ABS(('6050_Module3Project_Data'!$C133-'Part 1'!I151)/AVERAGE('6050_Module3Project_Data'!$C$2:$C$253))</f>
        <v>1.5208628091465818E-2</v>
      </c>
      <c r="U151" s="27">
        <f>C$21*'6050_Module3Project_Data'!$E132+(1-'Part 1'!C$21)*'Part 1'!U150</f>
        <v>484.97417264531316</v>
      </c>
      <c r="V151" s="1">
        <f>C$22*'6050_Module3Project_Data'!$E132+(1-'Part 1'!C$22)*'Part 1'!V150</f>
        <v>498.41078964527594</v>
      </c>
      <c r="W151" s="1">
        <f>C$23*'6050_Module3Project_Data'!$E132+(1-'Part 1'!C$23)*'Part 1'!W150</f>
        <v>503.79154304074609</v>
      </c>
      <c r="X151" s="1">
        <f>C$24*'6050_Module3Project_Data'!$E132+(1-'Part 1'!C$24)*'Part 1'!X150</f>
        <v>506.35807857017159</v>
      </c>
      <c r="Z151" s="29">
        <f>ABS(('6050_Module3Project_Data'!$E133-'Part 1'!U151)/'6050_Module3Project_Data'!$E133)</f>
        <v>0.11618794328786788</v>
      </c>
      <c r="AA151" s="29">
        <f>ABS(('6050_Module3Project_Data'!$E133-'Part 1'!V151)/'6050_Module3Project_Data'!$E133)</f>
        <v>9.1701187547422638E-2</v>
      </c>
      <c r="AB151" s="29">
        <f>ABS(('6050_Module3Project_Data'!$E133-'Part 1'!W151)/'6050_Module3Project_Data'!$E133)</f>
        <v>8.189535665302311E-2</v>
      </c>
      <c r="AC151" s="29">
        <f>ABS(('6050_Module3Project_Data'!$E133-'Part 1'!X151)/'6050_Module3Project_Data'!$E133)</f>
        <v>7.7218128105957254E-2</v>
      </c>
      <c r="AE151" s="30">
        <f>ABS(('6050_Module3Project_Data'!$E133-'Part 1'!U151)/AVERAGE('6050_Module3Project_Data'!$E$2:$E$253))</f>
        <v>0.14280468257551793</v>
      </c>
      <c r="AF151" s="30">
        <f>ABS(('6050_Module3Project_Data'!$E133-'Part 1'!V151)/AVERAGE('6050_Module3Project_Data'!$E$2:$E$253))</f>
        <v>0.11270841542536469</v>
      </c>
      <c r="AG151" s="30">
        <f>ABS(('6050_Module3Project_Data'!$E133-'Part 1'!W151)/AVERAGE('6050_Module3Project_Data'!$E$2:$E$253))</f>
        <v>0.10065623058898718</v>
      </c>
      <c r="AH151" s="31">
        <f>ABS(('6050_Module3Project_Data'!$E133-'Part 1'!X151)/AVERAGE('6050_Module3Project_Data'!$E$2:$E$253))</f>
        <v>9.4907526213163743E-2</v>
      </c>
    </row>
    <row r="152" spans="1:34" x14ac:dyDescent="0.2">
      <c r="A152" s="3"/>
      <c r="B152" s="2"/>
      <c r="C152" s="1"/>
      <c r="D152" s="2"/>
      <c r="E152" s="8">
        <v>133</v>
      </c>
      <c r="F152" s="27">
        <f>C$21*'6050_Module3Project_Data'!C133+(1-'Part 1'!C$21)*'Part 1'!F151</f>
        <v>150.40770386783032</v>
      </c>
      <c r="G152" s="1">
        <f>C$22*'6050_Module3Project_Data'!C133+(1-'Part 1'!C$22)*'Part 1'!G151</f>
        <v>156.25525913063157</v>
      </c>
      <c r="H152" s="1">
        <f>C$23*'6050_Module3Project_Data'!C133+(1-'Part 1'!C$23)*'Part 1'!H151</f>
        <v>158.55443788725375</v>
      </c>
      <c r="I152" s="1">
        <f>C$24*'6050_Module3Project_Data'!C133+(1-'Part 1'!C$24)*'Part 1'!I151</f>
        <v>159.59262639056701</v>
      </c>
      <c r="K152" s="29">
        <f>ABS(('6050_Module3Project_Data'!C134-'Part 1'!F152)/'6050_Module3Project_Data'!C134)</f>
        <v>3.0878177370438343E-2</v>
      </c>
      <c r="L152" s="29">
        <f>ABS(('6050_Module3Project_Data'!$C134-'Part 1'!G152)/'6050_Module3Project_Data'!$C134)</f>
        <v>6.7993701785413483E-3</v>
      </c>
      <c r="M152" s="29">
        <f>ABS(('6050_Module3Project_Data'!$C134-'Part 1'!H152)/'6050_Module3Project_Data'!$C134)</f>
        <v>2.1613666586701798E-2</v>
      </c>
      <c r="N152" s="29">
        <f>ABS(('6050_Module3Project_Data'!$C134-'Part 1'!I152)/'6050_Module3Project_Data'!$C134)</f>
        <v>2.8303025633417415E-2</v>
      </c>
      <c r="P152" s="30">
        <f>ABS(('6050_Module3Project_Data'!$C134-'Part 1'!F152)/AVERAGE('6050_Module3Project_Data'!$C$2:$C$253))</f>
        <v>3.5782486024578786E-2</v>
      </c>
      <c r="Q152" s="30">
        <f>ABS(('6050_Module3Project_Data'!$C134-'Part 1'!G152)/AVERAGE('6050_Module3Project_Data'!$C$2:$C$253))</f>
        <v>7.8792982328846489E-3</v>
      </c>
      <c r="R152" s="30">
        <f>ABS(('6050_Module3Project_Data'!$C134-'Part 1'!H152)/AVERAGE('6050_Module3Project_Data'!$C$2:$C$253))</f>
        <v>2.5046514672818061E-2</v>
      </c>
      <c r="S152" s="31">
        <f>ABS(('6050_Module3Project_Data'!$C134-'Part 1'!I152)/AVERAGE('6050_Module3Project_Data'!$C$2:$C$253))</f>
        <v>3.2798328963244659E-2</v>
      </c>
      <c r="U152" s="27">
        <f>C$21*'6050_Module3Project_Data'!$E133+(1-'Part 1'!C$21)*'Part 1'!U151</f>
        <v>497.72533421625059</v>
      </c>
      <c r="V152" s="1">
        <f>C$22*'6050_Module3Project_Data'!$E133+(1-'Part 1'!C$22)*'Part 1'!V151</f>
        <v>518.53846598716564</v>
      </c>
      <c r="W152" s="1">
        <f>C$23*'6050_Module3Project_Data'!$E133+(1-'Part 1'!C$23)*'Part 1'!W151</f>
        <v>530.7546055162984</v>
      </c>
      <c r="X152" s="1">
        <f>C$24*'6050_Module3Project_Data'!$E133+(1-'Part 1'!C$24)*'Part 1'!X151</f>
        <v>540.25560011403434</v>
      </c>
      <c r="Z152" s="29">
        <f>ABS(('6050_Module3Project_Data'!$E134-'Part 1'!U152)/'6050_Module3Project_Data'!$E134)</f>
        <v>5.2853788361083565E-2</v>
      </c>
      <c r="AA152" s="29">
        <f>ABS(('6050_Module3Project_Data'!$E134-'Part 1'!V152)/'6050_Module3Project_Data'!$E134)</f>
        <v>1.3247448169047313E-2</v>
      </c>
      <c r="AB152" s="29">
        <f>ABS(('6050_Module3Project_Data'!$E134-'Part 1'!W152)/'6050_Module3Project_Data'!$E134)</f>
        <v>9.9992493174089394E-3</v>
      </c>
      <c r="AC152" s="29">
        <f>ABS(('6050_Module3Project_Data'!$E134-'Part 1'!X152)/'6050_Module3Project_Data'!$E134)</f>
        <v>2.8079162919189986E-2</v>
      </c>
      <c r="AE152" s="30">
        <f>ABS(('6050_Module3Project_Data'!$E134-'Part 1'!U152)/AVERAGE('6050_Module3Project_Data'!$E$2:$E$253))</f>
        <v>6.2211623761863399E-2</v>
      </c>
      <c r="AF152" s="30">
        <f>ABS(('6050_Module3Project_Data'!$E134-'Part 1'!V152)/AVERAGE('6050_Module3Project_Data'!$E$2:$E$253))</f>
        <v>1.5592926956667854E-2</v>
      </c>
      <c r="AG152" s="30">
        <f>ABS(('6050_Module3Project_Data'!$E134-'Part 1'!W152)/AVERAGE('6050_Module3Project_Data'!$E$2:$E$253))</f>
        <v>1.1769630062955835E-2</v>
      </c>
      <c r="AH152" s="31">
        <f>ABS(('6050_Module3Project_Data'!$E134-'Part 1'!X152)/AVERAGE('6050_Module3Project_Data'!$E$2:$E$253))</f>
        <v>3.3050617055918087E-2</v>
      </c>
    </row>
    <row r="153" spans="1:34" x14ac:dyDescent="0.2">
      <c r="A153" s="3"/>
      <c r="B153" s="2"/>
      <c r="C153" s="1"/>
      <c r="D153" s="2"/>
      <c r="E153" s="8">
        <v>134</v>
      </c>
      <c r="F153" s="27">
        <f>C$21*'6050_Module3Project_Data'!C134+(1-'Part 1'!C$21)*'Part 1'!F152</f>
        <v>151.36616247426426</v>
      </c>
      <c r="G153" s="1">
        <f>C$22*'6050_Module3Project_Data'!C134+(1-'Part 1'!C$22)*'Part 1'!G152</f>
        <v>155.83315423837894</v>
      </c>
      <c r="H153" s="1">
        <f>C$23*'6050_Module3Project_Data'!C134+(1-'Part 1'!C$23)*'Part 1'!H152</f>
        <v>156.5417732949015</v>
      </c>
      <c r="I153" s="1">
        <f>C$24*'6050_Module3Project_Data'!C134+(1-'Part 1'!C$24)*'Part 1'!I152</f>
        <v>156.0785227981134</v>
      </c>
      <c r="K153" s="29">
        <f>ABS(('6050_Module3Project_Data'!C135-'Part 1'!F153)/'6050_Module3Project_Data'!C135)</f>
        <v>1.8377655529873391E-2</v>
      </c>
      <c r="L153" s="29">
        <f>ABS(('6050_Module3Project_Data'!$C135-'Part 1'!G153)/'6050_Module3Project_Data'!$C135)</f>
        <v>1.0591163237428938E-2</v>
      </c>
      <c r="M153" s="29">
        <f>ABS(('6050_Module3Project_Data'!$C135-'Part 1'!H153)/'6050_Module3Project_Data'!$C135)</f>
        <v>1.5186617652269882E-2</v>
      </c>
      <c r="N153" s="29">
        <f>ABS(('6050_Module3Project_Data'!$C135-'Part 1'!I153)/'6050_Module3Project_Data'!$C135)</f>
        <v>1.2182399065362075E-2</v>
      </c>
      <c r="P153" s="30">
        <f>ABS(('6050_Module3Project_Data'!$C135-'Part 1'!F153)/AVERAGE('6050_Module3Project_Data'!$C$2:$C$253))</f>
        <v>2.1159315604069098E-2</v>
      </c>
      <c r="Q153" s="30">
        <f>ABS(('6050_Module3Project_Data'!$C135-'Part 1'!G153)/AVERAGE('6050_Module3Project_Data'!$C$2:$C$253))</f>
        <v>1.2194252155324678E-2</v>
      </c>
      <c r="R153" s="30">
        <f>ABS(('6050_Module3Project_Data'!$C135-'Part 1'!H153)/AVERAGE('6050_Module3Project_Data'!$C$2:$C$253))</f>
        <v>1.7485279084721157E-2</v>
      </c>
      <c r="S153" s="31">
        <f>ABS(('6050_Module3Project_Data'!$C135-'Part 1'!I153)/AVERAGE('6050_Module3Project_Data'!$C$2:$C$253))</f>
        <v>1.4026339008242822E-2</v>
      </c>
      <c r="U153" s="27">
        <f>C$21*'6050_Module3Project_Data'!$E134+(1-'Part 1'!C$21)*'Part 1'!U152</f>
        <v>503.28026737300053</v>
      </c>
      <c r="V153" s="1">
        <f>C$22*'6050_Module3Project_Data'!$E134+(1-'Part 1'!C$22)*'Part 1'!V152</f>
        <v>521.32307959229934</v>
      </c>
      <c r="W153" s="1">
        <f>C$23*'6050_Module3Project_Data'!$E134+(1-'Part 1'!C$23)*'Part 1'!W152</f>
        <v>527.60184220651945</v>
      </c>
      <c r="X153" s="1">
        <f>C$24*'6050_Module3Project_Data'!$E134+(1-'Part 1'!C$24)*'Part 1'!X152</f>
        <v>528.45112002280689</v>
      </c>
      <c r="Z153" s="29">
        <f>ABS(('6050_Module3Project_Data'!$E135-'Part 1'!U153)/'6050_Module3Project_Data'!$E135)</f>
        <v>4.115176292744218E-2</v>
      </c>
      <c r="AA153" s="29">
        <f>ABS(('6050_Module3Project_Data'!$E135-'Part 1'!V153)/'6050_Module3Project_Data'!$E135)</f>
        <v>6.7766447083049868E-3</v>
      </c>
      <c r="AB153" s="29">
        <f>ABS(('6050_Module3Project_Data'!$E135-'Part 1'!W153)/'6050_Module3Project_Data'!$E135)</f>
        <v>5.1856372525335512E-3</v>
      </c>
      <c r="AC153" s="29">
        <f>ABS(('6050_Module3Project_Data'!$E135-'Part 1'!X153)/'6050_Module3Project_Data'!$E135)</f>
        <v>6.8036791065935933E-3</v>
      </c>
      <c r="AE153" s="30">
        <f>ABS(('6050_Module3Project_Data'!$E135-'Part 1'!U153)/AVERAGE('6050_Module3Project_Data'!$E$2:$E$253))</f>
        <v>4.8380590961814816E-2</v>
      </c>
      <c r="AF153" s="30">
        <f>ABS(('6050_Module3Project_Data'!$E135-'Part 1'!V153)/AVERAGE('6050_Module3Project_Data'!$E$2:$E$253))</f>
        <v>7.9670481263250399E-3</v>
      </c>
      <c r="AG153" s="30">
        <f>ABS(('6050_Module3Project_Data'!$E135-'Part 1'!W153)/AVERAGE('6050_Module3Project_Data'!$E$2:$E$253))</f>
        <v>6.0965600728583131E-3</v>
      </c>
      <c r="AH153" s="31">
        <f>ABS(('6050_Module3Project_Data'!$E135-'Part 1'!X153)/AVERAGE('6050_Module3Project_Data'!$E$2:$E$253))</f>
        <v>7.9988314588594431E-3</v>
      </c>
    </row>
    <row r="154" spans="1:34" x14ac:dyDescent="0.2">
      <c r="A154" s="3"/>
      <c r="B154" s="2"/>
      <c r="C154" s="1"/>
      <c r="D154" s="2"/>
      <c r="E154" s="8">
        <v>135</v>
      </c>
      <c r="F154" s="27">
        <f>C$21*'6050_Module3Project_Data'!C135+(1-'Part 1'!C$21)*'Part 1'!F153</f>
        <v>151.93292935941142</v>
      </c>
      <c r="G154" s="1">
        <f>C$22*'6050_Module3Project_Data'!C135+(1-'Part 1'!C$22)*'Part 1'!G153</f>
        <v>155.17989130302738</v>
      </c>
      <c r="H154" s="1">
        <f>C$23*'6050_Module3Project_Data'!C135+(1-'Part 1'!C$23)*'Part 1'!H153</f>
        <v>155.1367074579606</v>
      </c>
      <c r="I154" s="1">
        <f>C$24*'6050_Module3Project_Data'!C135+(1-'Part 1'!C$24)*'Part 1'!I153</f>
        <v>154.57570207962269</v>
      </c>
      <c r="K154" s="29">
        <f>ABS(('6050_Module3Project_Data'!C136-'Part 1'!F154)/'6050_Module3Project_Data'!C136)</f>
        <v>9.90027945429575E-3</v>
      </c>
      <c r="L154" s="29">
        <f>ABS(('6050_Module3Project_Data'!$C136-'Part 1'!G154)/'6050_Module3Project_Data'!$C136)</f>
        <v>3.1482880329963631E-2</v>
      </c>
      <c r="M154" s="29">
        <f>ABS(('6050_Module3Project_Data'!$C136-'Part 1'!H154)/'6050_Module3Project_Data'!$C136)</f>
        <v>3.1195836715490272E-2</v>
      </c>
      <c r="N154" s="29">
        <f>ABS(('6050_Module3Project_Data'!$C136-'Part 1'!I154)/'6050_Module3Project_Data'!$C136)</f>
        <v>2.746682621890089E-2</v>
      </c>
      <c r="P154" s="30">
        <f>ABS(('6050_Module3Project_Data'!$C136-'Part 1'!F154)/AVERAGE('6050_Module3Project_Data'!$C$2:$C$253))</f>
        <v>1.1121106944458092E-2</v>
      </c>
      <c r="Q154" s="30">
        <f>ABS(('6050_Module3Project_Data'!$C136-'Part 1'!G154)/AVERAGE('6050_Module3Project_Data'!$C$2:$C$253))</f>
        <v>3.5365110720908179E-2</v>
      </c>
      <c r="R154" s="30">
        <f>ABS(('6050_Module3Project_Data'!$C136-'Part 1'!H154)/AVERAGE('6050_Module3Project_Data'!$C$2:$C$253))</f>
        <v>3.5042671061601707E-2</v>
      </c>
      <c r="S154" s="31">
        <f>ABS(('6050_Module3Project_Data'!$C136-'Part 1'!I154)/AVERAGE('6050_Module3Project_Data'!$C$2:$C$253))</f>
        <v>3.0853827229361891E-2</v>
      </c>
      <c r="U154" s="27">
        <f>C$21*'6050_Module3Project_Data'!$E135+(1-'Part 1'!C$21)*'Part 1'!U153</f>
        <v>507.60021487840049</v>
      </c>
      <c r="V154" s="1">
        <f>C$22*'6050_Module3Project_Data'!$E135+(1-'Part 1'!C$22)*'Part 1'!V153</f>
        <v>522.74584971537956</v>
      </c>
      <c r="W154" s="1">
        <f>C$23*'6050_Module3Project_Data'!$E135+(1-'Part 1'!C$23)*'Part 1'!W153</f>
        <v>525.96873982260786</v>
      </c>
      <c r="X154" s="1">
        <f>C$24*'6050_Module3Project_Data'!$E135+(1-'Part 1'!C$24)*'Part 1'!X153</f>
        <v>525.59422792456144</v>
      </c>
      <c r="Z154" s="29">
        <f>ABS(('6050_Module3Project_Data'!$E136-'Part 1'!U154)/'6050_Module3Project_Data'!$E136)</f>
        <v>2.9927368092939138E-2</v>
      </c>
      <c r="AA154" s="29">
        <f>ABS(('6050_Module3Project_Data'!$E136-'Part 1'!V154)/'6050_Module3Project_Data'!$E136)</f>
        <v>9.8260917133146265E-4</v>
      </c>
      <c r="AB154" s="29">
        <f>ABS(('6050_Module3Project_Data'!$E136-'Part 1'!W154)/'6050_Module3Project_Data'!$E136)</f>
        <v>5.1766425331130359E-3</v>
      </c>
      <c r="AC154" s="29">
        <f>ABS(('6050_Module3Project_Data'!$E136-'Part 1'!X154)/'6050_Module3Project_Data'!$E136)</f>
        <v>4.460914422742884E-3</v>
      </c>
      <c r="AE154" s="30">
        <f>ABS(('6050_Module3Project_Data'!$E136-'Part 1'!U154)/AVERAGE('6050_Module3Project_Data'!$E$2:$E$253))</f>
        <v>3.5075895329782641E-2</v>
      </c>
      <c r="AF154" s="30">
        <f>ABS(('6050_Module3Project_Data'!$E136-'Part 1'!V154)/AVERAGE('6050_Module3Project_Data'!$E$2:$E$253))</f>
        <v>1.1516514361260687E-3</v>
      </c>
      <c r="AG154" s="30">
        <f>ABS(('6050_Module3Project_Data'!$E136-'Part 1'!W154)/AVERAGE('6050_Module3Project_Data'!$E$2:$E$253))</f>
        <v>6.0672014688125343E-3</v>
      </c>
      <c r="AH154" s="31">
        <f>ABS(('6050_Module3Project_Data'!$E136-'Part 1'!X154)/AVERAGE('6050_Module3Project_Data'!$E$2:$E$253))</f>
        <v>5.2283437314410474E-3</v>
      </c>
    </row>
    <row r="155" spans="1:34" x14ac:dyDescent="0.2">
      <c r="A155" s="3"/>
      <c r="B155" s="2"/>
      <c r="C155" s="1"/>
      <c r="D155" s="2"/>
      <c r="E155" s="8">
        <v>136</v>
      </c>
      <c r="F155" s="27">
        <f>C$21*'6050_Module3Project_Data'!C136+(1-'Part 1'!C$21)*'Part 1'!F154</f>
        <v>151.63504282752913</v>
      </c>
      <c r="G155" s="1">
        <f>C$22*'6050_Module3Project_Data'!C136+(1-'Part 1'!C$22)*'Part 1'!G154</f>
        <v>153.28533346181644</v>
      </c>
      <c r="H155" s="1">
        <f>C$23*'6050_Module3Project_Data'!C136+(1-'Part 1'!C$23)*'Part 1'!H154</f>
        <v>152.32078100318424</v>
      </c>
      <c r="I155" s="1">
        <f>C$24*'6050_Module3Project_Data'!C136+(1-'Part 1'!C$24)*'Part 1'!I154</f>
        <v>151.26993777592455</v>
      </c>
      <c r="K155" s="29">
        <f>ABS(('6050_Module3Project_Data'!C137-'Part 1'!F155)/'6050_Module3Project_Data'!C137)</f>
        <v>1.0934016341250057E-2</v>
      </c>
      <c r="L155" s="29">
        <f>ABS(('6050_Module3Project_Data'!$C137-'Part 1'!G155)/'6050_Module3Project_Data'!$C137)</f>
        <v>2.1936321006062846E-2</v>
      </c>
      <c r="M155" s="29">
        <f>ABS(('6050_Module3Project_Data'!$C137-'Part 1'!H155)/'6050_Module3Project_Data'!$C137)</f>
        <v>1.5505756719640213E-2</v>
      </c>
      <c r="N155" s="29">
        <f>ABS(('6050_Module3Project_Data'!$C137-'Part 1'!I155)/'6050_Module3Project_Data'!$C137)</f>
        <v>8.4999014472085885E-3</v>
      </c>
      <c r="P155" s="30">
        <f>ABS(('6050_Module3Project_Data'!$C137-'Part 1'!F155)/AVERAGE('6050_Module3Project_Data'!$C$2:$C$253))</f>
        <v>1.2245700439437393E-2</v>
      </c>
      <c r="Q155" s="30">
        <f>ABS(('6050_Module3Project_Data'!$C137-'Part 1'!G155)/AVERAGE('6050_Module3Project_Data'!$C$2:$C$253))</f>
        <v>2.4567881316415911E-2</v>
      </c>
      <c r="R155" s="30">
        <f>ABS(('6050_Module3Project_Data'!$C137-'Part 1'!H155)/AVERAGE('6050_Module3Project_Data'!$C$2:$C$253))</f>
        <v>1.73658833085116E-2</v>
      </c>
      <c r="S155" s="31">
        <f>ABS(('6050_Module3Project_Data'!$C137-'Part 1'!I155)/AVERAGE('6050_Module3Project_Data'!$C$2:$C$253))</f>
        <v>9.5195803297433816E-3</v>
      </c>
      <c r="U155" s="27">
        <f>C$21*'6050_Module3Project_Data'!$E136+(1-'Part 1'!C$21)*'Part 1'!U154</f>
        <v>510.7321738627204</v>
      </c>
      <c r="V155" s="1">
        <f>C$22*'6050_Module3Project_Data'!$E136+(1-'Part 1'!C$22)*'Part 1'!V154</f>
        <v>522.95151374922773</v>
      </c>
      <c r="W155" s="1">
        <f>C$23*'6050_Module3Project_Data'!$E136+(1-'Part 1'!C$23)*'Part 1'!W154</f>
        <v>524.34350180904312</v>
      </c>
      <c r="X155" s="1">
        <f>C$24*'6050_Module3Project_Data'!$E136+(1-'Part 1'!C$24)*'Part 1'!X154</f>
        <v>523.72685342491229</v>
      </c>
      <c r="Z155" s="29">
        <f>ABS(('6050_Module3Project_Data'!$E137-'Part 1'!U155)/'6050_Module3Project_Data'!$E137)</f>
        <v>3.158543066067291E-2</v>
      </c>
      <c r="AA155" s="29">
        <f>ABS(('6050_Module3Project_Data'!$E137-'Part 1'!V155)/'6050_Module3Project_Data'!$E137)</f>
        <v>8.4159743792999817E-3</v>
      </c>
      <c r="AB155" s="29">
        <f>ABS(('6050_Module3Project_Data'!$E137-'Part 1'!W155)/'6050_Module3Project_Data'!$E137)</f>
        <v>5.7765841343573546E-3</v>
      </c>
      <c r="AC155" s="29">
        <f>ABS(('6050_Module3Project_Data'!$E137-'Part 1'!X155)/'6050_Module3Project_Data'!$E137)</f>
        <v>6.9458296017720625E-3</v>
      </c>
      <c r="AE155" s="30">
        <f>ABS(('6050_Module3Project_Data'!$E137-'Part 1'!U155)/AVERAGE('6050_Module3Project_Data'!$E$2:$E$253))</f>
        <v>3.7311387604131309E-2</v>
      </c>
      <c r="AF155" s="30">
        <f>ABS(('6050_Module3Project_Data'!$E137-'Part 1'!V155)/AVERAGE('6050_Module3Project_Data'!$E$2:$E$253))</f>
        <v>9.9416622019808873E-3</v>
      </c>
      <c r="AG155" s="30">
        <f>ABS(('6050_Module3Project_Data'!$E137-'Part 1'!W155)/AVERAGE('6050_Module3Project_Data'!$E$2:$E$253))</f>
        <v>6.8237907527802831E-3</v>
      </c>
      <c r="AH155" s="31">
        <f>ABS(('6050_Module3Project_Data'!$E137-'Part 1'!X155)/AVERAGE('6050_Module3Project_Data'!$E$2:$E$253))</f>
        <v>8.2050025940170364E-3</v>
      </c>
    </row>
    <row r="156" spans="1:34" x14ac:dyDescent="0.2">
      <c r="A156" s="3"/>
      <c r="B156" s="2"/>
      <c r="C156" s="1"/>
      <c r="D156" s="2"/>
      <c r="E156" s="8">
        <v>137</v>
      </c>
      <c r="F156" s="27">
        <f>C$21*'6050_Module3Project_Data'!C137+(1-'Part 1'!C$21)*'Part 1'!F155</f>
        <v>151.30703328202333</v>
      </c>
      <c r="G156" s="1">
        <f>C$22*'6050_Module3Project_Data'!C137+(1-'Part 1'!C$22)*'Part 1'!G155</f>
        <v>151.96919811708986</v>
      </c>
      <c r="H156" s="1">
        <f>C$23*'6050_Module3Project_Data'!C137+(1-'Part 1'!C$23)*'Part 1'!H155</f>
        <v>150.92530946127368</v>
      </c>
      <c r="I156" s="1">
        <f>C$24*'6050_Module3Project_Data'!C137+(1-'Part 1'!C$24)*'Part 1'!I155</f>
        <v>150.24998363518492</v>
      </c>
      <c r="K156" s="29">
        <f>ABS(('6050_Module3Project_Data'!C138-'Part 1'!F156)/'6050_Module3Project_Data'!C138)</f>
        <v>2.1664891133369502E-2</v>
      </c>
      <c r="L156" s="29">
        <f>ABS(('6050_Module3Project_Data'!$C138-'Part 1'!G156)/'6050_Module3Project_Data'!$C138)</f>
        <v>2.6136002287003968E-2</v>
      </c>
      <c r="M156" s="29">
        <f>ABS(('6050_Module3Project_Data'!$C138-'Part 1'!H156)/'6050_Module3Project_Data'!$C138)</f>
        <v>1.9087391480446685E-2</v>
      </c>
      <c r="N156" s="29">
        <f>ABS(('6050_Module3Project_Data'!$C138-'Part 1'!I156)/'6050_Module3Project_Data'!$C138)</f>
        <v>1.4527413853335907E-2</v>
      </c>
      <c r="P156" s="30">
        <f>ABS(('6050_Module3Project_Data'!$C138-'Part 1'!F156)/AVERAGE('6050_Module3Project_Data'!$C$2:$C$253))</f>
        <v>2.3957103118254636E-2</v>
      </c>
      <c r="Q156" s="30">
        <f>ABS(('6050_Module3Project_Data'!$C138-'Part 1'!G156)/AVERAGE('6050_Module3Project_Data'!$C$2:$C$253))</f>
        <v>2.8901271556554097E-2</v>
      </c>
      <c r="R156" s="30">
        <f>ABS(('6050_Module3Project_Data'!$C138-'Part 1'!H156)/AVERAGE('6050_Module3Project_Data'!$C$2:$C$253))</f>
        <v>2.1106896090109108E-2</v>
      </c>
      <c r="S156" s="31">
        <f>ABS(('6050_Module3Project_Data'!$C138-'Part 1'!I156)/AVERAGE('6050_Module3Project_Data'!$C$2:$C$253))</f>
        <v>1.6064458832653269E-2</v>
      </c>
      <c r="U156" s="27">
        <f>C$21*'6050_Module3Project_Data'!$E137+(1-'Part 1'!C$21)*'Part 1'!U155</f>
        <v>514.06374201017638</v>
      </c>
      <c r="V156" s="1">
        <f>C$22*'6050_Module3Project_Data'!$E137+(1-'Part 1'!C$22)*'Part 1'!V155</f>
        <v>524.72691408953665</v>
      </c>
      <c r="W156" s="1">
        <f>C$23*'6050_Module3Project_Data'!$E137+(1-'Part 1'!C$23)*'Part 1'!W155</f>
        <v>526.17140948361725</v>
      </c>
      <c r="X156" s="1">
        <f>C$24*'6050_Module3Project_Data'!$E137+(1-'Part 1'!C$24)*'Part 1'!X155</f>
        <v>526.65738236498237</v>
      </c>
      <c r="Z156" s="29">
        <f>ABS(('6050_Module3Project_Data'!$E138-'Part 1'!U156)/'6050_Module3Project_Data'!$E138)</f>
        <v>4.2746814801710269E-2</v>
      </c>
      <c r="AA156" s="29">
        <f>ABS(('6050_Module3Project_Data'!$E138-'Part 1'!V156)/'6050_Module3Project_Data'!$E138)</f>
        <v>6.4376406256567889E-2</v>
      </c>
      <c r="AB156" s="29">
        <f>ABS(('6050_Module3Project_Data'!$E138-'Part 1'!W156)/'6050_Module3Project_Data'!$E138)</f>
        <v>6.730647668963001E-2</v>
      </c>
      <c r="AC156" s="29">
        <f>ABS(('6050_Module3Project_Data'!$E138-'Part 1'!X156)/'6050_Module3Project_Data'!$E138)</f>
        <v>6.8292242914149023E-2</v>
      </c>
      <c r="AE156" s="30">
        <f>ABS(('6050_Module3Project_Data'!$E138-'Part 1'!U156)/AVERAGE('6050_Module3Project_Data'!$E$2:$E$253))</f>
        <v>4.7202451654077042E-2</v>
      </c>
      <c r="AF156" s="30">
        <f>ABS(('6050_Module3Project_Data'!$E138-'Part 1'!V156)/AVERAGE('6050_Module3Project_Data'!$E$2:$E$253))</f>
        <v>7.108656441619346E-2</v>
      </c>
      <c r="AG156" s="30">
        <f>ABS(('6050_Module3Project_Data'!$E138-'Part 1'!W156)/AVERAGE('6050_Module3Project_Data'!$E$2:$E$253))</f>
        <v>7.4322045436269871E-2</v>
      </c>
      <c r="AH156" s="31">
        <f>ABS(('6050_Module3Project_Data'!$E138-'Part 1'!X156)/AVERAGE('6050_Module3Project_Data'!$E$2:$E$253))</f>
        <v>7.5410561218578379E-2</v>
      </c>
    </row>
    <row r="157" spans="1:34" x14ac:dyDescent="0.2">
      <c r="A157" s="3"/>
      <c r="B157" s="2"/>
      <c r="C157" s="1"/>
      <c r="D157" s="2"/>
      <c r="E157" s="8">
        <v>138</v>
      </c>
      <c r="F157" s="27">
        <f>C$21*'6050_Module3Project_Data'!C138+(1-'Part 1'!C$21)*'Part 1'!F156</f>
        <v>150.66532572561869</v>
      </c>
      <c r="G157" s="1">
        <f>C$22*'6050_Module3Project_Data'!C138+(1-'Part 1'!C$22)*'Part 1'!G156</f>
        <v>150.42091707025392</v>
      </c>
      <c r="H157" s="1">
        <f>C$23*'6050_Module3Project_Data'!C138+(1-'Part 1'!C$23)*'Part 1'!H156</f>
        <v>149.22922108450948</v>
      </c>
      <c r="I157" s="1">
        <f>C$24*'6050_Module3Project_Data'!C138+(1-'Part 1'!C$24)*'Part 1'!I156</f>
        <v>148.52879312703701</v>
      </c>
      <c r="K157" s="29">
        <f>ABS(('6050_Module3Project_Data'!C139-'Part 1'!F157)/'6050_Module3Project_Data'!C139)</f>
        <v>5.7410879180400311E-2</v>
      </c>
      <c r="L157" s="29">
        <f>ABS(('6050_Module3Project_Data'!$C139-'Part 1'!G157)/'6050_Module3Project_Data'!$C139)</f>
        <v>5.8939943273093549E-2</v>
      </c>
      <c r="M157" s="29">
        <f>ABS(('6050_Module3Project_Data'!$C139-'Part 1'!H157)/'6050_Module3Project_Data'!$C139)</f>
        <v>6.6395405676783856E-2</v>
      </c>
      <c r="N157" s="29">
        <f>ABS(('6050_Module3Project_Data'!$C139-'Part 1'!I157)/'6050_Module3Project_Data'!$C139)</f>
        <v>7.0777407769513426E-2</v>
      </c>
      <c r="P157" s="30">
        <f>ABS(('6050_Module3Project_Data'!$C139-'Part 1'!F157)/AVERAGE('6050_Module3Project_Data'!$C$2:$C$253))</f>
        <v>6.8519192172721496E-2</v>
      </c>
      <c r="Q157" s="30">
        <f>ABS(('6050_Module3Project_Data'!$C139-'Part 1'!G157)/AVERAGE('6050_Module3Project_Data'!$C$2:$C$253))</f>
        <v>7.0344111733392917E-2</v>
      </c>
      <c r="R157" s="30">
        <f>ABS(('6050_Module3Project_Data'!$C139-'Part 1'!H157)/AVERAGE('6050_Module3Project_Data'!$C$2:$C$253))</f>
        <v>7.9242116231281787E-2</v>
      </c>
      <c r="S157" s="31">
        <f>ABS(('6050_Module3Project_Data'!$C139-'Part 1'!I157)/AVERAGE('6050_Module3Project_Data'!$C$2:$C$253))</f>
        <v>8.4471982900794648E-2</v>
      </c>
      <c r="U157" s="27">
        <f>C$21*'6050_Module3Project_Data'!$E138+(1-'Part 1'!C$21)*'Part 1'!U156</f>
        <v>509.84899164814112</v>
      </c>
      <c r="V157" s="1">
        <f>C$22*'6050_Module3Project_Data'!$E138+(1-'Part 1'!C$22)*'Part 1'!V156</f>
        <v>512.03214453372198</v>
      </c>
      <c r="W157" s="1">
        <f>C$23*'6050_Module3Project_Data'!$E138+(1-'Part 1'!C$23)*'Part 1'!W156</f>
        <v>506.26255791344693</v>
      </c>
      <c r="X157" s="1">
        <f>C$24*'6050_Module3Project_Data'!$E138+(1-'Part 1'!C$24)*'Part 1'!X156</f>
        <v>499.72346863299651</v>
      </c>
      <c r="Z157" s="29">
        <f>ABS(('6050_Module3Project_Data'!$E139-'Part 1'!U157)/'6050_Module3Project_Data'!$E139)</f>
        <v>1.4806607936459604E-2</v>
      </c>
      <c r="AA157" s="29">
        <f>ABS(('6050_Module3Project_Data'!$E139-'Part 1'!V157)/'6050_Module3Project_Data'!$E139)</f>
        <v>1.9151969034970812E-2</v>
      </c>
      <c r="AB157" s="29">
        <f>ABS(('6050_Module3Project_Data'!$E139-'Part 1'!W157)/'6050_Module3Project_Data'!$E139)</f>
        <v>7.6681478972846374E-3</v>
      </c>
      <c r="AC157" s="29">
        <f>ABS(('6050_Module3Project_Data'!$E139-'Part 1'!X157)/'6050_Module3Project_Data'!$E139)</f>
        <v>5.3472961271043458E-3</v>
      </c>
      <c r="AE157" s="30">
        <f>ABS(('6050_Module3Project_Data'!$E139-'Part 1'!U157)/AVERAGE('6050_Module3Project_Data'!$E$2:$E$253))</f>
        <v>1.6662361412448194E-2</v>
      </c>
      <c r="AF157" s="30">
        <f>ABS(('6050_Module3Project_Data'!$E139-'Part 1'!V157)/AVERAGE('6050_Module3Project_Data'!$E$2:$E$253))</f>
        <v>2.1552338738902558E-2</v>
      </c>
      <c r="AG157" s="30">
        <f>ABS(('6050_Module3Project_Data'!$E139-'Part 1'!W157)/AVERAGE('6050_Module3Project_Data'!$E$2:$E$253))</f>
        <v>8.6292182636945117E-3</v>
      </c>
      <c r="AH157" s="31">
        <f>ABS(('6050_Module3Project_Data'!$E139-'Part 1'!X157)/AVERAGE('6050_Module3Project_Data'!$E$2:$E$253))</f>
        <v>6.0174876670977366E-3</v>
      </c>
    </row>
    <row r="158" spans="1:34" x14ac:dyDescent="0.2">
      <c r="A158" s="3"/>
      <c r="B158" s="2"/>
      <c r="C158" s="1"/>
      <c r="D158" s="2"/>
      <c r="E158" s="8">
        <v>139</v>
      </c>
      <c r="F158" s="27">
        <f>C$21*'6050_Module3Project_Data'!C139+(1-'Part 1'!C$21)*'Part 1'!F157</f>
        <v>152.50065962049496</v>
      </c>
      <c r="G158" s="1">
        <f>C$22*'6050_Module3Project_Data'!C139+(1-'Part 1'!C$22)*'Part 1'!G157</f>
        <v>154.18934832215237</v>
      </c>
      <c r="H158" s="1">
        <f>C$23*'6050_Module3Project_Data'!C139+(1-'Part 1'!C$23)*'Part 1'!H157</f>
        <v>155.59688555380382</v>
      </c>
      <c r="I158" s="1">
        <f>C$24*'6050_Module3Project_Data'!C139+(1-'Part 1'!C$24)*'Part 1'!I157</f>
        <v>157.57935478540742</v>
      </c>
      <c r="K158" s="29">
        <f>ABS(('6050_Module3Project_Data'!C140-'Part 1'!F158)/'6050_Module3Project_Data'!C140)</f>
        <v>2.8128982591539477E-2</v>
      </c>
      <c r="L158" s="29">
        <f>ABS(('6050_Module3Project_Data'!$C140-'Part 1'!G158)/'6050_Module3Project_Data'!$C140)</f>
        <v>1.7367143195892706E-2</v>
      </c>
      <c r="M158" s="29">
        <f>ABS(('6050_Module3Project_Data'!$C140-'Part 1'!H158)/'6050_Module3Project_Data'!$C140)</f>
        <v>8.3970531991046701E-3</v>
      </c>
      <c r="N158" s="29">
        <f>ABS(('6050_Module3Project_Data'!$C140-'Part 1'!I158)/'6050_Module3Project_Data'!$C140)</f>
        <v>4.2370192953635902E-3</v>
      </c>
      <c r="P158" s="30">
        <f>ABS(('6050_Module3Project_Data'!$C140-'Part 1'!F158)/AVERAGE('6050_Module3Project_Data'!$C$2:$C$253))</f>
        <v>3.2956741072923269E-2</v>
      </c>
      <c r="Q158" s="30">
        <f>ABS(('6050_Module3Project_Data'!$C140-'Part 1'!G158)/AVERAGE('6050_Module3Project_Data'!$C$2:$C$253))</f>
        <v>2.0347854374781777E-2</v>
      </c>
      <c r="R158" s="30">
        <f>ABS(('6050_Module3Project_Data'!$C140-'Part 1'!H158)/AVERAGE('6050_Module3Project_Data'!$C$2:$C$253))</f>
        <v>9.8382338272586939E-3</v>
      </c>
      <c r="S158" s="31">
        <f>ABS(('6050_Module3Project_Data'!$C140-'Part 1'!I158)/AVERAGE('6050_Module3Project_Data'!$C$2:$C$253))</f>
        <v>4.9642160850950044E-3</v>
      </c>
      <c r="U158" s="27">
        <f>C$21*'6050_Module3Project_Data'!$E139+(1-'Part 1'!C$21)*'Part 1'!U157</f>
        <v>508.36119405851292</v>
      </c>
      <c r="V158" s="1">
        <f>C$22*'6050_Module3Project_Data'!$E139+(1-'Part 1'!C$22)*'Part 1'!V157</f>
        <v>508.18328820023316</v>
      </c>
      <c r="W158" s="1">
        <f>C$23*'6050_Module3Project_Data'!$E139+(1-'Part 1'!C$23)*'Part 1'!W157</f>
        <v>503.95102538537878</v>
      </c>
      <c r="X158" s="1">
        <f>C$24*'6050_Module3Project_Data'!$E139+(1-'Part 1'!C$24)*'Part 1'!X157</f>
        <v>501.87269668659928</v>
      </c>
      <c r="Z158" s="29">
        <f>ABS(('6050_Module3Project_Data'!$E140-'Part 1'!U158)/'6050_Module3Project_Data'!$E140)</f>
        <v>3.7260125956388862E-2</v>
      </c>
      <c r="AA158" s="29">
        <f>ABS(('6050_Module3Project_Data'!$E140-'Part 1'!V158)/'6050_Module3Project_Data'!$E140)</f>
        <v>3.6897126862192854E-2</v>
      </c>
      <c r="AB158" s="29">
        <f>ABS(('6050_Module3Project_Data'!$E140-'Part 1'!W158)/'6050_Module3Project_Data'!$E140)</f>
        <v>2.8261618267665663E-2</v>
      </c>
      <c r="AC158" s="29">
        <f>ABS(('6050_Module3Project_Data'!$E140-'Part 1'!X158)/'6050_Module3Project_Data'!$E140)</f>
        <v>2.4020996613081477E-2</v>
      </c>
      <c r="AE158" s="30">
        <f>ABS(('6050_Module3Project_Data'!$E140-'Part 1'!U158)/AVERAGE('6050_Module3Project_Data'!$E$2:$E$253))</f>
        <v>4.090267596970943E-2</v>
      </c>
      <c r="AF158" s="30">
        <f>ABS(('6050_Module3Project_Data'!$E140-'Part 1'!V158)/AVERAGE('6050_Module3Project_Data'!$E$2:$E$253))</f>
        <v>4.0504190083092306E-2</v>
      </c>
      <c r="AG158" s="30">
        <f>ABS(('6050_Module3Project_Data'!$E140-'Part 1'!W158)/AVERAGE('6050_Module3Project_Data'!$E$2:$E$253))</f>
        <v>3.1024474145228655E-2</v>
      </c>
      <c r="AH158" s="31">
        <f>ABS(('6050_Module3Project_Data'!$E140-'Part 1'!X158)/AVERAGE('6050_Module3Project_Data'!$E$2:$E$253))</f>
        <v>2.6369289306331225E-2</v>
      </c>
    </row>
    <row r="159" spans="1:34" x14ac:dyDescent="0.2">
      <c r="A159" s="3"/>
      <c r="B159" s="2"/>
      <c r="C159" s="1"/>
      <c r="D159" s="2"/>
      <c r="E159" s="8">
        <v>140</v>
      </c>
      <c r="F159" s="27">
        <f>C$21*'6050_Module3Project_Data'!C140+(1-'Part 1'!C$21)*'Part 1'!F158</f>
        <v>153.38342869639598</v>
      </c>
      <c r="G159" s="1">
        <f>C$22*'6050_Module3Project_Data'!C140+(1-'Part 1'!C$22)*'Part 1'!G158</f>
        <v>155.27941099329141</v>
      </c>
      <c r="H159" s="1">
        <f>C$23*'6050_Module3Project_Data'!C140+(1-'Part 1'!C$23)*'Part 1'!H158</f>
        <v>156.38745722152152</v>
      </c>
      <c r="I159" s="1">
        <f>C$24*'6050_Module3Project_Data'!C140+(1-'Part 1'!C$24)*'Part 1'!I158</f>
        <v>157.04747495708148</v>
      </c>
      <c r="K159" s="29">
        <f>ABS(('6050_Module3Project_Data'!C141-'Part 1'!F159)/'6050_Module3Project_Data'!C141)</f>
        <v>1.0400753680752096E-2</v>
      </c>
      <c r="L159" s="29">
        <f>ABS(('6050_Module3Project_Data'!$C141-'Part 1'!G159)/'6050_Module3Project_Data'!$C141)</f>
        <v>1.8317454098516588E-3</v>
      </c>
      <c r="M159" s="29">
        <f>ABS(('6050_Module3Project_Data'!$C141-'Part 1'!H159)/'6050_Module3Project_Data'!$C141)</f>
        <v>8.9806383617352242E-3</v>
      </c>
      <c r="N159" s="29">
        <f>ABS(('6050_Module3Project_Data'!$C141-'Part 1'!I159)/'6050_Module3Project_Data'!$C141)</f>
        <v>1.323894096468663E-2</v>
      </c>
      <c r="P159" s="30">
        <f>ABS(('6050_Module3Project_Data'!$C141-'Part 1'!F159)/AVERAGE('6050_Module3Project_Data'!$C$2:$C$253))</f>
        <v>1.2036799917572638E-2</v>
      </c>
      <c r="Q159" s="30">
        <f>ABS(('6050_Module3Project_Data'!$C141-'Part 1'!G159)/AVERAGE('6050_Module3Project_Data'!$C$2:$C$253))</f>
        <v>2.1198803158966988E-3</v>
      </c>
      <c r="R159" s="30">
        <f>ABS(('6050_Module3Project_Data'!$C141-'Part 1'!H159)/AVERAGE('6050_Module3Project_Data'!$C$2:$C$253))</f>
        <v>1.039329940986233E-2</v>
      </c>
      <c r="S159" s="31">
        <f>ABS(('6050_Module3Project_Data'!$C141-'Part 1'!I159)/AVERAGE('6050_Module3Project_Data'!$C$2:$C$253))</f>
        <v>1.5321436157784852E-2</v>
      </c>
      <c r="U159" s="27">
        <f>C$21*'6050_Module3Project_Data'!$E140+(1-'Part 1'!C$21)*'Part 1'!U158</f>
        <v>504.70895646681032</v>
      </c>
      <c r="V159" s="1">
        <f>C$22*'6050_Module3Project_Data'!$E140+(1-'Part 1'!C$22)*'Part 1'!V158</f>
        <v>500.94997536013989</v>
      </c>
      <c r="W159" s="1">
        <f>C$23*'6050_Module3Project_Data'!$E140+(1-'Part 1'!C$23)*'Part 1'!W158</f>
        <v>495.64041381415149</v>
      </c>
      <c r="X159" s="1">
        <f>C$24*'6050_Module3Project_Data'!$E140+(1-'Part 1'!C$24)*'Part 1'!X158</f>
        <v>492.45454421731984</v>
      </c>
      <c r="Z159" s="29">
        <f>ABS(('6050_Module3Project_Data'!$E141-'Part 1'!U159)/'6050_Module3Project_Data'!$E141)</f>
        <v>3.0396776254366643E-2</v>
      </c>
      <c r="AA159" s="29">
        <f>ABS(('6050_Module3Project_Data'!$E141-'Part 1'!V159)/'6050_Module3Project_Data'!$E141)</f>
        <v>2.2722567257901189E-2</v>
      </c>
      <c r="AB159" s="29">
        <f>ABS(('6050_Module3Project_Data'!$E141-'Part 1'!W159)/'6050_Module3Project_Data'!$E141)</f>
        <v>1.1882745554300474E-2</v>
      </c>
      <c r="AC159" s="29">
        <f>ABS(('6050_Module3Project_Data'!$E141-'Part 1'!X159)/'6050_Module3Project_Data'!$E141)</f>
        <v>5.3785816790988591E-3</v>
      </c>
      <c r="AE159" s="30">
        <f>ABS(('6050_Module3Project_Data'!$E141-'Part 1'!U159)/AVERAGE('6050_Module3Project_Data'!$E$2:$E$253))</f>
        <v>3.3349301517682339E-2</v>
      </c>
      <c r="AF159" s="30">
        <f>ABS(('6050_Module3Project_Data'!$E141-'Part 1'!V159)/AVERAGE('6050_Module3Project_Data'!$E$2:$E$253))</f>
        <v>2.4929674791770204E-2</v>
      </c>
      <c r="AG159" s="30">
        <f>ABS(('6050_Module3Project_Data'!$E141-'Part 1'!W159)/AVERAGE('6050_Module3Project_Data'!$E$2:$E$253))</f>
        <v>1.3036950400006256E-2</v>
      </c>
      <c r="AH159" s="31">
        <f>ABS(('6050_Module3Project_Data'!$E141-'Part 1'!X159)/AVERAGE('6050_Module3Project_Data'!$E$2:$E$253))</f>
        <v>5.9010186031810651E-3</v>
      </c>
    </row>
    <row r="160" spans="1:34" x14ac:dyDescent="0.2">
      <c r="A160" s="3"/>
      <c r="B160" s="2"/>
      <c r="C160" s="1"/>
      <c r="D160" s="2"/>
      <c r="E160" s="8">
        <v>141</v>
      </c>
      <c r="F160" s="27">
        <f>C$21*'6050_Module3Project_Data'!C141+(1-'Part 1'!C$21)*'Part 1'!F159</f>
        <v>153.70584269711679</v>
      </c>
      <c r="G160" s="1">
        <f>C$22*'6050_Module3Project_Data'!C141+(1-'Part 1'!C$22)*'Part 1'!G159</f>
        <v>155.16584607597486</v>
      </c>
      <c r="H160" s="1">
        <f>C$23*'6050_Module3Project_Data'!C141+(1-'Part 1'!C$23)*'Part 1'!H159</f>
        <v>155.55228210860861</v>
      </c>
      <c r="I160" s="1">
        <f>C$24*'6050_Module3Project_Data'!C141+(1-'Part 1'!C$24)*'Part 1'!I159</f>
        <v>155.40589395141632</v>
      </c>
      <c r="K160" s="29">
        <f>ABS(('6050_Module3Project_Data'!C142-'Part 1'!F160)/'6050_Module3Project_Data'!C142)</f>
        <v>2.9320408596601732E-2</v>
      </c>
      <c r="L160" s="29">
        <f>ABS(('6050_Module3Project_Data'!$C142-'Part 1'!G160)/'6050_Module3Project_Data'!$C142)</f>
        <v>3.9097598897948609E-2</v>
      </c>
      <c r="M160" s="29">
        <f>ABS(('6050_Module3Project_Data'!$C142-'Part 1'!H160)/'6050_Module3Project_Data'!$C142)</f>
        <v>4.1685441285897643E-2</v>
      </c>
      <c r="N160" s="29">
        <f>ABS(('6050_Module3Project_Data'!$C142-'Part 1'!I160)/'6050_Module3Project_Data'!$C142)</f>
        <v>4.0705125150018576E-2</v>
      </c>
      <c r="P160" s="30">
        <f>ABS(('6050_Module3Project_Data'!$C142-'Part 1'!F160)/AVERAGE('6050_Module3Project_Data'!$C$2:$C$253))</f>
        <v>3.2691658625257233E-2</v>
      </c>
      <c r="Q160" s="30">
        <f>ABS(('6050_Module3Project_Data'!$C142-'Part 1'!G160)/AVERAGE('6050_Module3Project_Data'!$C$2:$C$253))</f>
        <v>4.3593026748853361E-2</v>
      </c>
      <c r="R160" s="30">
        <f>ABS(('6050_Module3Project_Data'!$C142-'Part 1'!H160)/AVERAGE('6050_Module3Project_Data'!$C$2:$C$253))</f>
        <v>4.647841832326019E-2</v>
      </c>
      <c r="S160" s="31">
        <f>ABS(('6050_Module3Project_Data'!$C142-'Part 1'!I160)/AVERAGE('6050_Module3Project_Data'!$C$2:$C$253))</f>
        <v>4.5385385790872354E-2</v>
      </c>
      <c r="U160" s="27">
        <f>C$21*'6050_Module3Project_Data'!$E141+(1-'Part 1'!C$21)*'Part 1'!U159</f>
        <v>501.73116663344831</v>
      </c>
      <c r="V160" s="1">
        <f>C$22*'6050_Module3Project_Data'!$E141+(1-'Part 1'!C$22)*'Part 1'!V159</f>
        <v>496.4979881360839</v>
      </c>
      <c r="W160" s="1">
        <f>C$23*'6050_Module3Project_Data'!$E141+(1-'Part 1'!C$23)*'Part 1'!W159</f>
        <v>492.14816990566061</v>
      </c>
      <c r="X160" s="1">
        <f>C$24*'6050_Module3Project_Data'!$E141+(1-'Part 1'!C$24)*'Part 1'!X159</f>
        <v>490.34691468346398</v>
      </c>
      <c r="Z160" s="29">
        <f>ABS(('6050_Module3Project_Data'!$E142-'Part 1'!U160)/'6050_Module3Project_Data'!$E142)</f>
        <v>5.0569916476999058E-2</v>
      </c>
      <c r="AA160" s="29">
        <f>ABS(('6050_Module3Project_Data'!$E142-'Part 1'!V160)/'6050_Module3Project_Data'!$E142)</f>
        <v>3.9612215894483889E-2</v>
      </c>
      <c r="AB160" s="29">
        <f>ABS(('6050_Module3Project_Data'!$E142-'Part 1'!W160)/'6050_Module3Project_Data'!$E142)</f>
        <v>3.0504174618737313E-2</v>
      </c>
      <c r="AC160" s="29">
        <f>ABS(('6050_Module3Project_Data'!$E142-'Part 1'!X160)/'6050_Module3Project_Data'!$E142)</f>
        <v>2.6732544163658629E-2</v>
      </c>
      <c r="AE160" s="30">
        <f>ABS(('6050_Module3Project_Data'!$E142-'Part 1'!U160)/AVERAGE('6050_Module3Project_Data'!$E$2:$E$253))</f>
        <v>5.4095488937440185E-2</v>
      </c>
      <c r="AF160" s="30">
        <f>ABS(('6050_Module3Project_Data'!$E142-'Part 1'!V160)/AVERAGE('6050_Module3Project_Data'!$E$2:$E$253))</f>
        <v>4.2373852598356257E-2</v>
      </c>
      <c r="AG160" s="30">
        <f>ABS(('6050_Module3Project_Data'!$E142-'Part 1'!W160)/AVERAGE('6050_Module3Project_Data'!$E$2:$E$253))</f>
        <v>3.2630827883296736E-2</v>
      </c>
      <c r="AH160" s="31">
        <f>ABS(('6050_Module3Project_Data'!$E142-'Part 1'!X160)/AVERAGE('6050_Module3Project_Data'!$E$2:$E$253))</f>
        <v>2.8596251443930448E-2</v>
      </c>
    </row>
    <row r="161" spans="1:34" x14ac:dyDescent="0.2">
      <c r="A161" s="3"/>
      <c r="B161" s="2"/>
      <c r="C161" s="1"/>
      <c r="D161" s="2"/>
      <c r="E161" s="8">
        <v>142</v>
      </c>
      <c r="F161" s="27">
        <f>C$21*'6050_Module3Project_Data'!C142+(1-'Part 1'!C$21)*'Part 1'!F160</f>
        <v>152.83017403769344</v>
      </c>
      <c r="G161" s="1">
        <f>C$22*'6050_Module3Project_Data'!C142+(1-'Part 1'!C$22)*'Part 1'!G160</f>
        <v>152.83050740558491</v>
      </c>
      <c r="H161" s="1">
        <f>C$23*'6050_Module3Project_Data'!C142+(1-'Part 1'!C$23)*'Part 1'!H160</f>
        <v>151.81741248344343</v>
      </c>
      <c r="I161" s="1">
        <f>C$24*'6050_Module3Project_Data'!C142+(1-'Part 1'!C$24)*'Part 1'!I160</f>
        <v>150.54317831028325</v>
      </c>
      <c r="K161" s="29">
        <f>ABS(('6050_Module3Project_Data'!C143-'Part 1'!F161)/'6050_Module3Project_Data'!C143)</f>
        <v>1.5850779899943063E-2</v>
      </c>
      <c r="L161" s="29">
        <f>ABS(('6050_Module3Project_Data'!$C143-'Part 1'!G161)/'6050_Module3Project_Data'!$C143)</f>
        <v>1.5852995771479406E-2</v>
      </c>
      <c r="M161" s="29">
        <f>ABS(('6050_Module3Project_Data'!$C143-'Part 1'!H161)/'6050_Module3Project_Data'!$C143)</f>
        <v>9.1190293067401548E-3</v>
      </c>
      <c r="N161" s="29">
        <f>ABS(('6050_Module3Project_Data'!$C143-'Part 1'!I161)/'6050_Module3Project_Data'!$C143)</f>
        <v>6.4928969720025179E-4</v>
      </c>
      <c r="P161" s="30">
        <f>ABS(('6050_Module3Project_Data'!$C143-'Part 1'!F161)/AVERAGE('6050_Module3Project_Data'!$C$2:$C$253))</f>
        <v>1.7805614618530082E-2</v>
      </c>
      <c r="Q161" s="30">
        <f>ABS(('6050_Module3Project_Data'!$C143-'Part 1'!G161)/AVERAGE('6050_Module3Project_Data'!$C$2:$C$253))</f>
        <v>1.7808103767636273E-2</v>
      </c>
      <c r="R161" s="30">
        <f>ABS(('6050_Module3Project_Data'!$C143-'Part 1'!H161)/AVERAGE('6050_Module3Project_Data'!$C$2:$C$253))</f>
        <v>1.0243655047628288E-2</v>
      </c>
      <c r="S161" s="31">
        <f>ABS(('6050_Module3Project_Data'!$C143-'Part 1'!I161)/AVERAGE('6050_Module3Project_Data'!$C$2:$C$253))</f>
        <v>7.2936487649868269E-4</v>
      </c>
      <c r="U161" s="27">
        <f>C$21*'6050_Module3Project_Data'!$E142+(1-'Part 1'!C$21)*'Part 1'!U160</f>
        <v>496.90093062675868</v>
      </c>
      <c r="V161" s="1">
        <f>C$22*'6050_Module3Project_Data'!$E142+(1-'Part 1'!C$22)*'Part 1'!V160</f>
        <v>488.9307875216503</v>
      </c>
      <c r="W161" s="1">
        <f>C$23*'6050_Module3Project_Data'!$E142+(1-'Part 1'!C$23)*'Part 1'!W160</f>
        <v>483.40725992226425</v>
      </c>
      <c r="X161" s="1">
        <f>C$24*'6050_Module3Project_Data'!$E142+(1-'Part 1'!C$24)*'Part 1'!X160</f>
        <v>480.13337221669275</v>
      </c>
      <c r="Z161" s="29">
        <f>ABS(('6050_Module3Project_Data'!$E143-'Part 1'!U161)/'6050_Module3Project_Data'!$E143)</f>
        <v>3.4240645247211578E-2</v>
      </c>
      <c r="AA161" s="29">
        <f>ABS(('6050_Module3Project_Data'!$E143-'Part 1'!V161)/'6050_Module3Project_Data'!$E143)</f>
        <v>1.7651732971795519E-2</v>
      </c>
      <c r="AB161" s="29">
        <f>ABS(('6050_Module3Project_Data'!$E143-'Part 1'!W161)/'6050_Module3Project_Data'!$E143)</f>
        <v>6.1551621337730539E-3</v>
      </c>
      <c r="AC161" s="29">
        <f>ABS(('6050_Module3Project_Data'!$E143-'Part 1'!X161)/'6050_Module3Project_Data'!$E143)</f>
        <v>6.5904875692966963E-4</v>
      </c>
      <c r="AE161" s="30">
        <f>ABS(('6050_Module3Project_Data'!$E143-'Part 1'!U161)/AVERAGE('6050_Module3Project_Data'!$E$2:$E$253))</f>
        <v>3.6847908654275029E-2</v>
      </c>
      <c r="AF161" s="30">
        <f>ABS(('6050_Module3Project_Data'!$E143-'Part 1'!V161)/AVERAGE('6050_Module3Project_Data'!$E$2:$E$253))</f>
        <v>1.8995829063336481E-2</v>
      </c>
      <c r="AG161" s="30">
        <f>ABS(('6050_Module3Project_Data'!$E143-'Part 1'!W161)/AVERAGE('6050_Module3Project_Data'!$E$2:$E$253))</f>
        <v>6.6238486576415245E-3</v>
      </c>
      <c r="AH161" s="31">
        <f>ABS(('6050_Module3Project_Data'!$E143-'Part 1'!X161)/AVERAGE('6050_Module3Project_Data'!$E$2:$E$253))</f>
        <v>7.0923220689118318E-4</v>
      </c>
    </row>
    <row r="162" spans="1:34" x14ac:dyDescent="0.2">
      <c r="A162" s="3"/>
      <c r="B162" s="2"/>
      <c r="C162" s="1"/>
      <c r="D162" s="2"/>
      <c r="E162" s="8">
        <v>143</v>
      </c>
      <c r="F162" s="27">
        <f>C$21*'6050_Module3Project_Data'!C143+(1-'Part 1'!C$21)*'Part 1'!F161</f>
        <v>152.35323835015475</v>
      </c>
      <c r="G162" s="1">
        <f>C$22*'6050_Module3Project_Data'!C143+(1-'Part 1'!C$22)*'Part 1'!G161</f>
        <v>151.87650268335096</v>
      </c>
      <c r="H162" s="1">
        <f>C$23*'6050_Module3Project_Data'!C143+(1-'Part 1'!C$23)*'Part 1'!H161</f>
        <v>150.99426235337737</v>
      </c>
      <c r="I162" s="1">
        <f>C$24*'6050_Module3Project_Data'!C143+(1-'Part 1'!C$24)*'Part 1'!I161</f>
        <v>150.46503214205666</v>
      </c>
      <c r="K162" s="29">
        <f>ABS(('6050_Module3Project_Data'!C144-'Part 1'!F162)/'6050_Module3Project_Data'!C144)</f>
        <v>2.6660010616439485E-3</v>
      </c>
      <c r="L162" s="29">
        <f>ABS(('6050_Module3Project_Data'!$C144-'Part 1'!G162)/'6050_Module3Project_Data'!$C144)</f>
        <v>5.7868056743900428E-3</v>
      </c>
      <c r="M162" s="29">
        <f>ABS(('6050_Module3Project_Data'!$C144-'Part 1'!H162)/'6050_Module3Project_Data'!$C144)</f>
        <v>1.1562122863874447E-2</v>
      </c>
      <c r="N162" s="29">
        <f>ABS(('6050_Module3Project_Data'!$C144-'Part 1'!I162)/'6050_Module3Project_Data'!$C144)</f>
        <v>1.5026566998644868E-2</v>
      </c>
      <c r="P162" s="30">
        <f>ABS(('6050_Module3Project_Data'!$C144-'Part 1'!F162)/AVERAGE('6050_Module3Project_Data'!$C$2:$C$253))</f>
        <v>3.0408747192917536E-3</v>
      </c>
      <c r="Q162" s="30">
        <f>ABS(('6050_Module3Project_Data'!$C144-'Part 1'!G162)/AVERAGE('6050_Module3Project_Data'!$C$2:$C$253))</f>
        <v>6.6005041535339296E-3</v>
      </c>
      <c r="R162" s="30">
        <f>ABS(('6050_Module3Project_Data'!$C144-'Part 1'!H162)/AVERAGE('6050_Module3Project_Data'!$C$2:$C$253))</f>
        <v>1.3187904395064547E-2</v>
      </c>
      <c r="S162" s="31">
        <f>ABS(('6050_Module3Project_Data'!$C144-'Part 1'!I162)/AVERAGE('6050_Module3Project_Data'!$C$2:$C$253))</f>
        <v>1.7139493438816E-2</v>
      </c>
      <c r="U162" s="27">
        <f>C$21*'6050_Module3Project_Data'!$E143+(1-'Part 1'!C$21)*'Part 1'!U161</f>
        <v>493.610746941407</v>
      </c>
      <c r="V162" s="1">
        <f>C$22*'6050_Module3Project_Data'!$E143+(1-'Part 1'!C$22)*'Part 1'!V161</f>
        <v>485.53847739299016</v>
      </c>
      <c r="W162" s="1">
        <f>C$23*'6050_Module3Project_Data'!$E143+(1-'Part 1'!C$23)*'Part 1'!W161</f>
        <v>481.63291128890569</v>
      </c>
      <c r="X162" s="1">
        <f>C$24*'6050_Module3Project_Data'!$E143+(1-'Part 1'!C$24)*'Part 1'!X161</f>
        <v>480.38668420333852</v>
      </c>
      <c r="Z162" s="29">
        <f>ABS(('6050_Module3Project_Data'!$E144-'Part 1'!U162)/'6050_Module3Project_Data'!$E144)</f>
        <v>4.114288275376141E-3</v>
      </c>
      <c r="AA162" s="29">
        <f>ABS(('6050_Module3Project_Data'!$E144-'Part 1'!V162)/'6050_Module3Project_Data'!$E144)</f>
        <v>2.0400517767483153E-2</v>
      </c>
      <c r="AB162" s="29">
        <f>ABS(('6050_Module3Project_Data'!$E144-'Part 1'!W162)/'6050_Module3Project_Data'!$E144)</f>
        <v>2.8280203336232376E-2</v>
      </c>
      <c r="AC162" s="29">
        <f>ABS(('6050_Module3Project_Data'!$E144-'Part 1'!X162)/'6050_Module3Project_Data'!$E144)</f>
        <v>3.0794532199148905E-2</v>
      </c>
      <c r="AE162" s="30">
        <f>ABS(('6050_Module3Project_Data'!$E144-'Part 1'!U162)/AVERAGE('6050_Module3Project_Data'!$E$2:$E$253))</f>
        <v>4.5676468452679093E-3</v>
      </c>
      <c r="AF162" s="30">
        <f>ABS(('6050_Module3Project_Data'!$E144-'Part 1'!V162)/AVERAGE('6050_Module3Project_Data'!$E$2:$E$253))</f>
        <v>2.2648476330686219E-2</v>
      </c>
      <c r="AG162" s="30">
        <f>ABS(('6050_Module3Project_Data'!$E144-'Part 1'!W162)/AVERAGE('6050_Module3Project_Data'!$E$2:$E$253))</f>
        <v>3.1396434305631472E-2</v>
      </c>
      <c r="AH162" s="31">
        <f>ABS(('6050_Module3Project_Data'!$E144-'Part 1'!X162)/AVERAGE('6050_Module3Project_Data'!$E$2:$E$253))</f>
        <v>3.4187820210066368E-2</v>
      </c>
    </row>
    <row r="163" spans="1:34" x14ac:dyDescent="0.2">
      <c r="A163" s="3"/>
      <c r="B163" s="2"/>
      <c r="C163" s="1"/>
      <c r="D163" s="2"/>
      <c r="E163" s="8">
        <v>144</v>
      </c>
      <c r="F163" s="27">
        <f>C$21*'6050_Module3Project_Data'!C144+(1-'Part 1'!C$21)*'Part 1'!F162</f>
        <v>152.43469028012382</v>
      </c>
      <c r="G163" s="1">
        <f>C$22*'6050_Module3Project_Data'!C144+(1-'Part 1'!C$22)*'Part 1'!G162</f>
        <v>152.23010081001058</v>
      </c>
      <c r="H163" s="1">
        <f>C$23*'6050_Module3Project_Data'!C144+(1-'Part 1'!C$23)*'Part 1'!H162</f>
        <v>152.05400374135095</v>
      </c>
      <c r="I163" s="1">
        <f>C$24*'6050_Module3Project_Data'!C144+(1-'Part 1'!C$24)*'Part 1'!I162</f>
        <v>152.30140482841134</v>
      </c>
      <c r="K163" s="29">
        <f>ABS(('6050_Module3Project_Data'!C145-'Part 1'!F163)/'6050_Module3Project_Data'!C145)</f>
        <v>1.6119530611268577E-2</v>
      </c>
      <c r="L163" s="29">
        <f>ABS(('6050_Module3Project_Data'!$C145-'Part 1'!G163)/'6050_Module3Project_Data'!$C145)</f>
        <v>1.4755750779017531E-2</v>
      </c>
      <c r="M163" s="29">
        <f>ABS(('6050_Module3Project_Data'!$C145-'Part 1'!H163)/'6050_Module3Project_Data'!$C145)</f>
        <v>1.3581899404244379E-2</v>
      </c>
      <c r="N163" s="29">
        <f>ABS(('6050_Module3Project_Data'!$C145-'Part 1'!I163)/'6050_Module3Project_Data'!$C145)</f>
        <v>1.5231058634302472E-2</v>
      </c>
      <c r="P163" s="30">
        <f>ABS(('6050_Module3Project_Data'!$C145-'Part 1'!F163)/AVERAGE('6050_Module3Project_Data'!$C$2:$C$253))</f>
        <v>1.8055875421510787E-2</v>
      </c>
      <c r="Q163" s="30">
        <f>ABS(('6050_Module3Project_Data'!$C145-'Part 1'!G163)/AVERAGE('6050_Module3Project_Data'!$C$2:$C$253))</f>
        <v>1.6528272704823748E-2</v>
      </c>
      <c r="R163" s="30">
        <f>ABS(('6050_Module3Project_Data'!$C145-'Part 1'!H163)/AVERAGE('6050_Module3Project_Data'!$C$2:$C$253))</f>
        <v>1.5213413438918286E-2</v>
      </c>
      <c r="S163" s="31">
        <f>ABS(('6050_Module3Project_Data'!$C145-'Part 1'!I163)/AVERAGE('6050_Module3Project_Data'!$C$2:$C$253))</f>
        <v>1.7060676509180861E-2</v>
      </c>
      <c r="U163" s="27">
        <f>C$21*'6050_Module3Project_Data'!$E144+(1-'Part 1'!C$21)*'Part 1'!U162</f>
        <v>494.01859633312563</v>
      </c>
      <c r="V163" s="1">
        <f>C$22*'6050_Module3Project_Data'!$E144+(1-'Part 1'!C$22)*'Part 1'!V162</f>
        <v>489.58308399579414</v>
      </c>
      <c r="W163" s="1">
        <f>C$23*'6050_Module3Project_Data'!$E144+(1-'Part 1'!C$23)*'Part 1'!W162</f>
        <v>490.04316085556229</v>
      </c>
      <c r="X163" s="1">
        <f>C$24*'6050_Module3Project_Data'!$E144+(1-'Part 1'!C$24)*'Part 1'!X162</f>
        <v>492.5973319606677</v>
      </c>
      <c r="Z163" s="29">
        <f>ABS(('6050_Module3Project_Data'!$E145-'Part 1'!U163)/'6050_Module3Project_Data'!$E145)</f>
        <v>1.1276302271433317E-2</v>
      </c>
      <c r="AA163" s="29">
        <f>ABS(('6050_Module3Project_Data'!$E145-'Part 1'!V163)/'6050_Module3Project_Data'!$E145)</f>
        <v>2.1966268331604683E-3</v>
      </c>
      <c r="AB163" s="29">
        <f>ABS(('6050_Module3Project_Data'!$E145-'Part 1'!W163)/'6050_Module3Project_Data'!$E145)</f>
        <v>3.1384230103903062E-3</v>
      </c>
      <c r="AC163" s="29">
        <f>ABS(('6050_Module3Project_Data'!$E145-'Part 1'!X163)/'6050_Module3Project_Data'!$E145)</f>
        <v>8.366915884366645E-3</v>
      </c>
      <c r="AE163" s="30">
        <f>ABS(('6050_Module3Project_Data'!$E145-'Part 1'!U163)/AVERAGE('6050_Module3Project_Data'!$E$2:$E$253))</f>
        <v>1.2338514368694532E-2</v>
      </c>
      <c r="AF163" s="30">
        <f>ABS(('6050_Module3Project_Data'!$E145-'Part 1'!V163)/AVERAGE('6050_Module3Project_Data'!$E$2:$E$253))</f>
        <v>2.4035460464971519E-3</v>
      </c>
      <c r="AG163" s="30">
        <f>ABS(('6050_Module3Project_Data'!$E145-'Part 1'!W163)/AVERAGE('6050_Module3Project_Data'!$E$2:$E$253))</f>
        <v>3.4340581226562179E-3</v>
      </c>
      <c r="AH163" s="31">
        <f>ABS(('6050_Module3Project_Data'!$E145-'Part 1'!X163)/AVERAGE('6050_Module3Project_Data'!$E$2:$E$253))</f>
        <v>9.1550678028954821E-3</v>
      </c>
    </row>
    <row r="164" spans="1:34" x14ac:dyDescent="0.2">
      <c r="A164" s="3"/>
      <c r="B164" s="2"/>
      <c r="C164" s="1"/>
      <c r="D164" s="2"/>
      <c r="E164" s="8">
        <v>145</v>
      </c>
      <c r="F164" s="27">
        <f>C$21*'6050_Module3Project_Data'!C145+(1-'Part 1'!C$21)*'Part 1'!F163</f>
        <v>151.95105118409907</v>
      </c>
      <c r="G164" s="1">
        <f>C$22*'6050_Module3Project_Data'!C145+(1-'Part 1'!C$22)*'Part 1'!G163</f>
        <v>151.34465840600635</v>
      </c>
      <c r="H164" s="1">
        <f>C$23*'6050_Module3Project_Data'!C145+(1-'Part 1'!C$23)*'Part 1'!H163</f>
        <v>150.83149837654037</v>
      </c>
      <c r="I164" s="1">
        <f>C$24*'6050_Module3Project_Data'!C145+(1-'Part 1'!C$24)*'Part 1'!I163</f>
        <v>150.47347680568225</v>
      </c>
      <c r="K164" s="29">
        <f>ABS(('6050_Module3Project_Data'!C146-'Part 1'!F164)/'6050_Module3Project_Data'!C146)</f>
        <v>1.8101207965324283E-3</v>
      </c>
      <c r="L164" s="29">
        <f>ABS(('6050_Module3Project_Data'!$C146-'Part 1'!G164)/'6050_Module3Project_Data'!$C146)</f>
        <v>2.1878141801410958E-3</v>
      </c>
      <c r="M164" s="29">
        <f>ABS(('6050_Module3Project_Data'!$C146-'Part 1'!H164)/'6050_Module3Project_Data'!$C146)</f>
        <v>5.571067583794163E-3</v>
      </c>
      <c r="N164" s="29">
        <f>ABS(('6050_Module3Project_Data'!$C146-'Part 1'!I164)/'6050_Module3Project_Data'!$C146)</f>
        <v>7.9314963557845473E-3</v>
      </c>
      <c r="P164" s="30">
        <f>ABS(('6050_Module3Project_Data'!$C146-'Part 1'!F164)/AVERAGE('6050_Module3Project_Data'!$C$2:$C$253))</f>
        <v>2.0499959192991769E-3</v>
      </c>
      <c r="Q164" s="30">
        <f>ABS(('6050_Module3Project_Data'!$C146-'Part 1'!G164)/AVERAGE('6050_Module3Project_Data'!$C$2:$C$253))</f>
        <v>2.4777407950153738E-3</v>
      </c>
      <c r="R164" s="30">
        <f>ABS(('6050_Module3Project_Data'!$C146-'Part 1'!H164)/AVERAGE('6050_Module3Project_Data'!$C$2:$C$253))</f>
        <v>6.3093390423423924E-3</v>
      </c>
      <c r="S164" s="31">
        <f>ABS(('6050_Module3Project_Data'!$C146-'Part 1'!I164)/AVERAGE('6050_Module3Project_Data'!$C$2:$C$253))</f>
        <v>8.9825691160735337E-3</v>
      </c>
      <c r="U164" s="27">
        <f>C$21*'6050_Module3Project_Data'!$E145+(1-'Part 1'!C$21)*'Part 1'!U163</f>
        <v>492.91687902650057</v>
      </c>
      <c r="V164" s="1">
        <f>C$22*'6050_Module3Project_Data'!$E145+(1-'Part 1'!C$22)*'Part 1'!V163</f>
        <v>489.15385431747643</v>
      </c>
      <c r="W164" s="1">
        <f>C$23*'6050_Module3Project_Data'!$E145+(1-'Part 1'!C$23)*'Part 1'!W163</f>
        <v>489.12327022222496</v>
      </c>
      <c r="X164" s="1">
        <f>C$24*'6050_Module3Project_Data'!$E145+(1-'Part 1'!C$24)*'Part 1'!X163</f>
        <v>489.32747423213357</v>
      </c>
      <c r="Z164" s="29">
        <f>ABS(('6050_Module3Project_Data'!$E146-'Part 1'!U164)/'6050_Module3Project_Data'!$E146)</f>
        <v>1.7414274758387454E-2</v>
      </c>
      <c r="AA164" s="29">
        <f>ABS(('6050_Module3Project_Data'!$E146-'Part 1'!V164)/'6050_Module3Project_Data'!$E146)</f>
        <v>9.6471334448438983E-3</v>
      </c>
      <c r="AB164" s="29">
        <f>ABS(('6050_Module3Project_Data'!$E146-'Part 1'!W164)/'6050_Module3Project_Data'!$E146)</f>
        <v>9.5840057727891882E-3</v>
      </c>
      <c r="AC164" s="29">
        <f>ABS(('6050_Module3Project_Data'!$E146-'Part 1'!X164)/'6050_Module3Project_Data'!$E146)</f>
        <v>1.0005496866894633E-2</v>
      </c>
      <c r="AE164" s="30">
        <f>ABS(('6050_Module3Project_Data'!$E146-'Part 1'!U164)/AVERAGE('6050_Module3Project_Data'!$E$2:$E$253))</f>
        <v>1.8897482456845402E-2</v>
      </c>
      <c r="AF164" s="30">
        <f>ABS(('6050_Module3Project_Data'!$E146-'Part 1'!V164)/AVERAGE('6050_Module3Project_Data'!$E$2:$E$253))</f>
        <v>1.0468798589787814E-2</v>
      </c>
      <c r="AG164" s="30">
        <f>ABS(('6050_Module3Project_Data'!$E146-'Part 1'!W164)/AVERAGE('6050_Module3Project_Data'!$E$2:$E$253))</f>
        <v>1.0400294210952239E-2</v>
      </c>
      <c r="AH164" s="31">
        <f>ABS(('6050_Module3Project_Data'!$E146-'Part 1'!X164)/AVERAGE('6050_Module3Project_Data'!$E$2:$E$253))</f>
        <v>1.0857684522468823E-2</v>
      </c>
    </row>
    <row r="165" spans="1:34" x14ac:dyDescent="0.2">
      <c r="A165" s="3"/>
      <c r="B165" s="2"/>
      <c r="C165" s="1"/>
      <c r="D165" s="2"/>
      <c r="E165" s="8">
        <v>146</v>
      </c>
      <c r="F165" s="27">
        <f>C$21*'6050_Module3Project_Data'!C146+(1-'Part 1'!C$21)*'Part 1'!F164</f>
        <v>151.89614062727927</v>
      </c>
      <c r="G165" s="1">
        <f>C$22*'6050_Module3Project_Data'!C146+(1-'Part 1'!C$22)*'Part 1'!G164</f>
        <v>151.4773944036038</v>
      </c>
      <c r="H165" s="1">
        <f>C$23*'6050_Module3Project_Data'!C146+(1-'Part 1'!C$23)*'Part 1'!H164</f>
        <v>151.33849839061617</v>
      </c>
      <c r="I165" s="1">
        <f>C$24*'6050_Module3Project_Data'!C146+(1-'Part 1'!C$24)*'Part 1'!I164</f>
        <v>151.43589408113647</v>
      </c>
      <c r="K165" s="29">
        <f>ABS(('6050_Module3Project_Data'!C147-'Part 1'!F165)/'6050_Module3Project_Data'!C147)</f>
        <v>4.5732695892566422E-3</v>
      </c>
      <c r="L165" s="29">
        <f>ABS(('6050_Module3Project_Data'!$C147-'Part 1'!G165)/'6050_Module3Project_Data'!$C147)</f>
        <v>7.3174550740474215E-3</v>
      </c>
      <c r="M165" s="29">
        <f>ABS(('6050_Module3Project_Data'!$C147-'Part 1'!H165)/'6050_Module3Project_Data'!$C147)</f>
        <v>8.2276875757054235E-3</v>
      </c>
      <c r="N165" s="29">
        <f>ABS(('6050_Module3Project_Data'!$C147-'Part 1'!I165)/'6050_Module3Project_Data'!$C147)</f>
        <v>7.5894207088163228E-3</v>
      </c>
      <c r="P165" s="30">
        <f>ABS(('6050_Module3Project_Data'!$C147-'Part 1'!F165)/AVERAGE('6050_Module3Project_Data'!$C$2:$C$253))</f>
        <v>5.2106438331731416E-3</v>
      </c>
      <c r="Q165" s="30">
        <f>ABS(('6050_Module3Project_Data'!$C147-'Part 1'!G165)/AVERAGE('6050_Module3Project_Data'!$C$2:$C$253))</f>
        <v>8.3372850456218776E-3</v>
      </c>
      <c r="R165" s="30">
        <f>ABS(('6050_Module3Project_Data'!$C147-'Part 1'!H165)/AVERAGE('6050_Module3Project_Data'!$C$2:$C$253))</f>
        <v>9.3743761855493973E-3</v>
      </c>
      <c r="S165" s="31">
        <f>ABS(('6050_Module3Project_Data'!$C147-'Part 1'!I165)/AVERAGE('6050_Module3Project_Data'!$C$2:$C$253))</f>
        <v>8.6471543918271894E-3</v>
      </c>
      <c r="U165" s="27">
        <f>C$21*'6050_Module3Project_Data'!$E146+(1-'Part 1'!C$21)*'Part 1'!U164</f>
        <v>491.22950542120049</v>
      </c>
      <c r="V165" s="1">
        <f>C$22*'6050_Module3Project_Data'!$E146+(1-'Part 1'!C$22)*'Part 1'!V164</f>
        <v>487.28431699048582</v>
      </c>
      <c r="W165" s="1">
        <f>C$23*'6050_Module3Project_Data'!$E146+(1-'Part 1'!C$23)*'Part 1'!W164</f>
        <v>486.33731468888999</v>
      </c>
      <c r="X165" s="1">
        <f>C$24*'6050_Module3Project_Data'!$E146+(1-'Part 1'!C$24)*'Part 1'!X164</f>
        <v>485.44950364642671</v>
      </c>
      <c r="Z165" s="29">
        <f>ABS(('6050_Module3Project_Data'!$E147-'Part 1'!U165)/'6050_Module3Project_Data'!$E147)</f>
        <v>1.1176446598503783E-2</v>
      </c>
      <c r="AA165" s="29">
        <f>ABS(('6050_Module3Project_Data'!$E147-'Part 1'!V165)/'6050_Module3Project_Data'!$E147)</f>
        <v>3.0554327454963008E-3</v>
      </c>
      <c r="AB165" s="29">
        <f>ABS(('6050_Module3Project_Data'!$E147-'Part 1'!W165)/'6050_Module3Project_Data'!$E147)</f>
        <v>1.1060660814820895E-3</v>
      </c>
      <c r="AC165" s="29">
        <f>ABS(('6050_Module3Project_Data'!$E147-'Part 1'!X165)/'6050_Module3Project_Data'!$E147)</f>
        <v>7.2145772411501643E-4</v>
      </c>
      <c r="AE165" s="30">
        <f>ABS(('6050_Module3Project_Data'!$E147-'Part 1'!U165)/AVERAGE('6050_Module3Project_Data'!$E$2:$E$253))</f>
        <v>1.2161410333015148E-2</v>
      </c>
      <c r="AF165" s="30">
        <f>ABS(('6050_Module3Project_Data'!$E147-'Part 1'!V165)/AVERAGE('6050_Module3Project_Data'!$E$2:$E$253))</f>
        <v>3.3247035214113607E-3</v>
      </c>
      <c r="AG165" s="30">
        <f>ABS(('6050_Module3Project_Data'!$E147-'Part 1'!W165)/AVERAGE('6050_Module3Project_Data'!$E$2:$E$253))</f>
        <v>1.2035420519196699E-3</v>
      </c>
      <c r="AH165" s="31">
        <f>ABS(('6050_Module3Project_Data'!$E147-'Part 1'!X165)/AVERAGE('6050_Module3Project_Data'!$E$2:$E$253))</f>
        <v>7.8503872796748669E-4</v>
      </c>
    </row>
    <row r="166" spans="1:34" x14ac:dyDescent="0.2">
      <c r="A166" s="3"/>
      <c r="B166" s="2"/>
      <c r="C166" s="1"/>
      <c r="D166" s="2"/>
      <c r="E166" s="8">
        <v>147</v>
      </c>
      <c r="F166" s="27">
        <f>C$21*'6050_Module3Project_Data'!C147+(1-'Part 1'!C$21)*'Part 1'!F165</f>
        <v>152.03571132182341</v>
      </c>
      <c r="G166" s="1">
        <f>C$22*'6050_Module3Project_Data'!C147+(1-'Part 1'!C$22)*'Part 1'!G165</f>
        <v>151.92403428216227</v>
      </c>
      <c r="H166" s="1">
        <f>C$23*'6050_Module3Project_Data'!C147+(1-'Part 1'!C$23)*'Part 1'!H165</f>
        <v>152.09179581624647</v>
      </c>
      <c r="I166" s="1">
        <f>C$24*'6050_Module3Project_Data'!C147+(1-'Part 1'!C$24)*'Part 1'!I165</f>
        <v>152.36237409622728</v>
      </c>
      <c r="K166" s="29">
        <f>ABS(('6050_Module3Project_Data'!C148-'Part 1'!F166)/'6050_Module3Project_Data'!C148)</f>
        <v>3.917162198258356E-2</v>
      </c>
      <c r="L166" s="29">
        <f>ABS(('6050_Module3Project_Data'!$C148-'Part 1'!G166)/'6050_Module3Project_Data'!$C148)</f>
        <v>3.987739346183998E-2</v>
      </c>
      <c r="M166" s="29">
        <f>ABS(('6050_Module3Project_Data'!$C148-'Part 1'!H166)/'6050_Module3Project_Data'!$C148)</f>
        <v>3.8817181743905887E-2</v>
      </c>
      <c r="N166" s="29">
        <f>ABS(('6050_Module3Project_Data'!$C148-'Part 1'!I166)/'6050_Module3Project_Data'!$C148)</f>
        <v>3.7107193428526544E-2</v>
      </c>
      <c r="P166" s="30">
        <f>ABS(('6050_Module3Project_Data'!$C148-'Part 1'!F166)/AVERAGE('6050_Module3Project_Data'!$C$2:$C$253))</f>
        <v>4.6280547522484311E-2</v>
      </c>
      <c r="Q166" s="30">
        <f>ABS(('6050_Module3Project_Data'!$C148-'Part 1'!G166)/AVERAGE('6050_Module3Project_Data'!$C$2:$C$253))</f>
        <v>4.7114403483319009E-2</v>
      </c>
      <c r="R166" s="30">
        <f>ABS(('6050_Module3Project_Data'!$C148-'Part 1'!H166)/AVERAGE('6050_Module3Project_Data'!$C$2:$C$253))</f>
        <v>4.5861782930165518E-2</v>
      </c>
      <c r="S166" s="31">
        <f>ABS(('6050_Module3Project_Data'!$C148-'Part 1'!I166)/AVERAGE('6050_Module3Project_Data'!$C$2:$C$253))</f>
        <v>4.3841463334311319E-2</v>
      </c>
      <c r="U166" s="27">
        <f>C$21*'6050_Module3Project_Data'!$E147+(1-'Part 1'!C$21)*'Part 1'!U165</f>
        <v>490.14360189696043</v>
      </c>
      <c r="V166" s="1">
        <f>C$22*'6050_Module3Project_Data'!$E147+(1-'Part 1'!C$22)*'Part 1'!V165</f>
        <v>486.69058531429152</v>
      </c>
      <c r="W166" s="1">
        <f>C$23*'6050_Module3Project_Data'!$E147+(1-'Part 1'!C$23)*'Part 1'!W165</f>
        <v>486.01491855555605</v>
      </c>
      <c r="X166" s="1">
        <f>C$24*'6050_Module3Project_Data'!$E147+(1-'Part 1'!C$24)*'Part 1'!X165</f>
        <v>485.72989096928535</v>
      </c>
      <c r="Z166" s="29">
        <f>ABS(('6050_Module3Project_Data'!$E148-'Part 1'!U166)/'6050_Module3Project_Data'!$E148)</f>
        <v>2.584677189280596E-3</v>
      </c>
      <c r="AA166" s="29">
        <f>ABS(('6050_Module3Project_Data'!$E148-'Part 1'!V166)/'6050_Module3Project_Data'!$E148)</f>
        <v>4.4784396247834601E-3</v>
      </c>
      <c r="AB166" s="29">
        <f>ABS(('6050_Module3Project_Data'!$E148-'Part 1'!W166)/'6050_Module3Project_Data'!$E148)</f>
        <v>5.860510382358586E-3</v>
      </c>
      <c r="AC166" s="29">
        <f>ABS(('6050_Module3Project_Data'!$E148-'Part 1'!X166)/'6050_Module3Project_Data'!$E148)</f>
        <v>6.4435319488245803E-3</v>
      </c>
      <c r="AE166" s="30">
        <f>ABS(('6050_Module3Project_Data'!$E148-'Part 1'!U166)/AVERAGE('6050_Module3Project_Data'!$E$2:$E$253))</f>
        <v>2.8302922373062639E-3</v>
      </c>
      <c r="AF166" s="30">
        <f>ABS(('6050_Module3Project_Data'!$E148-'Part 1'!V166)/AVERAGE('6050_Module3Project_Data'!$E$2:$E$253))</f>
        <v>4.904013916259063E-3</v>
      </c>
      <c r="AG166" s="30">
        <f>ABS(('6050_Module3Project_Data'!$E148-'Part 1'!W166)/AVERAGE('6050_Module3Project_Data'!$E$2:$E$253))</f>
        <v>6.4174192083379603E-3</v>
      </c>
      <c r="AH166" s="31">
        <f>ABS(('6050_Module3Project_Data'!$E148-'Part 1'!X166)/AVERAGE('6050_Module3Project_Data'!$E$2:$E$253))</f>
        <v>7.0558437746994279E-3</v>
      </c>
    </row>
    <row r="167" spans="1:34" x14ac:dyDescent="0.2">
      <c r="A167" s="3"/>
      <c r="B167" s="2"/>
      <c r="C167" s="1"/>
      <c r="D167" s="2"/>
      <c r="E167" s="8">
        <v>148</v>
      </c>
      <c r="F167" s="27">
        <f>C$21*'6050_Module3Project_Data'!C148+(1-'Part 1'!C$21)*'Part 1'!F166</f>
        <v>153.27536775745872</v>
      </c>
      <c r="G167" s="1">
        <f>C$22*'6050_Module3Project_Data'!C148+(1-'Part 1'!C$22)*'Part 1'!G166</f>
        <v>154.44801796929735</v>
      </c>
      <c r="H167" s="1">
        <f>C$23*'6050_Module3Project_Data'!C148+(1-'Part 1'!C$23)*'Part 1'!H166</f>
        <v>155.7771144264986</v>
      </c>
      <c r="I167" s="1">
        <f>C$24*'6050_Module3Project_Data'!C148+(1-'Part 1'!C$24)*'Part 1'!I166</f>
        <v>157.05966961924545</v>
      </c>
      <c r="K167" s="29">
        <f>ABS(('6050_Module3Project_Data'!C149-'Part 1'!F167)/'6050_Module3Project_Data'!C149)</f>
        <v>1.49049611446593E-2</v>
      </c>
      <c r="L167" s="29">
        <f>ABS(('6050_Module3Project_Data'!$C149-'Part 1'!G167)/'6050_Module3Project_Data'!$C149)</f>
        <v>7.3683822220575318E-3</v>
      </c>
      <c r="M167" s="29">
        <f>ABS(('6050_Module3Project_Data'!$C149-'Part 1'!H167)/'6050_Module3Project_Data'!$C149)</f>
        <v>1.1736708508208002E-3</v>
      </c>
      <c r="N167" s="29">
        <f>ABS(('6050_Module3Project_Data'!$C149-'Part 1'!I167)/'6050_Module3Project_Data'!$C149)</f>
        <v>9.4166049629237584E-3</v>
      </c>
      <c r="P167" s="30">
        <f>ABS(('6050_Module3Project_Data'!$C149-'Part 1'!F167)/AVERAGE('6050_Module3Project_Data'!$C$2:$C$253))</f>
        <v>1.7316185425454874E-2</v>
      </c>
      <c r="Q167" s="30">
        <f>ABS(('6050_Module3Project_Data'!$C149-'Part 1'!G167)/AVERAGE('6050_Module3Project_Data'!$C$2:$C$253))</f>
        <v>8.5603894974588327E-3</v>
      </c>
      <c r="R167" s="30">
        <f>ABS(('6050_Module3Project_Data'!$C149-'Part 1'!H167)/AVERAGE('6050_Module3Project_Data'!$C$2:$C$253))</f>
        <v>1.3635394204664949E-3</v>
      </c>
      <c r="S167" s="31">
        <f>ABS(('6050_Module3Project_Data'!$C149-'Part 1'!I167)/AVERAGE('6050_Module3Project_Data'!$C$2:$C$253))</f>
        <v>1.0939959925670352E-2</v>
      </c>
      <c r="U167" s="27">
        <f>C$21*'6050_Module3Project_Data'!$E148+(1-'Part 1'!C$21)*'Part 1'!U166</f>
        <v>489.89088249756838</v>
      </c>
      <c r="V167" s="1">
        <f>C$22*'6050_Module3Project_Data'!$E148+(1-'Part 1'!C$22)*'Part 1'!V166</f>
        <v>487.56635314857488</v>
      </c>
      <c r="W167" s="1">
        <f>C$23*'6050_Module3Project_Data'!$E148+(1-'Part 1'!C$23)*'Part 1'!W166</f>
        <v>487.73397036222241</v>
      </c>
      <c r="X167" s="1">
        <f>C$24*'6050_Module3Project_Data'!$E148+(1-'Part 1'!C$24)*'Part 1'!X166</f>
        <v>488.24998211385707</v>
      </c>
      <c r="Z167" s="29">
        <f>ABS(('6050_Module3Project_Data'!$E149-'Part 1'!U167)/'6050_Module3Project_Data'!$E149)</f>
        <v>1.7506543436311542E-2</v>
      </c>
      <c r="AA167" s="29">
        <f>ABS(('6050_Module3Project_Data'!$E149-'Part 1'!V167)/'6050_Module3Project_Data'!$E149)</f>
        <v>2.2168469094802867E-2</v>
      </c>
      <c r="AB167" s="29">
        <f>ABS(('6050_Module3Project_Data'!$E149-'Part 1'!W167)/'6050_Module3Project_Data'!$E149)</f>
        <v>2.1832306856435519E-2</v>
      </c>
      <c r="AC167" s="29">
        <f>ABS(('6050_Module3Project_Data'!$E149-'Part 1'!X167)/'6050_Module3Project_Data'!$E149)</f>
        <v>2.0797427074827131E-2</v>
      </c>
      <c r="AE167" s="30">
        <f>ABS(('6050_Module3Project_Data'!$E149-'Part 1'!U167)/AVERAGE('6050_Module3Project_Data'!$E$2:$E$253))</f>
        <v>1.9552072137449358E-2</v>
      </c>
      <c r="AF167" s="30">
        <f>ABS(('6050_Module3Project_Data'!$E149-'Part 1'!V167)/AVERAGE('6050_Module3Project_Data'!$E$2:$E$253))</f>
        <v>2.4758714277049985E-2</v>
      </c>
      <c r="AG167" s="30">
        <f>ABS(('6050_Module3Project_Data'!$E149-'Part 1'!W167)/AVERAGE('6050_Module3Project_Data'!$E$2:$E$253))</f>
        <v>2.4383273610629679E-2</v>
      </c>
      <c r="AH167" s="31">
        <f>ABS(('6050_Module3Project_Data'!$E149-'Part 1'!X167)/AVERAGE('6050_Module3Project_Data'!$E$2:$E$253))</f>
        <v>2.3227474682234354E-2</v>
      </c>
    </row>
    <row r="168" spans="1:34" x14ac:dyDescent="0.2">
      <c r="A168" s="3"/>
      <c r="B168" s="2"/>
      <c r="C168" s="1"/>
      <c r="D168" s="2"/>
      <c r="E168" s="8">
        <v>149</v>
      </c>
      <c r="F168" s="27">
        <f>C$21*'6050_Module3Project_Data'!C149+(1-'Part 1'!C$21)*'Part 1'!F167</f>
        <v>153.73919374596699</v>
      </c>
      <c r="G168" s="1">
        <f>C$22*'6050_Module3Project_Data'!C149+(1-'Part 1'!C$22)*'Part 1'!G167</f>
        <v>154.90660986157843</v>
      </c>
      <c r="H168" s="1">
        <f>C$23*'6050_Module3Project_Data'!C149+(1-'Part 1'!C$23)*'Part 1'!H167</f>
        <v>155.66754439059946</v>
      </c>
      <c r="I168" s="1">
        <f>C$24*'6050_Module3Project_Data'!C149+(1-'Part 1'!C$24)*'Part 1'!I167</f>
        <v>155.88753208384909</v>
      </c>
      <c r="K168" s="29">
        <f>ABS(('6050_Module3Project_Data'!C150-'Part 1'!F168)/'6050_Module3Project_Data'!C150)</f>
        <v>2.0404444324304272E-2</v>
      </c>
      <c r="L168" s="29">
        <f>ABS(('6050_Module3Project_Data'!$C150-'Part 1'!G168)/'6050_Module3Project_Data'!$C150)</f>
        <v>1.2965901096565017E-2</v>
      </c>
      <c r="M168" s="29">
        <f>ABS(('6050_Module3Project_Data'!$C150-'Part 1'!H168)/'6050_Module3Project_Data'!$C150)</f>
        <v>8.117377667849349E-3</v>
      </c>
      <c r="N168" s="29">
        <f>ABS(('6050_Module3Project_Data'!$C150-'Part 1'!I168)/'6050_Module3Project_Data'!$C150)</f>
        <v>6.7156598536739116E-3</v>
      </c>
      <c r="P168" s="30">
        <f>ABS(('6050_Module3Project_Data'!$C150-'Part 1'!F168)/AVERAGE('6050_Module3Project_Data'!$C$2:$C$253))</f>
        <v>2.3910557908436225E-2</v>
      </c>
      <c r="Q168" s="30">
        <f>ABS(('6050_Module3Project_Data'!$C150-'Part 1'!G168)/AVERAGE('6050_Module3Project_Data'!$C$2:$C$253))</f>
        <v>1.5193843266547538E-2</v>
      </c>
      <c r="R168" s="30">
        <f>ABS(('6050_Module3Project_Data'!$C150-'Part 1'!H168)/AVERAGE('6050_Module3Project_Data'!$C$2:$C$253))</f>
        <v>9.5121937998856407E-3</v>
      </c>
      <c r="S168" s="31">
        <f>ABS(('6050_Module3Project_Data'!$C150-'Part 1'!I168)/AVERAGE('6050_Module3Project_Data'!$C$2:$C$253))</f>
        <v>7.8696175829382955E-3</v>
      </c>
      <c r="U168" s="27">
        <f>C$21*'6050_Module3Project_Data'!$E149+(1-'Part 1'!C$21)*'Part 1'!U167</f>
        <v>491.63670501805473</v>
      </c>
      <c r="V168" s="1">
        <f>C$22*'6050_Module3Project_Data'!$E149+(1-'Part 1'!C$22)*'Part 1'!V167</f>
        <v>491.98780992914493</v>
      </c>
      <c r="W168" s="1">
        <f>C$23*'6050_Module3Project_Data'!$E149+(1-'Part 1'!C$23)*'Part 1'!W167</f>
        <v>494.26558520488891</v>
      </c>
      <c r="X168" s="1">
        <f>C$24*'6050_Module3Project_Data'!$E149+(1-'Part 1'!C$24)*'Part 1'!X167</f>
        <v>496.54599250277141</v>
      </c>
      <c r="Z168" s="29">
        <f>ABS(('6050_Module3Project_Data'!$E150-'Part 1'!U168)/'6050_Module3Project_Data'!$E150)</f>
        <v>3.5325541688627927E-2</v>
      </c>
      <c r="AA168" s="29">
        <f>ABS(('6050_Module3Project_Data'!$E150-'Part 1'!V168)/'6050_Module3Project_Data'!$E150)</f>
        <v>3.4636614404600252E-2</v>
      </c>
      <c r="AB168" s="29">
        <f>ABS(('6050_Module3Project_Data'!$E150-'Part 1'!W168)/'6050_Module3Project_Data'!$E150)</f>
        <v>3.0167233644669677E-2</v>
      </c>
      <c r="AC168" s="29">
        <f>ABS(('6050_Module3Project_Data'!$E150-'Part 1'!X168)/'6050_Module3Project_Data'!$E150)</f>
        <v>2.5692688411653931E-2</v>
      </c>
      <c r="AE168" s="30">
        <f>ABS(('6050_Module3Project_Data'!$E150-'Part 1'!U168)/AVERAGE('6050_Module3Project_Data'!$E$2:$E$253))</f>
        <v>4.0325062087178516E-2</v>
      </c>
      <c r="AF168" s="30">
        <f>ABS(('6050_Module3Project_Data'!$E150-'Part 1'!V168)/AVERAGE('6050_Module3Project_Data'!$E$2:$E$253))</f>
        <v>3.9538632943449045E-2</v>
      </c>
      <c r="AG168" s="30">
        <f>ABS(('6050_Module3Project_Data'!$E150-'Part 1'!W168)/AVERAGE('6050_Module3Project_Data'!$E$2:$E$253))</f>
        <v>3.4436713821471059E-2</v>
      </c>
      <c r="AH168" s="31">
        <f>ABS(('6050_Module3Project_Data'!$E150-'Part 1'!X168)/AVERAGE('6050_Module3Project_Data'!$E$2:$E$253))</f>
        <v>2.9328899313665929E-2</v>
      </c>
    </row>
    <row r="169" spans="1:34" x14ac:dyDescent="0.2">
      <c r="A169" s="3"/>
      <c r="B169" s="2"/>
      <c r="C169" s="1"/>
      <c r="D169" s="2"/>
      <c r="E169" s="8">
        <v>150</v>
      </c>
      <c r="F169" s="27">
        <f>C$21*'6050_Module3Project_Data'!C150+(1-'Part 1'!C$21)*'Part 1'!F168</f>
        <v>154.3796545567736</v>
      </c>
      <c r="G169" s="1">
        <f>C$22*'6050_Module3Project_Data'!C150+(1-'Part 1'!C$22)*'Part 1'!G168</f>
        <v>155.72056503694705</v>
      </c>
      <c r="H169" s="1">
        <f>C$23*'6050_Module3Project_Data'!C150+(1-'Part 1'!C$23)*'Part 1'!H168</f>
        <v>156.43191643623979</v>
      </c>
      <c r="I169" s="1">
        <f>C$24*'6050_Module3Project_Data'!C150+(1-'Part 1'!C$24)*'Part 1'!I168</f>
        <v>156.73070465676983</v>
      </c>
      <c r="K169" s="29">
        <f>ABS(('6050_Module3Project_Data'!C151-'Part 1'!F169)/'6050_Module3Project_Data'!C151)</f>
        <v>3.6641410606308815E-2</v>
      </c>
      <c r="L169" s="29">
        <f>ABS(('6050_Module3Project_Data'!$C151-'Part 1'!G169)/'6050_Module3Project_Data'!$C151)</f>
        <v>2.8273872588479819E-2</v>
      </c>
      <c r="M169" s="29">
        <f>ABS(('6050_Module3Project_Data'!$C151-'Part 1'!H169)/'6050_Module3Project_Data'!$C151)</f>
        <v>2.3834903719470824E-2</v>
      </c>
      <c r="N169" s="29">
        <f>ABS(('6050_Module3Project_Data'!$C151-'Part 1'!I169)/'6050_Module3Project_Data'!$C151)</f>
        <v>2.1970408041697309E-2</v>
      </c>
      <c r="P169" s="30">
        <f>ABS(('6050_Module3Project_Data'!$C151-'Part 1'!F169)/AVERAGE('6050_Module3Project_Data'!$C$2:$C$253))</f>
        <v>4.3843116750349111E-2</v>
      </c>
      <c r="Q169" s="30">
        <f>ABS(('6050_Module3Project_Data'!$C151-'Part 1'!G169)/AVERAGE('6050_Module3Project_Data'!$C$2:$C$253))</f>
        <v>3.3830976383528825E-2</v>
      </c>
      <c r="R169" s="30">
        <f>ABS(('6050_Module3Project_Data'!$C151-'Part 1'!H169)/AVERAGE('6050_Module3Project_Data'!$C$2:$C$253))</f>
        <v>2.8519547943554473E-2</v>
      </c>
      <c r="S169" s="31">
        <f>ABS(('6050_Module3Project_Data'!$C151-'Part 1'!I169)/AVERAGE('6050_Module3Project_Data'!$C$2:$C$253))</f>
        <v>2.6288593940187833E-2</v>
      </c>
      <c r="U169" s="27">
        <f>C$21*'6050_Module3Project_Data'!$E150+(1-'Part 1'!C$21)*'Part 1'!U168</f>
        <v>495.2373669344438</v>
      </c>
      <c r="V169" s="1">
        <f>C$22*'6050_Module3Project_Data'!$E150+(1-'Part 1'!C$22)*'Part 1'!V168</f>
        <v>499.04869179748698</v>
      </c>
      <c r="W169" s="1">
        <f>C$23*'6050_Module3Project_Data'!$E150+(1-'Part 1'!C$23)*'Part 1'!W168</f>
        <v>503.49024284195553</v>
      </c>
      <c r="X169" s="1">
        <f>C$24*'6050_Module3Project_Data'!$E150+(1-'Part 1'!C$24)*'Part 1'!X168</f>
        <v>507.02121018055425</v>
      </c>
      <c r="Z169" s="29">
        <f>ABS(('6050_Module3Project_Data'!$E151-'Part 1'!U169)/'6050_Module3Project_Data'!$E151)</f>
        <v>1.3687476181301669E-2</v>
      </c>
      <c r="AA169" s="29">
        <f>ABS(('6050_Module3Project_Data'!$E151-'Part 1'!V169)/'6050_Module3Project_Data'!$E151)</f>
        <v>6.0968586395952727E-3</v>
      </c>
      <c r="AB169" s="29">
        <f>ABS(('6050_Module3Project_Data'!$E151-'Part 1'!W169)/'6050_Module3Project_Data'!$E151)</f>
        <v>2.7489145448002616E-3</v>
      </c>
      <c r="AC169" s="29">
        <f>ABS(('6050_Module3Project_Data'!$E151-'Part 1'!X169)/'6050_Module3Project_Data'!$E151)</f>
        <v>9.7811732954120635E-3</v>
      </c>
      <c r="AE169" s="30">
        <f>ABS(('6050_Module3Project_Data'!$E151-'Part 1'!U169)/AVERAGE('6050_Module3Project_Data'!$E$2:$E$253))</f>
        <v>1.5393767743847231E-2</v>
      </c>
      <c r="AF169" s="30">
        <f>ABS(('6050_Module3Project_Data'!$E151-'Part 1'!V169)/AVERAGE('6050_Module3Project_Data'!$E$2:$E$253))</f>
        <v>6.8568978401738201E-3</v>
      </c>
      <c r="AG169" s="30">
        <f>ABS(('6050_Module3Project_Data'!$E151-'Part 1'!W169)/AVERAGE('6050_Module3Project_Data'!$E$2:$E$253))</f>
        <v>3.0915963973070838E-3</v>
      </c>
      <c r="AH169" s="31">
        <f>ABS(('6050_Module3Project_Data'!$E151-'Part 1'!X169)/AVERAGE('6050_Module3Project_Data'!$E$2:$E$253))</f>
        <v>1.1000502063162321E-2</v>
      </c>
    </row>
    <row r="170" spans="1:34" x14ac:dyDescent="0.2">
      <c r="A170" s="3"/>
      <c r="B170" s="2"/>
      <c r="C170" s="1"/>
      <c r="D170" s="2"/>
      <c r="E170" s="8">
        <v>151</v>
      </c>
      <c r="F170" s="27">
        <f>C$21*'6050_Module3Project_Data'!C151+(1-'Part 1'!C$21)*'Part 1'!F169</f>
        <v>155.55402272541889</v>
      </c>
      <c r="G170" s="1">
        <f>C$22*'6050_Module3Project_Data'!C151+(1-'Part 1'!C$22)*'Part 1'!G169</f>
        <v>157.53293718216821</v>
      </c>
      <c r="H170" s="1">
        <f>C$23*'6050_Module3Project_Data'!C151+(1-'Part 1'!C$23)*'Part 1'!H169</f>
        <v>158.72366381449592</v>
      </c>
      <c r="I170" s="1">
        <f>C$24*'6050_Module3Project_Data'!C151+(1-'Part 1'!C$24)*'Part 1'!I169</f>
        <v>159.54733725135395</v>
      </c>
      <c r="K170" s="29">
        <f>ABS(('6050_Module3Project_Data'!C152-'Part 1'!F170)/'6050_Module3Project_Data'!C152)</f>
        <v>3.5323890074921614E-2</v>
      </c>
      <c r="L170" s="29">
        <f>ABS(('6050_Module3Project_Data'!$C152-'Part 1'!G170)/'6050_Module3Project_Data'!$C152)</f>
        <v>2.3051552358646751E-2</v>
      </c>
      <c r="M170" s="29">
        <f>ABS(('6050_Module3Project_Data'!$C152-'Part 1'!H170)/'6050_Module3Project_Data'!$C152)</f>
        <v>1.5667201150412889E-2</v>
      </c>
      <c r="N170" s="29">
        <f>ABS(('6050_Module3Project_Data'!$C152-'Part 1'!I170)/'6050_Module3Project_Data'!$C152)</f>
        <v>1.0559148828812703E-2</v>
      </c>
      <c r="P170" s="30">
        <f>ABS(('6050_Module3Project_Data'!$C152-'Part 1'!F170)/AVERAGE('6050_Module3Project_Data'!$C$2:$C$253))</f>
        <v>4.2530000952746505E-2</v>
      </c>
      <c r="Q170" s="30">
        <f>ABS(('6050_Module3Project_Data'!$C152-'Part 1'!G170)/AVERAGE('6050_Module3Project_Data'!$C$2:$C$253))</f>
        <v>2.7754093382584721E-2</v>
      </c>
      <c r="R170" s="30">
        <f>ABS(('6050_Module3Project_Data'!$C152-'Part 1'!H170)/AVERAGE('6050_Module3Project_Data'!$C$2:$C$253))</f>
        <v>1.8863326729889045E-2</v>
      </c>
      <c r="S170" s="31">
        <f>ABS(('6050_Module3Project_Data'!$C152-'Part 1'!I170)/AVERAGE('6050_Module3Project_Data'!$C$2:$C$253))</f>
        <v>1.2713226340504993E-2</v>
      </c>
      <c r="U170" s="27">
        <f>C$21*'6050_Module3Project_Data'!$E151+(1-'Part 1'!C$21)*'Part 1'!U169</f>
        <v>496.61189062755511</v>
      </c>
      <c r="V170" s="1">
        <f>C$22*'6050_Module3Project_Data'!$E151+(1-'Part 1'!C$22)*'Part 1'!V169</f>
        <v>500.2732092384922</v>
      </c>
      <c r="W170" s="1">
        <f>C$23*'6050_Module3Project_Data'!$E151+(1-'Part 1'!C$23)*'Part 1'!W169</f>
        <v>502.66208837678221</v>
      </c>
      <c r="X170" s="1">
        <f>C$24*'6050_Module3Project_Data'!$E151+(1-'Part 1'!C$24)*'Part 1'!X169</f>
        <v>503.09223035611086</v>
      </c>
      <c r="Z170" s="29">
        <f>ABS(('6050_Module3Project_Data'!$E152-'Part 1'!U170)/'6050_Module3Project_Data'!$E152)</f>
        <v>2.4491428263986034E-2</v>
      </c>
      <c r="AA170" s="29">
        <f>ABS(('6050_Module3Project_Data'!$E152-'Part 1'!V170)/'6050_Module3Project_Data'!$E152)</f>
        <v>1.7299398116837665E-2</v>
      </c>
      <c r="AB170" s="29">
        <f>ABS(('6050_Module3Project_Data'!$E152-'Part 1'!W170)/'6050_Module3Project_Data'!$E152)</f>
        <v>1.2606856274356978E-2</v>
      </c>
      <c r="AC170" s="29">
        <f>ABS(('6050_Module3Project_Data'!$E152-'Part 1'!X170)/'6050_Module3Project_Data'!$E152)</f>
        <v>1.1761916401152674E-2</v>
      </c>
      <c r="AE170" s="30">
        <f>ABS(('6050_Module3Project_Data'!$E152-'Part 1'!U170)/AVERAGE('6050_Module3Project_Data'!$E$2:$E$253))</f>
        <v>2.7926906545113976E-2</v>
      </c>
      <c r="AF170" s="30">
        <f>ABS(('6050_Module3Project_Data'!$E152-'Part 1'!V170)/AVERAGE('6050_Module3Project_Data'!$E$2:$E$253))</f>
        <v>1.9726031054140634E-2</v>
      </c>
      <c r="AG170" s="30">
        <f>ABS(('6050_Module3Project_Data'!$E152-'Part 1'!W170)/AVERAGE('6050_Module3Project_Data'!$E$2:$E$253))</f>
        <v>1.4375253791113561E-2</v>
      </c>
      <c r="AH170" s="31">
        <f>ABS(('6050_Module3Project_Data'!$E152-'Part 1'!X170)/AVERAGE('6050_Module3Project_Data'!$E$2:$E$253))</f>
        <v>1.3411791937403906E-2</v>
      </c>
    </row>
    <row r="171" spans="1:34" x14ac:dyDescent="0.2">
      <c r="A171" s="3"/>
      <c r="B171" s="2"/>
      <c r="C171" s="1"/>
      <c r="D171" s="2"/>
      <c r="E171" s="8">
        <v>152</v>
      </c>
      <c r="F171" s="27">
        <f>C$21*'6050_Module3Project_Data'!C152+(1-'Part 1'!C$21)*'Part 1'!F170</f>
        <v>156.69321818033512</v>
      </c>
      <c r="G171" s="1">
        <f>C$22*'6050_Module3Project_Data'!C152+(1-'Part 1'!C$22)*'Part 1'!G170</f>
        <v>159.01976230930092</v>
      </c>
      <c r="H171" s="1">
        <f>C$23*'6050_Module3Project_Data'!C152+(1-'Part 1'!C$23)*'Part 1'!H170</f>
        <v>160.23946552579838</v>
      </c>
      <c r="I171" s="1">
        <f>C$24*'6050_Module3Project_Data'!C152+(1-'Part 1'!C$24)*'Part 1'!I170</f>
        <v>160.90946745027077</v>
      </c>
      <c r="K171" s="29">
        <f>ABS(('6050_Module3Project_Data'!C153-'Part 1'!F171)/'6050_Module3Project_Data'!C153)</f>
        <v>1.0606498001539023E-2</v>
      </c>
      <c r="L171" s="29">
        <f>ABS(('6050_Module3Project_Data'!$C153-'Part 1'!G171)/'6050_Module3Project_Data'!$C153)</f>
        <v>4.0837845138296438E-3</v>
      </c>
      <c r="M171" s="29">
        <f>ABS(('6050_Module3Project_Data'!$C153-'Part 1'!H171)/'6050_Module3Project_Data'!$C153)</f>
        <v>1.1785243777882601E-2</v>
      </c>
      <c r="N171" s="29">
        <f>ABS(('6050_Module3Project_Data'!$C153-'Part 1'!I171)/'6050_Module3Project_Data'!$C153)</f>
        <v>1.6015774991023753E-2</v>
      </c>
      <c r="P171" s="30">
        <f>ABS(('6050_Module3Project_Data'!$C153-'Part 1'!F171)/AVERAGE('6050_Module3Project_Data'!$C$2:$C$253))</f>
        <v>1.254239013427399E-2</v>
      </c>
      <c r="Q171" s="30">
        <f>ABS(('6050_Module3Project_Data'!$C153-'Part 1'!G171)/AVERAGE('6050_Module3Project_Data'!$C$2:$C$253))</f>
        <v>4.8291545983722099E-3</v>
      </c>
      <c r="R171" s="30">
        <f>ABS(('6050_Module3Project_Data'!$C153-'Part 1'!H171)/AVERAGE('6050_Module3Project_Data'!$C$2:$C$253))</f>
        <v>1.3936279935967594E-2</v>
      </c>
      <c r="S171" s="31">
        <f>ABS(('6050_Module3Project_Data'!$C153-'Part 1'!I171)/AVERAGE('6050_Module3Project_Data'!$C$2:$C$253))</f>
        <v>1.8938965359821959E-2</v>
      </c>
      <c r="U171" s="27">
        <f>C$21*'6050_Module3Project_Data'!$E152+(1-'Part 1'!C$21)*'Part 1'!U170</f>
        <v>499.1055098220441</v>
      </c>
      <c r="V171" s="1">
        <f>C$22*'6050_Module3Project_Data'!$E152+(1-'Part 1'!C$22)*'Part 1'!V170</f>
        <v>503.79592018309535</v>
      </c>
      <c r="W171" s="1">
        <f>C$23*'6050_Module3Project_Data'!$E152+(1-'Part 1'!C$23)*'Part 1'!W170</f>
        <v>506.51282731071285</v>
      </c>
      <c r="X171" s="1">
        <f>C$24*'6050_Module3Project_Data'!$E152+(1-'Part 1'!C$24)*'Part 1'!X170</f>
        <v>507.88243535122217</v>
      </c>
      <c r="Z171" s="29">
        <f>ABS(('6050_Module3Project_Data'!$E153-'Part 1'!U171)/'6050_Module3Project_Data'!$E153)</f>
        <v>8.8442154806818614E-3</v>
      </c>
      <c r="AA171" s="29">
        <f>ABS(('6050_Module3Project_Data'!$E153-'Part 1'!V171)/'6050_Module3Project_Data'!$E153)</f>
        <v>1.8324963073839799E-2</v>
      </c>
      <c r="AB171" s="29">
        <f>ABS(('6050_Module3Project_Data'!$E153-'Part 1'!W171)/'6050_Module3Project_Data'!$E153)</f>
        <v>2.381665969059811E-2</v>
      </c>
      <c r="AC171" s="29">
        <f>ABS(('6050_Module3Project_Data'!$E153-'Part 1'!X171)/'6050_Module3Project_Data'!$E153)</f>
        <v>2.6585054592983201E-2</v>
      </c>
      <c r="AE171" s="30">
        <f>ABS(('6050_Module3Project_Data'!$E153-'Part 1'!U171)/AVERAGE('6050_Module3Project_Data'!$E$2:$E$253))</f>
        <v>9.8005458861992554E-3</v>
      </c>
      <c r="AF171" s="30">
        <f>ABS(('6050_Module3Project_Data'!$E153-'Part 1'!V171)/AVERAGE('6050_Module3Project_Data'!$E$2:$E$253))</f>
        <v>2.0306452489806105E-2</v>
      </c>
      <c r="AG171" s="30">
        <f>ABS(('6050_Module3Project_Data'!$E153-'Part 1'!W171)/AVERAGE('6050_Module3Project_Data'!$E$2:$E$253))</f>
        <v>2.6391969605844934E-2</v>
      </c>
      <c r="AH171" s="31">
        <f>ABS(('6050_Module3Project_Data'!$E153-'Part 1'!X171)/AVERAGE('6050_Module3Project_Data'!$E$2:$E$253))</f>
        <v>2.9459712734809653E-2</v>
      </c>
    </row>
    <row r="172" spans="1:34" x14ac:dyDescent="0.2">
      <c r="A172" s="3"/>
      <c r="B172" s="2"/>
      <c r="C172" s="1"/>
      <c r="D172" s="2"/>
      <c r="E172" s="8">
        <v>153</v>
      </c>
      <c r="F172" s="27">
        <f>C$21*'6050_Module3Project_Data'!C153+(1-'Part 1'!C$21)*'Part 1'!F171</f>
        <v>157.02917476426811</v>
      </c>
      <c r="G172" s="1">
        <f>C$22*'6050_Module3Project_Data'!C153+(1-'Part 1'!C$22)*'Part 1'!G171</f>
        <v>158.76105782558056</v>
      </c>
      <c r="H172" s="1">
        <f>C$23*'6050_Module3Project_Data'!C153+(1-'Part 1'!C$23)*'Part 1'!H171</f>
        <v>159.11958687031938</v>
      </c>
      <c r="I172" s="1">
        <f>C$24*'6050_Module3Project_Data'!C153+(1-'Part 1'!C$24)*'Part 1'!I171</f>
        <v>158.88029437005414</v>
      </c>
      <c r="K172" s="29">
        <f>ABS(('6050_Module3Project_Data'!C154-'Part 1'!F172)/'6050_Module3Project_Data'!C154)</f>
        <v>2.4066757990688944E-3</v>
      </c>
      <c r="L172" s="29">
        <f>ABS(('6050_Module3Project_Data'!$C154-'Part 1'!G172)/'6050_Module3Project_Data'!$C154)</f>
        <v>8.5958336572510754E-3</v>
      </c>
      <c r="M172" s="29">
        <f>ABS(('6050_Module3Project_Data'!$C154-'Part 1'!H172)/'6050_Module3Project_Data'!$C154)</f>
        <v>1.087353894418586E-2</v>
      </c>
      <c r="N172" s="29">
        <f>ABS(('6050_Module3Project_Data'!$C154-'Part 1'!I172)/'6050_Module3Project_Data'!$C154)</f>
        <v>9.3533335355138088E-3</v>
      </c>
      <c r="P172" s="30">
        <f>ABS(('6050_Module3Project_Data'!$C154-'Part 1'!F172)/AVERAGE('6050_Module3Project_Data'!$C$2:$C$253))</f>
        <v>2.828600081061723E-3</v>
      </c>
      <c r="Q172" s="30">
        <f>ABS(('6050_Module3Project_Data'!$C154-'Part 1'!G172)/AVERAGE('6050_Module3Project_Data'!$C$2:$C$253))</f>
        <v>1.0102804785380837E-2</v>
      </c>
      <c r="R172" s="30">
        <f>ABS(('6050_Module3Project_Data'!$C154-'Part 1'!H172)/AVERAGE('6050_Module3Project_Data'!$C$2:$C$253))</f>
        <v>1.2779824000744634E-2</v>
      </c>
      <c r="S172" s="31">
        <f>ABS(('6050_Module3Project_Data'!$C154-'Part 1'!I172)/AVERAGE('6050_Module3Project_Data'!$C$2:$C$253))</f>
        <v>1.0993105098321691E-2</v>
      </c>
      <c r="U172" s="27">
        <f>C$21*'6050_Module3Project_Data'!$E153+(1-'Part 1'!C$21)*'Part 1'!U171</f>
        <v>498.23041005763531</v>
      </c>
      <c r="V172" s="1">
        <f>C$22*'6050_Module3Project_Data'!$E153+(1-'Part 1'!C$22)*'Part 1'!V171</f>
        <v>500.16955650985722</v>
      </c>
      <c r="W172" s="1">
        <f>C$23*'6050_Module3Project_Data'!$E153+(1-'Part 1'!C$23)*'Part 1'!W171</f>
        <v>499.44313752428513</v>
      </c>
      <c r="X172" s="1">
        <f>C$24*'6050_Module3Project_Data'!$E153+(1-'Part 1'!C$24)*'Part 1'!X171</f>
        <v>497.36049587024445</v>
      </c>
      <c r="Z172" s="29">
        <f>ABS(('6050_Module3Project_Data'!$E154-'Part 1'!U172)/'6050_Module3Project_Data'!$E154)</f>
        <v>3.0722009613756145E-2</v>
      </c>
      <c r="AA172" s="29">
        <f>ABS(('6050_Module3Project_Data'!$E154-'Part 1'!V172)/'6050_Module3Project_Data'!$E154)</f>
        <v>3.4733649384877975E-2</v>
      </c>
      <c r="AB172" s="29">
        <f>ABS(('6050_Module3Project_Data'!$E154-'Part 1'!W172)/'6050_Module3Project_Data'!$E154)</f>
        <v>3.3230858664930092E-2</v>
      </c>
      <c r="AC172" s="29">
        <f>ABS(('6050_Module3Project_Data'!$E154-'Part 1'!X172)/'6050_Module3Project_Data'!$E154)</f>
        <v>2.8922360934512937E-2</v>
      </c>
      <c r="AE172" s="30">
        <f>ABS(('6050_Module3Project_Data'!$E154-'Part 1'!U172)/AVERAGE('6050_Module3Project_Data'!$E$2:$E$253))</f>
        <v>3.3262967971286458E-2</v>
      </c>
      <c r="AF172" s="30">
        <f>ABS(('6050_Module3Project_Data'!$E154-'Part 1'!V172)/AVERAGE('6050_Module3Project_Data'!$E$2:$E$253))</f>
        <v>3.7606402756210668E-2</v>
      </c>
      <c r="AG172" s="30">
        <f>ABS(('6050_Module3Project_Data'!$E154-'Part 1'!W172)/AVERAGE('6050_Module3Project_Data'!$E$2:$E$253))</f>
        <v>3.5979319104664953E-2</v>
      </c>
      <c r="AH172" s="31">
        <f>ABS(('6050_Module3Project_Data'!$E154-'Part 1'!X172)/AVERAGE('6050_Module3Project_Data'!$E$2:$E$253))</f>
        <v>3.1314473809288958E-2</v>
      </c>
    </row>
    <row r="173" spans="1:34" x14ac:dyDescent="0.2">
      <c r="A173" s="3"/>
      <c r="B173" s="2"/>
      <c r="C173" s="1"/>
      <c r="D173" s="2"/>
      <c r="E173" s="8">
        <v>154</v>
      </c>
      <c r="F173" s="27">
        <f>C$21*'6050_Module3Project_Data'!C154+(1-'Part 1'!C$21)*'Part 1'!F172</f>
        <v>157.1049407714145</v>
      </c>
      <c r="G173" s="1">
        <f>C$22*'6050_Module3Project_Data'!C154+(1-'Part 1'!C$22)*'Part 1'!G172</f>
        <v>158.21983661534833</v>
      </c>
      <c r="H173" s="1">
        <f>C$23*'6050_Module3Project_Data'!C154+(1-'Part 1'!C$23)*'Part 1'!H172</f>
        <v>158.09263762812773</v>
      </c>
      <c r="I173" s="1">
        <f>C$24*'6050_Module3Project_Data'!C154+(1-'Part 1'!C$24)*'Part 1'!I172</f>
        <v>157.70246271401081</v>
      </c>
      <c r="K173" s="29">
        <f>ABS(('6050_Module3Project_Data'!C155-'Part 1'!F173)/'6050_Module3Project_Data'!C155)</f>
        <v>1.9940129328979848E-2</v>
      </c>
      <c r="L173" s="29">
        <f>ABS(('6050_Module3Project_Data'!$C155-'Part 1'!G173)/'6050_Module3Project_Data'!$C155)</f>
        <v>2.7178138558140306E-2</v>
      </c>
      <c r="M173" s="29">
        <f>ABS(('6050_Module3Project_Data'!$C155-'Part 1'!H173)/'6050_Module3Project_Data'!$C155)</f>
        <v>2.6352350706789075E-2</v>
      </c>
      <c r="N173" s="29">
        <f>ABS(('6050_Module3Project_Data'!$C155-'Part 1'!I173)/'6050_Module3Project_Data'!$C155)</f>
        <v>2.3819298274374741E-2</v>
      </c>
      <c r="P173" s="30">
        <f>ABS(('6050_Module3Project_Data'!$C155-'Part 1'!F173)/AVERAGE('6050_Module3Project_Data'!$C$2:$C$253))</f>
        <v>2.2933496807916409E-2</v>
      </c>
      <c r="Q173" s="30">
        <f>ABS(('6050_Module3Project_Data'!$C155-'Part 1'!G173)/AVERAGE('6050_Module3Project_Data'!$C$2:$C$253))</f>
        <v>3.1258059743994079E-2</v>
      </c>
      <c r="R173" s="30">
        <f>ABS(('6050_Module3Project_Data'!$C155-'Part 1'!H173)/AVERAGE('6050_Module3Project_Data'!$C$2:$C$253))</f>
        <v>3.0308306473063387E-2</v>
      </c>
      <c r="S173" s="31">
        <f>ABS(('6050_Module3Project_Data'!$C155-'Part 1'!I173)/AVERAGE('6050_Module3Project_Data'!$C$2:$C$253))</f>
        <v>2.739499789242987E-2</v>
      </c>
      <c r="U173" s="27">
        <f>C$21*'6050_Module3Project_Data'!$E154+(1-'Part 1'!C$21)*'Part 1'!U172</f>
        <v>495.26032902610831</v>
      </c>
      <c r="V173" s="1">
        <f>C$22*'6050_Module3Project_Data'!$E154+(1-'Part 1'!C$22)*'Part 1'!V172</f>
        <v>493.45373586591438</v>
      </c>
      <c r="W173" s="1">
        <f>C$23*'6050_Module3Project_Data'!$E154+(1-'Part 1'!C$23)*'Part 1'!W172</f>
        <v>489.80525794971408</v>
      </c>
      <c r="X173" s="1">
        <f>C$24*'6050_Module3Project_Data'!$E154+(1-'Part 1'!C$24)*'Part 1'!X172</f>
        <v>486.17610309404893</v>
      </c>
      <c r="Z173" s="29">
        <f>ABS(('6050_Module3Project_Data'!$E155-'Part 1'!U173)/'6050_Module3Project_Data'!$E155)</f>
        <v>6.0673627243967562E-2</v>
      </c>
      <c r="AA173" s="29">
        <f>ABS(('6050_Module3Project_Data'!$E155-'Part 1'!V173)/'6050_Module3Project_Data'!$E155)</f>
        <v>5.6804539396884984E-2</v>
      </c>
      <c r="AB173" s="29">
        <f>ABS(('6050_Module3Project_Data'!$E155-'Part 1'!W173)/'6050_Module3Project_Data'!$E155)</f>
        <v>4.8990781503323338E-2</v>
      </c>
      <c r="AC173" s="29">
        <f>ABS(('6050_Module3Project_Data'!$E155-'Part 1'!X173)/'6050_Module3Project_Data'!$E155)</f>
        <v>4.1218406816746156E-2</v>
      </c>
      <c r="AE173" s="30">
        <f>ABS(('6050_Module3Project_Data'!$E155-'Part 1'!U173)/AVERAGE('6050_Module3Project_Data'!$E$2:$E$253))</f>
        <v>6.3456253201725363E-2</v>
      </c>
      <c r="AF173" s="30">
        <f>ABS(('6050_Module3Project_Data'!$E155-'Part 1'!V173)/AVERAGE('6050_Module3Project_Data'!$E$2:$E$253))</f>
        <v>5.9409720478422572E-2</v>
      </c>
      <c r="AG173" s="30">
        <f>ABS(('6050_Module3Project_Data'!$E155-'Part 1'!W173)/AVERAGE('6050_Module3Project_Data'!$E$2:$E$253))</f>
        <v>5.1237606466562079E-2</v>
      </c>
      <c r="AH173" s="31">
        <f>ABS(('6050_Module3Project_Data'!$E155-'Part 1'!X173)/AVERAGE('6050_Module3Project_Data'!$E$2:$E$253))</f>
        <v>4.3108773586553913E-2</v>
      </c>
    </row>
    <row r="174" spans="1:34" x14ac:dyDescent="0.2">
      <c r="A174" s="3"/>
      <c r="B174" s="2"/>
      <c r="C174" s="1"/>
      <c r="D174" s="2"/>
      <c r="E174" s="8">
        <v>155</v>
      </c>
      <c r="F174" s="27">
        <f>C$21*'6050_Module3Project_Data'!C155+(1-'Part 1'!C$21)*'Part 1'!F173</f>
        <v>156.49065121713161</v>
      </c>
      <c r="G174" s="1">
        <f>C$22*'6050_Module3Project_Data'!C155+(1-'Part 1'!C$22)*'Part 1'!G173</f>
        <v>156.54529916920899</v>
      </c>
      <c r="H174" s="1">
        <f>C$23*'6050_Module3Project_Data'!C155+(1-'Part 1'!C$23)*'Part 1'!H173</f>
        <v>155.65715085125109</v>
      </c>
      <c r="I174" s="1">
        <f>C$24*'6050_Module3Project_Data'!C155+(1-'Part 1'!C$24)*'Part 1'!I173</f>
        <v>154.76728694280217</v>
      </c>
      <c r="K174" s="29">
        <f>ABS(('6050_Module3Project_Data'!C156-'Part 1'!F174)/'6050_Module3Project_Data'!C156)</f>
        <v>1.0254429062914875E-2</v>
      </c>
      <c r="L174" s="29">
        <f>ABS(('6050_Module3Project_Data'!$C156-'Part 1'!G174)/'6050_Module3Project_Data'!$C156)</f>
        <v>9.9088009496142507E-3</v>
      </c>
      <c r="M174" s="29">
        <f>ABS(('6050_Module3Project_Data'!$C156-'Part 1'!H174)/'6050_Module3Project_Data'!$C156)</f>
        <v>1.5526011033393497E-2</v>
      </c>
      <c r="N174" s="29">
        <f>ABS(('6050_Module3Project_Data'!$C156-'Part 1'!I174)/'6050_Module3Project_Data'!$C156)</f>
        <v>2.115407159339493E-2</v>
      </c>
      <c r="P174" s="30">
        <f>ABS(('6050_Module3Project_Data'!$C156-'Part 1'!F174)/AVERAGE('6050_Module3Project_Data'!$C$2:$C$253))</f>
        <v>1.2106077796842564E-2</v>
      </c>
      <c r="Q174" s="30">
        <f>ABS(('6050_Module3Project_Data'!$C156-'Part 1'!G174)/AVERAGE('6050_Module3Project_Data'!$C$2:$C$253))</f>
        <v>1.1698039396779372E-2</v>
      </c>
      <c r="R174" s="30">
        <f>ABS(('6050_Module3Project_Data'!$C156-'Part 1'!H174)/AVERAGE('6050_Module3Project_Data'!$C$2:$C$253))</f>
        <v>1.8329552653950421E-2</v>
      </c>
      <c r="S174" s="31">
        <f>ABS(('6050_Module3Project_Data'!$C156-'Part 1'!I174)/AVERAGE('6050_Module3Project_Data'!$C$2:$C$253))</f>
        <v>2.4973875664689674E-2</v>
      </c>
      <c r="U174" s="27">
        <f>C$21*'6050_Module3Project_Data'!$E155+(1-'Part 1'!C$21)*'Part 1'!U173</f>
        <v>489.5942617608867</v>
      </c>
      <c r="V174" s="1">
        <f>C$22*'6050_Module3Project_Data'!$E155+(1-'Part 1'!C$22)*'Part 1'!V173</f>
        <v>482.84423859954865</v>
      </c>
      <c r="W174" s="1">
        <f>C$23*'6050_Module3Project_Data'!$E155+(1-'Part 1'!C$23)*'Part 1'!W173</f>
        <v>476.08009879988566</v>
      </c>
      <c r="X174" s="1">
        <f>C$24*'6050_Module3Project_Data'!$E155+(1-'Part 1'!C$24)*'Part 1'!X173</f>
        <v>470.77921477880977</v>
      </c>
      <c r="Z174" s="29">
        <f>ABS(('6050_Module3Project_Data'!$E156-'Part 1'!U174)/'6050_Module3Project_Data'!$E156)</f>
        <v>2.9705892117777383E-2</v>
      </c>
      <c r="AA174" s="29">
        <f>ABS(('6050_Module3Project_Data'!$E156-'Part 1'!V174)/'6050_Module3Project_Data'!$E156)</f>
        <v>1.5509364167954646E-2</v>
      </c>
      <c r="AB174" s="29">
        <f>ABS(('6050_Module3Project_Data'!$E156-'Part 1'!W174)/'6050_Module3Project_Data'!$E156)</f>
        <v>1.2831463569644198E-3</v>
      </c>
      <c r="AC174" s="29">
        <f>ABS(('6050_Module3Project_Data'!$E156-'Part 1'!X174)/'6050_Module3Project_Data'!$E156)</f>
        <v>9.8655780792721842E-3</v>
      </c>
      <c r="AE174" s="30">
        <f>ABS(('6050_Module3Project_Data'!$E156-'Part 1'!U174)/AVERAGE('6050_Module3Project_Data'!$E$2:$E$253))</f>
        <v>3.1636498914867937E-2</v>
      </c>
      <c r="AF174" s="30">
        <f>ABS(('6050_Module3Project_Data'!$E156-'Part 1'!V174)/AVERAGE('6050_Module3Project_Data'!$E$2:$E$253))</f>
        <v>1.6517328640541114E-2</v>
      </c>
      <c r="AG174" s="30">
        <f>ABS(('6050_Module3Project_Data'!$E156-'Part 1'!W174)/AVERAGE('6050_Module3Project_Data'!$E$2:$E$253))</f>
        <v>1.3665389401124276E-3</v>
      </c>
      <c r="AH174" s="31">
        <f>ABS(('6050_Module3Project_Data'!$E156-'Part 1'!X174)/AVERAGE('6050_Module3Project_Data'!$E$2:$E$253))</f>
        <v>1.0506748929201722E-2</v>
      </c>
    </row>
    <row r="175" spans="1:34" x14ac:dyDescent="0.2">
      <c r="A175" s="3"/>
      <c r="B175" s="2"/>
      <c r="C175" s="1"/>
      <c r="D175" s="2"/>
      <c r="E175" s="8">
        <v>156</v>
      </c>
      <c r="F175" s="27">
        <f>C$21*'6050_Module3Project_Data'!C156+(1-'Part 1'!C$21)*'Part 1'!F174</f>
        <v>156.81492087370529</v>
      </c>
      <c r="G175" s="1">
        <f>C$22*'6050_Module3Project_Data'!C156+(1-'Part 1'!C$22)*'Part 1'!G174</f>
        <v>157.1719793015254</v>
      </c>
      <c r="H175" s="1">
        <f>C$23*'6050_Module3Project_Data'!C156+(1-'Part 1'!C$23)*'Part 1'!H174</f>
        <v>157.13006004050044</v>
      </c>
      <c r="I175" s="1">
        <f>C$24*'6050_Module3Project_Data'!C156+(1-'Part 1'!C$24)*'Part 1'!I174</f>
        <v>157.44305698856044</v>
      </c>
      <c r="K175" s="29">
        <f>ABS(('6050_Module3Project_Data'!C157-'Part 1'!F175)/'6050_Module3Project_Data'!C157)</f>
        <v>7.8207291708400125E-3</v>
      </c>
      <c r="L175" s="29">
        <f>ABS(('6050_Module3Project_Data'!$C157-'Part 1'!G175)/'6050_Module3Project_Data'!$C157)</f>
        <v>5.5615948449471561E-3</v>
      </c>
      <c r="M175" s="29">
        <f>ABS(('6050_Module3Project_Data'!$C157-'Part 1'!H175)/'6050_Module3Project_Data'!$C157)</f>
        <v>5.8268210211662981E-3</v>
      </c>
      <c r="N175" s="29">
        <f>ABS(('6050_Module3Project_Data'!$C157-'Part 1'!I175)/'6050_Module3Project_Data'!$C157)</f>
        <v>3.8464668433388239E-3</v>
      </c>
      <c r="P175" s="30">
        <f>ABS(('6050_Module3Project_Data'!$C157-'Part 1'!F175)/AVERAGE('6050_Module3Project_Data'!$C$2:$C$253))</f>
        <v>9.2293608246261059E-3</v>
      </c>
      <c r="Q175" s="30">
        <f>ABS(('6050_Module3Project_Data'!$C157-'Part 1'!G175)/AVERAGE('6050_Module3Project_Data'!$C$2:$C$253))</f>
        <v>6.5633222252196354E-3</v>
      </c>
      <c r="R175" s="30">
        <f>ABS(('6050_Module3Project_Data'!$C157-'Part 1'!H175)/AVERAGE('6050_Module3Project_Data'!$C$2:$C$253))</f>
        <v>6.8763196487321813E-3</v>
      </c>
      <c r="S175" s="31">
        <f>ABS(('6050_Module3Project_Data'!$C157-'Part 1'!I175)/AVERAGE('6050_Module3Project_Data'!$C$2:$C$253))</f>
        <v>4.5392737200899052E-3</v>
      </c>
      <c r="U175" s="27">
        <f>C$21*'6050_Module3Project_Data'!$E156+(1-'Part 1'!C$21)*'Part 1'!U174</f>
        <v>486.76940964870937</v>
      </c>
      <c r="V175" s="1">
        <f>C$22*'6050_Module3Project_Data'!$E156+(1-'Part 1'!C$22)*'Part 1'!V174</f>
        <v>479.89454363972919</v>
      </c>
      <c r="W175" s="1">
        <f>C$23*'6050_Module3Project_Data'!$E156+(1-'Part 1'!C$23)*'Part 1'!W174</f>
        <v>475.71404023995427</v>
      </c>
      <c r="X175" s="1">
        <f>C$24*'6050_Module3Project_Data'!$E156+(1-'Part 1'!C$24)*'Part 1'!X174</f>
        <v>474.53184391576201</v>
      </c>
      <c r="Z175" s="29">
        <f>ABS(('6050_Module3Project_Data'!$E157-'Part 1'!U175)/'6050_Module3Project_Data'!$E157)</f>
        <v>1.1300818981032475E-2</v>
      </c>
      <c r="AA175" s="29">
        <f>ABS(('6050_Module3Project_Data'!$E157-'Part 1'!V175)/'6050_Module3Project_Data'!$E157)</f>
        <v>2.9822429523047528E-3</v>
      </c>
      <c r="AB175" s="29">
        <f>ABS(('6050_Module3Project_Data'!$E157-'Part 1'!W175)/'6050_Module3Project_Data'!$E157)</f>
        <v>1.166755971244471E-2</v>
      </c>
      <c r="AC175" s="29">
        <f>ABS(('6050_Module3Project_Data'!$E157-'Part 1'!X175)/'6050_Module3Project_Data'!$E157)</f>
        <v>1.4123663335954672E-2</v>
      </c>
      <c r="AE175" s="30">
        <f>ABS(('6050_Module3Project_Data'!$E157-'Part 1'!U175)/AVERAGE('6050_Module3Project_Data'!$E$2:$E$253))</f>
        <v>1.2183597196906934E-2</v>
      </c>
      <c r="AF175" s="30">
        <f>ABS(('6050_Module3Project_Data'!$E157-'Part 1'!V175)/AVERAGE('6050_Module3Project_Data'!$E$2:$E$253))</f>
        <v>3.2152047506627725E-3</v>
      </c>
      <c r="AG175" s="30">
        <f>ABS(('6050_Module3Project_Data'!$E157-'Part 1'!W175)/AVERAGE('6050_Module3Project_Data'!$E$2:$E$253))</f>
        <v>1.257898635894247E-2</v>
      </c>
      <c r="AH175" s="31">
        <f>ABS(('6050_Module3Project_Data'!$E157-'Part 1'!X175)/AVERAGE('6050_Module3Project_Data'!$E$2:$E$253))</f>
        <v>1.5226951720827685E-2</v>
      </c>
    </row>
    <row r="176" spans="1:34" x14ac:dyDescent="0.2">
      <c r="A176" s="3"/>
      <c r="B176" s="2"/>
      <c r="C176" s="1"/>
      <c r="D176" s="2"/>
      <c r="E176" s="8">
        <v>157</v>
      </c>
      <c r="F176" s="27">
        <f>C$21*'6050_Module3Project_Data'!C157+(1-'Part 1'!C$21)*'Part 1'!F175</f>
        <v>157.06213567896424</v>
      </c>
      <c r="G176" s="1">
        <f>C$22*'6050_Module3Project_Data'!C157+(1-'Part 1'!C$22)*'Part 1'!G175</f>
        <v>157.52358554091524</v>
      </c>
      <c r="H176" s="1">
        <f>C$23*'6050_Module3Project_Data'!C157+(1-'Part 1'!C$23)*'Part 1'!H175</f>
        <v>157.6826209562002</v>
      </c>
      <c r="I176" s="1">
        <f>C$24*'6050_Module3Project_Data'!C157+(1-'Part 1'!C$24)*'Part 1'!I175</f>
        <v>157.9294073177121</v>
      </c>
      <c r="K176" s="29">
        <f>ABS(('6050_Module3Project_Data'!C158-'Part 1'!F176)/'6050_Module3Project_Data'!C158)</f>
        <v>2.1528790724511899E-3</v>
      </c>
      <c r="L176" s="29">
        <f>ABS(('6050_Module3Project_Data'!$C158-'Part 1'!G176)/'6050_Module3Project_Data'!$C158)</f>
        <v>7.7880407453842732E-4</v>
      </c>
      <c r="M176" s="29">
        <f>ABS(('6050_Module3Project_Data'!$C158-'Part 1'!H176)/'6050_Module3Project_Data'!$C158)</f>
        <v>1.7891878349629328E-3</v>
      </c>
      <c r="N176" s="29">
        <f>ABS(('6050_Module3Project_Data'!$C158-'Part 1'!I176)/'6050_Module3Project_Data'!$C158)</f>
        <v>3.3570708849055982E-3</v>
      </c>
      <c r="P176" s="30">
        <f>ABS(('6050_Module3Project_Data'!$C158-'Part 1'!F176)/AVERAGE('6050_Module3Project_Data'!$C$2:$C$253))</f>
        <v>2.5301966162714143E-3</v>
      </c>
      <c r="Q176" s="30">
        <f>ABS(('6050_Module3Project_Data'!$C158-'Part 1'!G176)/AVERAGE('6050_Module3Project_Data'!$C$2:$C$253))</f>
        <v>9.1529870829760453E-4</v>
      </c>
      <c r="R176" s="30">
        <f>ABS(('6050_Module3Project_Data'!$C158-'Part 1'!H176)/AVERAGE('6050_Module3Project_Data'!$C$2:$C$253))</f>
        <v>2.1027641839366832E-3</v>
      </c>
      <c r="S176" s="31">
        <f>ABS(('6050_Module3Project_Data'!$C158-'Part 1'!I176)/AVERAGE('6050_Module3Project_Data'!$C$2:$C$253))</f>
        <v>3.9454372994115324E-3</v>
      </c>
      <c r="U176" s="27">
        <f>C$21*'6050_Module3Project_Data'!$E157+(1-'Part 1'!C$21)*'Part 1'!U175</f>
        <v>485.68152503896749</v>
      </c>
      <c r="V176" s="1">
        <f>C$22*'6050_Module3Project_Data'!$E157+(1-'Part 1'!C$22)*'Part 1'!V175</f>
        <v>480.46872082383749</v>
      </c>
      <c r="W176" s="1">
        <f>C$23*'6050_Module3Project_Data'!$E157+(1-'Part 1'!C$23)*'Part 1'!W175</f>
        <v>479.0836080559817</v>
      </c>
      <c r="X176" s="1">
        <f>C$24*'6050_Module3Project_Data'!$E157+(1-'Part 1'!C$24)*'Part 1'!X175</f>
        <v>479.97035806315239</v>
      </c>
      <c r="Z176" s="29">
        <f>ABS(('6050_Module3Project_Data'!$E158-'Part 1'!U176)/'6050_Module3Project_Data'!$E158)</f>
        <v>6.2184726617268782E-3</v>
      </c>
      <c r="AA176" s="29">
        <f>ABS(('6050_Module3Project_Data'!$E158-'Part 1'!V176)/'6050_Module3Project_Data'!$E158)</f>
        <v>4.5812379000695364E-3</v>
      </c>
      <c r="AB176" s="29">
        <f>ABS(('6050_Module3Project_Data'!$E158-'Part 1'!W176)/'6050_Module3Project_Data'!$E158)</f>
        <v>7.4508674451181879E-3</v>
      </c>
      <c r="AC176" s="29">
        <f>ABS(('6050_Module3Project_Data'!$E158-'Part 1'!X176)/'6050_Module3Project_Data'!$E158)</f>
        <v>5.6137289256398566E-3</v>
      </c>
      <c r="AE176" s="30">
        <f>ABS(('6050_Module3Project_Data'!$E158-'Part 1'!U176)/AVERAGE('6050_Module3Project_Data'!$E$2:$E$253))</f>
        <v>6.7230404151312597E-3</v>
      </c>
      <c r="AF176" s="30">
        <f>ABS(('6050_Module3Project_Data'!$E158-'Part 1'!V176)/AVERAGE('6050_Module3Project_Data'!$E$2:$E$253))</f>
        <v>4.952960192792003E-3</v>
      </c>
      <c r="AG176" s="30">
        <f>ABS(('6050_Module3Project_Data'!$E158-'Part 1'!W176)/AVERAGE('6050_Module3Project_Data'!$E$2:$E$253))</f>
        <v>8.0554318859712773E-3</v>
      </c>
      <c r="AH176" s="31">
        <f>ABS(('6050_Module3Project_Data'!$E158-'Part 1'!X176)/AVERAGE('6050_Module3Project_Data'!$E$2:$E$253))</f>
        <v>6.0692276865598254E-3</v>
      </c>
    </row>
    <row r="177" spans="1:34" x14ac:dyDescent="0.2">
      <c r="A177" s="3"/>
      <c r="B177" s="2"/>
      <c r="C177" s="1"/>
      <c r="D177" s="2"/>
      <c r="E177" s="8">
        <v>158</v>
      </c>
      <c r="F177" s="27">
        <f>C$21*'6050_Module3Project_Data'!C158+(1-'Part 1'!C$21)*'Part 1'!F176</f>
        <v>157.1299087431714</v>
      </c>
      <c r="G177" s="1">
        <f>C$22*'6050_Module3Project_Data'!C158+(1-'Part 1'!C$22)*'Part 1'!G176</f>
        <v>157.47455172454914</v>
      </c>
      <c r="H177" s="1">
        <f>C$23*'6050_Module3Project_Data'!C158+(1-'Part 1'!C$23)*'Part 1'!H176</f>
        <v>157.51364898248008</v>
      </c>
      <c r="I177" s="1">
        <f>C$24*'6050_Module3Project_Data'!C158+(1-'Part 1'!C$24)*'Part 1'!I176</f>
        <v>157.50668226354242</v>
      </c>
      <c r="K177" s="29">
        <f>ABS(('6050_Module3Project_Data'!C159-'Part 1'!F177)/'6050_Module3Project_Data'!C159)</f>
        <v>1.2509952979606985E-2</v>
      </c>
      <c r="L177" s="29">
        <f>ABS(('6050_Module3Project_Data'!$C159-'Part 1'!G177)/'6050_Module3Project_Data'!$C159)</f>
        <v>1.0344028512341941E-2</v>
      </c>
      <c r="M177" s="29">
        <f>ABS(('6050_Module3Project_Data'!$C159-'Part 1'!H177)/'6050_Module3Project_Data'!$C159)</f>
        <v>1.0098320019405114E-2</v>
      </c>
      <c r="N177" s="29">
        <f>ABS(('6050_Module3Project_Data'!$C159-'Part 1'!I177)/'6050_Module3Project_Data'!$C159)</f>
        <v>1.0142102680938851E-2</v>
      </c>
      <c r="P177" s="30">
        <f>ABS(('6050_Module3Project_Data'!$C159-'Part 1'!F177)/AVERAGE('6050_Module3Project_Data'!$C$2:$C$253))</f>
        <v>1.4863084713882497E-2</v>
      </c>
      <c r="Q177" s="30">
        <f>ABS(('6050_Module3Project_Data'!$C159-'Part 1'!G177)/AVERAGE('6050_Module3Project_Data'!$C$2:$C$253))</f>
        <v>1.2289748195886846E-2</v>
      </c>
      <c r="R177" s="30">
        <f>ABS(('6050_Module3Project_Data'!$C159-'Part 1'!H177)/AVERAGE('6050_Module3Project_Data'!$C$2:$C$253))</f>
        <v>1.1997821747290777E-2</v>
      </c>
      <c r="S177" s="31">
        <f>ABS(('6050_Module3Project_Data'!$C159-'Part 1'!I177)/AVERAGE('6050_Module3Project_Data'!$C$2:$C$253))</f>
        <v>1.2049839960983187E-2</v>
      </c>
      <c r="U177" s="27">
        <f>C$21*'6050_Module3Project_Data'!$E158+(1-'Part 1'!C$21)*'Part 1'!U176</f>
        <v>485.08121857117408</v>
      </c>
      <c r="V177" s="1">
        <f>C$22*'6050_Module3Project_Data'!$E158+(1-'Part 1'!C$22)*'Part 1'!V176</f>
        <v>481.35322957430247</v>
      </c>
      <c r="W177" s="1">
        <f>C$23*'6050_Module3Project_Data'!$E158+(1-'Part 1'!C$23)*'Part 1'!W176</f>
        <v>481.24143884239265</v>
      </c>
      <c r="X177" s="1">
        <f>C$24*'6050_Module3Project_Data'!$E158+(1-'Part 1'!C$24)*'Part 1'!X176</f>
        <v>482.13806577263051</v>
      </c>
      <c r="Z177" s="29">
        <f>ABS(('6050_Module3Project_Data'!$E159-'Part 1'!U177)/'6050_Module3Project_Data'!$E159)</f>
        <v>5.662304211949928E-3</v>
      </c>
      <c r="AA177" s="29">
        <f>ABS(('6050_Module3Project_Data'!$E159-'Part 1'!V177)/'6050_Module3Project_Data'!$E159)</f>
        <v>2.0665004936080557E-3</v>
      </c>
      <c r="AB177" s="29">
        <f>ABS(('6050_Module3Project_Data'!$E159-'Part 1'!W177)/'6050_Module3Project_Data'!$E159)</f>
        <v>2.2982631773357811E-3</v>
      </c>
      <c r="AC177" s="29">
        <f>ABS(('6050_Module3Project_Data'!$E159-'Part 1'!X177)/'6050_Module3Project_Data'!$E159)</f>
        <v>4.3939115722851772E-4</v>
      </c>
      <c r="AE177" s="30">
        <f>ABS(('6050_Module3Project_Data'!$E159-'Part 1'!U177)/AVERAGE('6050_Module3Project_Data'!$E$2:$E$253))</f>
        <v>6.1175592172132073E-3</v>
      </c>
      <c r="AF177" s="30">
        <f>ABS(('6050_Module3Project_Data'!$E159-'Part 1'!V177)/AVERAGE('6050_Module3Project_Data'!$E$2:$E$253))</f>
        <v>2.2326492305672317E-3</v>
      </c>
      <c r="AG177" s="30">
        <f>ABS(('6050_Module3Project_Data'!$E159-'Part 1'!W177)/AVERAGE('6050_Module3Project_Data'!$E$2:$E$253))</f>
        <v>2.4830458692805656E-3</v>
      </c>
      <c r="AH177" s="31">
        <f>ABS(('6050_Module3Project_Data'!$E159-'Part 1'!X177)/AVERAGE('6050_Module3Project_Data'!$E$2:$E$253))</f>
        <v>4.7471865220389289E-4</v>
      </c>
    </row>
    <row r="178" spans="1:34" x14ac:dyDescent="0.2">
      <c r="A178" s="3"/>
      <c r="B178" s="2"/>
      <c r="C178" s="1"/>
      <c r="D178" s="2"/>
      <c r="E178" s="8">
        <v>159</v>
      </c>
      <c r="F178" s="27">
        <f>C$21*'6050_Module3Project_Data'!C159+(1-'Part 1'!C$21)*'Part 1'!F177</f>
        <v>157.52802673453712</v>
      </c>
      <c r="G178" s="1">
        <f>C$22*'6050_Module3Project_Data'!C159+(1-'Part 1'!C$22)*'Part 1'!G177</f>
        <v>158.13293051472948</v>
      </c>
      <c r="H178" s="1">
        <f>C$23*'6050_Module3Project_Data'!C159+(1-'Part 1'!C$23)*'Part 1'!H177</f>
        <v>158.47775881299205</v>
      </c>
      <c r="I178" s="1">
        <f>C$24*'6050_Module3Project_Data'!C159+(1-'Part 1'!C$24)*'Part 1'!I177</f>
        <v>158.79773541270851</v>
      </c>
      <c r="K178" s="29">
        <f>ABS(('6050_Module3Project_Data'!C160-'Part 1'!F178)/'6050_Module3Project_Data'!C160)</f>
        <v>4.888449436260095E-2</v>
      </c>
      <c r="L178" s="29">
        <f>ABS(('6050_Module3Project_Data'!$C160-'Part 1'!G178)/'6050_Module3Project_Data'!$C160)</f>
        <v>4.5232234020832249E-2</v>
      </c>
      <c r="M178" s="29">
        <f>ABS(('6050_Module3Project_Data'!$C160-'Part 1'!H178)/'6050_Module3Project_Data'!$C160)</f>
        <v>4.3150245513398085E-2</v>
      </c>
      <c r="N178" s="29">
        <f>ABS(('6050_Module3Project_Data'!$C160-'Part 1'!I178)/'6050_Module3Project_Data'!$C160)</f>
        <v>4.1218305453333035E-2</v>
      </c>
      <c r="P178" s="30">
        <f>ABS(('6050_Module3Project_Data'!$C160-'Part 1'!F178)/AVERAGE('6050_Module3Project_Data'!$C$2:$C$253))</f>
        <v>6.0453693938647704E-2</v>
      </c>
      <c r="Q178" s="30">
        <f>ABS(('6050_Module3Project_Data'!$C160-'Part 1'!G178)/AVERAGE('6050_Module3Project_Data'!$C$2:$C$253))</f>
        <v>5.5937075085073895E-2</v>
      </c>
      <c r="R178" s="30">
        <f>ABS(('6050_Module3Project_Data'!$C160-'Part 1'!H178)/AVERAGE('6050_Module3Project_Data'!$C$2:$C$253))</f>
        <v>5.3362354866457927E-2</v>
      </c>
      <c r="S178" s="31">
        <f>ABS(('6050_Module3Project_Data'!$C160-'Part 1'!I178)/AVERAGE('6050_Module3Project_Data'!$C$2:$C$253))</f>
        <v>5.0973194159738257E-2</v>
      </c>
      <c r="U178" s="27">
        <f>C$21*'6050_Module3Project_Data'!$E159+(1-'Part 1'!C$21)*'Part 1'!U177</f>
        <v>484.5349760769393</v>
      </c>
      <c r="V178" s="1">
        <f>C$22*'6050_Module3Project_Data'!$E159+(1-'Part 1'!C$22)*'Part 1'!V177</f>
        <v>481.75194018458149</v>
      </c>
      <c r="W178" s="1">
        <f>C$23*'6050_Module3Project_Data'!$E159+(1-'Part 1'!C$23)*'Part 1'!W177</f>
        <v>481.90657919695707</v>
      </c>
      <c r="X178" s="1">
        <f>C$24*'6050_Module3Project_Data'!$E159+(1-'Part 1'!C$24)*'Part 1'!X177</f>
        <v>482.30761803452606</v>
      </c>
      <c r="Z178" s="29">
        <f>ABS(('6050_Module3Project_Data'!$E160-'Part 1'!U178)/'6050_Module3Project_Data'!$E160)</f>
        <v>1.4912515697505456E-2</v>
      </c>
      <c r="AA178" s="29">
        <f>ABS(('6050_Module3Project_Data'!$E160-'Part 1'!V178)/'6050_Module3Project_Data'!$E160)</f>
        <v>2.0570587789892406E-2</v>
      </c>
      <c r="AB178" s="29">
        <f>ABS(('6050_Module3Project_Data'!$E160-'Part 1'!W178)/'6050_Module3Project_Data'!$E160)</f>
        <v>2.025619778050762E-2</v>
      </c>
      <c r="AC178" s="29">
        <f>ABS(('6050_Module3Project_Data'!$E160-'Part 1'!X178)/'6050_Module3Project_Data'!$E160)</f>
        <v>1.9440862749779724E-2</v>
      </c>
      <c r="AE178" s="30">
        <f>ABS(('6050_Module3Project_Data'!$E160-'Part 1'!U178)/AVERAGE('6050_Module3Project_Data'!$E$2:$E$253))</f>
        <v>1.642948459944208E-2</v>
      </c>
      <c r="AF178" s="30">
        <f>ABS(('6050_Module3Project_Data'!$E160-'Part 1'!V178)/AVERAGE('6050_Module3Project_Data'!$E$2:$E$253))</f>
        <v>2.2663121511553062E-2</v>
      </c>
      <c r="AG178" s="30">
        <f>ABS(('6050_Module3Project_Data'!$E160-'Part 1'!W178)/AVERAGE('6050_Module3Project_Data'!$E$2:$E$253))</f>
        <v>2.2316750320924925E-2</v>
      </c>
      <c r="AH178" s="31">
        <f>ABS(('6050_Module3Project_Data'!$E160-'Part 1'!X178)/AVERAGE('6050_Module3Project_Data'!$E$2:$E$253))</f>
        <v>2.1418475703653579E-2</v>
      </c>
    </row>
    <row r="179" spans="1:34" x14ac:dyDescent="0.2">
      <c r="A179" s="3"/>
      <c r="B179" s="2"/>
      <c r="C179" s="1"/>
      <c r="D179" s="2"/>
      <c r="E179" s="8">
        <v>160</v>
      </c>
      <c r="F179" s="27">
        <f>C$21*'6050_Module3Project_Data'!C160+(1-'Part 1'!C$21)*'Part 1'!F178</f>
        <v>159.1473206876297</v>
      </c>
      <c r="G179" s="1">
        <f>C$22*'6050_Module3Project_Data'!C160+(1-'Part 1'!C$22)*'Part 1'!G178</f>
        <v>161.12955690883769</v>
      </c>
      <c r="H179" s="1">
        <f>C$23*'6050_Module3Project_Data'!C160+(1-'Part 1'!C$23)*'Part 1'!H178</f>
        <v>162.7658014251968</v>
      </c>
      <c r="I179" s="1">
        <f>C$24*'6050_Module3Project_Data'!C160+(1-'Part 1'!C$24)*'Part 1'!I178</f>
        <v>164.25914428254171</v>
      </c>
      <c r="K179" s="29">
        <f>ABS(('6050_Module3Project_Data'!C161-'Part 1'!F179)/'6050_Module3Project_Data'!C161)</f>
        <v>2.3779819918739984E-2</v>
      </c>
      <c r="L179" s="29">
        <f>ABS(('6050_Module3Project_Data'!$C161-'Part 1'!G179)/'6050_Module3Project_Data'!$C161)</f>
        <v>1.1620651970010156E-2</v>
      </c>
      <c r="M179" s="29">
        <f>ABS(('6050_Module3Project_Data'!$C161-'Part 1'!H179)/'6050_Module3Project_Data'!$C161)</f>
        <v>1.5838199987558246E-3</v>
      </c>
      <c r="N179" s="29">
        <f>ABS(('6050_Module3Project_Data'!$C161-'Part 1'!I179)/'6050_Module3Project_Data'!$C161)</f>
        <v>7.5764437544851683E-3</v>
      </c>
      <c r="P179" s="30">
        <f>ABS(('6050_Module3Project_Data'!$C161-'Part 1'!F179)/AVERAGE('6050_Module3Project_Data'!$C$2:$C$253))</f>
        <v>2.8945913267136088E-2</v>
      </c>
      <c r="Q179" s="30">
        <f>ABS(('6050_Module3Project_Data'!$C161-'Part 1'!G179)/AVERAGE('6050_Module3Project_Data'!$C$2:$C$253))</f>
        <v>1.4145203167262307E-2</v>
      </c>
      <c r="R179" s="30">
        <f>ABS(('6050_Module3Project_Data'!$C161-'Part 1'!H179)/AVERAGE('6050_Module3Project_Data'!$C$2:$C$253))</f>
        <v>1.9279000628012691E-3</v>
      </c>
      <c r="S179" s="31">
        <f>ABS(('6050_Module3Project_Data'!$C161-'Part 1'!I179)/AVERAGE('6050_Module3Project_Data'!$C$2:$C$253))</f>
        <v>9.222403051834506E-3</v>
      </c>
      <c r="U179" s="27">
        <f>C$21*'6050_Module3Project_Data'!$E160+(1-'Part 1'!C$21)*'Part 1'!U178</f>
        <v>486.00197988155145</v>
      </c>
      <c r="V179" s="1">
        <f>C$22*'6050_Module3Project_Data'!$E160+(1-'Part 1'!C$22)*'Part 1'!V178</f>
        <v>485.79916215074888</v>
      </c>
      <c r="W179" s="1">
        <f>C$23*'6050_Module3Project_Data'!$E160+(1-'Part 1'!C$23)*'Part 1'!W178</f>
        <v>487.88462873878279</v>
      </c>
      <c r="X179" s="1">
        <f>C$24*'6050_Module3Project_Data'!$E160+(1-'Part 1'!C$24)*'Part 1'!X178</f>
        <v>489.95751968690519</v>
      </c>
      <c r="Z179" s="29">
        <f>ABS(('6050_Module3Project_Data'!$E161-'Part 1'!U179)/'6050_Module3Project_Data'!$E161)</f>
        <v>3.0379565459249373E-3</v>
      </c>
      <c r="AA179" s="29">
        <f>ABS(('6050_Module3Project_Data'!$E161-'Part 1'!V179)/'6050_Module3Project_Data'!$E161)</f>
        <v>2.6193700160818552E-3</v>
      </c>
      <c r="AB179" s="29">
        <f>ABS(('6050_Module3Project_Data'!$E161-'Part 1'!W179)/'6050_Module3Project_Data'!$E161)</f>
        <v>6.923472121625026E-3</v>
      </c>
      <c r="AC179" s="29">
        <f>ABS(('6050_Module3Project_Data'!$E161-'Part 1'!X179)/'6050_Module3Project_Data'!$E161)</f>
        <v>1.1201619921051623E-2</v>
      </c>
      <c r="AE179" s="30">
        <f>ABS(('6050_Module3Project_Data'!$E161-'Part 1'!U179)/AVERAGE('6050_Module3Project_Data'!$E$2:$E$253))</f>
        <v>3.2970453701602863E-3</v>
      </c>
      <c r="AF179" s="30">
        <f>ABS(('6050_Module3Project_Data'!$E161-'Part 1'!V179)/AVERAGE('6050_Module3Project_Data'!$E$2:$E$253))</f>
        <v>2.8427601427820884E-3</v>
      </c>
      <c r="AG179" s="30">
        <f>ABS(('6050_Module3Project_Data'!$E161-'Part 1'!W179)/AVERAGE('6050_Module3Project_Data'!$E$2:$E$253))</f>
        <v>7.5139329213439058E-3</v>
      </c>
      <c r="AH179" s="31">
        <f>ABS(('6050_Module3Project_Data'!$E161-'Part 1'!X179)/AVERAGE('6050_Module3Project_Data'!$E$2:$E$253))</f>
        <v>1.2156937908983185E-2</v>
      </c>
    </row>
    <row r="180" spans="1:34" x14ac:dyDescent="0.2">
      <c r="A180" s="3"/>
      <c r="B180" s="2"/>
      <c r="C180" s="1"/>
      <c r="D180" s="2"/>
      <c r="E180" s="8">
        <v>161</v>
      </c>
      <c r="F180" s="27">
        <f>C$21*'6050_Module3Project_Data'!C161+(1-'Part 1'!C$21)*'Part 1'!F179</f>
        <v>159.92265697010376</v>
      </c>
      <c r="G180" s="1">
        <f>C$22*'6050_Module3Project_Data'!C161+(1-'Part 1'!C$22)*'Part 1'!G179</f>
        <v>161.8873349853026</v>
      </c>
      <c r="H180" s="1">
        <f>C$23*'6050_Module3Project_Data'!C161+(1-'Part 1'!C$23)*'Part 1'!H179</f>
        <v>162.92072183007872</v>
      </c>
      <c r="I180" s="1">
        <f>C$24*'6050_Module3Project_Data'!C161+(1-'Part 1'!C$24)*'Part 1'!I179</f>
        <v>163.27103053650831</v>
      </c>
      <c r="K180" s="29">
        <f>ABS(('6050_Module3Project_Data'!C162-'Part 1'!F180)/'6050_Module3Project_Data'!C162)</f>
        <v>2.9998713131350007E-2</v>
      </c>
      <c r="L180" s="29">
        <f>ABS(('6050_Module3Project_Data'!$C162-'Part 1'!G180)/'6050_Module3Project_Data'!$C162)</f>
        <v>1.808207643251324E-2</v>
      </c>
      <c r="M180" s="29">
        <f>ABS(('6050_Module3Project_Data'!$C162-'Part 1'!H180)/'6050_Module3Project_Data'!$C162)</f>
        <v>1.1814130487534625E-2</v>
      </c>
      <c r="N180" s="29">
        <f>ABS(('6050_Module3Project_Data'!$C162-'Part 1'!I180)/'6050_Module3Project_Data'!$C162)</f>
        <v>9.6893540332420088E-3</v>
      </c>
      <c r="P180" s="30">
        <f>ABS(('6050_Module3Project_Data'!$C162-'Part 1'!F180)/AVERAGE('6050_Module3Project_Data'!$C$2:$C$253))</f>
        <v>3.692899218652352E-2</v>
      </c>
      <c r="Q180" s="30">
        <f>ABS(('6050_Module3Project_Data'!$C162-'Part 1'!G180)/AVERAGE('6050_Module3Project_Data'!$C$2:$C$253))</f>
        <v>2.2259383473172075E-2</v>
      </c>
      <c r="R180" s="30">
        <f>ABS(('6050_Module3Project_Data'!$C162-'Part 1'!H180)/AVERAGE('6050_Module3Project_Data'!$C$2:$C$253))</f>
        <v>1.4543421597935115E-2</v>
      </c>
      <c r="S180" s="31">
        <f>ABS(('6050_Module3Project_Data'!$C162-'Part 1'!I180)/AVERAGE('6050_Module3Project_Data'!$C$2:$C$253))</f>
        <v>1.1927780962447961E-2</v>
      </c>
      <c r="U180" s="27">
        <f>C$21*'6050_Module3Project_Data'!$E161+(1-'Part 1'!C$21)*'Part 1'!U179</f>
        <v>485.70758366524115</v>
      </c>
      <c r="V180" s="1">
        <f>C$22*'6050_Module3Project_Data'!$E161+(1-'Part 1'!C$22)*'Part 1'!V179</f>
        <v>485.2914968104493</v>
      </c>
      <c r="W180" s="1">
        <f>C$23*'6050_Module3Project_Data'!$E161+(1-'Part 1'!C$23)*'Part 1'!W179</f>
        <v>485.87185077551305</v>
      </c>
      <c r="X180" s="1">
        <f>C$24*'6050_Module3Project_Data'!$E161+(1-'Part 1'!C$24)*'Part 1'!X179</f>
        <v>485.61550297738103</v>
      </c>
      <c r="Z180" s="29">
        <f>ABS(('6050_Module3Project_Data'!$E162-'Part 1'!U180)/'6050_Module3Project_Data'!$E162)</f>
        <v>2.4487668977974816E-2</v>
      </c>
      <c r="AA180" s="29">
        <f>ABS(('6050_Module3Project_Data'!$E162-'Part 1'!V180)/'6050_Module3Project_Data'!$E162)</f>
        <v>2.5323352568835458E-2</v>
      </c>
      <c r="AB180" s="29">
        <f>ABS(('6050_Module3Project_Data'!$E162-'Part 1'!W180)/'6050_Module3Project_Data'!$E162)</f>
        <v>2.4157749089875964E-2</v>
      </c>
      <c r="AC180" s="29">
        <f>ABS(('6050_Module3Project_Data'!$E162-'Part 1'!X180)/'6050_Module3Project_Data'!$E162)</f>
        <v>2.4672607096047204E-2</v>
      </c>
      <c r="AE180" s="30">
        <f>ABS(('6050_Module3Project_Data'!$E162-'Part 1'!U180)/AVERAGE('6050_Module3Project_Data'!$E$2:$E$253))</f>
        <v>2.7309406499462039E-2</v>
      </c>
      <c r="AF180" s="30">
        <f>ABS(('6050_Module3Project_Data'!$E162-'Part 1'!V180)/AVERAGE('6050_Module3Project_Data'!$E$2:$E$253))</f>
        <v>2.8241386709921039E-2</v>
      </c>
      <c r="AG180" s="30">
        <f>ABS(('6050_Module3Project_Data'!$E162-'Part 1'!W180)/AVERAGE('6050_Module3Project_Data'!$E$2:$E$253))</f>
        <v>2.6941469627052808E-2</v>
      </c>
      <c r="AH180" s="31">
        <f>ABS(('6050_Module3Project_Data'!$E162-'Part 1'!X180)/AVERAGE('6050_Module3Project_Data'!$E$2:$E$253))</f>
        <v>2.7515655213793604E-2</v>
      </c>
    </row>
    <row r="181" spans="1:34" x14ac:dyDescent="0.2">
      <c r="A181" s="3"/>
      <c r="B181" s="2"/>
      <c r="C181" s="1"/>
      <c r="D181" s="2"/>
      <c r="E181" s="8">
        <v>162</v>
      </c>
      <c r="F181" s="27">
        <f>C$21*'6050_Module3Project_Data'!C162+(1-'Part 1'!C$21)*'Part 1'!F180</f>
        <v>160.911825536083</v>
      </c>
      <c r="G181" s="1">
        <f>C$22*'6050_Module3Project_Data'!C162+(1-'Part 1'!C$22)*'Part 1'!G180</f>
        <v>163.07980091118156</v>
      </c>
      <c r="H181" s="1">
        <f>C$23*'6050_Module3Project_Data'!C162+(1-'Part 1'!C$23)*'Part 1'!H180</f>
        <v>164.08938861203148</v>
      </c>
      <c r="I181" s="1">
        <f>C$24*'6050_Module3Project_Data'!C162+(1-'Part 1'!C$24)*'Part 1'!I180</f>
        <v>164.54900594730165</v>
      </c>
      <c r="K181" s="29">
        <f>ABS(('6050_Module3Project_Data'!C163-'Part 1'!F181)/'6050_Module3Project_Data'!C163)</f>
        <v>2.0240184963968875E-2</v>
      </c>
      <c r="L181" s="29">
        <f>ABS(('6050_Module3Project_Data'!$C163-'Part 1'!G181)/'6050_Module3Project_Data'!$C163)</f>
        <v>7.0398179590408835E-3</v>
      </c>
      <c r="M181" s="29">
        <f>ABS(('6050_Module3Project_Data'!$C163-'Part 1'!H181)/'6050_Module3Project_Data'!$C163)</f>
        <v>8.9264104552335528E-4</v>
      </c>
      <c r="N181" s="29">
        <f>ABS(('6050_Module3Project_Data'!$C163-'Part 1'!I181)/'6050_Module3Project_Data'!$C163)</f>
        <v>1.9058766761631302E-3</v>
      </c>
      <c r="P181" s="30">
        <f>ABS(('6050_Module3Project_Data'!$C163-'Part 1'!F181)/AVERAGE('6050_Module3Project_Data'!$C$2:$C$253))</f>
        <v>2.4820467686973838E-2</v>
      </c>
      <c r="Q181" s="30">
        <f>ABS(('6050_Module3Project_Data'!$C163-'Part 1'!G181)/AVERAGE('6050_Module3Project_Data'!$C$2:$C$253))</f>
        <v>8.6329040216581825E-3</v>
      </c>
      <c r="R181" s="30">
        <f>ABS(('6050_Module3Project_Data'!$C163-'Part 1'!H181)/AVERAGE('6050_Module3Project_Data'!$C$2:$C$253))</f>
        <v>1.0946425769290244E-3</v>
      </c>
      <c r="S181" s="31">
        <f>ABS(('6050_Module3Project_Data'!$C163-'Part 1'!I181)/AVERAGE('6050_Module3Project_Data'!$C$2:$C$253))</f>
        <v>2.3371698697553871E-3</v>
      </c>
      <c r="U181" s="27">
        <f>C$21*'6050_Module3Project_Data'!$E162+(1-'Part 1'!C$21)*'Part 1'!U180</f>
        <v>488.14606571219292</v>
      </c>
      <c r="V181" s="1">
        <f>C$22*'6050_Module3Project_Data'!$E162+(1-'Part 1'!C$22)*'Part 1'!V180</f>
        <v>490.33489564626962</v>
      </c>
      <c r="W181" s="1">
        <f>C$23*'6050_Module3Project_Data'!$E162+(1-'Part 1'!C$23)*'Part 1'!W180</f>
        <v>493.08873665020525</v>
      </c>
      <c r="X181" s="1">
        <f>C$24*'6050_Module3Project_Data'!$E162+(1-'Part 1'!C$24)*'Part 1'!X180</f>
        <v>495.44309571547626</v>
      </c>
      <c r="Z181" s="29">
        <f>ABS(('6050_Module3Project_Data'!$E163-'Part 1'!U181)/'6050_Module3Project_Data'!$E163)</f>
        <v>8.4579470417138099E-3</v>
      </c>
      <c r="AA181" s="29">
        <f>ABS(('6050_Module3Project_Data'!$E163-'Part 1'!V181)/'6050_Module3Project_Data'!$E163)</f>
        <v>4.0119070572585082E-3</v>
      </c>
      <c r="AB181" s="29">
        <f>ABS(('6050_Module3Project_Data'!$E163-'Part 1'!W181)/'6050_Module3Project_Data'!$E163)</f>
        <v>1.581806288723791E-3</v>
      </c>
      <c r="AC181" s="29">
        <f>ABS(('6050_Module3Project_Data'!$E163-'Part 1'!X181)/'6050_Module3Project_Data'!$E163)</f>
        <v>6.3640757464810153E-3</v>
      </c>
      <c r="AE181" s="30">
        <f>ABS(('6050_Module3Project_Data'!$E163-'Part 1'!U181)/AVERAGE('6050_Module3Project_Data'!$E$2:$E$253))</f>
        <v>9.3266635858438203E-3</v>
      </c>
      <c r="AF181" s="30">
        <f>ABS(('6050_Module3Project_Data'!$E163-'Part 1'!V181)/AVERAGE('6050_Module3Project_Data'!$E$2:$E$253))</f>
        <v>4.4239704122267616E-3</v>
      </c>
      <c r="AG181" s="30">
        <f>ABS(('6050_Module3Project_Data'!$E163-'Part 1'!W181)/AVERAGE('6050_Module3Project_Data'!$E$2:$E$253))</f>
        <v>1.7442737629047135E-3</v>
      </c>
      <c r="AH181" s="31">
        <f>ABS(('6050_Module3Project_Data'!$E163-'Part 1'!X181)/AVERAGE('6050_Module3Project_Data'!$E$2:$E$253))</f>
        <v>7.0177305709671666E-3</v>
      </c>
    </row>
    <row r="182" spans="1:34" x14ac:dyDescent="0.2">
      <c r="A182" s="3"/>
      <c r="B182" s="2"/>
      <c r="C182" s="1"/>
      <c r="D182" s="2"/>
      <c r="E182" s="8">
        <v>163</v>
      </c>
      <c r="F182" s="27">
        <f>C$21*'6050_Module3Project_Data'!C163+(1-'Part 1'!C$21)*'Part 1'!F181</f>
        <v>161.57665890886642</v>
      </c>
      <c r="G182" s="1">
        <f>C$22*'6050_Module3Project_Data'!C163+(1-'Part 1'!C$22)*'Part 1'!G181</f>
        <v>163.54227750670893</v>
      </c>
      <c r="H182" s="1">
        <f>C$23*'6050_Module3Project_Data'!C163+(1-'Part 1'!C$23)*'Part 1'!H181</f>
        <v>164.1773508848126</v>
      </c>
      <c r="I182" s="1">
        <f>C$24*'6050_Module3Project_Data'!C163+(1-'Part 1'!C$24)*'Part 1'!I181</f>
        <v>164.29859510946031</v>
      </c>
      <c r="K182" s="29">
        <f>ABS(('6050_Module3Project_Data'!C164-'Part 1'!F182)/'6050_Module3Project_Data'!C164)</f>
        <v>2.2956239324930468E-2</v>
      </c>
      <c r="L182" s="29">
        <f>ABS(('6050_Module3Project_Data'!$C164-'Part 1'!G182)/'6050_Module3Project_Data'!$C164)</f>
        <v>1.1070268913993136E-2</v>
      </c>
      <c r="M182" s="29">
        <f>ABS(('6050_Module3Project_Data'!$C164-'Part 1'!H182)/'6050_Module3Project_Data'!$C164)</f>
        <v>7.2300206637987488E-3</v>
      </c>
      <c r="N182" s="29">
        <f>ABS(('6050_Module3Project_Data'!$C164-'Part 1'!I182)/'6050_Module3Project_Data'!$C164)</f>
        <v>6.4968645630976716E-3</v>
      </c>
      <c r="P182" s="30">
        <f>ABS(('6050_Module3Project_Data'!$C164-'Part 1'!F182)/AVERAGE('6050_Module3Project_Data'!$C$2:$C$253))</f>
        <v>2.8346046555766356E-2</v>
      </c>
      <c r="Q182" s="30">
        <f>ABS(('6050_Module3Project_Data'!$C164-'Part 1'!G182)/AVERAGE('6050_Module3Project_Data'!$C$2:$C$253))</f>
        <v>1.3669414819182407E-2</v>
      </c>
      <c r="R182" s="30">
        <f>ABS(('6050_Module3Project_Data'!$C164-'Part 1'!H182)/AVERAGE('6050_Module3Project_Data'!$C$2:$C$253))</f>
        <v>8.9275294369589794E-3</v>
      </c>
      <c r="S182" s="31">
        <f>ABS(('6050_Module3Project_Data'!$C164-'Part 1'!I182)/AVERAGE('6050_Module3Project_Data'!$C$2:$C$253))</f>
        <v>8.0222384322364629E-3</v>
      </c>
      <c r="U182" s="27">
        <f>C$21*'6050_Module3Project_Data'!$E163+(1-'Part 1'!C$21)*'Part 1'!U181</f>
        <v>488.97885208975435</v>
      </c>
      <c r="V182" s="1">
        <f>C$22*'6050_Module3Project_Data'!$E163+(1-'Part 1'!C$22)*'Part 1'!V181</f>
        <v>491.12493642776178</v>
      </c>
      <c r="W182" s="1">
        <f>C$23*'6050_Module3Project_Data'!$E163+(1-'Part 1'!C$23)*'Part 1'!W181</f>
        <v>492.62149322008207</v>
      </c>
      <c r="X182" s="1">
        <f>C$24*'6050_Module3Project_Data'!$E163+(1-'Part 1'!C$24)*'Part 1'!X181</f>
        <v>492.93661722309525</v>
      </c>
      <c r="Z182" s="29">
        <f>ABS(('6050_Module3Project_Data'!$E164-'Part 1'!U182)/'6050_Module3Project_Data'!$E164)</f>
        <v>3.454399267270238E-4</v>
      </c>
      <c r="AA182" s="29">
        <f>ABS(('6050_Module3Project_Data'!$E164-'Part 1'!V182)/'6050_Module3Project_Data'!$E164)</f>
        <v>4.7358663675618065E-3</v>
      </c>
      <c r="AB182" s="29">
        <f>ABS(('6050_Module3Project_Data'!$E164-'Part 1'!W182)/'6050_Module3Project_Data'!$E164)</f>
        <v>7.7974993121992121E-3</v>
      </c>
      <c r="AC182" s="29">
        <f>ABS(('6050_Module3Project_Data'!$E164-'Part 1'!X182)/'6050_Module3Project_Data'!$E164)</f>
        <v>8.4421751669493273E-3</v>
      </c>
      <c r="AE182" s="30">
        <f>ABS(('6050_Module3Project_Data'!$E164-'Part 1'!U182)/AVERAGE('6050_Module3Project_Data'!$E$2:$E$253))</f>
        <v>3.782120033014804E-4</v>
      </c>
      <c r="AF182" s="30">
        <f>ABS(('6050_Module3Project_Data'!$E164-'Part 1'!V182)/AVERAGE('6050_Module3Project_Data'!$E$2:$E$253))</f>
        <v>5.1851606246404794E-3</v>
      </c>
      <c r="AG182" s="30">
        <f>ABS(('6050_Module3Project_Data'!$E164-'Part 1'!W182)/AVERAGE('6050_Module3Project_Data'!$E$2:$E$253))</f>
        <v>8.5372523771383452E-3</v>
      </c>
      <c r="AH182" s="31">
        <f>ABS(('6050_Module3Project_Data'!$E164-'Part 1'!X182)/AVERAGE('6050_Module3Project_Data'!$E$2:$E$253))</f>
        <v>9.2430889861699703E-3</v>
      </c>
    </row>
    <row r="183" spans="1:34" x14ac:dyDescent="0.2">
      <c r="A183" s="3"/>
      <c r="B183" s="2"/>
      <c r="C183" s="1"/>
      <c r="D183" s="2"/>
      <c r="E183" s="8">
        <v>164</v>
      </c>
      <c r="F183" s="27">
        <f>C$21*'6050_Module3Project_Data'!C164+(1-'Part 1'!C$21)*'Part 1'!F182</f>
        <v>162.33592734709316</v>
      </c>
      <c r="G183" s="1">
        <f>C$22*'6050_Module3Project_Data'!C164+(1-'Part 1'!C$22)*'Part 1'!G182</f>
        <v>164.27456694402537</v>
      </c>
      <c r="H183" s="1">
        <f>C$23*'6050_Module3Project_Data'!C164+(1-'Part 1'!C$23)*'Part 1'!H182</f>
        <v>164.89474101392506</v>
      </c>
      <c r="I183" s="1">
        <f>C$24*'6050_Module3Project_Data'!C164+(1-'Part 1'!C$24)*'Part 1'!I182</f>
        <v>165.15811990189206</v>
      </c>
      <c r="K183" s="29">
        <f>ABS(('6050_Module3Project_Data'!C165-'Part 1'!F183)/'6050_Module3Project_Data'!C165)</f>
        <v>2.9813722734431621E-2</v>
      </c>
      <c r="L183" s="29">
        <f>ABS(('6050_Module3Project_Data'!$C165-'Part 1'!G183)/'6050_Module3Project_Data'!$C165)</f>
        <v>1.8227615061015497E-2</v>
      </c>
      <c r="M183" s="29">
        <f>ABS(('6050_Module3Project_Data'!$C165-'Part 1'!H183)/'6050_Module3Project_Data'!$C165)</f>
        <v>1.4521199716209259E-2</v>
      </c>
      <c r="N183" s="29">
        <f>ABS(('6050_Module3Project_Data'!$C165-'Part 1'!I183)/'6050_Module3Project_Data'!$C165)</f>
        <v>1.2947139143156254E-2</v>
      </c>
      <c r="P183" s="30">
        <f>ABS(('6050_Module3Project_Data'!$C165-'Part 1'!F183)/AVERAGE('6050_Module3Project_Data'!$C$2:$C$253))</f>
        <v>3.7247992531460591E-2</v>
      </c>
      <c r="Q183" s="30">
        <f>ABS(('6050_Module3Project_Data'!$C165-'Part 1'!G183)/AVERAGE('6050_Module3Project_Data'!$C$2:$C$253))</f>
        <v>2.277280417835708E-2</v>
      </c>
      <c r="R183" s="30">
        <f>ABS(('6050_Module3Project_Data'!$C165-'Part 1'!H183)/AVERAGE('6050_Module3Project_Data'!$C$2:$C$253))</f>
        <v>1.8142167061631187E-2</v>
      </c>
      <c r="S183" s="31">
        <f>ABS(('6050_Module3Project_Data'!$C165-'Part 1'!I183)/AVERAGE('6050_Module3Project_Data'!$C$2:$C$253))</f>
        <v>1.6175602973295015E-2</v>
      </c>
      <c r="U183" s="27">
        <f>C$21*'6050_Module3Project_Data'!$E164+(1-'Part 1'!C$21)*'Part 1'!U182</f>
        <v>488.94508119180352</v>
      </c>
      <c r="V183" s="1">
        <f>C$22*'6050_Module3Project_Data'!$E164+(1-'Part 1'!C$22)*'Part 1'!V182</f>
        <v>490.19896089665701</v>
      </c>
      <c r="W183" s="1">
        <f>C$23*'6050_Module3Project_Data'!$E164+(1-'Part 1'!C$23)*'Part 1'!W182</f>
        <v>490.33459584803285</v>
      </c>
      <c r="X183" s="1">
        <f>C$24*'6050_Module3Project_Data'!$E164+(1-'Part 1'!C$24)*'Part 1'!X182</f>
        <v>489.63532152461903</v>
      </c>
      <c r="Z183" s="29">
        <f>ABS(('6050_Module3Project_Data'!$E165-'Part 1'!U183)/'6050_Module3Project_Data'!$E165)</f>
        <v>3.3325970338237594E-3</v>
      </c>
      <c r="AA183" s="29">
        <f>ABS(('6050_Module3Project_Data'!$E165-'Part 1'!V183)/'6050_Module3Project_Data'!$E165)</f>
        <v>7.7668415701932086E-4</v>
      </c>
      <c r="AB183" s="29">
        <f>ABS(('6050_Module3Project_Data'!$E165-'Part 1'!W183)/'6050_Module3Project_Data'!$E165)</f>
        <v>5.0020538682760878E-4</v>
      </c>
      <c r="AC183" s="29">
        <f>ABS(('6050_Module3Project_Data'!$E165-'Part 1'!X183)/'6050_Module3Project_Data'!$E165)</f>
        <v>1.9256086697054706E-3</v>
      </c>
      <c r="AE183" s="30">
        <f>ABS(('6050_Module3Project_Data'!$E165-'Part 1'!U183)/AVERAGE('6050_Module3Project_Data'!$E$2:$E$253))</f>
        <v>3.6619745826235316E-3</v>
      </c>
      <c r="AF183" s="30">
        <f>ABS(('6050_Module3Project_Data'!$E165-'Part 1'!V183)/AVERAGE('6050_Module3Project_Data'!$E$2:$E$253))</f>
        <v>8.5344781048063228E-4</v>
      </c>
      <c r="AG183" s="30">
        <f>ABS(('6050_Module3Project_Data'!$E165-'Part 1'!W183)/AVERAGE('6050_Module3Project_Data'!$E$2:$E$253))</f>
        <v>5.4964323440940329E-4</v>
      </c>
      <c r="AH183" s="31">
        <f>ABS(('6050_Module3Project_Data'!$E165-'Part 1'!X183)/AVERAGE('6050_Module3Project_Data'!$E$2:$E$253))</f>
        <v>2.1159263880308238E-3</v>
      </c>
    </row>
    <row r="184" spans="1:34" x14ac:dyDescent="0.2">
      <c r="A184" s="3"/>
      <c r="B184" s="2"/>
      <c r="C184" s="1"/>
      <c r="D184" s="2"/>
      <c r="E184" s="8">
        <v>165</v>
      </c>
      <c r="F184" s="27">
        <f>C$21*'6050_Module3Project_Data'!C165+(1-'Part 1'!C$21)*'Part 1'!F183</f>
        <v>163.33364055767453</v>
      </c>
      <c r="G184" s="1">
        <f>C$22*'6050_Module3Project_Data'!C165+(1-'Part 1'!C$22)*'Part 1'!G183</f>
        <v>165.49453752641523</v>
      </c>
      <c r="H184" s="1">
        <f>C$23*'6050_Module3Project_Data'!C165+(1-'Part 1'!C$23)*'Part 1'!H183</f>
        <v>166.35259244557002</v>
      </c>
      <c r="I184" s="1">
        <f>C$24*'6050_Module3Project_Data'!C165+(1-'Part 1'!C$24)*'Part 1'!I183</f>
        <v>166.8912187003784</v>
      </c>
      <c r="K184" s="29">
        <f>ABS(('6050_Module3Project_Data'!C166-'Part 1'!F184)/'6050_Module3Project_Data'!C166)</f>
        <v>5.0896223271792364E-2</v>
      </c>
      <c r="L184" s="29">
        <f>ABS(('6050_Module3Project_Data'!$C166-'Part 1'!G184)/'6050_Module3Project_Data'!$C166)</f>
        <v>3.8339621538372122E-2</v>
      </c>
      <c r="M184" s="29">
        <f>ABS(('6050_Module3Project_Data'!$C166-'Part 1'!H184)/'6050_Module3Project_Data'!$C166)</f>
        <v>3.3353611542945201E-2</v>
      </c>
      <c r="N184" s="29">
        <f>ABS(('6050_Module3Project_Data'!$C166-'Part 1'!I184)/'6050_Module3Project_Data'!$C166)</f>
        <v>3.0223746740212856E-2</v>
      </c>
      <c r="P184" s="30">
        <f>ABS(('6050_Module3Project_Data'!$C166-'Part 1'!F184)/AVERAGE('6050_Module3Project_Data'!$C$2:$C$253))</f>
        <v>6.5399532237155653E-2</v>
      </c>
      <c r="Q184" s="30">
        <f>ABS(('6050_Module3Project_Data'!$C166-'Part 1'!G184)/AVERAGE('6050_Module3Project_Data'!$C$2:$C$253))</f>
        <v>4.9264820719001338E-2</v>
      </c>
      <c r="R184" s="30">
        <f>ABS(('6050_Module3Project_Data'!$C166-'Part 1'!H184)/AVERAGE('6050_Module3Project_Data'!$C$2:$C$253))</f>
        <v>4.2858005036639606E-2</v>
      </c>
      <c r="S184" s="31">
        <f>ABS(('6050_Module3Project_Data'!$C166-'Part 1'!I184)/AVERAGE('6050_Module3Project_Data'!$C$2:$C$253))</f>
        <v>3.8836258806646221E-2</v>
      </c>
      <c r="U184" s="27">
        <f>C$21*'6050_Module3Project_Data'!$E165+(1-'Part 1'!C$21)*'Part 1'!U183</f>
        <v>489.27206227344288</v>
      </c>
      <c r="V184" s="1">
        <f>C$22*'6050_Module3Project_Data'!$E165+(1-'Part 1'!C$22)*'Part 1'!V183</f>
        <v>490.35137117799422</v>
      </c>
      <c r="W184" s="1">
        <f>C$23*'6050_Module3Project_Data'!$E165+(1-'Part 1'!C$23)*'Part 1'!W183</f>
        <v>490.48183029921313</v>
      </c>
      <c r="X184" s="1">
        <f>C$24*'6050_Module3Project_Data'!$E165+(1-'Part 1'!C$24)*'Part 1'!X183</f>
        <v>490.39105358492384</v>
      </c>
      <c r="Z184" s="29">
        <f>ABS(('6050_Module3Project_Data'!$E166-'Part 1'!U184)/'6050_Module3Project_Data'!$E166)</f>
        <v>0.10640140980219501</v>
      </c>
      <c r="AA184" s="29">
        <f>ABS(('6050_Module3Project_Data'!$E166-'Part 1'!V184)/'6050_Module3Project_Data'!$E166)</f>
        <v>0.10443017745548482</v>
      </c>
      <c r="AB184" s="29">
        <f>ABS(('6050_Module3Project_Data'!$E166-'Part 1'!W184)/'6050_Module3Project_Data'!$E166)</f>
        <v>0.10419190902409724</v>
      </c>
      <c r="AC184" s="29">
        <f>ABS(('6050_Module3Project_Data'!$E166-'Part 1'!X184)/'6050_Module3Project_Data'!$E166)</f>
        <v>0.10435770214854986</v>
      </c>
      <c r="AE184" s="30">
        <f>ABS(('6050_Module3Project_Data'!$E166-'Part 1'!U184)/AVERAGE('6050_Module3Project_Data'!$E$2:$E$253))</f>
        <v>0.13049023718253919</v>
      </c>
      <c r="AF184" s="30">
        <f>ABS(('6050_Module3Project_Data'!$E166-'Part 1'!V184)/AVERAGE('6050_Module3Project_Data'!$E$2:$E$253))</f>
        <v>0.12807272620272883</v>
      </c>
      <c r="AG184" s="30">
        <f>ABS(('6050_Module3Project_Data'!$E166-'Part 1'!W184)/AVERAGE('6050_Module3Project_Data'!$E$2:$E$253))</f>
        <v>0.12778051481020428</v>
      </c>
      <c r="AH184" s="31">
        <f>ABS(('6050_Module3Project_Data'!$E166-'Part 1'!X184)/AVERAGE('6050_Module3Project_Data'!$E$2:$E$253))</f>
        <v>0.12798384279404657</v>
      </c>
    </row>
    <row r="185" spans="1:34" x14ac:dyDescent="0.2">
      <c r="A185" s="3"/>
      <c r="B185" s="2"/>
      <c r="C185" s="1"/>
      <c r="D185" s="2"/>
      <c r="E185" s="8">
        <v>166</v>
      </c>
      <c r="F185" s="27">
        <f>C$21*'6050_Module3Project_Data'!C166+(1-'Part 1'!C$21)*'Part 1'!F184</f>
        <v>165.08541220613964</v>
      </c>
      <c r="G185" s="1">
        <f>C$22*'6050_Module3Project_Data'!C166+(1-'Part 1'!C$22)*'Part 1'!G184</f>
        <v>168.13372203584913</v>
      </c>
      <c r="H185" s="1">
        <f>C$23*'6050_Module3Project_Data'!C166+(1-'Part 1'!C$23)*'Part 1'!H184</f>
        <v>169.796536258228</v>
      </c>
      <c r="I185" s="1">
        <f>C$24*'6050_Module3Project_Data'!C166+(1-'Part 1'!C$24)*'Part 1'!I184</f>
        <v>171.05224278007566</v>
      </c>
      <c r="K185" s="29">
        <f>ABS(('6050_Module3Project_Data'!C167-'Part 1'!F185)/'6050_Module3Project_Data'!C167)</f>
        <v>2.8909339963884489E-2</v>
      </c>
      <c r="L185" s="29">
        <f>ABS(('6050_Module3Project_Data'!$C167-'Part 1'!G185)/'6050_Module3Project_Data'!$C167)</f>
        <v>1.0978105671475693E-2</v>
      </c>
      <c r="M185" s="29">
        <f>ABS(('6050_Module3Project_Data'!$C167-'Part 1'!H185)/'6050_Module3Project_Data'!$C167)</f>
        <v>1.1968455398352811E-3</v>
      </c>
      <c r="N185" s="29">
        <f>ABS(('6050_Module3Project_Data'!$C167-'Part 1'!I185)/'6050_Module3Project_Data'!$C167)</f>
        <v>6.1896634122097583E-3</v>
      </c>
      <c r="P185" s="30">
        <f>ABS(('6050_Module3Project_Data'!$C167-'Part 1'!F185)/AVERAGE('6050_Module3Project_Data'!$C$2:$C$253))</f>
        <v>3.6695621046102044E-2</v>
      </c>
      <c r="Q185" s="30">
        <f>ABS(('6050_Module3Project_Data'!$C167-'Part 1'!G185)/AVERAGE('6050_Module3Project_Data'!$C$2:$C$253))</f>
        <v>1.3934887687778457E-2</v>
      </c>
      <c r="R185" s="30">
        <f>ABS(('6050_Module3Project_Data'!$C167-'Part 1'!H185)/AVERAGE('6050_Module3Project_Data'!$C$2:$C$253))</f>
        <v>1.5191972710334961E-3</v>
      </c>
      <c r="S185" s="31">
        <f>ABS(('6050_Module3Project_Data'!$C167-'Part 1'!I185)/AVERAGE('6050_Module3Project_Data'!$C$2:$C$253))</f>
        <v>7.8567529822930176E-3</v>
      </c>
      <c r="U185" s="27">
        <f>C$21*'6050_Module3Project_Data'!$E166+(1-'Part 1'!C$21)*'Part 1'!U184</f>
        <v>500.92365567875436</v>
      </c>
      <c r="V185" s="1">
        <f>C$22*'6050_Module3Project_Data'!$E166+(1-'Part 1'!C$22)*'Part 1'!V184</f>
        <v>513.22283442679657</v>
      </c>
      <c r="W185" s="1">
        <f>C$23*'6050_Module3Project_Data'!$E166+(1-'Part 1'!C$23)*'Part 1'!W184</f>
        <v>524.71074969968527</v>
      </c>
      <c r="X185" s="1">
        <f>C$24*'6050_Module3Project_Data'!$E166+(1-'Part 1'!C$24)*'Part 1'!X184</f>
        <v>536.10223415698476</v>
      </c>
      <c r="Z185" s="29">
        <f>ABS(('6050_Module3Project_Data'!$E167-'Part 1'!U185)/'6050_Module3Project_Data'!$E167)</f>
        <v>4.8162279594278948E-2</v>
      </c>
      <c r="AA185" s="29">
        <f>ABS(('6050_Module3Project_Data'!$E167-'Part 1'!V185)/'6050_Module3Project_Data'!$E167)</f>
        <v>2.4791807607811911E-2</v>
      </c>
      <c r="AB185" s="29">
        <f>ABS(('6050_Module3Project_Data'!$E167-'Part 1'!W185)/'6050_Module3Project_Data'!$E167)</f>
        <v>2.9628702805380375E-3</v>
      </c>
      <c r="AC185" s="29">
        <f>ABS(('6050_Module3Project_Data'!$E167-'Part 1'!X185)/'6050_Module3Project_Data'!$E167)</f>
        <v>1.8682832562505063E-2</v>
      </c>
      <c r="AE185" s="30">
        <f>ABS(('6050_Module3Project_Data'!$E167-'Part 1'!U185)/AVERAGE('6050_Module3Project_Data'!$E$2:$E$253))</f>
        <v>5.6772544521533963E-2</v>
      </c>
      <c r="AF185" s="30">
        <f>ABS(('6050_Module3Project_Data'!$E167-'Part 1'!V185)/AVERAGE('6050_Module3Project_Data'!$E$2:$E$253))</f>
        <v>2.922399049713997E-2</v>
      </c>
      <c r="AG185" s="30">
        <f>ABS(('6050_Module3Project_Data'!$E167-'Part 1'!W185)/AVERAGE('6050_Module3Project_Data'!$E$2:$E$253))</f>
        <v>3.4925606995844251E-3</v>
      </c>
      <c r="AH185" s="31">
        <f>ABS(('6050_Module3Project_Data'!$E167-'Part 1'!X185)/AVERAGE('6050_Module3Project_Data'!$E$2:$E$253))</f>
        <v>2.2022876665687918E-2</v>
      </c>
    </row>
    <row r="186" spans="1:34" x14ac:dyDescent="0.2">
      <c r="A186" s="3"/>
      <c r="B186" s="2"/>
      <c r="C186" s="1"/>
      <c r="D186" s="2"/>
      <c r="E186" s="8">
        <v>167</v>
      </c>
      <c r="F186" s="27">
        <f>C$21*'6050_Module3Project_Data'!C167+(1-'Part 1'!C$21)*'Part 1'!F185</f>
        <v>166.06832976491171</v>
      </c>
      <c r="G186" s="1">
        <f>C$22*'6050_Module3Project_Data'!C167+(1-'Part 1'!C$22)*'Part 1'!G185</f>
        <v>168.88023322150946</v>
      </c>
      <c r="H186" s="1">
        <f>C$23*'6050_Module3Project_Data'!C167+(1-'Part 1'!C$23)*'Part 1'!H185</f>
        <v>169.91861450329122</v>
      </c>
      <c r="I186" s="1">
        <f>C$24*'6050_Module3Project_Data'!C167+(1-'Part 1'!C$24)*'Part 1'!I185</f>
        <v>170.21044855601514</v>
      </c>
      <c r="K186" s="29">
        <f>ABS(('6050_Module3Project_Data'!C168-'Part 1'!F186)/'6050_Module3Project_Data'!C168)</f>
        <v>2.3644344891365528E-2</v>
      </c>
      <c r="L186" s="29">
        <f>ABS(('6050_Module3Project_Data'!$C168-'Part 1'!G186)/'6050_Module3Project_Data'!$C168)</f>
        <v>7.1124881227981962E-3</v>
      </c>
      <c r="M186" s="29">
        <f>ABS(('6050_Module3Project_Data'!$C168-'Part 1'!H186)/'6050_Module3Project_Data'!$C168)</f>
        <v>1.0075948053199651E-3</v>
      </c>
      <c r="N186" s="29">
        <f>ABS(('6050_Module3Project_Data'!$C168-'Part 1'!I186)/'6050_Module3Project_Data'!$C168)</f>
        <v>7.0816778549804551E-4</v>
      </c>
      <c r="P186" s="30">
        <f>ABS(('6050_Module3Project_Data'!$C168-'Part 1'!F186)/AVERAGE('6050_Module3Project_Data'!$C$2:$C$253))</f>
        <v>3.002846979959416E-2</v>
      </c>
      <c r="Q186" s="30">
        <f>ABS(('6050_Module3Project_Data'!$C168-'Part 1'!G186)/AVERAGE('6050_Module3Project_Data'!$C$2:$C$253))</f>
        <v>9.0329055753797672E-3</v>
      </c>
      <c r="R186" s="30">
        <f>ABS(('6050_Module3Project_Data'!$C168-'Part 1'!H186)/AVERAGE('6050_Module3Project_Data'!$C$2:$C$253))</f>
        <v>1.2796518711257526E-3</v>
      </c>
      <c r="S186" s="31">
        <f>ABS(('6050_Module3Project_Data'!$C168-'Part 1'!I186)/AVERAGE('6050_Module3Project_Data'!$C$2:$C$253))</f>
        <v>8.9937763374612202E-4</v>
      </c>
      <c r="U186" s="27">
        <f>C$21*'6050_Module3Project_Data'!$E167+(1-'Part 1'!C$21)*'Part 1'!U185</f>
        <v>505.99292844300351</v>
      </c>
      <c r="V186" s="1">
        <f>C$22*'6050_Module3Project_Data'!$E167+(1-'Part 1'!C$22)*'Part 1'!V185</f>
        <v>518.44170845607789</v>
      </c>
      <c r="W186" s="1">
        <f>C$23*'6050_Module3Project_Data'!$E167+(1-'Part 1'!C$23)*'Part 1'!W185</f>
        <v>525.64631157987401</v>
      </c>
      <c r="X186" s="1">
        <f>C$24*'6050_Module3Project_Data'!$E167+(1-'Part 1'!C$24)*'Part 1'!X185</f>
        <v>528.23646243139694</v>
      </c>
      <c r="Z186" s="29">
        <f>ABS(('6050_Module3Project_Data'!$E168-'Part 1'!U186)/'6050_Module3Project_Data'!$E168)</f>
        <v>3.4161915016954911E-2</v>
      </c>
      <c r="AA186" s="29">
        <f>ABS(('6050_Module3Project_Data'!$E168-'Part 1'!V186)/'6050_Module3Project_Data'!$E168)</f>
        <v>1.0399713665247022E-2</v>
      </c>
      <c r="AB186" s="29">
        <f>ABS(('6050_Module3Project_Data'!$E168-'Part 1'!W186)/'6050_Module3Project_Data'!$E168)</f>
        <v>3.3524154515810023E-3</v>
      </c>
      <c r="AC186" s="29">
        <f>ABS(('6050_Module3Project_Data'!$E168-'Part 1'!X186)/'6050_Module3Project_Data'!$E168)</f>
        <v>8.2964891680853432E-3</v>
      </c>
      <c r="AE186" s="30">
        <f>ABS(('6050_Module3Project_Data'!$E168-'Part 1'!U186)/AVERAGE('6050_Module3Project_Data'!$E$2:$E$253))</f>
        <v>4.0087135488923051E-2</v>
      </c>
      <c r="AF186" s="30">
        <f>ABS(('6050_Module3Project_Data'!$E168-'Part 1'!V186)/AVERAGE('6050_Module3Project_Data'!$E$2:$E$253))</f>
        <v>1.2203494169980013E-2</v>
      </c>
      <c r="AG186" s="30">
        <f>ABS(('6050_Module3Project_Data'!$E168-'Part 1'!W186)/AVERAGE('6050_Module3Project_Data'!$E$2:$E$253))</f>
        <v>3.9338758484700953E-3</v>
      </c>
      <c r="AH186" s="31">
        <f>ABS(('6050_Module3Project_Data'!$E168-'Part 1'!X186)/AVERAGE('6050_Module3Project_Data'!$E$2:$E$253))</f>
        <v>9.7354754614416526E-3</v>
      </c>
    </row>
    <row r="187" spans="1:34" x14ac:dyDescent="0.2">
      <c r="A187" s="3"/>
      <c r="B187" s="2"/>
      <c r="C187" s="1"/>
      <c r="D187" s="2"/>
      <c r="E187" s="8">
        <v>168</v>
      </c>
      <c r="F187" s="27">
        <f>C$21*'6050_Module3Project_Data'!C168+(1-'Part 1'!C$21)*'Part 1'!F186</f>
        <v>166.8726630719294</v>
      </c>
      <c r="G187" s="1">
        <f>C$22*'6050_Module3Project_Data'!C168+(1-'Part 1'!C$22)*'Part 1'!G186</f>
        <v>169.36413845290568</v>
      </c>
      <c r="H187" s="1">
        <f>C$23*'6050_Module3Project_Data'!C168+(1-'Part 1'!C$23)*'Part 1'!H186</f>
        <v>170.02144358131648</v>
      </c>
      <c r="I187" s="1">
        <f>C$24*'6050_Module3Project_Data'!C168+(1-'Part 1'!C$24)*'Part 1'!I186</f>
        <v>170.11408675120305</v>
      </c>
      <c r="K187" s="29">
        <f>ABS(('6050_Module3Project_Data'!C169-'Part 1'!F187)/'6050_Module3Project_Data'!C169)</f>
        <v>3.2891375095201555E-2</v>
      </c>
      <c r="L187" s="29">
        <f>ABS(('6050_Module3Project_Data'!$C169-'Part 1'!G187)/'6050_Module3Project_Data'!$C169)</f>
        <v>1.8452057801862019E-2</v>
      </c>
      <c r="M187" s="29">
        <f>ABS(('6050_Module3Project_Data'!$C169-'Part 1'!H187)/'6050_Module3Project_Data'!$C169)</f>
        <v>1.4642653390270466E-2</v>
      </c>
      <c r="N187" s="29">
        <f>ABS(('6050_Module3Project_Data'!$C169-'Part 1'!I187)/'6050_Module3Project_Data'!$C169)</f>
        <v>1.4105740950650539E-2</v>
      </c>
      <c r="P187" s="30">
        <f>ABS(('6050_Module3Project_Data'!$C169-'Part 1'!F187)/AVERAGE('6050_Module3Project_Data'!$C$2:$C$253))</f>
        <v>4.2375917590323497E-2</v>
      </c>
      <c r="Q187" s="30">
        <f>ABS(('6050_Module3Project_Data'!$C169-'Part 1'!G187)/AVERAGE('6050_Module3Project_Data'!$C$2:$C$253))</f>
        <v>2.37728850958762E-2</v>
      </c>
      <c r="R187" s="30">
        <f>ABS(('6050_Module3Project_Data'!$C169-'Part 1'!H187)/AVERAGE('6050_Module3Project_Data'!$C$2:$C$253))</f>
        <v>1.8865002499098768E-2</v>
      </c>
      <c r="S187" s="31">
        <f>ABS(('6050_Module3Project_Data'!$C169-'Part 1'!I187)/AVERAGE('6050_Module3Project_Data'!$C$2:$C$253))</f>
        <v>1.8173266223898987E-2</v>
      </c>
      <c r="U187" s="27">
        <f>C$21*'6050_Module3Project_Data'!$E168+(1-'Part 1'!C$21)*'Part 1'!U186</f>
        <v>509.57234567440281</v>
      </c>
      <c r="V187" s="1">
        <f>C$22*'6050_Module3Project_Data'!$E168+(1-'Part 1'!C$22)*'Part 1'!V186</f>
        <v>520.62103091364679</v>
      </c>
      <c r="W187" s="1">
        <f>C$23*'6050_Module3Project_Data'!$E168+(1-'Part 1'!C$23)*'Part 1'!W186</f>
        <v>524.59253339194959</v>
      </c>
      <c r="X187" s="1">
        <f>C$24*'6050_Module3Project_Data'!$E168+(1-'Part 1'!C$24)*'Part 1'!X186</f>
        <v>524.75930416627943</v>
      </c>
      <c r="Z187" s="29">
        <f>ABS(('6050_Module3Project_Data'!$E169-'Part 1'!U187)/'6050_Module3Project_Data'!$E169)</f>
        <v>3.7743885520398993E-2</v>
      </c>
      <c r="AA187" s="29">
        <f>ABS(('6050_Module3Project_Data'!$E169-'Part 1'!V187)/'6050_Module3Project_Data'!$E169)</f>
        <v>1.6879988531734186E-2</v>
      </c>
      <c r="AB187" s="29">
        <f>ABS(('6050_Module3Project_Data'!$E169-'Part 1'!W187)/'6050_Module3Project_Data'!$E169)</f>
        <v>9.3803614898467693E-3</v>
      </c>
      <c r="AC187" s="29">
        <f>ABS(('6050_Module3Project_Data'!$E169-'Part 1'!X187)/'6050_Module3Project_Data'!$E169)</f>
        <v>9.0654382043160193E-3</v>
      </c>
      <c r="AE187" s="30">
        <f>ABS(('6050_Module3Project_Data'!$E169-'Part 1'!U187)/AVERAGE('6050_Module3Project_Data'!$E$2:$E$253))</f>
        <v>4.4769729765960657E-2</v>
      </c>
      <c r="AF187" s="30">
        <f>ABS(('6050_Module3Project_Data'!$E169-'Part 1'!V187)/AVERAGE('6050_Module3Project_Data'!$E$2:$E$253))</f>
        <v>2.0022117876810103E-2</v>
      </c>
      <c r="AG187" s="30">
        <f>ABS(('6050_Module3Project_Data'!$E169-'Part 1'!W187)/AVERAGE('6050_Module3Project_Data'!$E$2:$E$253))</f>
        <v>1.1126471035434208E-2</v>
      </c>
      <c r="AH187" s="31">
        <f>ABS(('6050_Module3Project_Data'!$E169-'Part 1'!X187)/AVERAGE('6050_Module3Project_Data'!$E$2:$E$253))</f>
        <v>1.0752926282533763E-2</v>
      </c>
    </row>
    <row r="188" spans="1:34" x14ac:dyDescent="0.2">
      <c r="A188" s="3"/>
      <c r="B188" s="2"/>
      <c r="C188" s="1"/>
      <c r="D188" s="2"/>
      <c r="E188" s="8">
        <v>169</v>
      </c>
      <c r="F188" s="27">
        <f>C$21*'6050_Module3Project_Data'!C169+(1-'Part 1'!C$21)*'Part 1'!F187</f>
        <v>168.0077312975435</v>
      </c>
      <c r="G188" s="1">
        <f>C$22*'6050_Module3Project_Data'!C169+(1-'Part 1'!C$22)*'Part 1'!G187</f>
        <v>170.63768475174339</v>
      </c>
      <c r="H188" s="1">
        <f>C$23*'6050_Module3Project_Data'!C169+(1-'Part 1'!C$23)*'Part 1'!H187</f>
        <v>171.53737995252658</v>
      </c>
      <c r="I188" s="1">
        <f>C$24*'6050_Module3Project_Data'!C169+(1-'Part 1'!C$24)*'Part 1'!I187</f>
        <v>172.0612207102406</v>
      </c>
      <c r="K188" s="29">
        <f>ABS(('6050_Module3Project_Data'!C170-'Part 1'!F188)/'6050_Module3Project_Data'!C170)</f>
        <v>3.9714343335792178E-2</v>
      </c>
      <c r="L188" s="29">
        <f>ABS(('6050_Module3Project_Data'!$C170-'Part 1'!G188)/'6050_Module3Project_Data'!$C170)</f>
        <v>2.4682257846286065E-2</v>
      </c>
      <c r="M188" s="29">
        <f>ABS(('6050_Module3Project_Data'!$C170-'Part 1'!H188)/'6050_Module3Project_Data'!$C170)</f>
        <v>1.9539849279672981E-2</v>
      </c>
      <c r="N188" s="29">
        <f>ABS(('6050_Module3Project_Data'!$C170-'Part 1'!I188)/'6050_Module3Project_Data'!$C170)</f>
        <v>1.6545720604022891E-2</v>
      </c>
      <c r="P188" s="30">
        <f>ABS(('6050_Module3Project_Data'!$C170-'Part 1'!F188)/AVERAGE('6050_Module3Project_Data'!$C$2:$C$253))</f>
        <v>5.1880404775340241E-2</v>
      </c>
      <c r="Q188" s="30">
        <f>ABS(('6050_Module3Project_Data'!$C170-'Part 1'!G188)/AVERAGE('6050_Module3Project_Data'!$C$2:$C$253))</f>
        <v>3.2243401760607159E-2</v>
      </c>
      <c r="R188" s="30">
        <f>ABS(('6050_Module3Project_Data'!$C170-'Part 1'!H188)/AVERAGE('6050_Module3Project_Data'!$C$2:$C$253))</f>
        <v>2.5525671702720947E-2</v>
      </c>
      <c r="S188" s="31">
        <f>ABS(('6050_Module3Project_Data'!$C170-'Part 1'!I188)/AVERAGE('6050_Module3Project_Data'!$C$2:$C$253))</f>
        <v>2.1614323947861197E-2</v>
      </c>
      <c r="U188" s="27">
        <f>C$21*'6050_Module3Project_Data'!$E169+(1-'Part 1'!C$21)*'Part 1'!U187</f>
        <v>513.56987605952224</v>
      </c>
      <c r="V188" s="1">
        <f>C$22*'6050_Module3Project_Data'!$E169+(1-'Part 1'!C$22)*'Part 1'!V187</f>
        <v>524.19661758818802</v>
      </c>
      <c r="W188" s="1">
        <f>C$23*'6050_Module3Project_Data'!$E169+(1-'Part 1'!C$23)*'Part 1'!W187</f>
        <v>527.57301191677982</v>
      </c>
      <c r="X188" s="1">
        <f>C$24*'6050_Module3Project_Data'!$E169+(1-'Part 1'!C$24)*'Part 1'!X187</f>
        <v>528.59985891325584</v>
      </c>
      <c r="Z188" s="29">
        <f>ABS(('6050_Module3Project_Data'!$E170-'Part 1'!U188)/'6050_Module3Project_Data'!$E170)</f>
        <v>7.7225968345404045E-2</v>
      </c>
      <c r="AA188" s="29">
        <f>ABS(('6050_Module3Project_Data'!$E170-'Part 1'!V188)/'6050_Module3Project_Data'!$E170)</f>
        <v>5.8132011357510685E-2</v>
      </c>
      <c r="AB188" s="29">
        <f>ABS(('6050_Module3Project_Data'!$E170-'Part 1'!W188)/'6050_Module3Project_Data'!$E170)</f>
        <v>5.2065360737431739E-2</v>
      </c>
      <c r="AC188" s="29">
        <f>ABS(('6050_Module3Project_Data'!$E170-'Part 1'!X188)/'6050_Module3Project_Data'!$E170)</f>
        <v>5.0220338692718247E-2</v>
      </c>
      <c r="AE188" s="30">
        <f>ABS(('6050_Module3Project_Data'!$E170-'Part 1'!U188)/AVERAGE('6050_Module3Project_Data'!$E$2:$E$253))</f>
        <v>9.6269836751947335E-2</v>
      </c>
      <c r="AF188" s="30">
        <f>ABS(('6050_Module3Project_Data'!$E170-'Part 1'!V188)/AVERAGE('6050_Module3Project_Data'!$E$2:$E$253))</f>
        <v>7.2467323665264968E-2</v>
      </c>
      <c r="AG188" s="30">
        <f>ABS(('6050_Module3Project_Data'!$E170-'Part 1'!W188)/AVERAGE('6050_Module3Project_Data'!$E$2:$E$253))</f>
        <v>6.4904641353352485E-2</v>
      </c>
      <c r="AH188" s="31">
        <f>ABS(('6050_Module3Project_Data'!$E170-'Part 1'!X188)/AVERAGE('6050_Module3Project_Data'!$E$2:$E$253))</f>
        <v>6.2604638195685611E-2</v>
      </c>
    </row>
    <row r="189" spans="1:34" x14ac:dyDescent="0.2">
      <c r="A189" s="3"/>
      <c r="B189" s="2"/>
      <c r="C189" s="1"/>
      <c r="D189" s="2"/>
      <c r="E189" s="8">
        <v>170</v>
      </c>
      <c r="F189" s="27">
        <f>C$21*'6050_Module3Project_Data'!C170+(1-'Part 1'!C$21)*'Part 1'!F188</f>
        <v>169.39738377803479</v>
      </c>
      <c r="G189" s="1">
        <f>C$22*'6050_Module3Project_Data'!C170+(1-'Part 1'!C$22)*'Part 1'!G188</f>
        <v>172.36500833104606</v>
      </c>
      <c r="H189" s="1">
        <f>C$23*'6050_Module3Project_Data'!C170+(1-'Part 1'!C$23)*'Part 1'!H188</f>
        <v>173.58854820101061</v>
      </c>
      <c r="I189" s="1">
        <f>C$24*'6050_Module3Project_Data'!C170+(1-'Part 1'!C$24)*'Part 1'!I188</f>
        <v>174.37703910204812</v>
      </c>
      <c r="K189" s="29">
        <f>ABS(('6050_Module3Project_Data'!C171-'Part 1'!F189)/'6050_Module3Project_Data'!C171)</f>
        <v>4.0635495025898333E-2</v>
      </c>
      <c r="L189" s="29">
        <f>ABS(('6050_Module3Project_Data'!$C171-'Part 1'!G189)/'6050_Module3Project_Data'!$C171)</f>
        <v>2.3828661314823009E-2</v>
      </c>
      <c r="M189" s="29">
        <f>ABS(('6050_Module3Project_Data'!$C171-'Part 1'!H189)/'6050_Module3Project_Data'!$C171)</f>
        <v>1.6899270225745121E-2</v>
      </c>
      <c r="N189" s="29">
        <f>ABS(('6050_Module3Project_Data'!$C171-'Part 1'!I189)/'6050_Module3Project_Data'!$C171)</f>
        <v>1.2433733827959762E-2</v>
      </c>
      <c r="P189" s="30">
        <f>ABS(('6050_Module3Project_Data'!$C171-'Part 1'!F189)/AVERAGE('6050_Module3Project_Data'!$C$2:$C$253))</f>
        <v>5.3574207046618479E-2</v>
      </c>
      <c r="Q189" s="30">
        <f>ABS(('6050_Module3Project_Data'!$C171-'Part 1'!G189)/AVERAGE('6050_Module3Project_Data'!$C$2:$C$253))</f>
        <v>3.1415924282710374E-2</v>
      </c>
      <c r="R189" s="30">
        <f>ABS(('6050_Module3Project_Data'!$C171-'Part 1'!H189)/AVERAGE('6050_Module3Project_Data'!$C$2:$C$253))</f>
        <v>2.2280151907434754E-2</v>
      </c>
      <c r="S189" s="31">
        <f>ABS(('6050_Module3Project_Data'!$C171-'Part 1'!I189)/AVERAGE('6050_Module3Project_Data'!$C$2:$C$253))</f>
        <v>1.6392748015918487E-2</v>
      </c>
      <c r="U189" s="27">
        <f>C$21*'6050_Module3Project_Data'!$E170+(1-'Part 1'!C$21)*'Part 1'!U188</f>
        <v>522.16589840761787</v>
      </c>
      <c r="V189" s="1">
        <f>C$22*'6050_Module3Project_Data'!$E170+(1-'Part 1'!C$22)*'Part 1'!V188</f>
        <v>537.13796567291286</v>
      </c>
      <c r="W189" s="1">
        <f>C$23*'6050_Module3Project_Data'!$E170+(1-'Part 1'!C$23)*'Part 1'!W188</f>
        <v>544.95919744671187</v>
      </c>
      <c r="X189" s="1">
        <f>C$24*'6050_Module3Project_Data'!$E170+(1-'Part 1'!C$24)*'Part 1'!X188</f>
        <v>550.95996202265121</v>
      </c>
      <c r="Z189" s="29">
        <f>ABS(('6050_Module3Project_Data'!$E171-'Part 1'!U189)/'6050_Module3Project_Data'!$E171)</f>
        <v>5.5484637507860098E-2</v>
      </c>
      <c r="AA189" s="29">
        <f>ABS(('6050_Module3Project_Data'!$E171-'Part 1'!V189)/'6050_Module3Project_Data'!$E171)</f>
        <v>2.8402540451231466E-2</v>
      </c>
      <c r="AB189" s="29">
        <f>ABS(('6050_Module3Project_Data'!$E171-'Part 1'!W189)/'6050_Module3Project_Data'!$E171)</f>
        <v>1.4255171604485951E-2</v>
      </c>
      <c r="AC189" s="29">
        <f>ABS(('6050_Module3Project_Data'!$E171-'Part 1'!X189)/'6050_Module3Project_Data'!$E171)</f>
        <v>3.4007394288924388E-3</v>
      </c>
      <c r="AE189" s="30">
        <f>ABS(('6050_Module3Project_Data'!$E171-'Part 1'!U189)/AVERAGE('6050_Module3Project_Data'!$E$2:$E$253))</f>
        <v>6.870604153615574E-2</v>
      </c>
      <c r="AF189" s="30">
        <f>ABS(('6050_Module3Project_Data'!$E171-'Part 1'!V189)/AVERAGE('6050_Module3Project_Data'!$E$2:$E$253))</f>
        <v>3.517056633375696E-2</v>
      </c>
      <c r="AG189" s="30">
        <f>ABS(('6050_Module3Project_Data'!$E171-'Part 1'!W189)/AVERAGE('6050_Module3Project_Data'!$E$2:$E$253))</f>
        <v>1.7652028675939228E-2</v>
      </c>
      <c r="AH189" s="31">
        <f>ABS(('6050_Module3Project_Data'!$E171-'Part 1'!X189)/AVERAGE('6050_Module3Project_Data'!$E$2:$E$253))</f>
        <v>4.21109977373515E-3</v>
      </c>
    </row>
    <row r="190" spans="1:34" x14ac:dyDescent="0.2">
      <c r="A190" s="3"/>
      <c r="B190" s="2"/>
      <c r="C190" s="1"/>
      <c r="D190" s="2"/>
      <c r="E190" s="8">
        <v>171</v>
      </c>
      <c r="F190" s="27">
        <f>C$21*'6050_Module3Project_Data'!C171+(1-'Part 1'!C$21)*'Part 1'!F189</f>
        <v>170.83240592242782</v>
      </c>
      <c r="G190" s="1">
        <f>C$22*'6050_Module3Project_Data'!C171+(1-'Part 1'!C$22)*'Part 1'!G189</f>
        <v>174.04800279862764</v>
      </c>
      <c r="H190" s="1">
        <f>C$23*'6050_Module3Project_Data'!C171+(1-'Part 1'!C$23)*'Part 1'!H189</f>
        <v>175.37891598040426</v>
      </c>
      <c r="I190" s="1">
        <f>C$24*'6050_Module3Project_Data'!C171+(1-'Part 1'!C$24)*'Part 1'!I189</f>
        <v>176.13340342040962</v>
      </c>
      <c r="K190" s="29">
        <f>ABS(('6050_Module3Project_Data'!C172-'Part 1'!F190)/'6050_Module3Project_Data'!C172)</f>
        <v>1.444425243787272E-2</v>
      </c>
      <c r="L190" s="29">
        <f>ABS(('6050_Module3Project_Data'!$C172-'Part 1'!G190)/'6050_Module3Project_Data'!$C172)</f>
        <v>3.3539246456158196E-2</v>
      </c>
      <c r="M190" s="29">
        <f>ABS(('6050_Module3Project_Data'!$C172-'Part 1'!H190)/'6050_Module3Project_Data'!$C172)</f>
        <v>4.1442531669855717E-2</v>
      </c>
      <c r="N190" s="29">
        <f>ABS(('6050_Module3Project_Data'!$C172-'Part 1'!I190)/'6050_Module3Project_Data'!$C172)</f>
        <v>4.5922861048331799E-2</v>
      </c>
      <c r="P190" s="30">
        <f>ABS(('6050_Module3Project_Data'!$C172-'Part 1'!F190)/AVERAGE('6050_Module3Project_Data'!$C$2:$C$253))</f>
        <v>1.8162025697150516E-2</v>
      </c>
      <c r="Q190" s="30">
        <f>ABS(('6050_Module3Project_Data'!$C172-'Part 1'!G190)/AVERAGE('6050_Module3Project_Data'!$C$2:$C$253))</f>
        <v>4.2171836764819164E-2</v>
      </c>
      <c r="R190" s="30">
        <f>ABS(('6050_Module3Project_Data'!$C172-'Part 1'!H190)/AVERAGE('6050_Module3Project_Data'!$C$2:$C$253))</f>
        <v>5.2109330571471567E-2</v>
      </c>
      <c r="S190" s="31">
        <f>ABS(('6050_Module3Project_Data'!$C172-'Part 1'!I190)/AVERAGE('6050_Module3Project_Data'!$C$2:$C$253))</f>
        <v>5.7742841731261645E-2</v>
      </c>
      <c r="U190" s="27">
        <f>C$21*'6050_Module3Project_Data'!$E171+(1-'Part 1'!C$21)*'Part 1'!U189</f>
        <v>528.30072410609432</v>
      </c>
      <c r="V190" s="1">
        <f>C$22*'6050_Module3Project_Data'!$E171+(1-'Part 1'!C$22)*'Part 1'!V189</f>
        <v>543.41879016374776</v>
      </c>
      <c r="W190" s="1">
        <f>C$23*'6050_Module3Project_Data'!$E171+(1-'Part 1'!C$23)*'Part 1'!W189</f>
        <v>549.6876951186847</v>
      </c>
      <c r="X190" s="1">
        <f>C$24*'6050_Module3Project_Data'!$E171+(1-'Part 1'!C$24)*'Part 1'!X189</f>
        <v>552.46401392453026</v>
      </c>
      <c r="Z190" s="29">
        <f>ABS(('6050_Module3Project_Data'!$E172-'Part 1'!U190)/'6050_Module3Project_Data'!$E172)</f>
        <v>4.8515912621860608E-3</v>
      </c>
      <c r="AA190" s="29">
        <f>ABS(('6050_Module3Project_Data'!$E172-'Part 1'!V190)/'6050_Module3Project_Data'!$E172)</f>
        <v>3.3606828651921557E-2</v>
      </c>
      <c r="AB190" s="29">
        <f>ABS(('6050_Module3Project_Data'!$E172-'Part 1'!W190)/'6050_Module3Project_Data'!$E172)</f>
        <v>4.5530566084041275E-2</v>
      </c>
      <c r="AC190" s="29">
        <f>ABS(('6050_Module3Project_Data'!$E172-'Part 1'!X190)/'6050_Module3Project_Data'!$E172)</f>
        <v>5.0811248548797455E-2</v>
      </c>
      <c r="AE190" s="30">
        <f>ABS(('6050_Module3Project_Data'!$E172-'Part 1'!U190)/AVERAGE('6050_Module3Project_Data'!$E$2:$E$253))</f>
        <v>5.7132888526600948E-3</v>
      </c>
      <c r="AF190" s="30">
        <f>ABS(('6050_Module3Project_Data'!$E172-'Part 1'!V190)/AVERAGE('6050_Module3Project_Data'!$E$2:$E$253))</f>
        <v>3.9575782281330567E-2</v>
      </c>
      <c r="AG190" s="30">
        <f>ABS(('6050_Module3Project_Data'!$E172-'Part 1'!W190)/AVERAGE('6050_Module3Project_Data'!$E$2:$E$253))</f>
        <v>5.3617310611208842E-2</v>
      </c>
      <c r="AH190" s="31">
        <f>ABS(('6050_Module3Project_Data'!$E172-'Part 1'!X190)/AVERAGE('6050_Module3Project_Data'!$E$2:$E$253))</f>
        <v>5.9835902126837655E-2</v>
      </c>
    </row>
    <row r="191" spans="1:34" x14ac:dyDescent="0.2">
      <c r="A191" s="3"/>
      <c r="B191" s="2"/>
      <c r="C191" s="1"/>
      <c r="D191" s="2"/>
      <c r="E191" s="8">
        <v>172</v>
      </c>
      <c r="F191" s="27">
        <f>C$21*'6050_Module3Project_Data'!C172+(1-'Part 1'!C$21)*'Part 1'!F190</f>
        <v>170.34592351794228</v>
      </c>
      <c r="G191" s="1">
        <f>C$22*'6050_Module3Project_Data'!C172+(1-'Part 1'!C$22)*'Part 1'!G190</f>
        <v>171.78879923917657</v>
      </c>
      <c r="H191" s="1">
        <f>C$23*'6050_Module3Project_Data'!C172+(1-'Part 1'!C$23)*'Part 1'!H190</f>
        <v>171.19156273216171</v>
      </c>
      <c r="I191" s="1">
        <f>C$24*'6050_Module3Project_Data'!C172+(1-'Part 1'!C$24)*'Part 1'!I190</f>
        <v>169.94667580408191</v>
      </c>
      <c r="K191" s="29">
        <f>ABS(('6050_Module3Project_Data'!C173-'Part 1'!F191)/'6050_Module3Project_Data'!C173)</f>
        <v>3.4085391471569935E-2</v>
      </c>
      <c r="L191" s="29">
        <f>ABS(('6050_Module3Project_Data'!$C173-'Part 1'!G191)/'6050_Module3Project_Data'!$C173)</f>
        <v>4.2844372456989438E-2</v>
      </c>
      <c r="M191" s="29">
        <f>ABS(('6050_Module3Project_Data'!$C173-'Part 1'!H191)/'6050_Module3Project_Data'!$C173)</f>
        <v>3.9218846618723519E-2</v>
      </c>
      <c r="N191" s="29">
        <f>ABS(('6050_Module3Project_Data'!$C173-'Part 1'!I191)/'6050_Module3Project_Data'!$C173)</f>
        <v>3.1661757139997859E-2</v>
      </c>
      <c r="P191" s="30">
        <f>ABS(('6050_Module3Project_Data'!$C173-'Part 1'!F191)/AVERAGE('6050_Module3Project_Data'!$C$2:$C$253))</f>
        <v>4.1924778132343098E-2</v>
      </c>
      <c r="Q191" s="30">
        <f>ABS(('6050_Module3Project_Data'!$C173-'Part 1'!G191)/AVERAGE('6050_Module3Project_Data'!$C$2:$C$253))</f>
        <v>5.2698259633513926E-2</v>
      </c>
      <c r="R191" s="30">
        <f>ABS(('6050_Module3Project_Data'!$C173-'Part 1'!H191)/AVERAGE('6050_Module3Project_Data'!$C$2:$C$253))</f>
        <v>4.8238889803211227E-2</v>
      </c>
      <c r="S191" s="31">
        <f>ABS(('6050_Module3Project_Data'!$C173-'Part 1'!I191)/AVERAGE('6050_Module3Project_Data'!$C$2:$C$253))</f>
        <v>3.8943725920874715E-2</v>
      </c>
      <c r="U191" s="27">
        <f>C$21*'6050_Module3Project_Data'!$E172+(1-'Part 1'!C$21)*'Part 1'!U190</f>
        <v>527.79057928487543</v>
      </c>
      <c r="V191" s="1">
        <f>C$22*'6050_Module3Project_Data'!$E172+(1-'Part 1'!C$22)*'Part 1'!V190</f>
        <v>536.35127409824872</v>
      </c>
      <c r="W191" s="1">
        <f>C$23*'6050_Module3Project_Data'!$E172+(1-'Part 1'!C$23)*'Part 1'!W190</f>
        <v>535.32507804747388</v>
      </c>
      <c r="X191" s="1">
        <f>C$24*'6050_Module3Project_Data'!$E172+(1-'Part 1'!C$24)*'Part 1'!X190</f>
        <v>531.0928027849061</v>
      </c>
      <c r="Z191" s="29">
        <f>ABS(('6050_Module3Project_Data'!$E173-'Part 1'!U191)/'6050_Module3Project_Data'!$E173)</f>
        <v>2.2750880268261057E-2</v>
      </c>
      <c r="AA191" s="29">
        <f>ABS(('6050_Module3Project_Data'!$E173-'Part 1'!V191)/'6050_Module3Project_Data'!$E173)</f>
        <v>3.9339767034577706E-2</v>
      </c>
      <c r="AB191" s="29">
        <f>ABS(('6050_Module3Project_Data'!$E173-'Part 1'!W191)/'6050_Module3Project_Data'!$E173)</f>
        <v>3.735120764103974E-2</v>
      </c>
      <c r="AC191" s="29">
        <f>ABS(('6050_Module3Project_Data'!$E173-'Part 1'!X191)/'6050_Module3Project_Data'!$E173)</f>
        <v>2.9149918303526881E-2</v>
      </c>
      <c r="AE191" s="30">
        <f>ABS(('6050_Module3Project_Data'!$E173-'Part 1'!U191)/AVERAGE('6050_Module3Project_Data'!$E$2:$E$253))</f>
        <v>2.6297391510869319E-2</v>
      </c>
      <c r="AF191" s="30">
        <f>ABS(('6050_Module3Project_Data'!$E173-'Part 1'!V191)/AVERAGE('6050_Module3Project_Data'!$E$2:$E$253))</f>
        <v>4.5472229797539787E-2</v>
      </c>
      <c r="AG191" s="30">
        <f>ABS(('6050_Module3Project_Data'!$E173-'Part 1'!W191)/AVERAGE('6050_Module3Project_Data'!$E$2:$E$253))</f>
        <v>4.3173684673224834E-2</v>
      </c>
      <c r="AH191" s="31">
        <f>ABS(('6050_Module3Project_Data'!$E173-'Part 1'!X191)/AVERAGE('6050_Module3Project_Data'!$E$2:$E$253))</f>
        <v>3.3693940854108928E-2</v>
      </c>
    </row>
    <row r="192" spans="1:34" x14ac:dyDescent="0.2">
      <c r="A192" s="3"/>
      <c r="B192" s="2"/>
      <c r="C192" s="1"/>
      <c r="D192" s="2"/>
      <c r="E192" s="8">
        <v>173</v>
      </c>
      <c r="F192" s="27">
        <f>C$21*'6050_Module3Project_Data'!C173+(1-'Part 1'!C$21)*'Part 1'!F191</f>
        <v>169.22293937435381</v>
      </c>
      <c r="G192" s="1">
        <f>C$22*'6050_Module3Project_Data'!C173+(1-'Part 1'!C$22)*'Part 1'!G191</f>
        <v>168.96568066350594</v>
      </c>
      <c r="H192" s="1">
        <f>C$23*'6050_Module3Project_Data'!C173+(1-'Part 1'!C$23)*'Part 1'!H191</f>
        <v>167.31522677286469</v>
      </c>
      <c r="I192" s="1">
        <f>C$24*'6050_Module3Project_Data'!C173+(1-'Part 1'!C$24)*'Part 1'!I191</f>
        <v>165.77413740081639</v>
      </c>
      <c r="K192" s="29">
        <f>ABS(('6050_Module3Project_Data'!C174-'Part 1'!F192)/'6050_Module3Project_Data'!C174)</f>
        <v>7.4485908151625507E-2</v>
      </c>
      <c r="L192" s="29">
        <f>ABS(('6050_Module3Project_Data'!$C174-'Part 1'!G192)/'6050_Module3Project_Data'!$C174)</f>
        <v>7.285243658697077E-2</v>
      </c>
      <c r="M192" s="29">
        <f>ABS(('6050_Module3Project_Data'!$C174-'Part 1'!H192)/'6050_Module3Project_Data'!$C174)</f>
        <v>6.2372832260840005E-2</v>
      </c>
      <c r="N192" s="29">
        <f>ABS(('6050_Module3Project_Data'!$C174-'Part 1'!I192)/'6050_Module3Project_Data'!$C174)</f>
        <v>5.2587641082916921E-2</v>
      </c>
      <c r="P192" s="30">
        <f>ABS(('6050_Module3Project_Data'!$C174-'Part 1'!F192)/AVERAGE('6050_Module3Project_Data'!$C$2:$C$253))</f>
        <v>8.7591057966881616E-2</v>
      </c>
      <c r="Q192" s="30">
        <f>ABS(('6050_Module3Project_Data'!$C174-'Part 1'!G192)/AVERAGE('6050_Module3Project_Data'!$C$2:$C$253))</f>
        <v>8.5670191241115537E-2</v>
      </c>
      <c r="R192" s="30">
        <f>ABS(('6050_Module3Project_Data'!$C174-'Part 1'!H192)/AVERAGE('6050_Module3Project_Data'!$C$2:$C$253))</f>
        <v>7.3346791382291748E-2</v>
      </c>
      <c r="S192" s="31">
        <f>ABS(('6050_Module3Project_Data'!$C174-'Part 1'!I192)/AVERAGE('6050_Module3Project_Data'!$C$2:$C$253))</f>
        <v>6.1839980645182209E-2</v>
      </c>
      <c r="U192" s="27">
        <f>C$21*'6050_Module3Project_Data'!$E173+(1-'Part 1'!C$21)*'Part 1'!U191</f>
        <v>525.4424609879004</v>
      </c>
      <c r="V192" s="1">
        <f>C$22*'6050_Module3Project_Data'!$E173+(1-'Part 1'!C$22)*'Part 1'!V191</f>
        <v>528.23075957894923</v>
      </c>
      <c r="W192" s="1">
        <f>C$23*'6050_Module3Project_Data'!$E173+(1-'Part 1'!C$23)*'Part 1'!W191</f>
        <v>523.76002389898963</v>
      </c>
      <c r="X192" s="1">
        <f>C$24*'6050_Module3Project_Data'!$E173+(1-'Part 1'!C$24)*'Part 1'!X191</f>
        <v>519.05855079698131</v>
      </c>
      <c r="Z192" s="29">
        <f>ABS(('6050_Module3Project_Data'!$E174-'Part 1'!U192)/'6050_Module3Project_Data'!$E174)</f>
        <v>3.6334804125247998E-2</v>
      </c>
      <c r="AA192" s="29">
        <f>ABS(('6050_Module3Project_Data'!$E174-'Part 1'!V192)/'6050_Module3Project_Data'!$E174)</f>
        <v>4.1834190049949337E-2</v>
      </c>
      <c r="AB192" s="29">
        <f>ABS(('6050_Module3Project_Data'!$E174-'Part 1'!W192)/'6050_Module3Project_Data'!$E174)</f>
        <v>3.3016518603154361E-2</v>
      </c>
      <c r="AC192" s="29">
        <f>ABS(('6050_Module3Project_Data'!$E174-'Part 1'!X192)/'6050_Module3Project_Data'!$E174)</f>
        <v>2.3743761702028868E-2</v>
      </c>
      <c r="AE192" s="30">
        <f>ABS(('6050_Module3Project_Data'!$E174-'Part 1'!U192)/AVERAGE('6050_Module3Project_Data'!$E$2:$E$253))</f>
        <v>4.1263931130551719E-2</v>
      </c>
      <c r="AF192" s="30">
        <f>ABS(('6050_Module3Project_Data'!$E174-'Part 1'!V192)/AVERAGE('6050_Module3Project_Data'!$E$2:$E$253))</f>
        <v>4.7509355800379981E-2</v>
      </c>
      <c r="AG192" s="30">
        <f>ABS(('6050_Module3Project_Data'!$E174-'Part 1'!W192)/AVERAGE('6050_Module3Project_Data'!$E$2:$E$253))</f>
        <v>3.7495491791146196E-2</v>
      </c>
      <c r="AH192" s="31">
        <f>ABS(('6050_Module3Project_Data'!$E174-'Part 1'!X192)/AVERAGE('6050_Module3Project_Data'!$E$2:$E$253))</f>
        <v>2.6964806092678047E-2</v>
      </c>
    </row>
    <row r="193" spans="1:34" x14ac:dyDescent="0.2">
      <c r="A193" s="3"/>
      <c r="B193" s="2"/>
      <c r="C193" s="1"/>
      <c r="D193" s="2"/>
      <c r="E193" s="8">
        <v>174</v>
      </c>
      <c r="F193" s="27">
        <f>C$21*'6050_Module3Project_Data'!C174+(1-'Part 1'!C$21)*'Part 1'!F192</f>
        <v>166.87675237948304</v>
      </c>
      <c r="G193" s="1">
        <f>C$22*'6050_Module3Project_Data'!C174+(1-'Part 1'!C$22)*'Part 1'!G192</f>
        <v>164.37621015810356</v>
      </c>
      <c r="H193" s="1">
        <f>C$23*'6050_Module3Project_Data'!C174+(1-'Part 1'!C$23)*'Part 1'!H192</f>
        <v>161.42129334914588</v>
      </c>
      <c r="I193" s="1">
        <f>C$24*'6050_Module3Project_Data'!C174+(1-'Part 1'!C$24)*'Part 1'!I192</f>
        <v>159.1484310001633</v>
      </c>
      <c r="K193" s="29">
        <f>ABS(('6050_Module3Project_Data'!C175-'Part 1'!F193)/'6050_Module3Project_Data'!C175)</f>
        <v>2.1086983516623772E-2</v>
      </c>
      <c r="L193" s="29">
        <f>ABS(('6050_Module3Project_Data'!$C175-'Part 1'!G193)/'6050_Module3Project_Data'!$C175)</f>
        <v>5.7866431302162789E-3</v>
      </c>
      <c r="M193" s="29">
        <f>ABS(('6050_Module3Project_Data'!$C175-'Part 1'!H193)/'6050_Module3Project_Data'!$C175)</f>
        <v>1.2293928596994061E-2</v>
      </c>
      <c r="N193" s="29">
        <f>ABS(('6050_Module3Project_Data'!$C175-'Part 1'!I193)/'6050_Module3Project_Data'!$C175)</f>
        <v>2.6201139318554514E-2</v>
      </c>
      <c r="P193" s="30">
        <f>ABS(('6050_Module3Project_Data'!$C175-'Part 1'!F193)/AVERAGE('6050_Module3Project_Data'!$C$2:$C$253))</f>
        <v>2.5732068709421116E-2</v>
      </c>
      <c r="Q193" s="30">
        <f>ABS(('6050_Module3Project_Data'!$C175-'Part 1'!G193)/AVERAGE('6050_Module3Project_Data'!$C$2:$C$253))</f>
        <v>7.0613370805852303E-3</v>
      </c>
      <c r="R193" s="30">
        <f>ABS(('6050_Module3Project_Data'!$C175-'Part 1'!H193)/AVERAGE('6050_Module3Project_Data'!$C$2:$C$253))</f>
        <v>1.5002061111167347E-2</v>
      </c>
      <c r="S193" s="31">
        <f>ABS(('6050_Module3Project_Data'!$C175-'Part 1'!I193)/AVERAGE('6050_Module3Project_Data'!$C$2:$C$253))</f>
        <v>3.1972781535047519E-2</v>
      </c>
      <c r="U193" s="27">
        <f>C$21*'6050_Module3Project_Data'!$E174+(1-'Part 1'!C$21)*'Part 1'!U192</f>
        <v>521.75796659032039</v>
      </c>
      <c r="V193" s="1">
        <f>C$22*'6050_Module3Project_Data'!$E174+(1-'Part 1'!C$22)*'Part 1'!V192</f>
        <v>519.74645134736954</v>
      </c>
      <c r="W193" s="1">
        <f>C$23*'6050_Module3Project_Data'!$E174+(1-'Part 1'!C$23)*'Part 1'!W192</f>
        <v>513.71600295959581</v>
      </c>
      <c r="X193" s="1">
        <f>C$24*'6050_Module3Project_Data'!$E174+(1-'Part 1'!C$24)*'Part 1'!X192</f>
        <v>509.42770135939628</v>
      </c>
      <c r="Z193" s="29">
        <f>ABS(('6050_Module3Project_Data'!$E175-'Part 1'!U193)/'6050_Module3Project_Data'!$E175)</f>
        <v>4.3119542747422905E-2</v>
      </c>
      <c r="AA193" s="29">
        <f>ABS(('6050_Module3Project_Data'!$E175-'Part 1'!V193)/'6050_Module3Project_Data'!$E175)</f>
        <v>3.9098040451696792E-2</v>
      </c>
      <c r="AB193" s="29">
        <f>ABS(('6050_Module3Project_Data'!$E175-'Part 1'!W193)/'6050_Module3Project_Data'!$E175)</f>
        <v>2.7041725133840431E-2</v>
      </c>
      <c r="AC193" s="29">
        <f>ABS(('6050_Module3Project_Data'!$E175-'Part 1'!X193)/'6050_Module3Project_Data'!$E175)</f>
        <v>1.8468379845802879E-2</v>
      </c>
      <c r="AE193" s="30">
        <f>ABS(('6050_Module3Project_Data'!$E175-'Part 1'!U193)/AVERAGE('6050_Module3Project_Data'!$E$2:$E$253))</f>
        <v>4.830942283750575E-2</v>
      </c>
      <c r="AF193" s="30">
        <f>ABS(('6050_Module3Project_Data'!$E175-'Part 1'!V193)/AVERAGE('6050_Module3Project_Data'!$E$2:$E$253))</f>
        <v>4.3803891413292211E-2</v>
      </c>
      <c r="AG193" s="30">
        <f>ABS(('6050_Module3Project_Data'!$E175-'Part 1'!W193)/AVERAGE('6050_Module3Project_Data'!$E$2:$E$253))</f>
        <v>3.0296474649522599E-2</v>
      </c>
      <c r="AH193" s="31">
        <f>ABS(('6050_Module3Project_Data'!$E175-'Part 1'!X193)/AVERAGE('6050_Module3Project_Data'!$E$2:$E$253))</f>
        <v>2.0691239151599858E-2</v>
      </c>
    </row>
    <row r="194" spans="1:34" x14ac:dyDescent="0.2">
      <c r="A194" s="3"/>
      <c r="B194" s="2"/>
      <c r="C194" s="1"/>
      <c r="D194" s="2"/>
      <c r="E194" s="8">
        <v>175</v>
      </c>
      <c r="F194" s="27">
        <f>C$21*'6050_Module3Project_Data'!C175+(1-'Part 1'!C$21)*'Part 1'!F193</f>
        <v>166.18750114358645</v>
      </c>
      <c r="G194" s="1">
        <f>C$22*'6050_Module3Project_Data'!C175+(1-'Part 1'!C$22)*'Part 1'!G193</f>
        <v>163.99792457486211</v>
      </c>
      <c r="H194" s="1">
        <f>C$23*'6050_Module3Project_Data'!C175+(1-'Part 1'!C$23)*'Part 1'!H193</f>
        <v>162.62681505965836</v>
      </c>
      <c r="I194" s="1">
        <f>C$24*'6050_Module3Project_Data'!C175+(1-'Part 1'!C$24)*'Part 1'!I193</f>
        <v>162.57408316003264</v>
      </c>
      <c r="K194" s="29">
        <f>ABS(('6050_Module3Project_Data'!C176-'Part 1'!F194)/'6050_Module3Project_Data'!C176)</f>
        <v>4.6814178166569777E-2</v>
      </c>
      <c r="L194" s="29">
        <f>ABS(('6050_Module3Project_Data'!$C176-'Part 1'!G194)/'6050_Module3Project_Data'!$C176)</f>
        <v>3.302204710647532E-2</v>
      </c>
      <c r="M194" s="29">
        <f>ABS(('6050_Module3Project_Data'!$C176-'Part 1'!H194)/'6050_Module3Project_Data'!$C176)</f>
        <v>2.438543562572212E-2</v>
      </c>
      <c r="N194" s="29">
        <f>ABS(('6050_Module3Project_Data'!$C176-'Part 1'!I194)/'6050_Module3Project_Data'!$C176)</f>
        <v>2.4053277672867662E-2</v>
      </c>
      <c r="P194" s="30">
        <f>ABS(('6050_Module3Project_Data'!$C176-'Part 1'!F194)/AVERAGE('6050_Module3Project_Data'!$C$2:$C$253))</f>
        <v>5.5492374650458323E-2</v>
      </c>
      <c r="Q194" s="30">
        <f>ABS(('6050_Module3Project_Data'!$C176-'Part 1'!G194)/AVERAGE('6050_Module3Project_Data'!$C$2:$C$253))</f>
        <v>3.9143521931272275E-2</v>
      </c>
      <c r="R194" s="30">
        <f>ABS(('6050_Module3Project_Data'!$C176-'Part 1'!H194)/AVERAGE('6050_Module3Project_Data'!$C$2:$C$253))</f>
        <v>2.890589523845441E-2</v>
      </c>
      <c r="S194" s="31">
        <f>ABS(('6050_Module3Project_Data'!$C176-'Part 1'!I194)/AVERAGE('6050_Module3Project_Data'!$C$2:$C$253))</f>
        <v>2.8512163375911719E-2</v>
      </c>
      <c r="U194" s="27">
        <f>C$21*'6050_Module3Project_Data'!$E175+(1-'Part 1'!C$21)*'Part 1'!U193</f>
        <v>517.44437375225641</v>
      </c>
      <c r="V194" s="1">
        <f>C$22*'6050_Module3Project_Data'!$E175+(1-'Part 1'!C$22)*'Part 1'!V193</f>
        <v>511.92387176842169</v>
      </c>
      <c r="W194" s="1">
        <f>C$23*'6050_Module3Project_Data'!$E175+(1-'Part 1'!C$23)*'Part 1'!W193</f>
        <v>505.60040262383831</v>
      </c>
      <c r="X194" s="1">
        <f>C$24*'6050_Module3Project_Data'!$E175+(1-'Part 1'!C$24)*'Part 1'!X193</f>
        <v>502.03754219187925</v>
      </c>
      <c r="Z194" s="29">
        <f>ABS(('6050_Module3Project_Data'!$E176-'Part 1'!U194)/'6050_Module3Project_Data'!$E176)</f>
        <v>7.6506458333305286E-2</v>
      </c>
      <c r="AA194" s="29">
        <f>ABS(('6050_Module3Project_Data'!$E176-'Part 1'!V194)/'6050_Module3Project_Data'!$E176)</f>
        <v>6.502144402008514E-2</v>
      </c>
      <c r="AB194" s="29">
        <f>ABS(('6050_Module3Project_Data'!$E176-'Part 1'!W194)/'6050_Module3Project_Data'!$E176)</f>
        <v>5.1865913264474692E-2</v>
      </c>
      <c r="AC194" s="29">
        <f>ABS(('6050_Module3Project_Data'!$E176-'Part 1'!X194)/'6050_Module3Project_Data'!$E176)</f>
        <v>4.4453633878129575E-2</v>
      </c>
      <c r="AE194" s="30">
        <f>ABS(('6050_Module3Project_Data'!$E176-'Part 1'!U194)/AVERAGE('6050_Module3Project_Data'!$E$2:$E$253))</f>
        <v>8.2369764163150366E-2</v>
      </c>
      <c r="AF194" s="30">
        <f>ABS(('6050_Module3Project_Data'!$E176-'Part 1'!V194)/AVERAGE('6050_Module3Project_Data'!$E$2:$E$253))</f>
        <v>7.0004560741120783E-2</v>
      </c>
      <c r="AG194" s="30">
        <f>ABS(('6050_Module3Project_Data'!$E176-'Part 1'!W194)/AVERAGE('6050_Module3Project_Data'!$E$2:$E$253))</f>
        <v>5.5840815752954527E-2</v>
      </c>
      <c r="AH194" s="31">
        <f>ABS(('6050_Module3Project_Data'!$E176-'Part 1'!X194)/AVERAGE('6050_Module3Project_Data'!$E$2:$E$253))</f>
        <v>4.7860473723465483E-2</v>
      </c>
    </row>
    <row r="195" spans="1:34" x14ac:dyDescent="0.2">
      <c r="A195" s="3"/>
      <c r="B195" s="2"/>
      <c r="C195" s="1"/>
      <c r="D195" s="2"/>
      <c r="E195" s="8">
        <v>176</v>
      </c>
      <c r="F195" s="27">
        <f>C$21*'6050_Module3Project_Data'!C176+(1-'Part 1'!C$21)*'Part 1'!F194</f>
        <v>164.70109955486916</v>
      </c>
      <c r="G195" s="1">
        <f>C$22*'6050_Module3Project_Data'!C176+(1-'Part 1'!C$22)*'Part 1'!G194</f>
        <v>161.90095202491727</v>
      </c>
      <c r="H195" s="1">
        <f>C$23*'6050_Module3Project_Data'!C176+(1-'Part 1'!C$23)*'Part 1'!H194</f>
        <v>160.30402194386335</v>
      </c>
      <c r="I195" s="1">
        <f>C$24*'6050_Module3Project_Data'!C176+(1-'Part 1'!C$24)*'Part 1'!I194</f>
        <v>159.51921119200651</v>
      </c>
      <c r="K195" s="29">
        <f>ABS(('6050_Module3Project_Data'!C177-'Part 1'!F195)/'6050_Module3Project_Data'!C177)</f>
        <v>5.7056913134549997E-2</v>
      </c>
      <c r="L195" s="29">
        <f>ABS(('6050_Module3Project_Data'!$C177-'Part 1'!G195)/'6050_Module3Project_Data'!$C177)</f>
        <v>3.908547692476199E-2</v>
      </c>
      <c r="M195" s="29">
        <f>ABS(('6050_Module3Project_Data'!$C177-'Part 1'!H195)/'6050_Module3Project_Data'!$C177)</f>
        <v>2.8836328700902025E-2</v>
      </c>
      <c r="N195" s="29">
        <f>ABS(('6050_Module3Project_Data'!$C177-'Part 1'!I195)/'6050_Module3Project_Data'!$C177)</f>
        <v>2.3799388249413286E-2</v>
      </c>
      <c r="P195" s="30">
        <f>ABS(('6050_Module3Project_Data'!$C177-'Part 1'!F195)/AVERAGE('6050_Module3Project_Data'!$C$2:$C$253))</f>
        <v>6.6379433883608369E-2</v>
      </c>
      <c r="Q195" s="30">
        <f>ABS(('6050_Module3Project_Data'!$C177-'Part 1'!G195)/AVERAGE('6050_Module3Project_Data'!$C$2:$C$253))</f>
        <v>4.5471647322005121E-2</v>
      </c>
      <c r="R195" s="30">
        <f>ABS(('6050_Module3Project_Data'!$C177-'Part 1'!H195)/AVERAGE('6050_Module3Project_Data'!$C$2:$C$253))</f>
        <v>3.3547892258623521E-2</v>
      </c>
      <c r="S195" s="31">
        <f>ABS(('6050_Module3Project_Data'!$C177-'Part 1'!I195)/AVERAGE('6050_Module3Project_Data'!$C$2:$C$253))</f>
        <v>2.7687966838423932E-2</v>
      </c>
      <c r="U195" s="27">
        <f>C$21*'6050_Module3Project_Data'!$E176+(1-'Part 1'!C$21)*'Part 1'!U194</f>
        <v>510.08950168180513</v>
      </c>
      <c r="V195" s="1">
        <f>C$22*'6050_Module3Project_Data'!$E176+(1-'Part 1'!C$22)*'Part 1'!V194</f>
        <v>499.42232842105301</v>
      </c>
      <c r="W195" s="1">
        <f>C$23*'6050_Module3Project_Data'!$E176+(1-'Part 1'!C$23)*'Part 1'!W194</f>
        <v>490.64216908953534</v>
      </c>
      <c r="X195" s="1">
        <f>C$24*'6050_Module3Project_Data'!$E176+(1-'Part 1'!C$24)*'Part 1'!X194</f>
        <v>484.94351915837586</v>
      </c>
      <c r="Z195" s="29">
        <f>ABS(('6050_Module3Project_Data'!$E177-'Part 1'!U195)/'6050_Module3Project_Data'!$E177)</f>
        <v>5.8211113315890052E-2</v>
      </c>
      <c r="AA195" s="29">
        <f>ABS(('6050_Module3Project_Data'!$E177-'Part 1'!V195)/'6050_Module3Project_Data'!$E177)</f>
        <v>3.60814257709079E-2</v>
      </c>
      <c r="AB195" s="29">
        <f>ABS(('6050_Module3Project_Data'!$E177-'Part 1'!W195)/'6050_Module3Project_Data'!$E177)</f>
        <v>1.7866461238875402E-2</v>
      </c>
      <c r="AC195" s="29">
        <f>ABS(('6050_Module3Project_Data'!$E177-'Part 1'!X195)/'6050_Module3Project_Data'!$E177)</f>
        <v>6.0442718619774767E-3</v>
      </c>
      <c r="AE195" s="30">
        <f>ABS(('6050_Module3Project_Data'!$E177-'Part 1'!U195)/AVERAGE('6050_Module3Project_Data'!$E$2:$E$253))</f>
        <v>6.2849621659502614E-2</v>
      </c>
      <c r="AF195" s="30">
        <f>ABS(('6050_Module3Project_Data'!$E177-'Part 1'!V195)/AVERAGE('6050_Module3Project_Data'!$E$2:$E$253))</f>
        <v>3.8956546773654774E-2</v>
      </c>
      <c r="AG195" s="30">
        <f>ABS(('6050_Module3Project_Data'!$E177-'Part 1'!W195)/AVERAGE('6050_Module3Project_Data'!$E$2:$E$253))</f>
        <v>1.9290136630164163E-2</v>
      </c>
      <c r="AH195" s="31">
        <f>ABS(('6050_Module3Project_Data'!$E177-'Part 1'!X195)/AVERAGE('6050_Module3Project_Data'!$E$2:$E$253))</f>
        <v>6.5259050736754228E-3</v>
      </c>
    </row>
    <row r="196" spans="1:34" x14ac:dyDescent="0.2">
      <c r="A196" s="3"/>
      <c r="B196" s="2"/>
      <c r="C196" s="1"/>
      <c r="D196" s="2"/>
      <c r="E196" s="8">
        <v>177</v>
      </c>
      <c r="F196" s="27">
        <f>C$21*'6050_Module3Project_Data'!C177+(1-'Part 1'!C$21)*'Part 1'!F195</f>
        <v>162.92308056389533</v>
      </c>
      <c r="G196" s="1">
        <f>C$22*'6050_Module3Project_Data'!C177+(1-'Part 1'!C$22)*'Part 1'!G195</f>
        <v>159.46497305495035</v>
      </c>
      <c r="H196" s="1">
        <f>C$23*'6050_Module3Project_Data'!C177+(1-'Part 1'!C$23)*'Part 1'!H195</f>
        <v>157.60821153754534</v>
      </c>
      <c r="I196" s="1">
        <f>C$24*'6050_Module3Project_Data'!C177+(1-'Part 1'!C$24)*'Part 1'!I195</f>
        <v>156.55264591840131</v>
      </c>
      <c r="K196" s="29">
        <f>ABS(('6050_Module3Project_Data'!C178-'Part 1'!F196)/'6050_Module3Project_Data'!C178)</f>
        <v>5.0110585271924746E-2</v>
      </c>
      <c r="L196" s="29">
        <f>ABS(('6050_Module3Project_Data'!$C178-'Part 1'!G196)/'6050_Module3Project_Data'!$C178)</f>
        <v>2.7821568346988297E-2</v>
      </c>
      <c r="M196" s="29">
        <f>ABS(('6050_Module3Project_Data'!$C178-'Part 1'!H196)/'6050_Module3Project_Data'!$C178)</f>
        <v>1.5853927439364528E-2</v>
      </c>
      <c r="N196" s="29">
        <f>ABS(('6050_Module3Project_Data'!$C178-'Part 1'!I196)/'6050_Module3Project_Data'!$C178)</f>
        <v>9.0503448758888407E-3</v>
      </c>
      <c r="P196" s="30">
        <f>ABS(('6050_Module3Project_Data'!$C178-'Part 1'!F196)/AVERAGE('6050_Module3Project_Data'!$C$2:$C$253))</f>
        <v>5.8050263658924309E-2</v>
      </c>
      <c r="Q196" s="30">
        <f>ABS(('6050_Module3Project_Data'!$C178-'Part 1'!G196)/AVERAGE('6050_Module3Project_Data'!$C$2:$C$253))</f>
        <v>3.2229704945240599E-2</v>
      </c>
      <c r="R196" s="30">
        <f>ABS(('6050_Module3Project_Data'!$C178-'Part 1'!H196)/AVERAGE('6050_Module3Project_Data'!$C$2:$C$253))</f>
        <v>1.8365873455487101E-2</v>
      </c>
      <c r="S196" s="31">
        <f>ABS(('6050_Module3Project_Data'!$C178-'Part 1'!I196)/AVERAGE('6050_Module3Project_Data'!$C$2:$C$253))</f>
        <v>1.0484309919722521E-2</v>
      </c>
      <c r="U196" s="27">
        <f>C$21*'6050_Module3Project_Data'!$E177+(1-'Part 1'!C$21)*'Part 1'!U195</f>
        <v>504.47760110544414</v>
      </c>
      <c r="V196" s="1">
        <f>C$22*'6050_Module3Project_Data'!$E177+(1-'Part 1'!C$22)*'Part 1'!V195</f>
        <v>492.46539657263179</v>
      </c>
      <c r="W196" s="1">
        <f>C$23*'6050_Module3Project_Data'!$E177+(1-'Part 1'!C$23)*'Part 1'!W195</f>
        <v>485.47486691581412</v>
      </c>
      <c r="X196" s="1">
        <f>C$24*'6050_Module3Project_Data'!$E177+(1-'Part 1'!C$24)*'Part 1'!X195</f>
        <v>482.61270287167514</v>
      </c>
      <c r="Z196" s="29">
        <f>ABS(('6050_Module3Project_Data'!$E178-'Part 1'!U196)/'6050_Module3Project_Data'!$E178)</f>
        <v>5.924829027172325E-2</v>
      </c>
      <c r="AA196" s="29">
        <f>ABS(('6050_Module3Project_Data'!$E178-'Part 1'!V196)/'6050_Module3Project_Data'!$E178)</f>
        <v>3.4026343676087943E-2</v>
      </c>
      <c r="AB196" s="29">
        <f>ABS(('6050_Module3Project_Data'!$E178-'Part 1'!W196)/'6050_Module3Project_Data'!$E178)</f>
        <v>1.9348374682316528E-2</v>
      </c>
      <c r="AC196" s="29">
        <f>ABS(('6050_Module3Project_Data'!$E178-'Part 1'!X196)/'6050_Module3Project_Data'!$E178)</f>
        <v>1.3338707724679433E-2</v>
      </c>
      <c r="AE196" s="30">
        <f>ABS(('6050_Module3Project_Data'!$E178-'Part 1'!U196)/AVERAGE('6050_Module3Project_Data'!$E$2:$E$253))</f>
        <v>6.3203719080840118E-2</v>
      </c>
      <c r="AF196" s="30">
        <f>ABS(('6050_Module3Project_Data'!$E178-'Part 1'!V196)/AVERAGE('6050_Module3Project_Data'!$E$2:$E$253))</f>
        <v>3.6297949817430786E-2</v>
      </c>
      <c r="AG196" s="30">
        <f>ABS(('6050_Module3Project_Data'!$E178-'Part 1'!W196)/AVERAGE('6050_Module3Project_Data'!$E$2:$E$253))</f>
        <v>2.0640076405303583E-2</v>
      </c>
      <c r="AH196" s="31">
        <f>ABS(('6050_Module3Project_Data'!$E178-'Part 1'!X196)/AVERAGE('6050_Module3Project_Data'!$E$2:$E$253))</f>
        <v>1.4229202767972977E-2</v>
      </c>
    </row>
    <row r="197" spans="1:34" x14ac:dyDescent="0.2">
      <c r="A197" s="3"/>
      <c r="B197" s="2"/>
      <c r="C197" s="1"/>
      <c r="D197" s="2"/>
      <c r="E197" s="8">
        <v>178</v>
      </c>
      <c r="F197" s="27">
        <f>C$21*'6050_Module3Project_Data'!C178+(1-'Part 1'!C$21)*'Part 1'!F196</f>
        <v>161.36816415111628</v>
      </c>
      <c r="G197" s="1">
        <f>C$22*'6050_Module3Project_Data'!C178+(1-'Part 1'!C$22)*'Part 1'!G196</f>
        <v>157.73838323297019</v>
      </c>
      <c r="H197" s="1">
        <f>C$23*'6050_Module3Project_Data'!C178+(1-'Part 1'!C$23)*'Part 1'!H196</f>
        <v>156.13238371501814</v>
      </c>
      <c r="I197" s="1">
        <f>C$24*'6050_Module3Project_Data'!C178+(1-'Part 1'!C$24)*'Part 1'!I196</f>
        <v>155.42932798368025</v>
      </c>
      <c r="K197" s="29">
        <f>ABS(('6050_Module3Project_Data'!C179-'Part 1'!F197)/'6050_Module3Project_Data'!C179)</f>
        <v>2.2569797673961084E-2</v>
      </c>
      <c r="L197" s="29">
        <f>ABS(('6050_Module3Project_Data'!$C179-'Part 1'!G197)/'6050_Module3Project_Data'!$C179)</f>
        <v>4.3166831280906827E-4</v>
      </c>
      <c r="M197" s="29">
        <f>ABS(('6050_Module3Project_Data'!$C179-'Part 1'!H197)/'6050_Module3Project_Data'!$C179)</f>
        <v>1.0608685636987095E-2</v>
      </c>
      <c r="N197" s="29">
        <f>ABS(('6050_Module3Project_Data'!$C179-'Part 1'!I197)/'6050_Module3Project_Data'!$C179)</f>
        <v>1.5063861543149409E-2</v>
      </c>
      <c r="P197" s="30">
        <f>ABS(('6050_Module3Project_Data'!$C179-'Part 1'!F197)/AVERAGE('6050_Module3Project_Data'!$C$2:$C$253))</f>
        <v>2.6593757680059359E-2</v>
      </c>
      <c r="Q197" s="30">
        <f>ABS(('6050_Module3Project_Data'!$C179-'Part 1'!G197)/AVERAGE('6050_Module3Project_Data'!$C$2:$C$253))</f>
        <v>5.0863027993594307E-4</v>
      </c>
      <c r="R197" s="30">
        <f>ABS(('6050_Module3Project_Data'!$C179-'Part 1'!H197)/AVERAGE('6050_Module3Project_Data'!$C$2:$C$253))</f>
        <v>1.2500103864885332E-2</v>
      </c>
      <c r="S197" s="31">
        <f>ABS(('6050_Module3Project_Data'!$C179-'Part 1'!I197)/AVERAGE('6050_Module3Project_Data'!$C$2:$C$253))</f>
        <v>1.774959126313571E-2</v>
      </c>
      <c r="U197" s="27">
        <f>C$21*'6050_Module3Project_Data'!$E178+(1-'Part 1'!C$21)*'Part 1'!U196</f>
        <v>498.83408284435529</v>
      </c>
      <c r="V197" s="1">
        <f>C$22*'6050_Module3Project_Data'!$E178+(1-'Part 1'!C$22)*'Part 1'!V196</f>
        <v>485.98324186357905</v>
      </c>
      <c r="W197" s="1">
        <f>C$23*'6050_Module3Project_Data'!$E178+(1-'Part 1'!C$23)*'Part 1'!W196</f>
        <v>479.94595264632562</v>
      </c>
      <c r="X197" s="1">
        <f>C$24*'6050_Module3Project_Data'!$E178+(1-'Part 1'!C$24)*'Part 1'!X196</f>
        <v>477.53054841433504</v>
      </c>
      <c r="Z197" s="29">
        <f>ABS(('6050_Module3Project_Data'!$E179-'Part 1'!U197)/'6050_Module3Project_Data'!$E179)</f>
        <v>5.7341734723485782E-3</v>
      </c>
      <c r="AA197" s="29">
        <f>ABS(('6050_Module3Project_Data'!$E179-'Part 1'!V197)/'6050_Module3Project_Data'!$E179)</f>
        <v>2.017530299832444E-2</v>
      </c>
      <c r="AB197" s="29">
        <f>ABS(('6050_Module3Project_Data'!$E179-'Part 1'!W197)/'6050_Module3Project_Data'!$E179)</f>
        <v>3.2347502713119064E-2</v>
      </c>
      <c r="AC197" s="29">
        <f>ABS(('6050_Module3Project_Data'!$E179-'Part 1'!X197)/'6050_Module3Project_Data'!$E179)</f>
        <v>3.7217367588852961E-2</v>
      </c>
      <c r="AE197" s="30">
        <f>ABS(('6050_Module3Project_Data'!$E179-'Part 1'!U197)/AVERAGE('6050_Module3Project_Data'!$E$2:$E$253))</f>
        <v>6.3703960620846052E-3</v>
      </c>
      <c r="AF197" s="30">
        <f>ABS(('6050_Module3Project_Data'!$E179-'Part 1'!V197)/AVERAGE('6050_Module3Project_Data'!$E$2:$E$253))</f>
        <v>2.2413809312129017E-2</v>
      </c>
      <c r="AG197" s="30">
        <f>ABS(('6050_Module3Project_Data'!$E179-'Part 1'!W197)/AVERAGE('6050_Module3Project_Data'!$E$2:$E$253))</f>
        <v>3.5936548640466054E-2</v>
      </c>
      <c r="AH197" s="31">
        <f>ABS(('6050_Module3Project_Data'!$E179-'Part 1'!X197)/AVERAGE('6050_Module3Project_Data'!$E$2:$E$253))</f>
        <v>4.1346738648992791E-2</v>
      </c>
    </row>
    <row r="198" spans="1:34" x14ac:dyDescent="0.2">
      <c r="A198" s="3"/>
      <c r="B198" s="2"/>
      <c r="C198" s="1"/>
      <c r="D198" s="2"/>
      <c r="E198" s="8">
        <v>179</v>
      </c>
      <c r="F198" s="27">
        <f>C$21*'6050_Module3Project_Data'!C179+(1-'Part 1'!C$21)*'Part 1'!F197</f>
        <v>160.65583198089303</v>
      </c>
      <c r="G198" s="1">
        <f>C$22*'6050_Module3Project_Data'!C179+(1-'Part 1'!C$22)*'Part 1'!G197</f>
        <v>157.76563125978211</v>
      </c>
      <c r="H198" s="1">
        <f>C$23*'6050_Module3Project_Data'!C179+(1-'Part 1'!C$23)*'Part 1'!H197</f>
        <v>157.13685546600726</v>
      </c>
      <c r="I198" s="1">
        <f>C$24*'6050_Module3Project_Data'!C179+(1-'Part 1'!C$24)*'Part 1'!I197</f>
        <v>157.33106823673603</v>
      </c>
      <c r="K198" s="29">
        <f>ABS(('6050_Module3Project_Data'!C180-'Part 1'!F198)/'6050_Module3Project_Data'!C180)</f>
        <v>4.386363817633869E-2</v>
      </c>
      <c r="L198" s="29">
        <f>ABS(('6050_Module3Project_Data'!$C180-'Part 1'!G198)/'6050_Module3Project_Data'!$C180)</f>
        <v>2.5084516356736586E-2</v>
      </c>
      <c r="M198" s="29">
        <f>ABS(('6050_Module3Project_Data'!$C180-'Part 1'!H198)/'6050_Module3Project_Data'!$C180)</f>
        <v>2.0999036361431522E-2</v>
      </c>
      <c r="N198" s="29">
        <f>ABS(('6050_Module3Project_Data'!$C180-'Part 1'!I198)/'6050_Module3Project_Data'!$C180)</f>
        <v>2.2260936704130256E-2</v>
      </c>
      <c r="P198" s="30">
        <f>ABS(('6050_Module3Project_Data'!$C180-'Part 1'!F198)/AVERAGE('6050_Module3Project_Data'!$C$2:$C$253))</f>
        <v>5.040626529471684E-2</v>
      </c>
      <c r="Q198" s="30">
        <f>ABS(('6050_Module3Project_Data'!$C180-'Part 1'!G198)/AVERAGE('6050_Module3Project_Data'!$C$2:$C$253))</f>
        <v>2.8826080982707704E-2</v>
      </c>
      <c r="R198" s="30">
        <f>ABS(('6050_Module3Project_Data'!$C180-'Part 1'!H198)/AVERAGE('6050_Module3Project_Data'!$C$2:$C$253))</f>
        <v>2.4131217604715222E-2</v>
      </c>
      <c r="S198" s="31">
        <f>ABS(('6050_Module3Project_Data'!$C180-'Part 1'!I198)/AVERAGE('6050_Module3Project_Data'!$C$2:$C$253))</f>
        <v>2.5581340898041999E-2</v>
      </c>
      <c r="U198" s="27">
        <f>C$21*'6050_Module3Project_Data'!$E179+(1-'Part 1'!C$21)*'Part 1'!U197</f>
        <v>498.26526431548427</v>
      </c>
      <c r="V198" s="1">
        <f>C$22*'6050_Module3Project_Data'!$E179+(1-'Part 1'!C$22)*'Part 1'!V197</f>
        <v>489.98594119814743</v>
      </c>
      <c r="W198" s="1">
        <f>C$23*'6050_Module3Project_Data'!$E179+(1-'Part 1'!C$23)*'Part 1'!W197</f>
        <v>489.57237517853025</v>
      </c>
      <c r="X198" s="1">
        <f>C$24*'6050_Module3Project_Data'!$E179+(1-'Part 1'!C$24)*'Part 1'!X197</f>
        <v>492.29810184286703</v>
      </c>
      <c r="Z198" s="29">
        <f>ABS(('6050_Module3Project_Data'!$E180-'Part 1'!U198)/'6050_Module3Project_Data'!$E180)</f>
        <v>2.9771585479579615E-2</v>
      </c>
      <c r="AA198" s="29">
        <f>ABS(('6050_Module3Project_Data'!$E180-'Part 1'!V198)/'6050_Module3Project_Data'!$E180)</f>
        <v>1.266059600502646E-2</v>
      </c>
      <c r="AB198" s="29">
        <f>ABS(('6050_Module3Project_Data'!$E180-'Part 1'!W198)/'6050_Module3Project_Data'!$E180)</f>
        <v>1.1805873498317646E-2</v>
      </c>
      <c r="AC198" s="29">
        <f>ABS(('6050_Module3Project_Data'!$E180-'Part 1'!X198)/'6050_Module3Project_Data'!$E180)</f>
        <v>1.7439169795971723E-2</v>
      </c>
      <c r="AE198" s="30">
        <f>ABS(('6050_Module3Project_Data'!$E180-'Part 1'!U198)/AVERAGE('6050_Module3Project_Data'!$E$2:$E$253))</f>
        <v>3.2265943325919338E-2</v>
      </c>
      <c r="AF198" s="30">
        <f>ABS(('6050_Module3Project_Data'!$E180-'Part 1'!V198)/AVERAGE('6050_Module3Project_Data'!$E$2:$E$253))</f>
        <v>1.3721340888974138E-2</v>
      </c>
      <c r="AG198" s="30">
        <f>ABS(('6050_Module3Project_Data'!$E180-'Part 1'!W198)/AVERAGE('6050_Module3Project_Data'!$E$2:$E$253))</f>
        <v>1.2795007020065127E-2</v>
      </c>
      <c r="AH198" s="31">
        <f>ABS(('6050_Module3Project_Data'!$E180-'Part 1'!X198)/AVERAGE('6050_Module3Project_Data'!$E$2:$E$253))</f>
        <v>1.8900278746453017E-2</v>
      </c>
    </row>
    <row r="199" spans="1:34" x14ac:dyDescent="0.2">
      <c r="A199" s="3"/>
      <c r="B199" s="2"/>
      <c r="C199" s="1"/>
      <c r="D199" s="2"/>
      <c r="E199" s="8">
        <v>180</v>
      </c>
      <c r="F199" s="27">
        <f>C$21*'6050_Module3Project_Data'!C180+(1-'Part 1'!C$21)*'Part 1'!F198</f>
        <v>159.30566534471444</v>
      </c>
      <c r="G199" s="1">
        <f>C$22*'6050_Module3Project_Data'!C180+(1-'Part 1'!C$22)*'Part 1'!G198</f>
        <v>156.22137827586926</v>
      </c>
      <c r="H199" s="1">
        <f>C$23*'6050_Module3Project_Data'!C180+(1-'Part 1'!C$23)*'Part 1'!H198</f>
        <v>155.1977414664029</v>
      </c>
      <c r="I199" s="1">
        <f>C$24*'6050_Module3Project_Data'!C180+(1-'Part 1'!C$24)*'Part 1'!I198</f>
        <v>154.59021268734719</v>
      </c>
      <c r="K199" s="29">
        <f>ABS(('6050_Module3Project_Data'!C181-'Part 1'!F199)/'6050_Module3Project_Data'!C181)</f>
        <v>5.895625638261906E-2</v>
      </c>
      <c r="L199" s="29">
        <f>ABS(('6050_Module3Project_Data'!$C181-'Part 1'!G199)/'6050_Module3Project_Data'!$C181)</f>
        <v>3.8454003176707038E-2</v>
      </c>
      <c r="M199" s="29">
        <f>ABS(('6050_Module3Project_Data'!$C181-'Part 1'!H199)/'6050_Module3Project_Data'!$C181)</f>
        <v>3.1649558392509644E-2</v>
      </c>
      <c r="N199" s="29">
        <f>ABS(('6050_Module3Project_Data'!$C181-'Part 1'!I199)/'6050_Module3Project_Data'!$C181)</f>
        <v>2.7611118201939948E-2</v>
      </c>
      <c r="P199" s="30">
        <f>ABS(('6050_Module3Project_Data'!$C181-'Part 1'!F199)/AVERAGE('6050_Module3Project_Data'!$C$2:$C$253))</f>
        <v>6.6223212337433141E-2</v>
      </c>
      <c r="Q199" s="30">
        <f>ABS(('6050_Module3Project_Data'!$C181-'Part 1'!G199)/AVERAGE('6050_Module3Project_Data'!$C$2:$C$253))</f>
        <v>4.3193848691284079E-2</v>
      </c>
      <c r="R199" s="30">
        <f>ABS(('6050_Module3Project_Data'!$C181-'Part 1'!H199)/AVERAGE('6050_Module3Project_Data'!$C$2:$C$253))</f>
        <v>3.5550687143545631E-2</v>
      </c>
      <c r="S199" s="31">
        <f>ABS(('6050_Module3Project_Data'!$C181-'Part 1'!I199)/AVERAGE('6050_Module3Project_Data'!$C$2:$C$253))</f>
        <v>3.1014468281267856E-2</v>
      </c>
      <c r="U199" s="27">
        <f>C$21*'6050_Module3Project_Data'!$E180+(1-'Part 1'!C$21)*'Part 1'!U198</f>
        <v>495.38420853238745</v>
      </c>
      <c r="V199" s="1">
        <f>C$22*'6050_Module3Project_Data'!$E180+(1-'Part 1'!C$22)*'Part 1'!V198</f>
        <v>487.53555887888848</v>
      </c>
      <c r="W199" s="1">
        <f>C$23*'6050_Module3Project_Data'!$E180+(1-'Part 1'!C$23)*'Part 1'!W198</f>
        <v>486.14494131141214</v>
      </c>
      <c r="X199" s="1">
        <f>C$24*'6050_Module3Project_Data'!$E180+(1-'Part 1'!C$24)*'Part 1'!X198</f>
        <v>485.5476086885734</v>
      </c>
      <c r="Z199" s="29">
        <f>ABS(('6050_Module3Project_Data'!$E181-'Part 1'!U199)/'6050_Module3Project_Data'!$E181)</f>
        <v>5.3560603315499965E-2</v>
      </c>
      <c r="AA199" s="29">
        <f>ABS(('6050_Module3Project_Data'!$E181-'Part 1'!V199)/'6050_Module3Project_Data'!$E181)</f>
        <v>3.6868452209896554E-2</v>
      </c>
      <c r="AB199" s="29">
        <f>ABS(('6050_Module3Project_Data'!$E181-'Part 1'!W199)/'6050_Module3Project_Data'!$E181)</f>
        <v>3.3910950016372919E-2</v>
      </c>
      <c r="AC199" s="29">
        <f>ABS(('6050_Module3Project_Data'!$E181-'Part 1'!X199)/'6050_Module3Project_Data'!$E181)</f>
        <v>3.2640570162395674E-2</v>
      </c>
      <c r="AE199" s="30">
        <f>ABS(('6050_Module3Project_Data'!$E181-'Part 1'!U199)/AVERAGE('6050_Module3Project_Data'!$E$2:$E$253))</f>
        <v>5.6409310526864091E-2</v>
      </c>
      <c r="AF199" s="30">
        <f>ABS(('6050_Module3Project_Data'!$E181-'Part 1'!V199)/AVERAGE('6050_Module3Project_Data'!$E$2:$E$253))</f>
        <v>3.8829360399513083E-2</v>
      </c>
      <c r="AG199" s="30">
        <f>ABS(('6050_Module3Project_Data'!$E181-'Part 1'!W199)/AVERAGE('6050_Module3Project_Data'!$E$2:$E$253))</f>
        <v>3.5714558674154677E-2</v>
      </c>
      <c r="AH199" s="31">
        <f>ABS(('6050_Module3Project_Data'!$E181-'Part 1'!X199)/AVERAGE('6050_Module3Project_Data'!$E$2:$E$253))</f>
        <v>3.4376611615419127E-2</v>
      </c>
    </row>
    <row r="200" spans="1:34" x14ac:dyDescent="0.2">
      <c r="A200" s="3"/>
      <c r="B200" s="2"/>
      <c r="C200" s="1"/>
      <c r="D200" s="2"/>
      <c r="E200" s="8">
        <v>181</v>
      </c>
      <c r="F200" s="27">
        <f>C$21*'6050_Module3Project_Data'!C181+(1-'Part 1'!C$21)*'Part 1'!F199</f>
        <v>157.53183085577157</v>
      </c>
      <c r="G200" s="1">
        <f>C$22*'6050_Module3Project_Data'!C181+(1-'Part 1'!C$22)*'Part 1'!G199</f>
        <v>153.90742412552154</v>
      </c>
      <c r="H200" s="1">
        <f>C$23*'6050_Module3Project_Data'!C181+(1-'Part 1'!C$23)*'Part 1'!H199</f>
        <v>152.34099232656115</v>
      </c>
      <c r="I200" s="1">
        <f>C$24*'6050_Module3Project_Data'!C181+(1-'Part 1'!C$24)*'Part 1'!I199</f>
        <v>151.26723685746941</v>
      </c>
      <c r="K200" s="29">
        <f>ABS(('6050_Module3Project_Data'!C182-'Part 1'!F200)/'6050_Module3Project_Data'!C182)</f>
        <v>6.6237768608050057E-2</v>
      </c>
      <c r="L200" s="29">
        <f>ABS(('6050_Module3Project_Data'!$C182-'Part 1'!G200)/'6050_Module3Project_Data'!$C182)</f>
        <v>4.1706349633253023E-2</v>
      </c>
      <c r="M200" s="29">
        <f>ABS(('6050_Module3Project_Data'!$C182-'Part 1'!H200)/'6050_Module3Project_Data'!$C182)</f>
        <v>3.1104119360633599E-2</v>
      </c>
      <c r="N200" s="29">
        <f>ABS(('6050_Module3Project_Data'!$C182-'Part 1'!I200)/'6050_Module3Project_Data'!$C182)</f>
        <v>2.3836517446939993E-2</v>
      </c>
      <c r="P200" s="30">
        <f>ABS(('6050_Module3Project_Data'!$C182-'Part 1'!F200)/AVERAGE('6050_Module3Project_Data'!$C$2:$C$253))</f>
        <v>7.3071344186405138E-2</v>
      </c>
      <c r="Q200" s="30">
        <f>ABS(('6050_Module3Project_Data'!$C182-'Part 1'!G200)/AVERAGE('6050_Module3Project_Data'!$C$2:$C$253))</f>
        <v>4.6009083531228859E-2</v>
      </c>
      <c r="R200" s="30">
        <f>ABS(('6050_Module3Project_Data'!$C182-'Part 1'!H200)/AVERAGE('6050_Module3Project_Data'!$C$2:$C$253))</f>
        <v>3.4313049173876661E-2</v>
      </c>
      <c r="S200" s="31">
        <f>ABS(('6050_Module3Project_Data'!$C182-'Part 1'!I200)/AVERAGE('6050_Module3Project_Data'!$C$2:$C$253))</f>
        <v>2.6295667972711895E-2</v>
      </c>
      <c r="U200" s="27">
        <f>C$21*'6050_Module3Project_Data'!$E181+(1-'Part 1'!C$21)*'Part 1'!U199</f>
        <v>490.34736926591</v>
      </c>
      <c r="V200" s="1">
        <f>C$22*'6050_Module3Project_Data'!$E181+(1-'Part 1'!C$22)*'Part 1'!V199</f>
        <v>480.60134020733312</v>
      </c>
      <c r="W200" s="1">
        <f>C$23*'6050_Module3Project_Data'!$E181+(1-'Part 1'!C$23)*'Part 1'!W199</f>
        <v>476.57798384456487</v>
      </c>
      <c r="X200" s="1">
        <f>C$24*'6050_Module3Project_Data'!$E181+(1-'Part 1'!C$24)*'Part 1'!X199</f>
        <v>473.26953149771469</v>
      </c>
      <c r="Z200" s="29">
        <f>ABS(('6050_Module3Project_Data'!$E182-'Part 1'!U200)/'6050_Module3Project_Data'!$E182)</f>
        <v>4.3381092294342685E-2</v>
      </c>
      <c r="AA200" s="29">
        <f>ABS(('6050_Module3Project_Data'!$E182-'Part 1'!V200)/'6050_Module3Project_Data'!$E182)</f>
        <v>2.2643094943823792E-2</v>
      </c>
      <c r="AB200" s="29">
        <f>ABS(('6050_Module3Project_Data'!$E182-'Part 1'!W200)/'6050_Module3Project_Data'!$E182)</f>
        <v>1.4082033501281286E-2</v>
      </c>
      <c r="AC200" s="29">
        <f>ABS(('6050_Module3Project_Data'!$E182-'Part 1'!X200)/'6050_Module3Project_Data'!$E182)</f>
        <v>7.0421739245322421E-3</v>
      </c>
      <c r="AE200" s="30">
        <f>ABS(('6050_Module3Project_Data'!$E182-'Part 1'!U200)/AVERAGE('6050_Module3Project_Data'!$E$2:$E$253))</f>
        <v>4.5665063440866183E-2</v>
      </c>
      <c r="AF200" s="30">
        <f>ABS(('6050_Module3Project_Data'!$E182-'Part 1'!V200)/AVERAGE('6050_Module3Project_Data'!$E$2:$E$253))</f>
        <v>2.3835231259082733E-2</v>
      </c>
      <c r="AG200" s="30">
        <f>ABS(('6050_Module3Project_Data'!$E182-'Part 1'!W200)/AVERAGE('6050_Module3Project_Data'!$E$2:$E$253))</f>
        <v>1.4823438489036703E-2</v>
      </c>
      <c r="AH200" s="31">
        <f>ABS(('6050_Module3Project_Data'!$E182-'Part 1'!X200)/AVERAGE('6050_Module3Project_Data'!$E$2:$E$253))</f>
        <v>7.4129373424586583E-3</v>
      </c>
    </row>
    <row r="201" spans="1:34" x14ac:dyDescent="0.2">
      <c r="A201" s="3"/>
      <c r="B201" s="2"/>
      <c r="C201" s="1"/>
      <c r="D201" s="2"/>
      <c r="E201" s="8">
        <v>182</v>
      </c>
      <c r="F201" s="27">
        <f>C$21*'6050_Module3Project_Data'!C182+(1-'Part 1'!C$21)*'Part 1'!F200</f>
        <v>155.57456442461728</v>
      </c>
      <c r="G201" s="1">
        <f>C$22*'6050_Module3Project_Data'!C182+(1-'Part 1'!C$22)*'Part 1'!G200</f>
        <v>151.44265395531295</v>
      </c>
      <c r="H201" s="1">
        <f>C$23*'6050_Module3Project_Data'!C182+(1-'Part 1'!C$23)*'Part 1'!H200</f>
        <v>149.58369615062446</v>
      </c>
      <c r="I201" s="1">
        <f>C$24*'6050_Module3Project_Data'!C182+(1-'Part 1'!C$24)*'Part 1'!I200</f>
        <v>148.44984633149389</v>
      </c>
      <c r="K201" s="29">
        <f>ABS(('6050_Module3Project_Data'!C183-'Part 1'!F201)/'6050_Module3Project_Data'!C183)</f>
        <v>5.1012616247664837E-2</v>
      </c>
      <c r="L201" s="29">
        <f>ABS(('6050_Module3Project_Data'!$C183-'Part 1'!G201)/'6050_Module3Project_Data'!$C183)</f>
        <v>2.3098734254770777E-2</v>
      </c>
      <c r="M201" s="29">
        <f>ABS(('6050_Module3Project_Data'!$C183-'Part 1'!H201)/'6050_Module3Project_Data'!$C183)</f>
        <v>1.0540202511322714E-2</v>
      </c>
      <c r="N201" s="29">
        <f>ABS(('6050_Module3Project_Data'!$C183-'Part 1'!I201)/'6050_Module3Project_Data'!$C183)</f>
        <v>2.8802712799947728E-3</v>
      </c>
      <c r="P201" s="30">
        <f>ABS(('6050_Module3Project_Data'!$C183-'Part 1'!F201)/AVERAGE('6050_Module3Project_Data'!$C$2:$C$253))</f>
        <v>5.6381341688523955E-2</v>
      </c>
      <c r="Q201" s="30">
        <f>ABS(('6050_Module3Project_Data'!$C183-'Part 1'!G201)/AVERAGE('6050_Module3Project_Data'!$C$2:$C$253))</f>
        <v>2.5529716458137158E-2</v>
      </c>
      <c r="R201" s="30">
        <f>ABS(('6050_Module3Project_Data'!$C183-'Part 1'!H201)/AVERAGE('6050_Module3Project_Data'!$C$2:$C$253))</f>
        <v>1.1649486008950339E-2</v>
      </c>
      <c r="S201" s="31">
        <f>ABS(('6050_Module3Project_Data'!$C183-'Part 1'!I201)/AVERAGE('6050_Module3Project_Data'!$C$2:$C$253))</f>
        <v>3.183399933942053E-3</v>
      </c>
      <c r="U201" s="27">
        <f>C$21*'6050_Module3Project_Data'!$E182+(1-'Part 1'!C$21)*'Part 1'!U200</f>
        <v>486.26989371272805</v>
      </c>
      <c r="V201" s="1">
        <f>C$22*'6050_Module3Project_Data'!$E182+(1-'Part 1'!C$22)*'Part 1'!V200</f>
        <v>476.34480072439987</v>
      </c>
      <c r="W201" s="1">
        <f>C$23*'6050_Module3Project_Data'!$E182+(1-'Part 1'!C$23)*'Part 1'!W200</f>
        <v>472.60718843782593</v>
      </c>
      <c r="X201" s="1">
        <f>C$24*'6050_Module3Project_Data'!$E182+(1-'Part 1'!C$24)*'Part 1'!X200</f>
        <v>470.62189949954296</v>
      </c>
      <c r="Z201" s="29">
        <f>ABS(('6050_Module3Project_Data'!$E183-'Part 1'!U201)/'6050_Module3Project_Data'!$E183)</f>
        <v>2.2162970632040885E-3</v>
      </c>
      <c r="AA201" s="29">
        <f>ABS(('6050_Module3Project_Data'!$E183-'Part 1'!V201)/'6050_Module3Project_Data'!$E183)</f>
        <v>2.2581728199141393E-2</v>
      </c>
      <c r="AB201" s="29">
        <f>ABS(('6050_Module3Project_Data'!$E183-'Part 1'!W201)/'6050_Module3Project_Data'!$E183)</f>
        <v>3.0250984872561896E-2</v>
      </c>
      <c r="AC201" s="29">
        <f>ABS(('6050_Module3Project_Data'!$E183-'Part 1'!X201)/'6050_Module3Project_Data'!$E183)</f>
        <v>3.4324625815280174E-2</v>
      </c>
      <c r="AE201" s="30">
        <f>ABS(('6050_Module3Project_Data'!$E183-'Part 1'!U201)/AVERAGE('6050_Module3Project_Data'!$E$2:$E$253))</f>
        <v>2.4193106761631771E-3</v>
      </c>
      <c r="AF201" s="30">
        <f>ABS(('6050_Module3Project_Data'!$E183-'Part 1'!V201)/AVERAGE('6050_Module3Project_Data'!$E$2:$E$253))</f>
        <v>2.4650222673406587E-2</v>
      </c>
      <c r="AG201" s="30">
        <f>ABS(('6050_Module3Project_Data'!$E183-'Part 1'!W201)/AVERAGE('6050_Module3Project_Data'!$E$2:$E$253))</f>
        <v>3.3021986033241593E-2</v>
      </c>
      <c r="AH201" s="31">
        <f>ABS(('6050_Module3Project_Data'!$E183-'Part 1'!X201)/AVERAGE('6050_Module3Project_Data'!$E$2:$E$253))</f>
        <v>3.7468773960364445E-2</v>
      </c>
    </row>
    <row r="202" spans="1:34" x14ac:dyDescent="0.2">
      <c r="A202" s="3"/>
      <c r="B202" s="2"/>
      <c r="C202" s="1"/>
      <c r="D202" s="2"/>
      <c r="E202" s="8">
        <v>183</v>
      </c>
      <c r="F202" s="27">
        <f>C$21*'6050_Module3Project_Data'!C183+(1-'Part 1'!C$21)*'Part 1'!F201</f>
        <v>154.06435123969382</v>
      </c>
      <c r="G202" s="1">
        <f>C$22*'6050_Module3Project_Data'!C183+(1-'Part 1'!C$22)*'Part 1'!G201</f>
        <v>150.07499177318778</v>
      </c>
      <c r="H202" s="1">
        <f>C$23*'6050_Module3Project_Data'!C183+(1-'Part 1'!C$23)*'Part 1'!H201</f>
        <v>148.64757756024977</v>
      </c>
      <c r="I202" s="1">
        <f>C$24*'6050_Module3Project_Data'!C183+(1-'Part 1'!C$24)*'Part 1'!I201</f>
        <v>148.10876806629875</v>
      </c>
      <c r="K202" s="29">
        <f>ABS(('6050_Module3Project_Data'!C184-'Part 1'!F202)/'6050_Module3Project_Data'!C184)</f>
        <v>1.5245445085641766E-2</v>
      </c>
      <c r="L202" s="29">
        <f>ABS(('6050_Module3Project_Data'!$C184-'Part 1'!G202)/'6050_Module3Project_Data'!$C184)</f>
        <v>4.0744789185825636E-2</v>
      </c>
      <c r="M202" s="29">
        <f>ABS(('6050_Module3Project_Data'!$C184-'Part 1'!H202)/'6050_Module3Project_Data'!$C184)</f>
        <v>4.9868591263525448E-2</v>
      </c>
      <c r="N202" s="29">
        <f>ABS(('6050_Module3Project_Data'!$C184-'Part 1'!I202)/'6050_Module3Project_Data'!$C184)</f>
        <v>5.3312574891989033E-2</v>
      </c>
      <c r="P202" s="30">
        <f>ABS(('6050_Module3Project_Data'!$C184-'Part 1'!F202)/AVERAGE('6050_Module3Project_Data'!$C$2:$C$253))</f>
        <v>1.7809077083741957E-2</v>
      </c>
      <c r="Q202" s="30">
        <f>ABS(('6050_Module3Project_Data'!$C184-'Part 1'!G202)/AVERAGE('6050_Module3Project_Data'!$C$2:$C$253))</f>
        <v>4.7596320559678738E-2</v>
      </c>
      <c r="R202" s="30">
        <f>ABS(('6050_Module3Project_Data'!$C184-'Part 1'!H202)/AVERAGE('6050_Module3Project_Data'!$C$2:$C$253))</f>
        <v>5.8254356030981023E-2</v>
      </c>
      <c r="S202" s="31">
        <f>ABS(('6050_Module3Project_Data'!$C184-'Part 1'!I202)/AVERAGE('6050_Module3Project_Data'!$C$2:$C$253))</f>
        <v>6.2277470447772834E-2</v>
      </c>
      <c r="U202" s="27">
        <f>C$21*'6050_Module3Project_Data'!$E183+(1-'Part 1'!C$21)*'Part 1'!U201</f>
        <v>486.48591619018248</v>
      </c>
      <c r="V202" s="1">
        <f>C$22*'6050_Module3Project_Data'!$E183+(1-'Part 1'!C$22)*'Part 1'!V201</f>
        <v>480.74688287463994</v>
      </c>
      <c r="W202" s="1">
        <f>C$23*'6050_Module3Project_Data'!$E183+(1-'Part 1'!C$23)*'Part 1'!W201</f>
        <v>481.45287903513037</v>
      </c>
      <c r="X202" s="1">
        <f>C$24*'6050_Module3Project_Data'!$E183+(1-'Part 1'!C$24)*'Part 1'!X201</f>
        <v>484.00438477990861</v>
      </c>
      <c r="Z202" s="29">
        <f>ABS(('6050_Module3Project_Data'!$E184-'Part 1'!U202)/'6050_Module3Project_Data'!$E184)</f>
        <v>9.5366107091779898E-3</v>
      </c>
      <c r="AA202" s="29">
        <f>ABS(('6050_Module3Project_Data'!$E184-'Part 1'!V202)/'6050_Module3Project_Data'!$E184)</f>
        <v>2.1221023761627055E-2</v>
      </c>
      <c r="AB202" s="29">
        <f>ABS(('6050_Module3Project_Data'!$E184-'Part 1'!W202)/'6050_Module3Project_Data'!$E184)</f>
        <v>1.9783647412848455E-2</v>
      </c>
      <c r="AC202" s="29">
        <f>ABS(('6050_Module3Project_Data'!$E184-'Part 1'!X202)/'6050_Module3Project_Data'!$E184)</f>
        <v>1.4588896766089529E-2</v>
      </c>
      <c r="AE202" s="30">
        <f>ABS(('6050_Module3Project_Data'!$E184-'Part 1'!U202)/AVERAGE('6050_Module3Project_Data'!$E$2:$E$253))</f>
        <v>1.0491765969391434E-2</v>
      </c>
      <c r="AF202" s="30">
        <f>ABS(('6050_Module3Project_Data'!$E184-'Part 1'!V202)/AVERAGE('6050_Module3Project_Data'!$E$2:$E$253))</f>
        <v>2.3346451032504895E-2</v>
      </c>
      <c r="AG202" s="30">
        <f>ABS(('6050_Module3Project_Data'!$E184-'Part 1'!W202)/AVERAGE('6050_Module3Project_Data'!$E$2:$E$253))</f>
        <v>2.1765111841757605E-2</v>
      </c>
      <c r="AH202" s="31">
        <f>ABS(('6050_Module3Project_Data'!$E184-'Part 1'!X202)/AVERAGE('6050_Module3Project_Data'!$E$2:$E$253))</f>
        <v>1.6050072220533805E-2</v>
      </c>
    </row>
    <row r="203" spans="1:34" x14ac:dyDescent="0.2">
      <c r="A203" s="3"/>
      <c r="B203" s="2"/>
      <c r="C203" s="1"/>
      <c r="D203" s="2"/>
      <c r="E203" s="8">
        <v>184</v>
      </c>
      <c r="F203" s="27">
        <f>C$21*'6050_Module3Project_Data'!C184+(1-'Part 1'!C$21)*'Part 1'!F202</f>
        <v>154.54137967175507</v>
      </c>
      <c r="G203" s="1">
        <f>C$22*'6050_Module3Project_Data'!C184+(1-'Part 1'!C$22)*'Part 1'!G202</f>
        <v>152.62479242391265</v>
      </c>
      <c r="H203" s="1">
        <f>C$23*'6050_Module3Project_Data'!C184+(1-'Part 1'!C$23)*'Part 1'!H202</f>
        <v>153.32872706409989</v>
      </c>
      <c r="I203" s="1">
        <f>C$24*'6050_Module3Project_Data'!C184+(1-'Part 1'!C$24)*'Part 1'!I202</f>
        <v>154.78134833325976</v>
      </c>
      <c r="K203" s="29">
        <f>ABS(('6050_Module3Project_Data'!C185-'Part 1'!F203)/'6050_Module3Project_Data'!C185)</f>
        <v>3.0323972365284838E-2</v>
      </c>
      <c r="L203" s="29">
        <f>ABS(('6050_Module3Project_Data'!$C185-'Part 1'!G203)/'6050_Module3Project_Data'!$C185)</f>
        <v>1.754612742319937E-2</v>
      </c>
      <c r="M203" s="29">
        <f>ABS(('6050_Module3Project_Data'!$C185-'Part 1'!H203)/'6050_Module3Project_Data'!$C185)</f>
        <v>2.2239244155454113E-2</v>
      </c>
      <c r="N203" s="29">
        <f>ABS(('6050_Module3Project_Data'!$C185-'Part 1'!I203)/'6050_Module3Project_Data'!$C185)</f>
        <v>3.1923838142915661E-2</v>
      </c>
      <c r="P203" s="30">
        <f>ABS(('6050_Module3Project_Data'!$C185-'Part 1'!F203)/AVERAGE('6050_Module3Project_Data'!$C$2:$C$253))</f>
        <v>3.3961293042803743E-2</v>
      </c>
      <c r="Q203" s="30">
        <f>ABS(('6050_Module3Project_Data'!$C185-'Part 1'!G203)/AVERAGE('6050_Module3Project_Data'!$C$2:$C$253))</f>
        <v>1.96507623739899E-2</v>
      </c>
      <c r="R203" s="30">
        <f>ABS(('6050_Module3Project_Data'!$C185-'Part 1'!H203)/AVERAGE('6050_Module3Project_Data'!$C$2:$C$253))</f>
        <v>2.490681229740473E-2</v>
      </c>
      <c r="S203" s="31">
        <f>ABS(('6050_Module3Project_Data'!$C185-'Part 1'!I203)/AVERAGE('6050_Module3Project_Data'!$C$2:$C$253))</f>
        <v>3.5753060620242742E-2</v>
      </c>
      <c r="U203" s="27">
        <f>C$21*'6050_Module3Project_Data'!$E184+(1-'Part 1'!C$21)*'Part 1'!U202</f>
        <v>487.42273563214599</v>
      </c>
      <c r="V203" s="1">
        <f>C$22*'6050_Module3Project_Data'!$E184+(1-'Part 1'!C$22)*'Part 1'!V202</f>
        <v>484.91613508478395</v>
      </c>
      <c r="W203" s="1">
        <f>C$23*'6050_Module3Project_Data'!$E184+(1-'Part 1'!C$23)*'Part 1'!W202</f>
        <v>487.28315965405216</v>
      </c>
      <c r="X203" s="1">
        <f>C$24*'6050_Module3Project_Data'!$E184+(1-'Part 1'!C$24)*'Part 1'!X202</f>
        <v>489.73688767598173</v>
      </c>
      <c r="Z203" s="29">
        <f>ABS(('6050_Module3Project_Data'!$E185-'Part 1'!U203)/'6050_Module3Project_Data'!$E185)</f>
        <v>3.572544304995097E-2</v>
      </c>
      <c r="AA203" s="29">
        <f>ABS(('6050_Module3Project_Data'!$E185-'Part 1'!V203)/'6050_Module3Project_Data'!$E185)</f>
        <v>3.0399163062008239E-2</v>
      </c>
      <c r="AB203" s="29">
        <f>ABS(('6050_Module3Project_Data'!$E185-'Part 1'!W203)/'6050_Module3Project_Data'!$E185)</f>
        <v>3.5428857804367629E-2</v>
      </c>
      <c r="AC203" s="29">
        <f>ABS(('6050_Module3Project_Data'!$E185-'Part 1'!X203)/'6050_Module3Project_Data'!$E185)</f>
        <v>4.0642788868418482E-2</v>
      </c>
      <c r="AE203" s="30">
        <f>ABS(('6050_Module3Project_Data'!$E185-'Part 1'!U203)/AVERAGE('6050_Module3Project_Data'!$E$2:$E$253))</f>
        <v>3.7658364640211668E-2</v>
      </c>
      <c r="AF203" s="30">
        <f>ABS(('6050_Module3Project_Data'!$E185-'Part 1'!V203)/AVERAGE('6050_Module3Project_Data'!$E$2:$E$253))</f>
        <v>3.2043906796221829E-2</v>
      </c>
      <c r="AG203" s="30">
        <f>ABS(('6050_Module3Project_Data'!$E185-'Part 1'!W203)/AVERAGE('6050_Module3Project_Data'!$E$2:$E$253))</f>
        <v>3.7345732679021776E-2</v>
      </c>
      <c r="AH203" s="31">
        <f>ABS(('6050_Module3Project_Data'!$E185-'Part 1'!X203)/AVERAGE('6050_Module3Project_Data'!$E$2:$E$253))</f>
        <v>4.2841762971618055E-2</v>
      </c>
    </row>
    <row r="204" spans="1:34" x14ac:dyDescent="0.2">
      <c r="A204" s="3"/>
      <c r="B204" s="2"/>
      <c r="C204" s="1"/>
      <c r="D204" s="2"/>
      <c r="E204" s="8">
        <v>185</v>
      </c>
      <c r="F204" s="27">
        <f>C$21*'6050_Module3Project_Data'!C185+(1-'Part 1'!C$21)*'Part 1'!F203</f>
        <v>153.63170297740405</v>
      </c>
      <c r="G204" s="1">
        <f>C$22*'6050_Module3Project_Data'!C185+(1-'Part 1'!C$22)*'Part 1'!G203</f>
        <v>151.5720739343476</v>
      </c>
      <c r="H204" s="1">
        <f>C$23*'6050_Module3Project_Data'!C185+(1-'Part 1'!C$23)*'Part 1'!H203</f>
        <v>151.32728854563996</v>
      </c>
      <c r="I204" s="1">
        <f>C$24*'6050_Module3Project_Data'!C185+(1-'Part 1'!C$24)*'Part 1'!I203</f>
        <v>150.95066662665195</v>
      </c>
      <c r="K204" s="29">
        <f>ABS(('6050_Module3Project_Data'!C186-'Part 1'!F204)/'6050_Module3Project_Data'!C186)</f>
        <v>1.7499236320443385E-2</v>
      </c>
      <c r="L204" s="29">
        <f>ABS(('6050_Module3Project_Data'!$C186-'Part 1'!G204)/'6050_Module3Project_Data'!$C186)</f>
        <v>3.8583605259365143E-3</v>
      </c>
      <c r="M204" s="29">
        <f>ABS(('6050_Module3Project_Data'!$C186-'Part 1'!H204)/'6050_Module3Project_Data'!$C186)</f>
        <v>2.2371525249482035E-3</v>
      </c>
      <c r="N204" s="29">
        <f>ABS(('6050_Module3Project_Data'!$C186-'Part 1'!I204)/'6050_Module3Project_Data'!$C186)</f>
        <v>2.5720578473088665E-4</v>
      </c>
      <c r="P204" s="30">
        <f>ABS(('6050_Module3Project_Data'!$C186-'Part 1'!F204)/AVERAGE('6050_Module3Project_Data'!$C$2:$C$253))</f>
        <v>1.9728451268198995E-2</v>
      </c>
      <c r="Q204" s="30">
        <f>ABS(('6050_Module3Project_Data'!$C186-'Part 1'!G204)/AVERAGE('6050_Module3Project_Data'!$C$2:$C$253))</f>
        <v>4.3498742583500637E-3</v>
      </c>
      <c r="R204" s="30">
        <f>ABS(('6050_Module3Project_Data'!$C186-'Part 1'!H204)/AVERAGE('6050_Module3Project_Data'!$C$2:$C$253))</f>
        <v>2.5221417529179748E-3</v>
      </c>
      <c r="S204" s="31">
        <f>ABS(('6050_Module3Project_Data'!$C186-'Part 1'!I204)/AVERAGE('6050_Module3Project_Data'!$C$2:$C$253))</f>
        <v>2.8997104199536913E-4</v>
      </c>
      <c r="U204" s="27">
        <f>C$21*'6050_Module3Project_Data'!$E185+(1-'Part 1'!C$21)*'Part 1'!U203</f>
        <v>484.06018558571685</v>
      </c>
      <c r="V204" s="1">
        <f>C$22*'6050_Module3Project_Data'!$E185+(1-'Part 1'!C$22)*'Part 1'!V203</f>
        <v>479.19367521087042</v>
      </c>
      <c r="W204" s="1">
        <f>C$23*'6050_Module3Project_Data'!$E185+(1-'Part 1'!C$23)*'Part 1'!W203</f>
        <v>477.27925510162089</v>
      </c>
      <c r="X204" s="1">
        <f>C$24*'6050_Module3Project_Data'!$E185+(1-'Part 1'!C$24)*'Part 1'!X203</f>
        <v>474.43536585519638</v>
      </c>
      <c r="Z204" s="29">
        <f>ABS(('6050_Module3Project_Data'!$E186-'Part 1'!U204)/'6050_Module3Project_Data'!$E186)</f>
        <v>2.3210026415682806E-2</v>
      </c>
      <c r="AA204" s="29">
        <f>ABS(('6050_Module3Project_Data'!$E186-'Part 1'!V204)/'6050_Module3Project_Data'!$E186)</f>
        <v>1.2923160531074642E-2</v>
      </c>
      <c r="AB204" s="29">
        <f>ABS(('6050_Module3Project_Data'!$E186-'Part 1'!W204)/'6050_Module3Project_Data'!$E186)</f>
        <v>8.8764450422027363E-3</v>
      </c>
      <c r="AC204" s="29">
        <f>ABS(('6050_Module3Project_Data'!$E186-'Part 1'!X204)/'6050_Module3Project_Data'!$E186)</f>
        <v>2.8650107668629849E-3</v>
      </c>
      <c r="AE204" s="30">
        <f>ABS(('6050_Module3Project_Data'!$E186-'Part 1'!U204)/AVERAGE('6050_Module3Project_Data'!$E$2:$E$253))</f>
        <v>2.4594211626102886E-2</v>
      </c>
      <c r="AF204" s="30">
        <f>ABS(('6050_Module3Project_Data'!$E186-'Part 1'!V204)/AVERAGE('6050_Module3Project_Data'!$E$2:$E$253))</f>
        <v>1.3693863991666623E-2</v>
      </c>
      <c r="AG204" s="30">
        <f>ABS(('6050_Module3Project_Data'!$E186-'Part 1'!W204)/AVERAGE('6050_Module3Project_Data'!$E$2:$E$253))</f>
        <v>9.4058129855421578E-3</v>
      </c>
      <c r="AH204" s="31">
        <f>ABS(('6050_Module3Project_Data'!$E186-'Part 1'!X204)/AVERAGE('6050_Module3Project_Data'!$E$2:$E$253))</f>
        <v>3.0358725082570595E-3</v>
      </c>
    </row>
    <row r="205" spans="1:34" x14ac:dyDescent="0.2">
      <c r="A205" s="3"/>
      <c r="B205" s="2"/>
      <c r="C205" s="1"/>
      <c r="D205" s="2"/>
      <c r="E205" s="8">
        <v>186</v>
      </c>
      <c r="F205" s="27">
        <f>C$21*'6050_Module3Project_Data'!C186+(1-'Part 1'!C$21)*'Part 1'!F204</f>
        <v>153.10326278192323</v>
      </c>
      <c r="G205" s="1">
        <f>C$22*'6050_Module3Project_Data'!C186+(1-'Part 1'!C$22)*'Part 1'!G204</f>
        <v>151.33904516060855</v>
      </c>
      <c r="H205" s="1">
        <f>C$23*'6050_Module3Project_Data'!C186+(1-'Part 1'!C$23)*'Part 1'!H204</f>
        <v>151.12461661825597</v>
      </c>
      <c r="I205" s="1">
        <f>C$24*'6050_Module3Project_Data'!C186+(1-'Part 1'!C$24)*'Part 1'!I204</f>
        <v>150.98173492533039</v>
      </c>
      <c r="K205" s="29">
        <f>ABS(('6050_Module3Project_Data'!C187-'Part 1'!F205)/'6050_Module3Project_Data'!C187)</f>
        <v>1.0682830226453844E-2</v>
      </c>
      <c r="L205" s="29">
        <f>ABS(('6050_Module3Project_Data'!$C187-'Part 1'!G205)/'6050_Module3Project_Data'!$C187)</f>
        <v>2.2082788347984723E-2</v>
      </c>
      <c r="M205" s="29">
        <f>ABS(('6050_Module3Project_Data'!$C187-'Part 1'!H205)/'6050_Module3Project_Data'!$C187)</f>
        <v>2.3468375008806476E-2</v>
      </c>
      <c r="N205" s="29">
        <f>ABS(('6050_Module3Project_Data'!$C187-'Part 1'!I205)/'6050_Module3Project_Data'!$C187)</f>
        <v>2.4391642805253997E-2</v>
      </c>
      <c r="P205" s="30">
        <f>ABS(('6050_Module3Project_Data'!$C187-'Part 1'!F205)/AVERAGE('6050_Module3Project_Data'!$C$2:$C$253))</f>
        <v>1.2344183548571488E-2</v>
      </c>
      <c r="Q205" s="30">
        <f>ABS(('6050_Module3Project_Data'!$C187-'Part 1'!G205)/AVERAGE('6050_Module3Project_Data'!$C$2:$C$253))</f>
        <v>2.551702000812069E-2</v>
      </c>
      <c r="R205" s="30">
        <f>ABS(('6050_Module3Project_Data'!$C187-'Part 1'!H205)/AVERAGE('6050_Module3Project_Data'!$C$2:$C$253))</f>
        <v>2.7118087861963538E-2</v>
      </c>
      <c r="S205" s="31">
        <f>ABS(('6050_Module3Project_Data'!$C187-'Part 1'!I205)/AVERAGE('6050_Module3Project_Data'!$C$2:$C$253))</f>
        <v>2.8184938771529715E-2</v>
      </c>
      <c r="U205" s="27">
        <f>C$21*'6050_Module3Project_Data'!$E186+(1-'Part 1'!C$21)*'Part 1'!U204</f>
        <v>481.86414578857352</v>
      </c>
      <c r="V205" s="1">
        <f>C$22*'6050_Module3Project_Data'!$E186+(1-'Part 1'!C$22)*'Part 1'!V204</f>
        <v>476.74819976652225</v>
      </c>
      <c r="W205" s="1">
        <f>C$23*'6050_Module3Project_Data'!$E186+(1-'Part 1'!C$23)*'Part 1'!W204</f>
        <v>474.75969400064838</v>
      </c>
      <c r="X205" s="1">
        <f>C$24*'6050_Module3Project_Data'!$E186+(1-'Part 1'!C$24)*'Part 1'!X204</f>
        <v>473.3510624510393</v>
      </c>
      <c r="Z205" s="29">
        <f>ABS(('6050_Module3Project_Data'!$E187-'Part 1'!U205)/'6050_Module3Project_Data'!$E187)</f>
        <v>2.1037506235878803E-3</v>
      </c>
      <c r="AA205" s="29">
        <f>ABS(('6050_Module3Project_Data'!$E187-'Part 1'!V205)/'6050_Module3Project_Data'!$E187)</f>
        <v>1.2698403477583648E-2</v>
      </c>
      <c r="AB205" s="29">
        <f>ABS(('6050_Module3Project_Data'!$E187-'Part 1'!W205)/'6050_Module3Project_Data'!$E187)</f>
        <v>1.6816415707735254E-2</v>
      </c>
      <c r="AC205" s="29">
        <f>ABS(('6050_Module3Project_Data'!$E187-'Part 1'!X205)/'6050_Module3Project_Data'!$E187)</f>
        <v>1.9733561862711784E-2</v>
      </c>
      <c r="AE205" s="30">
        <f>ABS(('6050_Module3Project_Data'!$E187-'Part 1'!U205)/AVERAGE('6050_Module3Project_Data'!$E$2:$E$253))</f>
        <v>2.2753917302616956E-3</v>
      </c>
      <c r="AF205" s="30">
        <f>ABS(('6050_Module3Project_Data'!$E187-'Part 1'!V205)/AVERAGE('6050_Module3Project_Data'!$E$2:$E$253))</f>
        <v>1.3734442636144133E-2</v>
      </c>
      <c r="AG205" s="30">
        <f>ABS(('6050_Module3Project_Data'!$E187-'Part 1'!W205)/AVERAGE('6050_Module3Project_Data'!$E$2:$E$253))</f>
        <v>1.8188435836927166E-2</v>
      </c>
      <c r="AH205" s="31">
        <f>ABS(('6050_Module3Project_Data'!$E187-'Part 1'!X205)/AVERAGE('6050_Module3Project_Data'!$E$2:$E$253))</f>
        <v>2.1343586529492618E-2</v>
      </c>
    </row>
    <row r="206" spans="1:34" x14ac:dyDescent="0.2">
      <c r="A206" s="3"/>
      <c r="B206" s="2"/>
      <c r="C206" s="1"/>
      <c r="D206" s="2"/>
      <c r="E206" s="8">
        <v>187</v>
      </c>
      <c r="F206" s="27">
        <f>C$21*'6050_Module3Project_Data'!C187+(1-'Part 1'!C$21)*'Part 1'!F205</f>
        <v>153.4339102655386</v>
      </c>
      <c r="G206" s="1">
        <f>C$22*'6050_Module3Project_Data'!C187+(1-'Part 1'!C$22)*'Part 1'!G205</f>
        <v>152.70602717636513</v>
      </c>
      <c r="H206" s="1">
        <f>C$23*'6050_Module3Project_Data'!C187+(1-'Part 1'!C$23)*'Part 1'!H205</f>
        <v>153.30374676730241</v>
      </c>
      <c r="I206" s="1">
        <f>C$24*'6050_Module3Project_Data'!C187+(1-'Part 1'!C$24)*'Part 1'!I205</f>
        <v>154.00154714506607</v>
      </c>
      <c r="K206" s="29">
        <f>ABS(('6050_Module3Project_Data'!C188-'Part 1'!F206)/'6050_Module3Project_Data'!C188)</f>
        <v>3.3197896406043585E-2</v>
      </c>
      <c r="L206" s="29">
        <f>ABS(('6050_Module3Project_Data'!$C188-'Part 1'!G206)/'6050_Module3Project_Data'!$C188)</f>
        <v>3.7784359076293593E-2</v>
      </c>
      <c r="M206" s="29">
        <f>ABS(('6050_Module3Project_Data'!$C188-'Part 1'!H206)/'6050_Module3Project_Data'!$C188)</f>
        <v>3.401806936316959E-2</v>
      </c>
      <c r="N206" s="29">
        <f>ABS(('6050_Module3Project_Data'!$C188-'Part 1'!I206)/'6050_Module3Project_Data'!$C188)</f>
        <v>2.9621160805322035E-2</v>
      </c>
      <c r="P206" s="30">
        <f>ABS(('6050_Module3Project_Data'!$C188-'Part 1'!F206)/AVERAGE('6050_Module3Project_Data'!$C$2:$C$253))</f>
        <v>3.9338833374252105E-2</v>
      </c>
      <c r="Q206" s="30">
        <f>ABS(('6050_Module3Project_Data'!$C188-'Part 1'!G206)/AVERAGE('6050_Module3Project_Data'!$C$2:$C$253))</f>
        <v>4.4773698540267449E-2</v>
      </c>
      <c r="R206" s="30">
        <f>ABS(('6050_Module3Project_Data'!$C188-'Part 1'!H206)/AVERAGE('6050_Module3Project_Data'!$C$2:$C$253))</f>
        <v>4.0310721680180239E-2</v>
      </c>
      <c r="S206" s="31">
        <f>ABS(('6050_Module3Project_Data'!$C188-'Part 1'!I206)/AVERAGE('6050_Module3Project_Data'!$C$2:$C$253))</f>
        <v>3.5100474289701027E-2</v>
      </c>
      <c r="U206" s="27">
        <f>C$21*'6050_Module3Project_Data'!$E187+(1-'Part 1'!C$21)*'Part 1'!U205</f>
        <v>482.06731761085882</v>
      </c>
      <c r="V206" s="1">
        <f>C$22*'6050_Module3Project_Data'!$E187+(1-'Part 1'!C$22)*'Part 1'!V205</f>
        <v>479.20092181991333</v>
      </c>
      <c r="W206" s="1">
        <f>C$23*'6050_Module3Project_Data'!$E187+(1-'Part 1'!C$23)*'Part 1'!W205</f>
        <v>479.63188054025937</v>
      </c>
      <c r="X206" s="1">
        <f>C$24*'6050_Module3Project_Data'!$E187+(1-'Part 1'!C$24)*'Part 1'!X205</f>
        <v>480.97421641020787</v>
      </c>
      <c r="Z206" s="29">
        <f>ABS(('6050_Module3Project_Data'!$E188-'Part 1'!U206)/'6050_Module3Project_Data'!$E188)</f>
        <v>1.7492461827871644E-2</v>
      </c>
      <c r="AA206" s="29">
        <f>ABS(('6050_Module3Project_Data'!$E188-'Part 1'!V206)/'6050_Module3Project_Data'!$E188)</f>
        <v>2.333449958713368E-2</v>
      </c>
      <c r="AB206" s="29">
        <f>ABS(('6050_Module3Project_Data'!$E188-'Part 1'!W206)/'6050_Module3Project_Data'!$E188)</f>
        <v>2.2456157131811292E-2</v>
      </c>
      <c r="AC206" s="29">
        <f>ABS(('6050_Module3Project_Data'!$E188-'Part 1'!X206)/'6050_Module3Project_Data'!$E188)</f>
        <v>1.9720325303344822E-2</v>
      </c>
      <c r="AE206" s="30">
        <f>ABS(('6050_Module3Project_Data'!$E188-'Part 1'!U206)/AVERAGE('6050_Module3Project_Data'!$E$2:$E$253))</f>
        <v>1.9224073921433864E-2</v>
      </c>
      <c r="AF206" s="30">
        <f>ABS(('6050_Module3Project_Data'!$E188-'Part 1'!V206)/AVERAGE('6050_Module3Project_Data'!$E$2:$E$253))</f>
        <v>2.5644426118911039E-2</v>
      </c>
      <c r="AG206" s="30">
        <f>ABS(('6050_Module3Project_Data'!$E188-'Part 1'!W206)/AVERAGE('6050_Module3Project_Data'!$E$2:$E$253))</f>
        <v>2.4679134871995349E-2</v>
      </c>
      <c r="AH206" s="31">
        <f>ABS(('6050_Module3Project_Data'!$E188-'Part 1'!X206)/AVERAGE('6050_Module3Project_Data'!$E$2:$E$253))</f>
        <v>2.1672477843123032E-2</v>
      </c>
    </row>
    <row r="207" spans="1:34" x14ac:dyDescent="0.2">
      <c r="A207" s="3"/>
      <c r="B207" s="2"/>
      <c r="C207" s="1"/>
      <c r="D207" s="2"/>
      <c r="E207" s="8">
        <v>188</v>
      </c>
      <c r="F207" s="27">
        <f>C$21*'6050_Module3Project_Data'!C188+(1-'Part 1'!C$21)*'Part 1'!F206</f>
        <v>154.4876280924309</v>
      </c>
      <c r="G207" s="1">
        <f>C$22*'6050_Module3Project_Data'!C188+(1-'Part 1'!C$22)*'Part 1'!G206</f>
        <v>155.10461606581907</v>
      </c>
      <c r="H207" s="1">
        <f>C$23*'6050_Module3Project_Data'!C188+(1-'Part 1'!C$23)*'Part 1'!H206</f>
        <v>156.54299834692097</v>
      </c>
      <c r="I207" s="1">
        <f>C$24*'6050_Module3Project_Data'!C188+(1-'Part 1'!C$24)*'Part 1'!I206</f>
        <v>157.7623089490132</v>
      </c>
      <c r="K207" s="29">
        <f>ABS(('6050_Module3Project_Data'!C189-'Part 1'!F207)/'6050_Module3Project_Data'!C189)</f>
        <v>1.7529286648282041E-2</v>
      </c>
      <c r="L207" s="29">
        <f>ABS(('6050_Module3Project_Data'!$C189-'Part 1'!G207)/'6050_Module3Project_Data'!$C189)</f>
        <v>1.3605525102914559E-2</v>
      </c>
      <c r="M207" s="29">
        <f>ABS(('6050_Module3Project_Data'!$C189-'Part 1'!H207)/'6050_Module3Project_Data'!$C189)</f>
        <v>4.4580711401859575E-3</v>
      </c>
      <c r="N207" s="29">
        <f>ABS(('6050_Module3Project_Data'!$C189-'Part 1'!I207)/'6050_Module3Project_Data'!$C189)</f>
        <v>3.2961870604651562E-3</v>
      </c>
      <c r="P207" s="30">
        <f>ABS(('6050_Module3Project_Data'!$C189-'Part 1'!F207)/AVERAGE('6050_Module3Project_Data'!$C$2:$C$253))</f>
        <v>2.0580952934483417E-2</v>
      </c>
      <c r="Q207" s="30">
        <f>ABS(('6050_Module3Project_Data'!$C189-'Part 1'!G207)/AVERAGE('6050_Module3Project_Data'!$C$2:$C$253))</f>
        <v>1.5974105359242333E-2</v>
      </c>
      <c r="R207" s="30">
        <f>ABS(('6050_Module3Project_Data'!$C189-'Part 1'!H207)/AVERAGE('6050_Module3Project_Data'!$C$2:$C$253))</f>
        <v>5.2341749071539148E-3</v>
      </c>
      <c r="S207" s="31">
        <f>ABS(('6050_Module3Project_Data'!$C189-'Part 1'!I207)/AVERAGE('6050_Module3Project_Data'!$C$2:$C$253))</f>
        <v>3.8700189069778923E-3</v>
      </c>
      <c r="U207" s="27">
        <f>C$21*'6050_Module3Project_Data'!$E188+(1-'Part 1'!C$21)*'Part 1'!U206</f>
        <v>483.78385286868706</v>
      </c>
      <c r="V207" s="1">
        <f>C$22*'6050_Module3Project_Data'!$E188+(1-'Part 1'!C$22)*'Part 1'!V206</f>
        <v>483.78055065194803</v>
      </c>
      <c r="W207" s="1">
        <f>C$23*'6050_Module3Project_Data'!$E188+(1-'Part 1'!C$23)*'Part 1'!W206</f>
        <v>486.24274855610372</v>
      </c>
      <c r="X207" s="1">
        <f>C$24*'6050_Module3Project_Data'!$E188+(1-'Part 1'!C$24)*'Part 1'!X206</f>
        <v>488.71483840204155</v>
      </c>
      <c r="Z207" s="29">
        <f>ABS(('6050_Module3Project_Data'!$E189-'Part 1'!U207)/'6050_Module3Project_Data'!$E189)</f>
        <v>1.9648532696723408E-2</v>
      </c>
      <c r="AA207" s="29">
        <f>ABS(('6050_Module3Project_Data'!$E189-'Part 1'!V207)/'6050_Module3Project_Data'!$E189)</f>
        <v>1.9655224389731073E-2</v>
      </c>
      <c r="AB207" s="29">
        <f>ABS(('6050_Module3Project_Data'!$E189-'Part 1'!W207)/'6050_Module3Project_Data'!$E189)</f>
        <v>1.4665766155817547E-2</v>
      </c>
      <c r="AC207" s="29">
        <f>ABS(('6050_Module3Project_Data'!$E189-'Part 1'!X207)/'6050_Module3Project_Data'!$E189)</f>
        <v>9.6562626484144251E-3</v>
      </c>
      <c r="AE207" s="30">
        <f>ABS(('6050_Module3Project_Data'!$E189-'Part 1'!U207)/AVERAGE('6050_Module3Project_Data'!$E$2:$E$253))</f>
        <v>2.17181278182546E-2</v>
      </c>
      <c r="AF207" s="30">
        <f>ABS(('6050_Module3Project_Data'!$E189-'Part 1'!V207)/AVERAGE('6050_Module3Project_Data'!$E$2:$E$253))</f>
        <v>2.1725524352454079E-2</v>
      </c>
      <c r="AG207" s="30">
        <f>ABS(('6050_Module3Project_Data'!$E189-'Part 1'!W207)/AVERAGE('6050_Module3Project_Data'!$E$2:$E$253))</f>
        <v>1.6210522629905751E-2</v>
      </c>
      <c r="AH207" s="31">
        <f>ABS(('6050_Module3Project_Data'!$E189-'Part 1'!X207)/AVERAGE('6050_Module3Project_Data'!$E$2:$E$253))</f>
        <v>1.0673364249732217E-2</v>
      </c>
    </row>
    <row r="208" spans="1:34" x14ac:dyDescent="0.2">
      <c r="A208" s="3"/>
      <c r="B208" s="2"/>
      <c r="C208" s="1"/>
      <c r="D208" s="2"/>
      <c r="E208" s="8">
        <v>189</v>
      </c>
      <c r="F208" s="27">
        <f>C$21*'6050_Module3Project_Data'!C189+(1-'Part 1'!C$21)*'Part 1'!F207</f>
        <v>155.03890313394473</v>
      </c>
      <c r="G208" s="1">
        <f>C$22*'6050_Module3Project_Data'!C189+(1-'Part 1'!C$22)*'Part 1'!G207</f>
        <v>155.96037095949146</v>
      </c>
      <c r="H208" s="1">
        <f>C$23*'6050_Module3Project_Data'!C189+(1-'Part 1'!C$23)*'Part 1'!H207</f>
        <v>156.96360131876838</v>
      </c>
      <c r="I208" s="1">
        <f>C$24*'6050_Module3Project_Data'!C189+(1-'Part 1'!C$24)*'Part 1'!I207</f>
        <v>157.34766442980265</v>
      </c>
      <c r="K208" s="29">
        <f>ABS(('6050_Module3Project_Data'!C190-'Part 1'!F208)/'6050_Module3Project_Data'!C190)</f>
        <v>1.5228932770867523E-2</v>
      </c>
      <c r="L208" s="29">
        <f>ABS(('6050_Module3Project_Data'!$C190-'Part 1'!G208)/'6050_Module3Project_Data'!$C190)</f>
        <v>9.3759833779207252E-3</v>
      </c>
      <c r="M208" s="29">
        <f>ABS(('6050_Module3Project_Data'!$C190-'Part 1'!H208)/'6050_Module3Project_Data'!$C190)</f>
        <v>3.0036973799459393E-3</v>
      </c>
      <c r="N208" s="29">
        <f>ABS(('6050_Module3Project_Data'!$C190-'Part 1'!I208)/'6050_Module3Project_Data'!$C190)</f>
        <v>5.6421779068569346E-4</v>
      </c>
      <c r="P208" s="30">
        <f>ABS(('6050_Module3Project_Data'!$C190-'Part 1'!F208)/AVERAGE('6050_Module3Project_Data'!$C$2:$C$253))</f>
        <v>1.7902019288186945E-2</v>
      </c>
      <c r="Q208" s="30">
        <f>ABS(('6050_Module3Project_Data'!$C190-'Part 1'!G208)/AVERAGE('6050_Module3Project_Data'!$C$2:$C$253))</f>
        <v>1.1021720156145611E-2</v>
      </c>
      <c r="R208" s="30">
        <f>ABS(('6050_Module3Project_Data'!$C190-'Part 1'!H208)/AVERAGE('6050_Module3Project_Data'!$C$2:$C$253))</f>
        <v>3.5309269034619053E-3</v>
      </c>
      <c r="S208" s="31">
        <f>ABS(('6050_Module3Project_Data'!$C190-'Part 1'!I208)/AVERAGE('6050_Module3Project_Data'!$C$2:$C$253))</f>
        <v>6.6325315920467628E-4</v>
      </c>
      <c r="U208" s="27">
        <f>C$21*'6050_Module3Project_Data'!$E189+(1-'Part 1'!C$21)*'Part 1'!U207</f>
        <v>485.72308449494966</v>
      </c>
      <c r="V208" s="1">
        <f>C$22*'6050_Module3Project_Data'!$E189+(1-'Part 1'!C$22)*'Part 1'!V207</f>
        <v>487.66033479116885</v>
      </c>
      <c r="W208" s="1">
        <f>C$23*'6050_Module3Project_Data'!$E189+(1-'Part 1'!C$23)*'Part 1'!W207</f>
        <v>490.58510602244144</v>
      </c>
      <c r="X208" s="1">
        <f>C$24*'6050_Module3Project_Data'!$E189+(1-'Part 1'!C$24)*'Part 1'!X207</f>
        <v>492.52697648040834</v>
      </c>
      <c r="Z208" s="29">
        <f>ABS(('6050_Module3Project_Data'!$E190-'Part 1'!U208)/'6050_Module3Project_Data'!$E190)</f>
        <v>2.8612111952052599E-2</v>
      </c>
      <c r="AA208" s="29">
        <f>ABS(('6050_Module3Project_Data'!$E190-'Part 1'!V208)/'6050_Module3Project_Data'!$E190)</f>
        <v>2.4737843806404716E-2</v>
      </c>
      <c r="AB208" s="29">
        <f>ABS(('6050_Module3Project_Data'!$E190-'Part 1'!W208)/'6050_Module3Project_Data'!$E190)</f>
        <v>1.8888652281312989E-2</v>
      </c>
      <c r="AC208" s="29">
        <f>ABS(('6050_Module3Project_Data'!$E190-'Part 1'!X208)/'6050_Module3Project_Data'!$E190)</f>
        <v>1.5005144366533656E-2</v>
      </c>
      <c r="AE208" s="30">
        <f>ABS(('6050_Module3Project_Data'!$E190-'Part 1'!U208)/AVERAGE('6050_Module3Project_Data'!$E$2:$E$253))</f>
        <v>3.2045619445753057E-2</v>
      </c>
      <c r="AF208" s="30">
        <f>ABS(('6050_Module3Project_Data'!$E190-'Part 1'!V208)/AVERAGE('6050_Module3Project_Data'!$E$2:$E$253))</f>
        <v>2.7706431802621775E-2</v>
      </c>
      <c r="AG208" s="30">
        <f>ABS(('6050_Module3Project_Data'!$E190-'Part 1'!W208)/AVERAGE('6050_Module3Project_Data'!$E$2:$E$253))</f>
        <v>2.1155326243111807E-2</v>
      </c>
      <c r="AH208" s="31">
        <f>ABS(('6050_Module3Project_Data'!$E190-'Part 1'!X208)/AVERAGE('6050_Module3Project_Data'!$E$2:$E$253))</f>
        <v>1.680579004109577E-2</v>
      </c>
    </row>
    <row r="209" spans="1:34" x14ac:dyDescent="0.2">
      <c r="A209" s="3"/>
      <c r="B209" s="2"/>
      <c r="C209" s="1"/>
      <c r="D209" s="2"/>
      <c r="E209" s="8">
        <v>190</v>
      </c>
      <c r="F209" s="27">
        <f>C$21*'6050_Module3Project_Data'!C190+(1-'Part 1'!C$21)*'Part 1'!F208</f>
        <v>155.51842108715579</v>
      </c>
      <c r="G209" s="1">
        <f>C$22*'6050_Module3Project_Data'!C190+(1-'Part 1'!C$22)*'Part 1'!G208</f>
        <v>156.55081973569486</v>
      </c>
      <c r="H209" s="1">
        <f>C$23*'6050_Module3Project_Data'!C190+(1-'Part 1'!C$23)*'Part 1'!H208</f>
        <v>157.24733626750734</v>
      </c>
      <c r="I209" s="1">
        <f>C$24*'6050_Module3Project_Data'!C190+(1-'Part 1'!C$24)*'Part 1'!I208</f>
        <v>157.41872720596052</v>
      </c>
      <c r="K209" s="29">
        <f>ABS(('6050_Module3Project_Data'!C191-'Part 1'!F209)/'6050_Module3Project_Data'!C191)</f>
        <v>3.4424928707133047E-2</v>
      </c>
      <c r="L209" s="29">
        <f>ABS(('6050_Module3Project_Data'!$C191-'Part 1'!G209)/'6050_Module3Project_Data'!$C191)</f>
        <v>2.8015023104329163E-2</v>
      </c>
      <c r="M209" s="29">
        <f>ABS(('6050_Module3Project_Data'!$C191-'Part 1'!H209)/'6050_Module3Project_Data'!$C191)</f>
        <v>2.369052575436836E-2</v>
      </c>
      <c r="N209" s="29">
        <f>ABS(('6050_Module3Project_Data'!$C191-'Part 1'!I209)/'6050_Module3Project_Data'!$C191)</f>
        <v>2.2626402183289009E-2</v>
      </c>
      <c r="P209" s="30">
        <f>ABS(('6050_Module3Project_Data'!$C191-'Part 1'!F209)/AVERAGE('6050_Module3Project_Data'!$C$2:$C$253))</f>
        <v>4.139958499363712E-2</v>
      </c>
      <c r="Q209" s="30">
        <f>ABS(('6050_Module3Project_Data'!$C191-'Part 1'!G209)/AVERAGE('6050_Module3Project_Data'!$C$2:$C$253))</f>
        <v>3.3691001656775063E-2</v>
      </c>
      <c r="R209" s="30">
        <f>ABS(('6050_Module3Project_Data'!$C191-'Part 1'!H209)/AVERAGE('6050_Module3Project_Data'!$C$2:$C$253))</f>
        <v>2.8490340324472455E-2</v>
      </c>
      <c r="S209" s="31">
        <f>ABS(('6050_Module3Project_Data'!$C191-'Part 1'!I209)/AVERAGE('6050_Module3Project_Data'!$C$2:$C$253))</f>
        <v>2.7210620194928543E-2</v>
      </c>
      <c r="U209" s="27">
        <f>C$21*'6050_Module3Project_Data'!$E190+(1-'Part 1'!C$21)*'Part 1'!U208</f>
        <v>488.58446735595976</v>
      </c>
      <c r="V209" s="1">
        <f>C$22*'6050_Module3Project_Data'!$E190+(1-'Part 1'!C$22)*'Part 1'!V208</f>
        <v>492.60820039470133</v>
      </c>
      <c r="W209" s="1">
        <f>C$23*'6050_Module3Project_Data'!$E190+(1-'Part 1'!C$23)*'Part 1'!W208</f>
        <v>496.25204168897653</v>
      </c>
      <c r="X209" s="1">
        <f>C$24*'6050_Module3Project_Data'!$E190+(1-'Part 1'!C$24)*'Part 1'!X208</f>
        <v>498.52939433608168</v>
      </c>
      <c r="Z209" s="29">
        <f>ABS(('6050_Module3Project_Data'!$E191-'Part 1'!U209)/'6050_Module3Project_Data'!$E191)</f>
        <v>7.3791097269980704E-2</v>
      </c>
      <c r="AA209" s="29">
        <f>ABS(('6050_Module3Project_Data'!$E191-'Part 1'!V209)/'6050_Module3Project_Data'!$E191)</f>
        <v>6.6163312082990366E-2</v>
      </c>
      <c r="AB209" s="29">
        <f>ABS(('6050_Module3Project_Data'!$E191-'Part 1'!W209)/'6050_Module3Project_Data'!$E191)</f>
        <v>5.9255687153452571E-2</v>
      </c>
      <c r="AC209" s="29">
        <f>ABS(('6050_Module3Project_Data'!$E191-'Part 1'!X209)/'6050_Module3Project_Data'!$E191)</f>
        <v>5.4938512872781418E-2</v>
      </c>
      <c r="AE209" s="30">
        <f>ABS(('6050_Module3Project_Data'!$E191-'Part 1'!U209)/AVERAGE('6050_Module3Project_Data'!$E$2:$E$253))</f>
        <v>8.7188131087141157E-2</v>
      </c>
      <c r="AF209" s="30">
        <f>ABS(('6050_Module3Project_Data'!$E191-'Part 1'!V209)/AVERAGE('6050_Module3Project_Data'!$E$2:$E$253))</f>
        <v>7.8175494612111804E-2</v>
      </c>
      <c r="AG209" s="30">
        <f>ABS(('6050_Module3Project_Data'!$E191-'Part 1'!W209)/AVERAGE('6050_Module3Project_Data'!$E$2:$E$253))</f>
        <v>7.0013766027783586E-2</v>
      </c>
      <c r="AH209" s="31">
        <f>ABS(('6050_Module3Project_Data'!$E191-'Part 1'!X209)/AVERAGE('6050_Module3Project_Data'!$E$2:$E$253))</f>
        <v>6.4912793538757896E-2</v>
      </c>
    </row>
    <row r="210" spans="1:34" x14ac:dyDescent="0.2">
      <c r="A210" s="3"/>
      <c r="B210" s="2"/>
      <c r="C210" s="1"/>
      <c r="D210" s="2"/>
      <c r="E210" s="8">
        <v>191</v>
      </c>
      <c r="F210" s="27">
        <f>C$21*'6050_Module3Project_Data'!C191+(1-'Part 1'!C$21)*'Part 1'!F209</f>
        <v>156.62733756972463</v>
      </c>
      <c r="G210" s="1">
        <f>C$22*'6050_Module3Project_Data'!C191+(1-'Part 1'!C$22)*'Part 1'!G209</f>
        <v>158.35569324141693</v>
      </c>
      <c r="H210" s="1">
        <f>C$23*'6050_Module3Project_Data'!C191+(1-'Part 1'!C$23)*'Part 1'!H209</f>
        <v>159.53673660700292</v>
      </c>
      <c r="I210" s="1">
        <f>C$24*'6050_Module3Project_Data'!C191+(1-'Part 1'!C$24)*'Part 1'!I209</f>
        <v>160.33414824119211</v>
      </c>
      <c r="K210" s="29">
        <f>ABS(('6050_Module3Project_Data'!C192-'Part 1'!F210)/'6050_Module3Project_Data'!C192)</f>
        <v>2.4149604462376374E-3</v>
      </c>
      <c r="L210" s="29">
        <f>ABS(('6050_Module3Project_Data'!$C192-'Part 1'!G210)/'6050_Module3Project_Data'!$C192)</f>
        <v>1.3476436745068349E-2</v>
      </c>
      <c r="M210" s="29">
        <f>ABS(('6050_Module3Project_Data'!$C192-'Part 1'!H210)/'6050_Module3Project_Data'!$C192)</f>
        <v>2.10351142848187E-2</v>
      </c>
      <c r="N210" s="29">
        <f>ABS(('6050_Module3Project_Data'!$C192-'Part 1'!I210)/'6050_Module3Project_Data'!$C192)</f>
        <v>2.6138548743629506E-2</v>
      </c>
      <c r="P210" s="30">
        <f>ABS(('6050_Module3Project_Data'!$C192-'Part 1'!F210)/AVERAGE('6050_Module3Project_Data'!$C$2:$C$253))</f>
        <v>2.8174563251002088E-3</v>
      </c>
      <c r="Q210" s="30">
        <f>ABS(('6050_Module3Project_Data'!$C192-'Part 1'!G210)/AVERAGE('6050_Module3Project_Data'!$C$2:$C$253))</f>
        <v>1.5722523325944954E-2</v>
      </c>
      <c r="R210" s="30">
        <f>ABS(('6050_Module3Project_Data'!$C192-'Part 1'!H210)/AVERAGE('6050_Module3Project_Data'!$C$2:$C$253))</f>
        <v>2.4540988190220797E-2</v>
      </c>
      <c r="S210" s="31">
        <f>ABS(('6050_Module3Project_Data'!$C192-'Part 1'!I210)/AVERAGE('6050_Module3Project_Data'!$C$2:$C$253))</f>
        <v>3.0495000281024198E-2</v>
      </c>
      <c r="U210" s="27">
        <f>C$21*'6050_Module3Project_Data'!$E191+(1-'Part 1'!C$21)*'Part 1'!U209</f>
        <v>496.36957584476784</v>
      </c>
      <c r="V210" s="1">
        <f>C$22*'6050_Module3Project_Data'!$E191+(1-'Part 1'!C$22)*'Part 1'!V209</f>
        <v>506.5689241568208</v>
      </c>
      <c r="W210" s="1">
        <f>C$23*'6050_Module3Project_Data'!$E191+(1-'Part 1'!C$23)*'Part 1'!W209</f>
        <v>515.00682255559059</v>
      </c>
      <c r="X210" s="1">
        <f>C$24*'6050_Module3Project_Data'!$E191+(1-'Part 1'!C$24)*'Part 1'!X209</f>
        <v>521.71388670721637</v>
      </c>
      <c r="Z210" s="29">
        <f>ABS(('6050_Module3Project_Data'!$E192-'Part 1'!U210)/'6050_Module3Project_Data'!$E192)</f>
        <v>1.3299450934581998E-2</v>
      </c>
      <c r="AA210" s="29">
        <f>ABS(('6050_Module3Project_Data'!$E192-'Part 1'!V210)/'6050_Module3Project_Data'!$E192)</f>
        <v>6.9751651364871412E-3</v>
      </c>
      <c r="AB210" s="29">
        <f>ABS(('6050_Module3Project_Data'!$E192-'Part 1'!W210)/'6050_Module3Project_Data'!$E192)</f>
        <v>2.3748310365734823E-2</v>
      </c>
      <c r="AC210" s="29">
        <f>ABS(('6050_Module3Project_Data'!$E192-'Part 1'!X210)/'6050_Module3Project_Data'!$E192)</f>
        <v>3.7080843629408868E-2</v>
      </c>
      <c r="AE210" s="30">
        <f>ABS(('6050_Module3Project_Data'!$E192-'Part 1'!U210)/AVERAGE('6050_Module3Project_Data'!$E$2:$E$253))</f>
        <v>1.498567090907043E-2</v>
      </c>
      <c r="AF210" s="30">
        <f>ABS(('6050_Module3Project_Data'!$E192-'Part 1'!V210)/AVERAGE('6050_Module3Project_Data'!$E$2:$E$253))</f>
        <v>7.8595371933753398E-3</v>
      </c>
      <c r="AG210" s="30">
        <f>ABS(('6050_Module3Project_Data'!$E192-'Part 1'!W210)/AVERAGE('6050_Module3Project_Data'!$E$2:$E$253))</f>
        <v>2.6759327549528911E-2</v>
      </c>
      <c r="AH210" s="31">
        <f>ABS(('6050_Module3Project_Data'!$E192-'Part 1'!X210)/AVERAGE('6050_Module3Project_Data'!$E$2:$E$253))</f>
        <v>4.1782275252890896E-2</v>
      </c>
    </row>
    <row r="211" spans="1:34" x14ac:dyDescent="0.2">
      <c r="A211" s="3"/>
      <c r="B211" s="2"/>
      <c r="C211" s="1"/>
      <c r="D211" s="2"/>
      <c r="E211" s="8">
        <v>192</v>
      </c>
      <c r="F211" s="27">
        <f>C$21*'6050_Module3Project_Data'!C192+(1-'Part 1'!C$21)*'Part 1'!F210</f>
        <v>156.55187005577972</v>
      </c>
      <c r="G211" s="1">
        <f>C$22*'6050_Module3Project_Data'!C192+(1-'Part 1'!C$22)*'Part 1'!G210</f>
        <v>157.51341594485015</v>
      </c>
      <c r="H211" s="1">
        <f>C$23*'6050_Module3Project_Data'!C192+(1-'Part 1'!C$23)*'Part 1'!H210</f>
        <v>157.56469464280116</v>
      </c>
      <c r="I211" s="1">
        <f>C$24*'6050_Module3Project_Data'!C192+(1-'Part 1'!C$24)*'Part 1'!I210</f>
        <v>157.06682964823841</v>
      </c>
      <c r="K211" s="29">
        <f>ABS(('6050_Module3Project_Data'!C193-'Part 1'!F211)/'6050_Module3Project_Data'!C193)</f>
        <v>2.1306179679100326E-2</v>
      </c>
      <c r="L211" s="29">
        <f>ABS(('6050_Module3Project_Data'!$C193-'Part 1'!G211)/'6050_Module3Project_Data'!$C193)</f>
        <v>1.5295015333041093E-2</v>
      </c>
      <c r="M211" s="29">
        <f>ABS(('6050_Module3Project_Data'!$C193-'Part 1'!H211)/'6050_Module3Project_Data'!$C193)</f>
        <v>1.4974443341273319E-2</v>
      </c>
      <c r="N211" s="29">
        <f>ABS(('6050_Module3Project_Data'!$C193-'Part 1'!I211)/'6050_Module3Project_Data'!$C193)</f>
        <v>1.8086877535505863E-2</v>
      </c>
      <c r="P211" s="30">
        <f>ABS(('6050_Module3Project_Data'!$C193-'Part 1'!F211)/AVERAGE('6050_Module3Project_Data'!$C$2:$C$253))</f>
        <v>2.5447442596483839E-2</v>
      </c>
      <c r="Q211" s="30">
        <f>ABS(('6050_Module3Project_Data'!$C193-'Part 1'!G211)/AVERAGE('6050_Module3Project_Data'!$C$2:$C$253))</f>
        <v>1.826789366099716E-2</v>
      </c>
      <c r="R211" s="30">
        <f>ABS(('6050_Module3Project_Data'!$C193-'Part 1'!H211)/AVERAGE('6050_Module3Project_Data'!$C$2:$C$253))</f>
        <v>1.7885012380475858E-2</v>
      </c>
      <c r="S211" s="31">
        <f>ABS(('6050_Module3Project_Data'!$C193-'Part 1'!I211)/AVERAGE('6050_Module3Project_Data'!$C$2:$C$253))</f>
        <v>2.1602407600359336E-2</v>
      </c>
      <c r="U211" s="27">
        <f>C$21*'6050_Module3Project_Data'!$E192+(1-'Part 1'!C$21)*'Part 1'!U210</f>
        <v>497.7076601958143</v>
      </c>
      <c r="V211" s="1">
        <f>C$22*'6050_Module3Project_Data'!$E192+(1-'Part 1'!C$22)*'Part 1'!V210</f>
        <v>505.16535353409245</v>
      </c>
      <c r="W211" s="1">
        <f>C$23*'6050_Module3Project_Data'!$E192+(1-'Part 1'!C$23)*'Part 1'!W210</f>
        <v>507.83872758223617</v>
      </c>
      <c r="X211" s="1">
        <f>C$24*'6050_Module3Project_Data'!$E192+(1-'Part 1'!C$24)*'Part 1'!X210</f>
        <v>506.79077542144324</v>
      </c>
      <c r="Z211" s="29">
        <f>ABS(('6050_Module3Project_Data'!$E193-'Part 1'!U211)/'6050_Module3Project_Data'!$E193)</f>
        <v>4.4064848034194595E-2</v>
      </c>
      <c r="AA211" s="29">
        <f>ABS(('6050_Module3Project_Data'!$E193-'Part 1'!V211)/'6050_Module3Project_Data'!$E193)</f>
        <v>2.9741035513735317E-2</v>
      </c>
      <c r="AB211" s="29">
        <f>ABS(('6050_Module3Project_Data'!$E193-'Part 1'!W211)/'6050_Module3Project_Data'!$E193)</f>
        <v>2.4606350172609023E-2</v>
      </c>
      <c r="AC211" s="29">
        <f>ABS(('6050_Module3Project_Data'!$E193-'Part 1'!X211)/'6050_Module3Project_Data'!$E193)</f>
        <v>2.6619126724383119E-2</v>
      </c>
      <c r="AE211" s="30">
        <f>ABS(('6050_Module3Project_Data'!$E193-'Part 1'!U211)/AVERAGE('6050_Module3Project_Data'!$E$2:$E$253))</f>
        <v>5.1387899360917866E-2</v>
      </c>
      <c r="AF211" s="30">
        <f>ABS(('6050_Module3Project_Data'!$E193-'Part 1'!V211)/AVERAGE('6050_Module3Project_Data'!$E$2:$E$253))</f>
        <v>3.4683640317636447E-2</v>
      </c>
      <c r="AG211" s="30">
        <f>ABS(('6050_Module3Project_Data'!$E193-'Part 1'!W211)/AVERAGE('6050_Module3Project_Data'!$E$2:$E$253))</f>
        <v>2.8695631613850137E-2</v>
      </c>
      <c r="AH211" s="31">
        <f>ABS(('6050_Module3Project_Data'!$E193-'Part 1'!X211)/AVERAGE('6050_Module3Project_Data'!$E$2:$E$253))</f>
        <v>3.1042907583083448E-2</v>
      </c>
    </row>
    <row r="212" spans="1:34" x14ac:dyDescent="0.2">
      <c r="A212" s="3"/>
      <c r="B212" s="2"/>
      <c r="C212" s="1"/>
      <c r="D212" s="2"/>
      <c r="E212" s="8">
        <v>193</v>
      </c>
      <c r="F212" s="27">
        <f>C$21*'6050_Module3Project_Data'!C193+(1-'Part 1'!C$21)*'Part 1'!F211</f>
        <v>157.23349738462377</v>
      </c>
      <c r="G212" s="1">
        <f>C$22*'6050_Module3Project_Data'!C193+(1-'Part 1'!C$22)*'Part 1'!G211</f>
        <v>158.49205224691008</v>
      </c>
      <c r="H212" s="1">
        <f>C$23*'6050_Module3Project_Data'!C193+(1-'Part 1'!C$23)*'Part 1'!H211</f>
        <v>159.00188187712047</v>
      </c>
      <c r="I212" s="1">
        <f>C$24*'6050_Module3Project_Data'!C193+(1-'Part 1'!C$24)*'Part 1'!I211</f>
        <v>159.38137128964769</v>
      </c>
      <c r="K212" s="29">
        <f>ABS(('6050_Module3Project_Data'!C194-'Part 1'!F212)/'6050_Module3Project_Data'!C194)</f>
        <v>1.4422742672542529E-2</v>
      </c>
      <c r="L212" s="29">
        <f>ABS(('6050_Module3Project_Data'!$C194-'Part 1'!G212)/'6050_Module3Project_Data'!$C194)</f>
        <v>2.2542556175649073E-2</v>
      </c>
      <c r="M212" s="29">
        <f>ABS(('6050_Module3Project_Data'!$C194-'Part 1'!H212)/'6050_Module3Project_Data'!$C194)</f>
        <v>2.5831822015157956E-2</v>
      </c>
      <c r="N212" s="29">
        <f>ABS(('6050_Module3Project_Data'!$C194-'Part 1'!I212)/'6050_Module3Project_Data'!$C194)</f>
        <v>2.8280172379898376E-2</v>
      </c>
      <c r="P212" s="30">
        <f>ABS(('6050_Module3Project_Data'!$C194-'Part 1'!F212)/AVERAGE('6050_Module3Project_Data'!$C$2:$C$253))</f>
        <v>1.6691720231960007E-2</v>
      </c>
      <c r="Q212" s="30">
        <f>ABS(('6050_Module3Project_Data'!$C194-'Part 1'!G212)/AVERAGE('6050_Module3Project_Data'!$C$2:$C$253))</f>
        <v>2.6088938112548657E-2</v>
      </c>
      <c r="R212" s="30">
        <f>ABS(('6050_Module3Project_Data'!$C194-'Part 1'!H212)/AVERAGE('6050_Module3Project_Data'!$C$2:$C$253))</f>
        <v>2.9895669356956738E-2</v>
      </c>
      <c r="S212" s="31">
        <f>ABS(('6050_Module3Project_Data'!$C194-'Part 1'!I212)/AVERAGE('6050_Module3Project_Data'!$C$2:$C$253))</f>
        <v>3.2729192789075212E-2</v>
      </c>
      <c r="U212" s="27">
        <f>C$21*'6050_Module3Project_Data'!$E193+(1-'Part 1'!C$21)*'Part 1'!U211</f>
        <v>502.29613303665144</v>
      </c>
      <c r="V212" s="1">
        <f>C$22*'6050_Module3Project_Data'!$E193+(1-'Part 1'!C$22)*'Part 1'!V211</f>
        <v>511.35922188045544</v>
      </c>
      <c r="W212" s="1">
        <f>C$23*'6050_Module3Project_Data'!$E193+(1-'Part 1'!C$23)*'Part 1'!W211</f>
        <v>515.5255056728945</v>
      </c>
      <c r="X212" s="1">
        <f>C$24*'6050_Module3Project_Data'!$E193+(1-'Part 1'!C$24)*'Part 1'!X211</f>
        <v>517.87817460428869</v>
      </c>
      <c r="Z212" s="29">
        <f>ABS(('6050_Module3Project_Data'!$E194-'Part 1'!U212)/'6050_Module3Project_Data'!$E194)</f>
        <v>7.0647836360447991E-3</v>
      </c>
      <c r="AA212" s="29">
        <f>ABS(('6050_Module3Project_Data'!$E194-'Part 1'!V212)/'6050_Module3Project_Data'!$E194)</f>
        <v>1.0851062197057858E-2</v>
      </c>
      <c r="AB212" s="29">
        <f>ABS(('6050_Module3Project_Data'!$E194-'Part 1'!W212)/'6050_Module3Project_Data'!$E194)</f>
        <v>1.9086940649614571E-2</v>
      </c>
      <c r="AC212" s="29">
        <f>ABS(('6050_Module3Project_Data'!$E194-'Part 1'!X212)/'6050_Module3Project_Data'!$E194)</f>
        <v>2.3737678891026018E-2</v>
      </c>
      <c r="AE212" s="30">
        <f>ABS(('6050_Module3Project_Data'!$E194-'Part 1'!U212)/AVERAGE('6050_Module3Project_Data'!$E$2:$E$253))</f>
        <v>8.004984246900354E-3</v>
      </c>
      <c r="AF212" s="30">
        <f>ABS(('6050_Module3Project_Data'!$E194-'Part 1'!V212)/AVERAGE('6050_Module3Project_Data'!$E$2:$E$253))</f>
        <v>1.2295151051251995E-2</v>
      </c>
      <c r="AG212" s="30">
        <f>ABS(('6050_Module3Project_Data'!$E194-'Part 1'!W212)/AVERAGE('6050_Module3Project_Data'!$E$2:$E$253))</f>
        <v>2.1627082596293937E-2</v>
      </c>
      <c r="AH212" s="31">
        <f>ABS(('6050_Module3Project_Data'!$E194-'Part 1'!X212)/AVERAGE('6050_Module3Project_Data'!$E$2:$E$253))</f>
        <v>2.6896753725217326E-2</v>
      </c>
    </row>
    <row r="213" spans="1:34" x14ac:dyDescent="0.2">
      <c r="A213" s="3"/>
      <c r="B213" s="2"/>
      <c r="C213" s="1"/>
      <c r="D213" s="2"/>
      <c r="E213" s="8">
        <v>194</v>
      </c>
      <c r="F213" s="27">
        <f>C$21*'6050_Module3Project_Data'!C194+(1-'Part 1'!C$21)*'Part 1'!F212</f>
        <v>156.78639812769904</v>
      </c>
      <c r="G213" s="1">
        <f>C$22*'6050_Module3Project_Data'!C194+(1-'Part 1'!C$22)*'Part 1'!G212</f>
        <v>157.09443178814604</v>
      </c>
      <c r="H213" s="1">
        <f>C$23*'6050_Module3Project_Data'!C194+(1-'Part 1'!C$23)*'Part 1'!H212</f>
        <v>156.59955341084819</v>
      </c>
      <c r="I213" s="1">
        <f>C$24*'6050_Module3Project_Data'!C194+(1-'Part 1'!C$24)*'Part 1'!I212</f>
        <v>155.87467513792956</v>
      </c>
      <c r="K213" s="29">
        <f>ABS(('6050_Module3Project_Data'!C195-'Part 1'!F213)/'6050_Module3Project_Data'!C195)</f>
        <v>1.8763409282030592E-2</v>
      </c>
      <c r="L213" s="29">
        <f>ABS(('6050_Module3Project_Data'!$C195-'Part 1'!G213)/'6050_Module3Project_Data'!$C195)</f>
        <v>1.6835602390534769E-2</v>
      </c>
      <c r="M213" s="29">
        <f>ABS(('6050_Module3Project_Data'!$C195-'Part 1'!H213)/'6050_Module3Project_Data'!$C195)</f>
        <v>1.9932763735897651E-2</v>
      </c>
      <c r="N213" s="29">
        <f>ABS(('6050_Module3Project_Data'!$C195-'Part 1'!I213)/'6050_Module3Project_Data'!$C195)</f>
        <v>2.4469363171168098E-2</v>
      </c>
      <c r="P213" s="30">
        <f>ABS(('6050_Module3Project_Data'!$C195-'Part 1'!F213)/AVERAGE('6050_Module3Project_Data'!$C$2:$C$253))</f>
        <v>2.2385847694198904E-2</v>
      </c>
      <c r="Q213" s="30">
        <f>ABS(('6050_Module3Project_Data'!$C195-'Part 1'!G213)/AVERAGE('6050_Module3Project_Data'!$C$2:$C$253))</f>
        <v>2.0085861012237971E-2</v>
      </c>
      <c r="R213" s="30">
        <f>ABS(('6050_Module3Project_Data'!$C195-'Part 1'!H213)/AVERAGE('6050_Module3Project_Data'!$C$2:$C$253))</f>
        <v>2.3780956136984426E-2</v>
      </c>
      <c r="S213" s="31">
        <f>ABS(('6050_Module3Project_Data'!$C195-'Part 1'!I213)/AVERAGE('6050_Module3Project_Data'!$C$2:$C$253))</f>
        <v>2.9193385321951953E-2</v>
      </c>
      <c r="U213" s="27">
        <f>C$21*'6050_Module3Project_Data'!$E194+(1-'Part 1'!C$21)*'Part 1'!U212</f>
        <v>503.01090544932117</v>
      </c>
      <c r="V213" s="1">
        <f>C$22*'6050_Module3Project_Data'!$E194+(1-'Part 1'!C$22)*'Part 1'!V212</f>
        <v>509.16353116827327</v>
      </c>
      <c r="W213" s="1">
        <f>C$23*'6050_Module3Project_Data'!$E194+(1-'Part 1'!C$23)*'Part 1'!W212</f>
        <v>509.73219932915777</v>
      </c>
      <c r="X213" s="1">
        <f>C$24*'6050_Module3Project_Data'!$E194+(1-'Part 1'!C$24)*'Part 1'!X212</f>
        <v>508.27163100085772</v>
      </c>
      <c r="Z213" s="29">
        <f>ABS(('6050_Module3Project_Data'!$E195-'Part 1'!U213)/'6050_Module3Project_Data'!$E195)</f>
        <v>5.9194757870455646E-2</v>
      </c>
      <c r="AA213" s="29">
        <f>ABS(('6050_Module3Project_Data'!$E195-'Part 1'!V213)/'6050_Module3Project_Data'!$E195)</f>
        <v>4.7687209094588449E-2</v>
      </c>
      <c r="AB213" s="29">
        <f>ABS(('6050_Module3Project_Data'!$E195-'Part 1'!W213)/'6050_Module3Project_Data'!$E195)</f>
        <v>4.6623601962026577E-2</v>
      </c>
      <c r="AC213" s="29">
        <f>ABS(('6050_Module3Project_Data'!$E195-'Part 1'!X213)/'6050_Module3Project_Data'!$E195)</f>
        <v>4.9355372436318025E-2</v>
      </c>
      <c r="AE213" s="30">
        <f>ABS(('6050_Module3Project_Data'!$E195-'Part 1'!U213)/AVERAGE('6050_Module3Project_Data'!$E$2:$E$253))</f>
        <v>7.088977791588022E-2</v>
      </c>
      <c r="AF213" s="30">
        <f>ABS(('6050_Module3Project_Data'!$E195-'Part 1'!V213)/AVERAGE('6050_Module3Project_Data'!$E$2:$E$253))</f>
        <v>5.710869988760877E-2</v>
      </c>
      <c r="AG213" s="30">
        <f>ABS(('6050_Module3Project_Data'!$E195-'Part 1'!W213)/AVERAGE('6050_Module3Project_Data'!$E$2:$E$253))</f>
        <v>5.5834957479842469E-2</v>
      </c>
      <c r="AH213" s="31">
        <f>ABS(('6050_Module3Project_Data'!$E195-'Part 1'!X213)/AVERAGE('6050_Module3Project_Data'!$E$2:$E$253))</f>
        <v>5.9106439773316526E-2</v>
      </c>
    </row>
    <row r="214" spans="1:34" x14ac:dyDescent="0.2">
      <c r="A214" s="3"/>
      <c r="B214" s="2"/>
      <c r="C214" s="1"/>
      <c r="D214" s="2"/>
      <c r="E214" s="8">
        <v>195</v>
      </c>
      <c r="F214" s="27">
        <f>C$21*'6050_Module3Project_Data'!C195+(1-'Part 1'!C$21)*'Part 1'!F213</f>
        <v>157.38601852215925</v>
      </c>
      <c r="G214" s="1">
        <f>C$22*'6050_Module3Project_Data'!C195+(1-'Part 1'!C$22)*'Part 1'!G213</f>
        <v>158.17045911288761</v>
      </c>
      <c r="H214" s="1">
        <f>C$23*'6050_Module3Project_Data'!C195+(1-'Part 1'!C$23)*'Part 1'!H213</f>
        <v>158.51052142433929</v>
      </c>
      <c r="I214" s="1">
        <f>C$24*'6050_Module3Project_Data'!C195+(1-'Part 1'!C$24)*'Part 1'!I213</f>
        <v>159.00253510758591</v>
      </c>
      <c r="K214" s="29">
        <f>ABS(('6050_Module3Project_Data'!C196-'Part 1'!F214)/'6050_Module3Project_Data'!C196)</f>
        <v>1.3423878814054629E-2</v>
      </c>
      <c r="L214" s="29">
        <f>ABS(('6050_Module3Project_Data'!$C196-'Part 1'!G214)/'6050_Module3Project_Data'!$C196)</f>
        <v>8.5066036801605752E-3</v>
      </c>
      <c r="M214" s="29">
        <f>ABS(('6050_Module3Project_Data'!$C196-'Part 1'!H214)/'6050_Module3Project_Data'!$C196)</f>
        <v>6.374919053128196E-3</v>
      </c>
      <c r="N214" s="29">
        <f>ABS(('6050_Module3Project_Data'!$C196-'Part 1'!I214)/'6050_Module3Project_Data'!$C196)</f>
        <v>3.2907254522873261E-3</v>
      </c>
      <c r="P214" s="30">
        <f>ABS(('6050_Module3Project_Data'!$C196-'Part 1'!F214)/AVERAGE('6050_Module3Project_Data'!$C$2:$C$253))</f>
        <v>1.5989714765593129E-2</v>
      </c>
      <c r="Q214" s="30">
        <f>ABS(('6050_Module3Project_Data'!$C196-'Part 1'!G214)/AVERAGE('6050_Module3Project_Data'!$C$2:$C$253))</f>
        <v>1.0132553217576957E-2</v>
      </c>
      <c r="R214" s="30">
        <f>ABS(('6050_Module3Project_Data'!$C196-'Part 1'!H214)/AVERAGE('6050_Module3Project_Data'!$C$2:$C$253))</f>
        <v>7.5934190650277763E-3</v>
      </c>
      <c r="S214" s="31">
        <f>ABS(('6050_Module3Project_Data'!$C196-'Part 1'!I214)/AVERAGE('6050_Module3Project_Data'!$C$2:$C$253))</f>
        <v>3.9197136746244804E-3</v>
      </c>
      <c r="U214" s="27">
        <f>C$21*'6050_Module3Project_Data'!$E195+(1-'Part 1'!C$21)*'Part 1'!U213</f>
        <v>509.34071897945699</v>
      </c>
      <c r="V214" s="1">
        <f>C$22*'6050_Module3Project_Data'!$E195+(1-'Part 1'!C$22)*'Part 1'!V213</f>
        <v>519.36210794096405</v>
      </c>
      <c r="W214" s="1">
        <f>C$23*'6050_Module3Project_Data'!$E195+(1-'Part 1'!C$23)*'Part 1'!W213</f>
        <v>524.68886359166311</v>
      </c>
      <c r="X214" s="1">
        <f>C$24*'6050_Module3Project_Data'!$E195+(1-'Part 1'!C$24)*'Part 1'!X213</f>
        <v>529.38230468017161</v>
      </c>
      <c r="Z214" s="29">
        <f>ABS(('6050_Module3Project_Data'!$E196-'Part 1'!U214)/'6050_Module3Project_Data'!$E196)</f>
        <v>4.2214520674067731E-2</v>
      </c>
      <c r="AA214" s="29">
        <f>ABS(('6050_Module3Project_Data'!$E196-'Part 1'!V214)/'6050_Module3Project_Data'!$E196)</f>
        <v>2.3369883926311917E-2</v>
      </c>
      <c r="AB214" s="29">
        <f>ABS(('6050_Module3Project_Data'!$E196-'Part 1'!W214)/'6050_Module3Project_Data'!$E196)</f>
        <v>1.3353230978596801E-2</v>
      </c>
      <c r="AC214" s="29">
        <f>ABS(('6050_Module3Project_Data'!$E196-'Part 1'!X214)/'6050_Module3Project_Data'!$E196)</f>
        <v>4.5274890829710302E-3</v>
      </c>
      <c r="AE214" s="30">
        <f>ABS(('6050_Module3Project_Data'!$E196-'Part 1'!U214)/AVERAGE('6050_Module3Project_Data'!$E$2:$E$253))</f>
        <v>5.0283408153043392E-2</v>
      </c>
      <c r="AF214" s="30">
        <f>ABS(('6050_Module3Project_Data'!$E196-'Part 1'!V214)/AVERAGE('6050_Module3Project_Data'!$E$2:$E$253))</f>
        <v>2.7836805752904401E-2</v>
      </c>
      <c r="AG214" s="30">
        <f>ABS(('6050_Module3Project_Data'!$E196-'Part 1'!W214)/AVERAGE('6050_Module3Project_Data'!$E$2:$E$253))</f>
        <v>1.5905568812276328E-2</v>
      </c>
      <c r="AH214" s="31">
        <f>ABS(('6050_Module3Project_Data'!$E196-'Part 1'!X214)/AVERAGE('6050_Module3Project_Data'!$E$2:$E$253))</f>
        <v>5.3928737750024939E-3</v>
      </c>
    </row>
    <row r="215" spans="1:34" x14ac:dyDescent="0.2">
      <c r="A215" s="3"/>
      <c r="B215" s="2"/>
      <c r="C215" s="1"/>
      <c r="D215" s="2"/>
      <c r="E215" s="8">
        <v>196</v>
      </c>
      <c r="F215" s="27">
        <f>C$21*'6050_Module3Project_Data'!C196+(1-'Part 1'!C$21)*'Part 1'!F214</f>
        <v>157.8143140777274</v>
      </c>
      <c r="G215" s="1">
        <f>C$22*'6050_Module3Project_Data'!C196+(1-'Part 1'!C$22)*'Part 1'!G214</f>
        <v>158.71327398773258</v>
      </c>
      <c r="H215" s="1">
        <f>C$23*'6050_Module3Project_Data'!C196+(1-'Part 1'!C$23)*'Part 1'!H214</f>
        <v>159.12070634973571</v>
      </c>
      <c r="I215" s="1">
        <f>C$24*'6050_Module3Project_Data'!C196+(1-'Part 1'!C$24)*'Part 1'!I214</f>
        <v>159.42250406151717</v>
      </c>
      <c r="K215" s="29">
        <f>ABS(('6050_Module3Project_Data'!C197-'Part 1'!F215)/'6050_Module3Project_Data'!C197)</f>
        <v>3.9664643644529478E-2</v>
      </c>
      <c r="L215" s="29">
        <f>ABS(('6050_Module3Project_Data'!$C197-'Part 1'!G215)/'6050_Module3Project_Data'!$C197)</f>
        <v>3.4194271767496169E-2</v>
      </c>
      <c r="M215" s="29">
        <f>ABS(('6050_Module3Project_Data'!$C197-'Part 1'!H215)/'6050_Module3Project_Data'!$C197)</f>
        <v>3.1714954825673512E-2</v>
      </c>
      <c r="N215" s="29">
        <f>ABS(('6050_Module3Project_Data'!$C197-'Part 1'!I215)/'6050_Module3Project_Data'!$C197)</f>
        <v>2.9878448328879006E-2</v>
      </c>
      <c r="P215" s="30">
        <f>ABS(('6050_Module3Project_Data'!$C197-'Part 1'!F215)/AVERAGE('6050_Module3Project_Data'!$C$2:$C$253))</f>
        <v>4.8669196346789137E-2</v>
      </c>
      <c r="Q215" s="30">
        <f>ABS(('6050_Module3Project_Data'!$C197-'Part 1'!G215)/AVERAGE('6050_Module3Project_Data'!$C$2:$C$253))</f>
        <v>4.1956956464860772E-2</v>
      </c>
      <c r="R215" s="30">
        <f>ABS(('6050_Module3Project_Data'!$C197-'Part 1'!H215)/AVERAGE('6050_Module3Project_Data'!$C$2:$C$253))</f>
        <v>3.8914792160325791E-2</v>
      </c>
      <c r="S215" s="31">
        <f>ABS(('6050_Module3Project_Data'!$C197-'Part 1'!I215)/AVERAGE('6050_Module3Project_Data'!$C$2:$C$253))</f>
        <v>3.6661367269239617E-2</v>
      </c>
      <c r="U215" s="27">
        <f>C$21*'6050_Module3Project_Data'!$E196+(1-'Part 1'!C$21)*'Part 1'!U214</f>
        <v>513.83057078356558</v>
      </c>
      <c r="V215" s="1">
        <f>C$22*'6050_Module3Project_Data'!$E196+(1-'Part 1'!C$22)*'Part 1'!V214</f>
        <v>524.33325596457848</v>
      </c>
      <c r="W215" s="1">
        <f>C$23*'6050_Module3Project_Data'!$E196+(1-'Part 1'!C$23)*'Part 1'!W214</f>
        <v>528.94953223666528</v>
      </c>
      <c r="X215" s="1">
        <f>C$24*'6050_Module3Project_Data'!$E196+(1-'Part 1'!C$24)*'Part 1'!X214</f>
        <v>531.30844333603432</v>
      </c>
      <c r="Z215" s="29">
        <f>ABS(('6050_Module3Project_Data'!$E197-'Part 1'!U215)/'6050_Module3Project_Data'!$E197)</f>
        <v>4.747410555853588E-2</v>
      </c>
      <c r="AA215" s="29">
        <f>ABS(('6050_Module3Project_Data'!$E197-'Part 1'!V215)/'6050_Module3Project_Data'!$E197)</f>
        <v>2.8004497938993671E-2</v>
      </c>
      <c r="AB215" s="29">
        <f>ABS(('6050_Module3Project_Data'!$E197-'Part 1'!W215)/'6050_Module3Project_Data'!$E197)</f>
        <v>1.9446963733987164E-2</v>
      </c>
      <c r="AC215" s="29">
        <f>ABS(('6050_Module3Project_Data'!$E197-'Part 1'!X215)/'6050_Module3Project_Data'!$E197)</f>
        <v>1.5074075018144612E-2</v>
      </c>
      <c r="AE215" s="30">
        <f>ABS(('6050_Module3Project_Data'!$E197-'Part 1'!U215)/AVERAGE('6050_Module3Project_Data'!$E$2:$E$253))</f>
        <v>5.7361782023996548E-2</v>
      </c>
      <c r="AF215" s="30">
        <f>ABS(('6050_Module3Project_Data'!$E197-'Part 1'!V215)/AVERAGE('6050_Module3Project_Data'!$E$2:$E$253))</f>
        <v>3.383713895330432E-2</v>
      </c>
      <c r="AG215" s="30">
        <f>ABS(('6050_Module3Project_Data'!$E197-'Part 1'!W215)/AVERAGE('6050_Module3Project_Data'!$E$2:$E$253))</f>
        <v>2.3497283026472263E-2</v>
      </c>
      <c r="AH215" s="31">
        <f>ABS(('6050_Module3Project_Data'!$E197-'Part 1'!X215)/AVERAGE('6050_Module3Project_Data'!$E$2:$E$253))</f>
        <v>1.8213630256562332E-2</v>
      </c>
    </row>
    <row r="216" spans="1:34" x14ac:dyDescent="0.2">
      <c r="A216" s="3"/>
      <c r="B216" s="2"/>
      <c r="C216" s="1"/>
      <c r="D216" s="2"/>
      <c r="E216" s="8">
        <v>197</v>
      </c>
      <c r="F216" s="27">
        <f>C$21*'6050_Module3Project_Data'!C197+(1-'Part 1'!C$21)*'Part 1'!F215</f>
        <v>159.11795212218192</v>
      </c>
      <c r="G216" s="1">
        <f>C$22*'6050_Module3Project_Data'!C197+(1-'Part 1'!C$22)*'Part 1'!G215</f>
        <v>160.96096611263954</v>
      </c>
      <c r="H216" s="1">
        <f>C$23*'6050_Module3Project_Data'!C197+(1-'Part 1'!C$23)*'Part 1'!H215</f>
        <v>162.2477851198943</v>
      </c>
      <c r="I216" s="1">
        <f>C$24*'6050_Module3Project_Data'!C197+(1-'Part 1'!C$24)*'Part 1'!I215</f>
        <v>163.35050425230344</v>
      </c>
      <c r="K216" s="29">
        <f>ABS(('6050_Module3Project_Data'!C198-'Part 1'!F216)/'6050_Module3Project_Data'!C198)</f>
        <v>7.5682906757275015E-2</v>
      </c>
      <c r="L216" s="29">
        <f>ABS(('6050_Module3Project_Data'!$C198-'Part 1'!G216)/'6050_Module3Project_Data'!$C198)</f>
        <v>6.4976827953813696E-2</v>
      </c>
      <c r="M216" s="29">
        <f>ABS(('6050_Module3Project_Data'!$C198-'Part 1'!H216)/'6050_Module3Project_Data'!$C198)</f>
        <v>5.7501688986452651E-2</v>
      </c>
      <c r="N216" s="29">
        <f>ABS(('6050_Module3Project_Data'!$C198-'Part 1'!I216)/'6050_Module3Project_Data'!$C198)</f>
        <v>5.1095987244207441E-2</v>
      </c>
      <c r="P216" s="30">
        <f>ABS(('6050_Module3Project_Data'!$C198-'Part 1'!F216)/AVERAGE('6050_Module3Project_Data'!$C$2:$C$253))</f>
        <v>9.7279906490718132E-2</v>
      </c>
      <c r="Q216" s="30">
        <f>ABS(('6050_Module3Project_Data'!$C198-'Part 1'!G216)/AVERAGE('6050_Module3Project_Data'!$C$2:$C$253))</f>
        <v>8.351872329220332E-2</v>
      </c>
      <c r="R216" s="30">
        <f>ABS(('6050_Module3Project_Data'!$C198-'Part 1'!H216)/AVERAGE('6050_Module3Project_Data'!$C$2:$C$253))</f>
        <v>7.3910466277417014E-2</v>
      </c>
      <c r="S216" s="31">
        <f>ABS(('6050_Module3Project_Data'!$C198-'Part 1'!I216)/AVERAGE('6050_Module3Project_Data'!$C$2:$C$253))</f>
        <v>6.5676822867134749E-2</v>
      </c>
      <c r="U216" s="27">
        <f>C$21*'6050_Module3Project_Data'!$E197+(1-'Part 1'!C$21)*'Part 1'!U215</f>
        <v>518.95245710685253</v>
      </c>
      <c r="V216" s="1">
        <f>C$22*'6050_Module3Project_Data'!$E197+(1-'Part 1'!C$22)*'Part 1'!V215</f>
        <v>530.37595453874712</v>
      </c>
      <c r="W216" s="1">
        <f>C$23*'6050_Module3Project_Data'!$E197+(1-'Part 1'!C$23)*'Part 1'!W215</f>
        <v>535.24381433466613</v>
      </c>
      <c r="X216" s="1">
        <f>C$24*'6050_Module3Project_Data'!$E197+(1-'Part 1'!C$24)*'Part 1'!X215</f>
        <v>537.81369058720691</v>
      </c>
      <c r="Z216" s="29">
        <f>ABS(('6050_Module3Project_Data'!$E198-'Part 1'!U216)/'6050_Module3Project_Data'!$E198)</f>
        <v>3.8638670246716897E-2</v>
      </c>
      <c r="AA216" s="29">
        <f>ABS(('6050_Module3Project_Data'!$E198-'Part 1'!V216)/'6050_Module3Project_Data'!$E198)</f>
        <v>1.7476599364955613E-2</v>
      </c>
      <c r="AB216" s="29">
        <f>ABS(('6050_Module3Project_Data'!$E198-'Part 1'!W216)/'6050_Module3Project_Data'!$E198)</f>
        <v>8.4588712429097997E-3</v>
      </c>
      <c r="AC216" s="29">
        <f>ABS(('6050_Module3Project_Data'!$E198-'Part 1'!X216)/'6050_Module3Project_Data'!$E198)</f>
        <v>3.6981660615191762E-3</v>
      </c>
      <c r="AE216" s="30">
        <f>ABS(('6050_Module3Project_Data'!$E198-'Part 1'!U216)/AVERAGE('6050_Module3Project_Data'!$E$2:$E$253))</f>
        <v>4.6718166542861407E-2</v>
      </c>
      <c r="AF216" s="30">
        <f>ABS(('6050_Module3Project_Data'!$E198-'Part 1'!V216)/AVERAGE('6050_Module3Project_Data'!$E$2:$E$253))</f>
        <v>2.1131024295646859E-2</v>
      </c>
      <c r="AG216" s="30">
        <f>ABS(('6050_Module3Project_Data'!$E198-'Part 1'!W216)/AVERAGE('6050_Module3Project_Data'!$E$2:$E$253))</f>
        <v>1.0227654134253222E-2</v>
      </c>
      <c r="AH216" s="31">
        <f>ABS(('6050_Module3Project_Data'!$E198-'Part 1'!X216)/AVERAGE('6050_Module3Project_Data'!$E$2:$E$253))</f>
        <v>4.4714669749767325E-3</v>
      </c>
    </row>
    <row r="217" spans="1:34" x14ac:dyDescent="0.2">
      <c r="A217" s="3"/>
      <c r="B217" s="2"/>
      <c r="C217" s="1"/>
      <c r="D217" s="2"/>
      <c r="E217" s="8">
        <v>198</v>
      </c>
      <c r="F217" s="27">
        <f>C$21*'6050_Module3Project_Data'!C198+(1-'Part 1'!C$21)*'Part 1'!F216</f>
        <v>161.72366161774553</v>
      </c>
      <c r="G217" s="1">
        <f>C$22*'6050_Module3Project_Data'!C198+(1-'Part 1'!C$22)*'Part 1'!G216</f>
        <v>165.43517950758371</v>
      </c>
      <c r="H217" s="1">
        <f>C$23*'6050_Module3Project_Data'!C198+(1-'Part 1'!C$23)*'Part 1'!H216</f>
        <v>168.18701380795773</v>
      </c>
      <c r="I217" s="1">
        <f>C$24*'6050_Module3Project_Data'!C198+(1-'Part 1'!C$24)*'Part 1'!I216</f>
        <v>170.38730053046066</v>
      </c>
      <c r="K217" s="29">
        <f>ABS(('6050_Module3Project_Data'!C199-'Part 1'!F217)/'6050_Module3Project_Data'!C199)</f>
        <v>6.0737311974987662E-2</v>
      </c>
      <c r="L217" s="29">
        <f>ABS(('6050_Module3Project_Data'!$C199-'Part 1'!G217)/'6050_Module3Project_Data'!$C199)</f>
        <v>3.9181466435810185E-2</v>
      </c>
      <c r="M217" s="29">
        <f>ABS(('6050_Module3Project_Data'!$C199-'Part 1'!H217)/'6050_Module3Project_Data'!$C199)</f>
        <v>2.3199295019991132E-2</v>
      </c>
      <c r="N217" s="29">
        <f>ABS(('6050_Module3Project_Data'!$C199-'Part 1'!I217)/'6050_Module3Project_Data'!$C199)</f>
        <v>1.0420415289400829E-2</v>
      </c>
      <c r="P217" s="30">
        <f>ABS(('6050_Module3Project_Data'!$C199-'Part 1'!F217)/AVERAGE('6050_Module3Project_Data'!$C$2:$C$253))</f>
        <v>7.8085286381811225E-2</v>
      </c>
      <c r="Q217" s="30">
        <f>ABS(('6050_Module3Project_Data'!$C199-'Part 1'!G217)/AVERAGE('6050_Module3Project_Data'!$C$2:$C$253))</f>
        <v>5.0372595164558796E-2</v>
      </c>
      <c r="R217" s="30">
        <f>ABS(('6050_Module3Project_Data'!$C199-'Part 1'!H217)/AVERAGE('6050_Module3Project_Data'!$C$2:$C$253))</f>
        <v>2.9825547700203479E-2</v>
      </c>
      <c r="S217" s="31">
        <f>ABS(('6050_Module3Project_Data'!$C199-'Part 1'!I217)/AVERAGE('6050_Module3Project_Data'!$C$2:$C$253))</f>
        <v>1.3396725762663837E-2</v>
      </c>
      <c r="U217" s="27">
        <f>C$21*'6050_Module3Project_Data'!$E198+(1-'Part 1'!C$21)*'Part 1'!U216</f>
        <v>523.12396520548214</v>
      </c>
      <c r="V217" s="1">
        <f>C$22*'6050_Module3Project_Data'!$E198+(1-'Part 1'!C$22)*'Part 1'!V216</f>
        <v>534.14957176324833</v>
      </c>
      <c r="W217" s="1">
        <f>C$23*'6050_Module3Project_Data'!$E198+(1-'Part 1'!C$23)*'Part 1'!W216</f>
        <v>537.98352429386637</v>
      </c>
      <c r="X217" s="1">
        <f>C$24*'6050_Module3Project_Data'!$E198+(1-'Part 1'!C$24)*'Part 1'!X216</f>
        <v>539.41073619744134</v>
      </c>
      <c r="Z217" s="29">
        <f>ABS(('6050_Module3Project_Data'!$E199-'Part 1'!U217)/'6050_Module3Project_Data'!$E199)</f>
        <v>5.5886336499802215E-2</v>
      </c>
      <c r="AA217" s="29">
        <f>ABS(('6050_Module3Project_Data'!$E199-'Part 1'!V217)/'6050_Module3Project_Data'!$E199)</f>
        <v>3.598775319655851E-2</v>
      </c>
      <c r="AB217" s="29">
        <f>ABS(('6050_Module3Project_Data'!$E199-'Part 1'!W217)/'6050_Module3Project_Data'!$E199)</f>
        <v>2.9068385684986296E-2</v>
      </c>
      <c r="AC217" s="29">
        <f>ABS(('6050_Module3Project_Data'!$E199-'Part 1'!X217)/'6050_Module3Project_Data'!$E199)</f>
        <v>2.6492609485656599E-2</v>
      </c>
      <c r="AE217" s="30">
        <f>ABS(('6050_Module3Project_Data'!$E199-'Part 1'!U217)/AVERAGE('6050_Module3Project_Data'!$E$2:$E$253))</f>
        <v>6.9359933780126171E-2</v>
      </c>
      <c r="AF217" s="30">
        <f>ABS(('6050_Module3Project_Data'!$E199-'Part 1'!V217)/AVERAGE('6050_Module3Project_Data'!$E$2:$E$253))</f>
        <v>4.4664015123225265E-2</v>
      </c>
      <c r="AG217" s="30">
        <f>ABS(('6050_Module3Project_Data'!$E199-'Part 1'!W217)/AVERAGE('6050_Module3Project_Data'!$E$2:$E$253))</f>
        <v>3.6076462199538743E-2</v>
      </c>
      <c r="AH217" s="31">
        <f>ABS(('6050_Module3Project_Data'!$E199-'Part 1'!X217)/AVERAGE('6050_Module3Project_Data'!$E$2:$E$253))</f>
        <v>3.2879693940832698E-2</v>
      </c>
    </row>
    <row r="218" spans="1:34" x14ac:dyDescent="0.2">
      <c r="A218" s="3"/>
      <c r="B218" s="2"/>
      <c r="C218" s="1"/>
      <c r="D218" s="2"/>
      <c r="E218" s="8">
        <v>199</v>
      </c>
      <c r="F218" s="27">
        <f>C$21*'6050_Module3Project_Data'!C199+(1-'Part 1'!C$21)*'Part 1'!F217</f>
        <v>163.81522995419644</v>
      </c>
      <c r="G218" s="1">
        <f>C$22*'6050_Module3Project_Data'!C199+(1-'Part 1'!C$22)*'Part 1'!G217</f>
        <v>168.13370902455023</v>
      </c>
      <c r="H218" s="1">
        <f>C$23*'6050_Module3Project_Data'!C199+(1-'Part 1'!C$23)*'Part 1'!H217</f>
        <v>170.58370750318309</v>
      </c>
      <c r="I218" s="1">
        <f>C$24*'6050_Module3Project_Data'!C199+(1-'Part 1'!C$24)*'Part 1'!I217</f>
        <v>171.82266274609213</v>
      </c>
      <c r="K218" s="29">
        <f>ABS(('6050_Module3Project_Data'!C200-'Part 1'!F218)/'6050_Module3Project_Data'!C200)</f>
        <v>2.5984826975097502E-2</v>
      </c>
      <c r="L218" s="29">
        <f>ABS(('6050_Module3Project_Data'!$C200-'Part 1'!G218)/'6050_Module3Project_Data'!$C200)</f>
        <v>3.0794613751507417E-4</v>
      </c>
      <c r="M218" s="29">
        <f>ABS(('6050_Module3Project_Data'!$C200-'Part 1'!H218)/'6050_Module3Project_Data'!$C200)</f>
        <v>1.425929338437534E-2</v>
      </c>
      <c r="N218" s="29">
        <f>ABS(('6050_Module3Project_Data'!$C200-'Part 1'!I218)/'6050_Module3Project_Data'!$C200)</f>
        <v>2.162589297117553E-2</v>
      </c>
      <c r="P218" s="30">
        <f>ABS(('6050_Module3Project_Data'!$C200-'Part 1'!F218)/AVERAGE('6050_Module3Project_Data'!$C$2:$C$253))</f>
        <v>3.2631386509254526E-2</v>
      </c>
      <c r="Q218" s="30">
        <f>ABS(('6050_Module3Project_Data'!$C200-'Part 1'!G218)/AVERAGE('6050_Module3Project_Data'!$C$2:$C$253))</f>
        <v>3.8671450254090925E-4</v>
      </c>
      <c r="R218" s="30">
        <f>ABS(('6050_Module3Project_Data'!$C200-'Part 1'!H218)/AVERAGE('6050_Module3Project_Data'!$C$2:$C$253))</f>
        <v>1.7906623516112979E-2</v>
      </c>
      <c r="S218" s="31">
        <f>ABS(('6050_Module3Project_Data'!$C200-'Part 1'!I218)/AVERAGE('6050_Module3Project_Data'!$C$2:$C$253))</f>
        <v>2.7157497443661603E-2</v>
      </c>
      <c r="U218" s="27">
        <f>C$21*'6050_Module3Project_Data'!$E199+(1-'Part 1'!C$21)*'Part 1'!U217</f>
        <v>529.3171775443858</v>
      </c>
      <c r="V218" s="1">
        <f>C$22*'6050_Module3Project_Data'!$E199+(1-'Part 1'!C$22)*'Part 1'!V217</f>
        <v>542.12575381794898</v>
      </c>
      <c r="W218" s="1">
        <f>C$23*'6050_Module3Project_Data'!$E199+(1-'Part 1'!C$23)*'Part 1'!W217</f>
        <v>547.64742585754652</v>
      </c>
      <c r="X218" s="1">
        <f>C$24*'6050_Module3Project_Data'!$E199+(1-'Part 1'!C$24)*'Part 1'!X217</f>
        <v>551.15416875948824</v>
      </c>
      <c r="Z218" s="29">
        <f>ABS(('6050_Module3Project_Data'!$E200-'Part 1'!U218)/'6050_Module3Project_Data'!$E200)</f>
        <v>2.2408042076343216E-2</v>
      </c>
      <c r="AA218" s="29">
        <f>ABS(('6050_Module3Project_Data'!$E200-'Part 1'!V218)/'6050_Module3Project_Data'!$E200)</f>
        <v>1.2480221677406203E-3</v>
      </c>
      <c r="AB218" s="29">
        <f>ABS(('6050_Module3Project_Data'!$E200-'Part 1'!W218)/'6050_Module3Project_Data'!$E200)</f>
        <v>1.1445957185161879E-2</v>
      </c>
      <c r="AC218" s="29">
        <f>ABS(('6050_Module3Project_Data'!$E200-'Part 1'!X218)/'6050_Module3Project_Data'!$E200)</f>
        <v>1.7922534566134223E-2</v>
      </c>
      <c r="AE218" s="30">
        <f>ABS(('6050_Module3Project_Data'!$E200-'Part 1'!U218)/AVERAGE('6050_Module3Project_Data'!$E$2:$E$253))</f>
        <v>2.7175964983225474E-2</v>
      </c>
      <c r="AF218" s="30">
        <f>ABS(('6050_Module3Project_Data'!$E200-'Part 1'!V218)/AVERAGE('6050_Module3Project_Data'!$E$2:$E$253))</f>
        <v>1.5135729669400484E-3</v>
      </c>
      <c r="AG218" s="30">
        <f>ABS(('6050_Module3Project_Data'!$E200-'Part 1'!W218)/AVERAGE('6050_Module3Project_Data'!$E$2:$E$253))</f>
        <v>1.3881397161059709E-2</v>
      </c>
      <c r="AH218" s="31">
        <f>ABS(('6050_Module3Project_Data'!$E200-'Part 1'!X218)/AVERAGE('6050_Module3Project_Data'!$E$2:$E$253))</f>
        <v>2.1736043252708667E-2</v>
      </c>
    </row>
    <row r="219" spans="1:34" x14ac:dyDescent="0.2">
      <c r="A219" s="3"/>
      <c r="B219" s="2"/>
      <c r="C219" s="1"/>
      <c r="D219" s="2"/>
      <c r="E219" s="8">
        <v>200</v>
      </c>
      <c r="F219" s="27">
        <f>C$21*'6050_Module3Project_Data'!C200+(1-'Part 1'!C$21)*'Part 1'!F218</f>
        <v>164.68928418335716</v>
      </c>
      <c r="G219" s="1">
        <f>C$22*'6050_Module3Project_Data'!C200+(1-'Part 1'!C$22)*'Part 1'!G218</f>
        <v>168.15442585473014</v>
      </c>
      <c r="H219" s="1">
        <f>C$23*'6050_Module3Project_Data'!C200+(1-'Part 1'!C$23)*'Part 1'!H218</f>
        <v>169.14478366127327</v>
      </c>
      <c r="I219" s="1">
        <f>C$24*'6050_Module3Project_Data'!C200+(1-'Part 1'!C$24)*'Part 1'!I218</f>
        <v>168.91293342921841</v>
      </c>
      <c r="K219" s="29">
        <f>ABS(('6050_Module3Project_Data'!C201-'Part 1'!F219)/'6050_Module3Project_Data'!C201)</f>
        <v>1.3437832552008932E-2</v>
      </c>
      <c r="L219" s="29">
        <f>ABS(('6050_Module3Project_Data'!$C201-'Part 1'!G219)/'6050_Module3Project_Data'!$C201)</f>
        <v>7.3199094879527983E-3</v>
      </c>
      <c r="M219" s="29">
        <f>ABS(('6050_Module3Project_Data'!$C201-'Part 1'!H219)/'6050_Module3Project_Data'!$C201)</f>
        <v>1.3252593870043067E-2</v>
      </c>
      <c r="N219" s="29">
        <f>ABS(('6050_Module3Project_Data'!$C201-'Part 1'!I219)/'6050_Module3Project_Data'!$C201)</f>
        <v>1.1863707710305477E-2</v>
      </c>
      <c r="P219" s="30">
        <f>ABS(('6050_Module3Project_Data'!$C201-'Part 1'!F219)/AVERAGE('6050_Module3Project_Data'!$C$2:$C$253))</f>
        <v>1.6749322868225093E-2</v>
      </c>
      <c r="Q219" s="30">
        <f>ABS(('6050_Module3Project_Data'!$C201-'Part 1'!G219)/AVERAGE('6050_Module3Project_Data'!$C$2:$C$253))</f>
        <v>9.1237576376538964E-3</v>
      </c>
      <c r="R219" s="30">
        <f>ABS(('6050_Module3Project_Data'!$C201-'Part 1'!H219)/AVERAGE('6050_Module3Project_Data'!$C$2:$C$253))</f>
        <v>1.6518435745623845E-2</v>
      </c>
      <c r="S219" s="31">
        <f>ABS(('6050_Module3Project_Data'!$C201-'Part 1'!I219)/AVERAGE('6050_Module3Project_Data'!$C$2:$C$253))</f>
        <v>1.4787285827910635E-2</v>
      </c>
      <c r="U219" s="27">
        <f>C$21*'6050_Module3Project_Data'!$E200+(1-'Part 1'!C$21)*'Part 1'!U218</f>
        <v>531.74374447550861</v>
      </c>
      <c r="V219" s="1">
        <f>C$22*'6050_Module3Project_Data'!$E200+(1-'Part 1'!C$22)*'Part 1'!V218</f>
        <v>541.85545717076934</v>
      </c>
      <c r="W219" s="1">
        <f>C$23*'6050_Module3Project_Data'!$E200+(1-'Part 1'!C$23)*'Part 1'!W218</f>
        <v>543.9289776630186</v>
      </c>
      <c r="X219" s="1">
        <f>C$24*'6050_Module3Project_Data'!$E200+(1-'Part 1'!C$24)*'Part 1'!X218</f>
        <v>543.39084351189763</v>
      </c>
      <c r="Z219" s="29">
        <f>ABS(('6050_Module3Project_Data'!$E201-'Part 1'!U219)/'6050_Module3Project_Data'!$E201)</f>
        <v>1.8814366681435102E-2</v>
      </c>
      <c r="AA219" s="29">
        <f>ABS(('6050_Module3Project_Data'!$E201-'Part 1'!V219)/'6050_Module3Project_Data'!$E201)</f>
        <v>1.5600477701640966E-4</v>
      </c>
      <c r="AB219" s="29">
        <f>ABS(('6050_Module3Project_Data'!$E201-'Part 1'!W219)/'6050_Module3Project_Data'!$E201)</f>
        <v>3.6701023253687278E-3</v>
      </c>
      <c r="AC219" s="29">
        <f>ABS(('6050_Module3Project_Data'!$E201-'Part 1'!X219)/'6050_Module3Project_Data'!$E201)</f>
        <v>2.6771249685804753E-3</v>
      </c>
      <c r="AE219" s="30">
        <f>ABS(('6050_Module3Project_Data'!$E201-'Part 1'!U219)/AVERAGE('6050_Module3Project_Data'!$E$2:$E$253))</f>
        <v>2.2838286037937274E-2</v>
      </c>
      <c r="AF219" s="30">
        <f>ABS(('6050_Module3Project_Data'!$E201-'Part 1'!V219)/AVERAGE('6050_Module3Project_Data'!$E$2:$E$253))</f>
        <v>1.8937027119286597E-4</v>
      </c>
      <c r="AG219" s="30">
        <f>ABS(('6050_Module3Project_Data'!$E201-'Part 1'!W219)/AVERAGE('6050_Module3Project_Data'!$E$2:$E$253))</f>
        <v>4.4550448130670902E-3</v>
      </c>
      <c r="AH219" s="31">
        <f>ABS(('6050_Module3Project_Data'!$E201-'Part 1'!X219)/AVERAGE('6050_Module3Project_Data'!$E$2:$E$253))</f>
        <v>3.24969459918494E-3</v>
      </c>
    </row>
    <row r="220" spans="1:34" x14ac:dyDescent="0.2">
      <c r="A220" s="3"/>
      <c r="B220" s="2"/>
      <c r="C220" s="1"/>
      <c r="D220" s="2"/>
      <c r="E220" s="8">
        <v>201</v>
      </c>
      <c r="F220" s="27">
        <f>C$21*'6050_Module3Project_Data'!C201+(1-'Part 1'!C$21)*'Part 1'!F219</f>
        <v>165.13792636668575</v>
      </c>
      <c r="G220" s="1">
        <f>C$22*'6050_Module3Project_Data'!C201+(1-'Part 1'!C$22)*'Part 1'!G219</f>
        <v>167.66565355283808</v>
      </c>
      <c r="H220" s="1">
        <f>C$23*'6050_Module3Project_Data'!C201+(1-'Part 1'!C$23)*'Part 1'!H219</f>
        <v>167.81741052450931</v>
      </c>
      <c r="I220" s="1">
        <f>C$24*'6050_Module3Project_Data'!C201+(1-'Part 1'!C$24)*'Part 1'!I219</f>
        <v>167.32858276584369</v>
      </c>
      <c r="K220" s="29">
        <f>ABS(('6050_Module3Project_Data'!C202-'Part 1'!F220)/'6050_Module3Project_Data'!C202)</f>
        <v>9.1815552557290118E-3</v>
      </c>
      <c r="L220" s="29">
        <f>ABS(('6050_Module3Project_Data'!$C202-'Part 1'!G220)/'6050_Module3Project_Data'!$C202)</f>
        <v>2.4628858665117194E-2</v>
      </c>
      <c r="M220" s="29">
        <f>ABS(('6050_Module3Project_Data'!$C202-'Part 1'!H220)/'6050_Module3Project_Data'!$C202)</f>
        <v>2.5556267286877449E-2</v>
      </c>
      <c r="N220" s="29">
        <f>ABS(('6050_Module3Project_Data'!$C202-'Part 1'!I220)/'6050_Module3Project_Data'!$C202)</f>
        <v>2.2568970736677678E-2</v>
      </c>
      <c r="P220" s="30">
        <f>ABS(('6050_Module3Project_Data'!$C202-'Part 1'!F220)/AVERAGE('6050_Module3Project_Data'!$C$2:$C$253))</f>
        <v>1.1218141643880911E-2</v>
      </c>
      <c r="Q220" s="30">
        <f>ABS(('6050_Module3Project_Data'!$C202-'Part 1'!G220)/AVERAGE('6050_Module3Project_Data'!$C$2:$C$253))</f>
        <v>3.0091854521053153E-2</v>
      </c>
      <c r="R220" s="30">
        <f>ABS(('6050_Module3Project_Data'!$C202-'Part 1'!H220)/AVERAGE('6050_Module3Project_Data'!$C$2:$C$253))</f>
        <v>3.1224974236710397E-2</v>
      </c>
      <c r="S220" s="31">
        <f>ABS(('6050_Module3Project_Data'!$C202-'Part 1'!I220)/AVERAGE('6050_Module3Project_Data'!$C$2:$C$253))</f>
        <v>2.7575057104042986E-2</v>
      </c>
      <c r="U220" s="27">
        <f>C$21*'6050_Module3Project_Data'!$E201+(1-'Part 1'!C$21)*'Part 1'!U219</f>
        <v>533.78299606040696</v>
      </c>
      <c r="V220" s="1">
        <f>C$22*'6050_Module3Project_Data'!$E201+(1-'Part 1'!C$22)*'Part 1'!V219</f>
        <v>541.88927526246164</v>
      </c>
      <c r="W220" s="1">
        <f>C$23*'6050_Module3Project_Data'!$E201+(1-'Part 1'!C$23)*'Part 1'!W219</f>
        <v>542.73559250520748</v>
      </c>
      <c r="X220" s="1">
        <f>C$24*'6050_Module3Project_Data'!$E201+(1-'Part 1'!C$24)*'Part 1'!X219</f>
        <v>542.23017062237955</v>
      </c>
      <c r="Z220" s="29">
        <f>ABS(('6050_Module3Project_Data'!$E202-'Part 1'!U220)/'6050_Module3Project_Data'!$E202)</f>
        <v>5.6387991191629832E-3</v>
      </c>
      <c r="AA220" s="29">
        <f>ABS(('6050_Module3Project_Data'!$E202-'Part 1'!V220)/'6050_Module3Project_Data'!$E202)</f>
        <v>2.0910902094051251E-2</v>
      </c>
      <c r="AB220" s="29">
        <f>ABS(('6050_Module3Project_Data'!$E202-'Part 1'!W220)/'6050_Module3Project_Data'!$E202)</f>
        <v>2.2505350515882306E-2</v>
      </c>
      <c r="AC220" s="29">
        <f>ABS(('6050_Module3Project_Data'!$E202-'Part 1'!X220)/'6050_Module3Project_Data'!$E202)</f>
        <v>2.1553143609617149E-2</v>
      </c>
      <c r="AE220" s="30">
        <f>ABS(('6050_Module3Project_Data'!$E202-'Part 1'!U220)/AVERAGE('6050_Module3Project_Data'!$E$2:$E$253))</f>
        <v>6.7039695431886015E-3</v>
      </c>
      <c r="AF220" s="30">
        <f>ABS(('6050_Module3Project_Data'!$E202-'Part 1'!V220)/AVERAGE('6050_Module3Project_Data'!$E$2:$E$253))</f>
        <v>2.4860976210822599E-2</v>
      </c>
      <c r="AG220" s="30">
        <f>ABS(('6050_Module3Project_Data'!$E202-'Part 1'!W220)/AVERAGE('6050_Module3Project_Data'!$E$2:$E$253))</f>
        <v>2.6756616298765155E-2</v>
      </c>
      <c r="AH220" s="31">
        <f>ABS(('6050_Module3Project_Data'!$E202-'Part 1'!X220)/AVERAGE('6050_Module3Project_Data'!$E$2:$E$253))</f>
        <v>2.5624537293375257E-2</v>
      </c>
    </row>
    <row r="221" spans="1:34" x14ac:dyDescent="0.2">
      <c r="A221" s="3"/>
      <c r="B221" s="2"/>
      <c r="C221" s="1"/>
      <c r="D221" s="2"/>
      <c r="E221" s="8">
        <v>202</v>
      </c>
      <c r="F221" s="27">
        <f>C$21*'6050_Module3Project_Data'!C202+(1-'Part 1'!C$21)*'Part 1'!F220</f>
        <v>164.83744069334861</v>
      </c>
      <c r="G221" s="1">
        <f>C$22*'6050_Module3Project_Data'!C202+(1-'Part 1'!C$22)*'Part 1'!G220</f>
        <v>166.05359133170285</v>
      </c>
      <c r="H221" s="1">
        <f>C$23*'6050_Module3Project_Data'!C202+(1-'Part 1'!C$23)*'Part 1'!H220</f>
        <v>165.30826300980374</v>
      </c>
      <c r="I221" s="1">
        <f>C$24*'6050_Module3Project_Data'!C202+(1-'Part 1'!C$24)*'Part 1'!I220</f>
        <v>164.37411495316874</v>
      </c>
      <c r="K221" s="29">
        <f>ABS(('6050_Module3Project_Data'!C203-'Part 1'!F221)/'6050_Module3Project_Data'!C203)</f>
        <v>2.7917949720119444E-2</v>
      </c>
      <c r="L221" s="29">
        <f>ABS(('6050_Module3Project_Data'!$C203-'Part 1'!G221)/'6050_Module3Project_Data'!$C203)</f>
        <v>3.5501803639894261E-2</v>
      </c>
      <c r="M221" s="29">
        <f>ABS(('6050_Module3Project_Data'!$C203-'Part 1'!H221)/'6050_Module3Project_Data'!$C203)</f>
        <v>3.0853973891432365E-2</v>
      </c>
      <c r="N221" s="29">
        <f>ABS(('6050_Module3Project_Data'!$C203-'Part 1'!I221)/'6050_Module3Project_Data'!$C203)</f>
        <v>2.502867381960211E-2</v>
      </c>
      <c r="P221" s="30">
        <f>ABS(('6050_Module3Project_Data'!$C203-'Part 1'!F221)/AVERAGE('6050_Module3Project_Data'!$C$2:$C$253))</f>
        <v>3.3427821802801037E-2</v>
      </c>
      <c r="Q221" s="30">
        <f>ABS(('6050_Module3Project_Data'!$C203-'Part 1'!G221)/AVERAGE('6050_Module3Project_Data'!$C$2:$C$253))</f>
        <v>4.2508421200328071E-2</v>
      </c>
      <c r="R221" s="30">
        <f>ABS(('6050_Module3Project_Data'!$C203-'Part 1'!H221)/AVERAGE('6050_Module3Project_Data'!$C$2:$C$253))</f>
        <v>3.6943298182380423E-2</v>
      </c>
      <c r="S221" s="31">
        <f>ABS(('6050_Module3Project_Data'!$C203-'Part 1'!I221)/AVERAGE('6050_Module3Project_Data'!$C$2:$C$253))</f>
        <v>2.9968319908504775E-2</v>
      </c>
      <c r="U221" s="27">
        <f>C$21*'6050_Module3Project_Data'!$E202+(1-'Part 1'!C$21)*'Part 1'!U220</f>
        <v>533.18439244832564</v>
      </c>
      <c r="V221" s="1">
        <f>C$22*'6050_Module3Project_Data'!$E202+(1-'Part 1'!C$22)*'Part 1'!V220</f>
        <v>537.44955635747704</v>
      </c>
      <c r="W221" s="1">
        <f>C$23*'6050_Module3Project_Data'!$E202+(1-'Part 1'!C$23)*'Part 1'!W220</f>
        <v>535.56822380208291</v>
      </c>
      <c r="X221" s="1">
        <f>C$24*'6050_Module3Project_Data'!$E202+(1-'Part 1'!C$24)*'Part 1'!X220</f>
        <v>533.07801652447597</v>
      </c>
      <c r="Z221" s="29">
        <f>ABS(('6050_Module3Project_Data'!$E203-'Part 1'!U221)/'6050_Module3Project_Data'!$E203)</f>
        <v>4.6435444007791558E-3</v>
      </c>
      <c r="AA221" s="29">
        <f>ABS(('6050_Module3Project_Data'!$E203-'Part 1'!V221)/'6050_Module3Project_Data'!$E203)</f>
        <v>1.2680106325377177E-2</v>
      </c>
      <c r="AB221" s="29">
        <f>ABS(('6050_Module3Project_Data'!$E203-'Part 1'!W221)/'6050_Module3Project_Data'!$E203)</f>
        <v>9.1352377331651372E-3</v>
      </c>
      <c r="AC221" s="29">
        <f>ABS(('6050_Module3Project_Data'!$E203-'Part 1'!X221)/'6050_Module3Project_Data'!$E203)</f>
        <v>4.4431073912025937E-3</v>
      </c>
      <c r="AE221" s="30">
        <f>ABS(('6050_Module3Project_Data'!$E203-'Part 1'!U221)/AVERAGE('6050_Module3Project_Data'!$E$2:$E$253))</f>
        <v>5.5199828430372213E-3</v>
      </c>
      <c r="AF221" s="30">
        <f>ABS(('6050_Module3Project_Data'!$E203-'Part 1'!V221)/AVERAGE('6050_Module3Project_Data'!$E$2:$E$253))</f>
        <v>1.5073392934979848E-2</v>
      </c>
      <c r="AG221" s="30">
        <f>ABS(('6050_Module3Project_Data'!$E203-'Part 1'!W221)/AVERAGE('6050_Module3Project_Data'!$E$2:$E$253))</f>
        <v>1.0859453727992047E-2</v>
      </c>
      <c r="AH221" s="31">
        <f>ABS(('6050_Module3Project_Data'!$E203-'Part 1'!X221)/AVERAGE('6050_Module3Project_Data'!$E$2:$E$253))</f>
        <v>5.2817146671613408E-3</v>
      </c>
    </row>
    <row r="222" spans="1:34" x14ac:dyDescent="0.2">
      <c r="A222" s="3"/>
      <c r="B222" s="2"/>
      <c r="C222" s="1"/>
      <c r="D222" s="2"/>
      <c r="E222" s="8">
        <v>203</v>
      </c>
      <c r="F222" s="27">
        <f>C$21*'6050_Module3Project_Data'!C203+(1-'Part 1'!C$21)*'Part 1'!F221</f>
        <v>163.94205339467891</v>
      </c>
      <c r="G222" s="1">
        <f>C$22*'6050_Module3Project_Data'!C203+(1-'Part 1'!C$22)*'Part 1'!G221</f>
        <v>163.77635647902173</v>
      </c>
      <c r="H222" s="1">
        <f>C$23*'6050_Module3Project_Data'!C203+(1-'Part 1'!C$23)*'Part 1'!H221</f>
        <v>162.33960772392152</v>
      </c>
      <c r="I222" s="1">
        <f>C$24*'6050_Module3Project_Data'!C203+(1-'Part 1'!C$24)*'Part 1'!I221</f>
        <v>161.16322635063375</v>
      </c>
      <c r="K222" s="29">
        <f>ABS(('6050_Module3Project_Data'!C204-'Part 1'!F222)/'6050_Module3Project_Data'!C204)</f>
        <v>1.922007766411258E-2</v>
      </c>
      <c r="L222" s="29">
        <f>ABS(('6050_Module3Project_Data'!$C204-'Part 1'!G222)/'6050_Module3Project_Data'!$C204)</f>
        <v>1.8189947689845127E-2</v>
      </c>
      <c r="M222" s="29">
        <f>ABS(('6050_Module3Project_Data'!$C204-'Part 1'!H222)/'6050_Module3Project_Data'!$C204)</f>
        <v>9.2577478824430338E-3</v>
      </c>
      <c r="N222" s="29">
        <f>ABS(('6050_Module3Project_Data'!$C204-'Part 1'!I222)/'6050_Module3Project_Data'!$C204)</f>
        <v>1.9442399092417532E-3</v>
      </c>
      <c r="P222" s="30">
        <f>ABS(('6050_Module3Project_Data'!$C204-'Part 1'!F222)/AVERAGE('6050_Module3Project_Data'!$C$2:$C$253))</f>
        <v>2.3083660739997486E-2</v>
      </c>
      <c r="Q222" s="30">
        <f>ABS(('6050_Module3Project_Data'!$C204-'Part 1'!G222)/AVERAGE('6050_Module3Project_Data'!$C$2:$C$253))</f>
        <v>2.18464560179535E-2</v>
      </c>
      <c r="R222" s="30">
        <f>ABS(('6050_Module3Project_Data'!$C204-'Part 1'!H222)/AVERAGE('6050_Module3Project_Data'!$C$2:$C$253))</f>
        <v>1.1118722570708827E-2</v>
      </c>
      <c r="S222" s="31">
        <f>ABS(('6050_Module3Project_Data'!$C204-'Part 1'!I222)/AVERAGE('6050_Module3Project_Data'!$C$2:$C$253))</f>
        <v>2.3350672794574434E-3</v>
      </c>
      <c r="U222" s="27">
        <f>C$21*'6050_Module3Project_Data'!$E203+(1-'Part 1'!C$21)*'Part 1'!U221</f>
        <v>532.69150809866051</v>
      </c>
      <c r="V222" s="1">
        <f>C$22*'6050_Module3Project_Data'!$E203+(1-'Part 1'!C$22)*'Part 1'!V221</f>
        <v>534.75772209448621</v>
      </c>
      <c r="W222" s="1">
        <f>C$23*'6050_Module3Project_Data'!$E203+(1-'Part 1'!C$23)*'Part 1'!W221</f>
        <v>532.65927194083315</v>
      </c>
      <c r="X222" s="1">
        <f>C$24*'6050_Module3Project_Data'!$E203+(1-'Part 1'!C$24)*'Part 1'!X221</f>
        <v>531.19157986489517</v>
      </c>
      <c r="Z222" s="29">
        <f>ABS(('6050_Module3Project_Data'!$E204-'Part 1'!U222)/'6050_Module3Project_Data'!$E204)</f>
        <v>1.3839453076234473E-2</v>
      </c>
      <c r="AA222" s="29">
        <f>ABS(('6050_Module3Project_Data'!$E204-'Part 1'!V222)/'6050_Module3Project_Data'!$E204)</f>
        <v>1.7771952910788646E-2</v>
      </c>
      <c r="AB222" s="29">
        <f>ABS(('6050_Module3Project_Data'!$E204-'Part 1'!W222)/'6050_Module3Project_Data'!$E204)</f>
        <v>1.3778099951350582E-2</v>
      </c>
      <c r="AC222" s="29">
        <f>ABS(('6050_Module3Project_Data'!$E204-'Part 1'!X222)/'6050_Module3Project_Data'!$E204)</f>
        <v>1.0984730601678717E-2</v>
      </c>
      <c r="AE222" s="30">
        <f>ABS(('6050_Module3Project_Data'!$E204-'Part 1'!U222)/AVERAGE('6050_Module3Project_Data'!$E$2:$E$253))</f>
        <v>1.6287266725587453E-2</v>
      </c>
      <c r="AF222" s="30">
        <f>ABS(('6050_Module3Project_Data'!$E204-'Part 1'!V222)/AVERAGE('6050_Module3Project_Data'!$E$2:$E$253))</f>
        <v>2.0915316212145586E-2</v>
      </c>
      <c r="AG222" s="30">
        <f>ABS(('6050_Module3Project_Data'!$E204-'Part 1'!W222)/AVERAGE('6050_Module3Project_Data'!$E$2:$E$253))</f>
        <v>1.6215061942354492E-2</v>
      </c>
      <c r="AH222" s="31">
        <f>ABS(('6050_Module3Project_Data'!$E204-'Part 1'!X222)/AVERAGE('6050_Module3Project_Data'!$E$2:$E$253))</f>
        <v>1.2927623384589942E-2</v>
      </c>
    </row>
    <row r="223" spans="1:34" x14ac:dyDescent="0.2">
      <c r="A223" s="3"/>
      <c r="B223" s="2"/>
      <c r="C223" s="1"/>
      <c r="D223" s="2"/>
      <c r="E223" s="8">
        <v>204</v>
      </c>
      <c r="F223" s="27">
        <f>C$21*'6050_Module3Project_Data'!C204+(1-'Part 1'!C$21)*'Part 1'!F222</f>
        <v>163.32374159574314</v>
      </c>
      <c r="G223" s="1">
        <f>C$22*'6050_Module3Project_Data'!C204+(1-'Part 1'!C$22)*'Part 1'!G222</f>
        <v>162.60601164741303</v>
      </c>
      <c r="H223" s="1">
        <f>C$23*'6050_Module3Project_Data'!C204+(1-'Part 1'!C$23)*'Part 1'!H222</f>
        <v>161.44613972956859</v>
      </c>
      <c r="I223" s="1">
        <f>C$24*'6050_Module3Project_Data'!C204+(1-'Part 1'!C$24)*'Part 1'!I222</f>
        <v>160.91304079012676</v>
      </c>
      <c r="K223" s="29">
        <f>ABS(('6050_Module3Project_Data'!C205-'Part 1'!F223)/'6050_Module3Project_Data'!C205)</f>
        <v>2.5600154158910798E-2</v>
      </c>
      <c r="L223" s="29">
        <f>ABS(('6050_Module3Project_Data'!$C205-'Part 1'!G223)/'6050_Module3Project_Data'!$C205)</f>
        <v>2.1093130633367096E-2</v>
      </c>
      <c r="M223" s="29">
        <f>ABS(('6050_Module3Project_Data'!$C205-'Part 1'!H223)/'6050_Module3Project_Data'!$C205)</f>
        <v>1.3809653007130451E-2</v>
      </c>
      <c r="N223" s="29">
        <f>ABS(('6050_Module3Project_Data'!$C205-'Part 1'!I223)/'6050_Module3Project_Data'!$C205)</f>
        <v>1.0462029758167721E-2</v>
      </c>
      <c r="P223" s="30">
        <f>ABS(('6050_Module3Project_Data'!$C205-'Part 1'!F223)/AVERAGE('6050_Module3Project_Data'!$C$2:$C$253))</f>
        <v>3.0439742079872285E-2</v>
      </c>
      <c r="Q223" s="30">
        <f>ABS(('6050_Module3Project_Data'!$C205-'Part 1'!G223)/AVERAGE('6050_Module3Project_Data'!$C$2:$C$253))</f>
        <v>2.5080687098646182E-2</v>
      </c>
      <c r="R223" s="30">
        <f>ABS(('6050_Module3Project_Data'!$C205-'Part 1'!H223)/AVERAGE('6050_Module3Project_Data'!$C$2:$C$253))</f>
        <v>1.6420302516157528E-2</v>
      </c>
      <c r="S223" s="31">
        <f>ABS(('6050_Module3Project_Data'!$C205-'Part 1'!I223)/AVERAGE('6050_Module3Project_Data'!$C$2:$C$253))</f>
        <v>1.2439826943765699E-2</v>
      </c>
      <c r="U223" s="27">
        <f>C$21*'6050_Module3Project_Data'!$E204+(1-'Part 1'!C$21)*'Part 1'!U222</f>
        <v>531.23720305892846</v>
      </c>
      <c r="V223" s="1">
        <f>C$22*'6050_Module3Project_Data'!$E204+(1-'Part 1'!C$22)*'Part 1'!V222</f>
        <v>531.02262641669176</v>
      </c>
      <c r="W223" s="1">
        <f>C$23*'6050_Module3Project_Data'!$E204+(1-'Part 1'!C$23)*'Part 1'!W222</f>
        <v>528.31569851633321</v>
      </c>
      <c r="X223" s="1">
        <f>C$24*'6050_Module3Project_Data'!$E204+(1-'Part 1'!C$24)*'Part 1'!X222</f>
        <v>526.57430229297904</v>
      </c>
      <c r="Z223" s="29">
        <f>ABS(('6050_Module3Project_Data'!$E205-'Part 1'!U223)/'6050_Module3Project_Data'!$E205)</f>
        <v>8.6263605585000402E-2</v>
      </c>
      <c r="AA223" s="29">
        <f>ABS(('6050_Module3Project_Data'!$E205-'Part 1'!V223)/'6050_Module3Project_Data'!$E205)</f>
        <v>8.5824843397924261E-2</v>
      </c>
      <c r="AB223" s="29">
        <f>ABS(('6050_Module3Project_Data'!$E205-'Part 1'!W223)/'6050_Module3Project_Data'!$E205)</f>
        <v>8.0289769340289141E-2</v>
      </c>
      <c r="AC223" s="29">
        <f>ABS(('6050_Module3Project_Data'!$E205-'Part 1'!X223)/'6050_Module3Project_Data'!$E205)</f>
        <v>7.672899586764706E-2</v>
      </c>
      <c r="AE223" s="30">
        <f>ABS(('6050_Module3Project_Data'!$E205-'Part 1'!U223)/AVERAGE('6050_Module3Project_Data'!$E$2:$E$253))</f>
        <v>9.4493852191905786E-2</v>
      </c>
      <c r="AF223" s="30">
        <f>ABS(('6050_Module3Project_Data'!$E205-'Part 1'!V223)/AVERAGE('6050_Module3Project_Data'!$E$2:$E$253))</f>
        <v>9.4013228538723112E-2</v>
      </c>
      <c r="AG223" s="30">
        <f>ABS(('6050_Module3Project_Data'!$E205-'Part 1'!W223)/AVERAGE('6050_Module3Project_Data'!$E$2:$E$253))</f>
        <v>8.7950063588377356E-2</v>
      </c>
      <c r="AH223" s="31">
        <f>ABS(('6050_Module3Project_Data'!$E205-'Part 1'!X223)/AVERAGE('6050_Module3Project_Data'!$E$2:$E$253))</f>
        <v>8.4049563488353657E-2</v>
      </c>
    </row>
    <row r="224" spans="1:34" x14ac:dyDescent="0.2">
      <c r="A224" s="3"/>
      <c r="B224" s="2"/>
      <c r="C224" s="1"/>
      <c r="D224" s="2"/>
      <c r="E224" s="8">
        <v>205</v>
      </c>
      <c r="F224" s="27">
        <f>C$21*'6050_Module3Project_Data'!C205+(1-'Part 1'!C$21)*'Part 1'!F223</f>
        <v>162.50839207659453</v>
      </c>
      <c r="G224" s="1">
        <f>C$22*'6050_Module3Project_Data'!C205+(1-'Part 1'!C$22)*'Part 1'!G223</f>
        <v>161.26240458844782</v>
      </c>
      <c r="H224" s="1">
        <f>C$23*'6050_Module3Project_Data'!C205+(1-'Part 1'!C$23)*'Part 1'!H223</f>
        <v>160.12665229182744</v>
      </c>
      <c r="I224" s="1">
        <f>C$24*'6050_Module3Project_Data'!C205+(1-'Part 1'!C$24)*'Part 1'!I223</f>
        <v>159.58020335802536</v>
      </c>
      <c r="K224" s="29">
        <f>ABS(('6050_Module3Project_Data'!C206-'Part 1'!F224)/'6050_Module3Project_Data'!C206)</f>
        <v>2.3223678422501535E-2</v>
      </c>
      <c r="L224" s="29">
        <f>ABS(('6050_Module3Project_Data'!$C206-'Part 1'!G224)/'6050_Module3Project_Data'!$C206)</f>
        <v>1.5378398036680082E-2</v>
      </c>
      <c r="M224" s="29">
        <f>ABS(('6050_Module3Project_Data'!$C206-'Part 1'!H224)/'6050_Module3Project_Data'!$C206)</f>
        <v>8.2272064712809925E-3</v>
      </c>
      <c r="N224" s="29">
        <f>ABS(('6050_Module3Project_Data'!$C206-'Part 1'!I224)/'6050_Module3Project_Data'!$C206)</f>
        <v>4.7865257718406598E-3</v>
      </c>
      <c r="P224" s="30">
        <f>ABS(('6050_Module3Project_Data'!$C206-'Part 1'!F224)/AVERAGE('6050_Module3Project_Data'!$C$2:$C$253))</f>
        <v>2.7539963820202906E-2</v>
      </c>
      <c r="Q224" s="30">
        <f>ABS(('6050_Module3Project_Data'!$C206-'Part 1'!G224)/AVERAGE('6050_Module3Project_Data'!$C$2:$C$253))</f>
        <v>1.8236582415492704E-2</v>
      </c>
      <c r="R224" s="30">
        <f>ABS(('6050_Module3Project_Data'!$C206-'Part 1'!H224)/AVERAGE('6050_Module3Project_Data'!$C$2:$C$253))</f>
        <v>9.7562911627680042E-3</v>
      </c>
      <c r="S224" s="31">
        <f>ABS(('6050_Module3Project_Data'!$C206-'Part 1'!I224)/AVERAGE('6050_Module3Project_Data'!$C$2:$C$253))</f>
        <v>5.6761355450581337E-3</v>
      </c>
      <c r="U224" s="27">
        <f>C$21*'6050_Module3Project_Data'!$E205+(1-'Part 1'!C$21)*'Part 1'!U223</f>
        <v>522.79976000714282</v>
      </c>
      <c r="V224" s="1">
        <f>C$22*'6050_Module3Project_Data'!$E205+(1-'Part 1'!C$22)*'Part 1'!V223</f>
        <v>514.23357097001508</v>
      </c>
      <c r="W224" s="1">
        <f>C$23*'6050_Module3Project_Data'!$E205+(1-'Part 1'!C$23)*'Part 1'!W223</f>
        <v>504.75627208653327</v>
      </c>
      <c r="X224" s="1">
        <f>C$24*'6050_Module3Project_Data'!$E205+(1-'Part 1'!C$24)*'Part 1'!X223</f>
        <v>496.55485069859577</v>
      </c>
      <c r="Z224" s="29">
        <f>ABS(('6050_Module3Project_Data'!$E206-'Part 1'!U224)/'6050_Module3Project_Data'!$E206)</f>
        <v>7.7426680451434055E-2</v>
      </c>
      <c r="AA224" s="29">
        <f>ABS(('6050_Module3Project_Data'!$E206-'Part 1'!V224)/'6050_Module3Project_Data'!$E206)</f>
        <v>5.9772807354273663E-2</v>
      </c>
      <c r="AB224" s="29">
        <f>ABS(('6050_Module3Project_Data'!$E206-'Part 1'!W224)/'6050_Module3Project_Data'!$E206)</f>
        <v>4.0241247746181312E-2</v>
      </c>
      <c r="AC224" s="29">
        <f>ABS(('6050_Module3Project_Data'!$E206-'Part 1'!X224)/'6050_Module3Project_Data'!$E206)</f>
        <v>2.3339116381644789E-2</v>
      </c>
      <c r="AE224" s="30">
        <f>ABS(('6050_Module3Project_Data'!$E206-'Part 1'!U224)/AVERAGE('6050_Module3Project_Data'!$E$2:$E$253))</f>
        <v>8.4151330865969209E-2</v>
      </c>
      <c r="AF224" s="30">
        <f>ABS(('6050_Module3Project_Data'!$E206-'Part 1'!V224)/AVERAGE('6050_Module3Project_Data'!$E$2:$E$253))</f>
        <v>6.4964186235678373E-2</v>
      </c>
      <c r="AG224" s="30">
        <f>ABS(('6050_Module3Project_Data'!$E206-'Part 1'!W224)/AVERAGE('6050_Module3Project_Data'!$E$2:$E$253))</f>
        <v>4.3736274547795377E-2</v>
      </c>
      <c r="AH224" s="31">
        <f>ABS(('6050_Module3Project_Data'!$E206-'Part 1'!X224)/AVERAGE('6050_Module3Project_Data'!$E$2:$E$253))</f>
        <v>2.5366161810115109E-2</v>
      </c>
    </row>
    <row r="225" spans="1:34" x14ac:dyDescent="0.2">
      <c r="A225" s="3"/>
      <c r="B225" s="2"/>
      <c r="C225" s="1"/>
      <c r="D225" s="2"/>
      <c r="E225" s="8">
        <v>206</v>
      </c>
      <c r="F225" s="27">
        <f>C$21*'6050_Module3Project_Data'!C206+(1-'Part 1'!C$21)*'Part 1'!F224</f>
        <v>161.77071512127563</v>
      </c>
      <c r="G225" s="1">
        <f>C$22*'6050_Module3Project_Data'!C206+(1-'Part 1'!C$22)*'Part 1'!G224</f>
        <v>160.28544567306869</v>
      </c>
      <c r="H225" s="1">
        <f>C$23*'6050_Module3Project_Data'!C206+(1-'Part 1'!C$23)*'Part 1'!H224</f>
        <v>159.34266529673096</v>
      </c>
      <c r="I225" s="1">
        <f>C$24*'6050_Module3Project_Data'!C206+(1-'Part 1'!C$24)*'Part 1'!I224</f>
        <v>158.97204651160507</v>
      </c>
      <c r="K225" s="29">
        <f>ABS(('6050_Module3Project_Data'!C207-'Part 1'!F225)/'6050_Module3Project_Data'!C207)</f>
        <v>9.6786537864263587E-3</v>
      </c>
      <c r="L225" s="29">
        <f>ABS(('6050_Module3Project_Data'!$C207-'Part 1'!G225)/'6050_Module3Project_Data'!$C207)</f>
        <v>4.0846631243615606E-4</v>
      </c>
      <c r="M225" s="29">
        <f>ABS(('6050_Module3Project_Data'!$C207-'Part 1'!H225)/'6050_Module3Project_Data'!$C207)</f>
        <v>5.4758201017230824E-3</v>
      </c>
      <c r="N225" s="29">
        <f>ABS(('6050_Module3Project_Data'!$C207-'Part 1'!I225)/'6050_Module3Project_Data'!$C207)</f>
        <v>7.7890068596188538E-3</v>
      </c>
      <c r="P225" s="30">
        <f>ABS(('6050_Module3Project_Data'!$C207-'Part 1'!F225)/AVERAGE('6050_Module3Project_Data'!$C$2:$C$253))</f>
        <v>1.1578674101037278E-2</v>
      </c>
      <c r="Q225" s="30">
        <f>ABS(('6050_Module3Project_Data'!$C207-'Part 1'!G225)/AVERAGE('6050_Module3Project_Data'!$C$2:$C$253))</f>
        <v>4.8865249417057513E-4</v>
      </c>
      <c r="R225" s="30">
        <f>ABS(('6050_Module3Project_Data'!$C207-'Part 1'!H225)/AVERAGE('6050_Module3Project_Data'!$C$2:$C$253))</f>
        <v>6.5507804900179724E-3</v>
      </c>
      <c r="S225" s="31">
        <f>ABS(('6050_Module3Project_Data'!$C207-'Part 1'!I225)/AVERAGE('6050_Module3Project_Data'!$C$2:$C$253))</f>
        <v>9.3180698461133773E-3</v>
      </c>
      <c r="U225" s="27">
        <f>C$21*'6050_Module3Project_Data'!$E206+(1-'Part 1'!C$21)*'Part 1'!U224</f>
        <v>515.28581020571426</v>
      </c>
      <c r="V225" s="1">
        <f>C$22*'6050_Module3Project_Data'!$E206+(1-'Part 1'!C$22)*'Part 1'!V224</f>
        <v>502.63214698200903</v>
      </c>
      <c r="W225" s="1">
        <f>C$23*'6050_Module3Project_Data'!$E206+(1-'Part 1'!C$23)*'Part 1'!W224</f>
        <v>493.04051543461333</v>
      </c>
      <c r="X225" s="1">
        <f>C$24*'6050_Module3Project_Data'!$E206+(1-'Part 1'!C$24)*'Part 1'!X224</f>
        <v>487.49497893971915</v>
      </c>
      <c r="Z225" s="29">
        <f>ABS(('6050_Module3Project_Data'!$E207-'Part 1'!U225)/'6050_Module3Project_Data'!$E207)</f>
        <v>5.5308043483419188E-2</v>
      </c>
      <c r="AA225" s="29">
        <f>ABS(('6050_Module3Project_Data'!$E207-'Part 1'!V225)/'6050_Module3Project_Data'!$E207)</f>
        <v>2.9393274795774915E-2</v>
      </c>
      <c r="AB225" s="29">
        <f>ABS(('6050_Module3Project_Data'!$E207-'Part 1'!W225)/'6050_Module3Project_Data'!$E207)</f>
        <v>9.7495630505300534E-3</v>
      </c>
      <c r="AC225" s="29">
        <f>ABS(('6050_Module3Project_Data'!$E207-'Part 1'!X225)/'6050_Module3Project_Data'!$E207)</f>
        <v>1.6077247935817774E-3</v>
      </c>
      <c r="AE225" s="30">
        <f>ABS(('6050_Module3Project_Data'!$E207-'Part 1'!U225)/AVERAGE('6050_Module3Project_Data'!$E$2:$E$253))</f>
        <v>6.0489490373602448E-2</v>
      </c>
      <c r="AF225" s="30">
        <f>ABS(('6050_Module3Project_Data'!$E207-'Part 1'!V225)/AVERAGE('6050_Module3Project_Data'!$E$2:$E$253))</f>
        <v>3.2146937422234081E-2</v>
      </c>
      <c r="AG225" s="30">
        <f>ABS(('6050_Module3Project_Data'!$E207-'Part 1'!W225)/AVERAGE('6050_Module3Project_Data'!$E$2:$E$253))</f>
        <v>1.0662935499945281E-2</v>
      </c>
      <c r="AH225" s="31">
        <f>ABS(('6050_Module3Project_Data'!$E207-'Part 1'!X225)/AVERAGE('6050_Module3Project_Data'!$E$2:$E$253))</f>
        <v>1.758341957149897E-3</v>
      </c>
    </row>
    <row r="226" spans="1:34" x14ac:dyDescent="0.2">
      <c r="A226" s="3"/>
      <c r="B226" s="2"/>
      <c r="C226" s="1"/>
      <c r="D226" s="2"/>
      <c r="E226" s="8">
        <v>207</v>
      </c>
      <c r="F226" s="27">
        <f>C$21*'6050_Module3Project_Data'!C207+(1-'Part 1'!C$21)*'Part 1'!F225</f>
        <v>161.46057233702052</v>
      </c>
      <c r="G226" s="1">
        <f>C$22*'6050_Module3Project_Data'!C207+(1-'Part 1'!C$22)*'Part 1'!G225</f>
        <v>160.25926788384123</v>
      </c>
      <c r="H226" s="1">
        <f>C$23*'6050_Module3Project_Data'!C207+(1-'Part 1'!C$23)*'Part 1'!H225</f>
        <v>159.86906683869239</v>
      </c>
      <c r="I226" s="1">
        <f>C$24*'6050_Module3Project_Data'!C207+(1-'Part 1'!C$24)*'Part 1'!I225</f>
        <v>159.97041026232102</v>
      </c>
      <c r="K226" s="29">
        <f>ABS(('6050_Module3Project_Data'!C208-'Part 1'!F226)/'6050_Module3Project_Data'!C208)</f>
        <v>6.913336300475516E-3</v>
      </c>
      <c r="L226" s="29">
        <f>ABS(('6050_Module3Project_Data'!$C208-'Part 1'!G226)/'6050_Module3Project_Data'!$C208)</f>
        <v>5.7833462175143171E-4</v>
      </c>
      <c r="M226" s="29">
        <f>ABS(('6050_Module3Project_Data'!$C208-'Part 1'!H226)/'6050_Module3Project_Data'!$C208)</f>
        <v>3.0117375913547256E-3</v>
      </c>
      <c r="N226" s="29">
        <f>ABS(('6050_Module3Project_Data'!$C208-'Part 1'!I226)/'6050_Module3Project_Data'!$C208)</f>
        <v>2.3797316265485209E-3</v>
      </c>
      <c r="P226" s="30">
        <f>ABS(('6050_Module3Project_Data'!$C208-'Part 1'!F226)/AVERAGE('6050_Module3Project_Data'!$C$2:$C$253))</f>
        <v>8.2773100430134933E-3</v>
      </c>
      <c r="Q226" s="30">
        <f>ABS(('6050_Module3Project_Data'!$C208-'Part 1'!G226)/AVERAGE('6050_Module3Project_Data'!$C$2:$C$253))</f>
        <v>6.9243774131402661E-4</v>
      </c>
      <c r="R226" s="30">
        <f>ABS(('6050_Module3Project_Data'!$C208-'Part 1'!H226)/AVERAGE('6050_Module3Project_Data'!$C$2:$C$253))</f>
        <v>3.6059414338236455E-3</v>
      </c>
      <c r="S226" s="31">
        <f>ABS(('6050_Module3Project_Data'!$C208-'Part 1'!I226)/AVERAGE('6050_Module3Project_Data'!$C$2:$C$253))</f>
        <v>2.8492432070391324E-3</v>
      </c>
      <c r="U226" s="27">
        <f>C$21*'6050_Module3Project_Data'!$E207+(1-'Part 1'!C$21)*'Part 1'!U225</f>
        <v>509.88464792457142</v>
      </c>
      <c r="V226" s="1">
        <f>C$22*'6050_Module3Project_Data'!$E207+(1-'Part 1'!C$22)*'Part 1'!V225</f>
        <v>496.89128770920536</v>
      </c>
      <c r="W226" s="1">
        <f>C$23*'6050_Module3Project_Data'!$E207+(1-'Part 1'!C$23)*'Part 1'!W225</f>
        <v>490.18420545384527</v>
      </c>
      <c r="X226" s="1">
        <f>C$24*'6050_Module3Project_Data'!$E207+(1-'Part 1'!C$24)*'Part 1'!X225</f>
        <v>488.12299482794378</v>
      </c>
      <c r="Z226" s="29">
        <f>ABS(('6050_Module3Project_Data'!$E208-'Part 1'!U226)/'6050_Module3Project_Data'!$E208)</f>
        <v>4.4332005077472252E-2</v>
      </c>
      <c r="AA226" s="29">
        <f>ABS(('6050_Module3Project_Data'!$E208-'Part 1'!V226)/'6050_Module3Project_Data'!$E208)</f>
        <v>1.7719354585562449E-2</v>
      </c>
      <c r="AB226" s="29">
        <f>ABS(('6050_Module3Project_Data'!$E208-'Part 1'!W226)/'6050_Module3Project_Data'!$E208)</f>
        <v>3.9820893267035039E-3</v>
      </c>
      <c r="AC226" s="29">
        <f>ABS(('6050_Module3Project_Data'!$E208-'Part 1'!X226)/'6050_Module3Project_Data'!$E208)</f>
        <v>2.3962677045014726E-4</v>
      </c>
      <c r="AE226" s="30">
        <f>ABS(('6050_Module3Project_Data'!$E208-'Part 1'!U226)/AVERAGE('6050_Module3Project_Data'!$E$2:$E$253))</f>
        <v>4.848120633743843E-2</v>
      </c>
      <c r="AF226" s="30">
        <f>ABS(('6050_Module3Project_Data'!$E208-'Part 1'!V226)/AVERAGE('6050_Module3Project_Data'!$E$2:$E$253))</f>
        <v>1.9377776491896745E-2</v>
      </c>
      <c r="AG226" s="30">
        <f>ABS(('6050_Module3Project_Data'!$E208-'Part 1'!W226)/AVERAGE('6050_Module3Project_Data'!$E$2:$E$253))</f>
        <v>4.3547882385344084E-3</v>
      </c>
      <c r="AH226" s="31">
        <f>ABS(('6050_Module3Project_Data'!$E208-'Part 1'!X226)/AVERAGE('6050_Module3Project_Data'!$E$2:$E$253))</f>
        <v>2.6205435287363256E-4</v>
      </c>
    </row>
    <row r="227" spans="1:34" x14ac:dyDescent="0.2">
      <c r="A227" s="3"/>
      <c r="B227" s="2"/>
      <c r="C227" s="1"/>
      <c r="D227" s="2"/>
      <c r="E227" s="8">
        <v>208</v>
      </c>
      <c r="F227" s="27">
        <f>C$21*'6050_Module3Project_Data'!C208+(1-'Part 1'!C$21)*'Part 1'!F226</f>
        <v>161.23885886961642</v>
      </c>
      <c r="G227" s="1">
        <f>C$22*'6050_Module3Project_Data'!C208+(1-'Part 1'!C$22)*'Part 1'!G226</f>
        <v>160.29636273030474</v>
      </c>
      <c r="H227" s="1">
        <f>C$23*'6050_Module3Project_Data'!C208+(1-'Part 1'!C$23)*'Part 1'!H226</f>
        <v>160.15882973547696</v>
      </c>
      <c r="I227" s="1">
        <f>C$24*'6050_Module3Project_Data'!C208+(1-'Part 1'!C$24)*'Part 1'!I226</f>
        <v>160.27568605246418</v>
      </c>
      <c r="K227" s="29">
        <f>ABS(('6050_Module3Project_Data'!C209-'Part 1'!F227)/'6050_Module3Project_Data'!C209)</f>
        <v>1.8729944780892144E-2</v>
      </c>
      <c r="L227" s="29">
        <f>ABS(('6050_Module3Project_Data'!$C209-'Part 1'!G227)/'6050_Module3Project_Data'!$C209)</f>
        <v>2.44658030296412E-2</v>
      </c>
      <c r="M227" s="29">
        <f>ABS(('6050_Module3Project_Data'!$C209-'Part 1'!H227)/'6050_Module3Project_Data'!$C209)</f>
        <v>2.5302803554050984E-2</v>
      </c>
      <c r="N227" s="29">
        <f>ABS(('6050_Module3Project_Data'!$C209-'Part 1'!I227)/'6050_Module3Project_Data'!$C209)</f>
        <v>2.459163749007208E-2</v>
      </c>
      <c r="P227" s="30">
        <f>ABS(('6050_Module3Project_Data'!$C209-'Part 1'!F227)/AVERAGE('6050_Module3Project_Data'!$C$2:$C$253))</f>
        <v>2.2979724168764277E-2</v>
      </c>
      <c r="Q227" s="30">
        <f>ABS(('6050_Module3Project_Data'!$C209-'Part 1'!G227)/AVERAGE('6050_Module3Project_Data'!$C$2:$C$253))</f>
        <v>3.0017034847963527E-2</v>
      </c>
      <c r="R227" s="30">
        <f>ABS(('6050_Module3Project_Data'!$C209-'Part 1'!H227)/AVERAGE('6050_Module3Project_Data'!$C$2:$C$253))</f>
        <v>3.1043948776704529E-2</v>
      </c>
      <c r="S227" s="31">
        <f>ABS(('6050_Module3Project_Data'!$C209-'Part 1'!I227)/AVERAGE('6050_Module3Project_Data'!$C$2:$C$253))</f>
        <v>3.0171420844583068E-2</v>
      </c>
      <c r="U227" s="27">
        <f>C$21*'6050_Module3Project_Data'!$E208+(1-'Part 1'!C$21)*'Part 1'!U226</f>
        <v>505.55571637965716</v>
      </c>
      <c r="V227" s="1">
        <f>C$22*'6050_Module3Project_Data'!$E208+(1-'Part 1'!C$22)*'Part 1'!V226</f>
        <v>493.43076870552323</v>
      </c>
      <c r="W227" s="1">
        <f>C$23*'6050_Module3Project_Data'!$E208+(1-'Part 1'!C$23)*'Part 1'!W226</f>
        <v>489.01767630153813</v>
      </c>
      <c r="X227" s="1">
        <f>C$24*'6050_Module3Project_Data'!$E208+(1-'Part 1'!C$24)*'Part 1'!X226</f>
        <v>488.21659112558876</v>
      </c>
      <c r="Z227" s="29">
        <f>ABS(('6050_Module3Project_Data'!$E209-'Part 1'!U227)/'6050_Module3Project_Data'!$E209)</f>
        <v>3.400430312700909E-2</v>
      </c>
      <c r="AA227" s="29">
        <f>ABS(('6050_Module3Project_Data'!$E209-'Part 1'!V227)/'6050_Module3Project_Data'!$E209)</f>
        <v>9.2053587890338906E-3</v>
      </c>
      <c r="AB227" s="29">
        <f>ABS(('6050_Module3Project_Data'!$E209-'Part 1'!W227)/'6050_Module3Project_Data'!$E209)</f>
        <v>1.7933774333193461E-4</v>
      </c>
      <c r="AC227" s="29">
        <f>ABS(('6050_Module3Project_Data'!$E209-'Part 1'!X227)/'6050_Module3Project_Data'!$E209)</f>
        <v>1.4591078171982438E-3</v>
      </c>
      <c r="AE227" s="30">
        <f>ABS(('6050_Module3Project_Data'!$E209-'Part 1'!U227)/AVERAGE('6050_Module3Project_Data'!$E$2:$E$253))</f>
        <v>3.7239449589801944E-2</v>
      </c>
      <c r="AF227" s="30">
        <f>ABS(('6050_Module3Project_Data'!$E209-'Part 1'!V227)/AVERAGE('6050_Module3Project_Data'!$E$2:$E$253))</f>
        <v>1.0081150414989247E-2</v>
      </c>
      <c r="AG227" s="30">
        <f>ABS(('6050_Module3Project_Data'!$E209-'Part 1'!W227)/AVERAGE('6050_Module3Project_Data'!$E$2:$E$253))</f>
        <v>1.963998152649639E-4</v>
      </c>
      <c r="AH227" s="31">
        <f>ABS(('6050_Module3Project_Data'!$E209-'Part 1'!X227)/AVERAGE('6050_Module3Project_Data'!$E$2:$E$253))</f>
        <v>1.5979263507235769E-3</v>
      </c>
    </row>
    <row r="228" spans="1:34" x14ac:dyDescent="0.2">
      <c r="A228" s="3"/>
      <c r="B228" s="2"/>
      <c r="C228" s="1"/>
      <c r="D228" s="2"/>
      <c r="E228" s="8">
        <v>209</v>
      </c>
      <c r="F228" s="27">
        <f>C$21*'6050_Module3Project_Data'!C209+(1-'Part 1'!C$21)*'Part 1'!F227</f>
        <v>161.85438665569313</v>
      </c>
      <c r="G228" s="1">
        <f>C$22*'6050_Module3Project_Data'!C209+(1-'Part 1'!C$22)*'Part 1'!G227</f>
        <v>161.90441675818283</v>
      </c>
      <c r="H228" s="1">
        <f>C$23*'6050_Module3Project_Data'!C209+(1-'Part 1'!C$23)*'Part 1'!H227</f>
        <v>162.65343057419079</v>
      </c>
      <c r="I228" s="1">
        <f>C$24*'6050_Module3Project_Data'!C209+(1-'Part 1'!C$24)*'Part 1'!I227</f>
        <v>163.50833545049284</v>
      </c>
      <c r="K228" s="29">
        <f>ABS(('6050_Module3Project_Data'!C210-'Part 1'!F228)/'6050_Module3Project_Data'!C210)</f>
        <v>2.349438707172663E-2</v>
      </c>
      <c r="L228" s="29">
        <f>ABS(('6050_Module3Project_Data'!$C210-'Part 1'!G228)/'6050_Module3Project_Data'!$C210)</f>
        <v>2.381075495115741E-2</v>
      </c>
      <c r="M228" s="29">
        <f>ABS(('6050_Module3Project_Data'!$C210-'Part 1'!H228)/'6050_Module3Project_Data'!$C210)</f>
        <v>2.8547181639141505E-2</v>
      </c>
      <c r="N228" s="29">
        <f>ABS(('6050_Module3Project_Data'!$C210-'Part 1'!I228)/'6050_Module3Project_Data'!$C210)</f>
        <v>3.3953215794006425E-2</v>
      </c>
      <c r="P228" s="30">
        <f>ABS(('6050_Module3Project_Data'!$C210-'Part 1'!F228)/AVERAGE('6050_Module3Project_Data'!$C$2:$C$253))</f>
        <v>2.7741521280922492E-2</v>
      </c>
      <c r="Q228" s="30">
        <f>ABS(('6050_Module3Project_Data'!$C210-'Part 1'!G228)/AVERAGE('6050_Module3Project_Data'!$C$2:$C$253))</f>
        <v>2.8115079707155755E-2</v>
      </c>
      <c r="R228" s="30">
        <f>ABS(('6050_Module3Project_Data'!$C210-'Part 1'!H228)/AVERAGE('6050_Module3Project_Data'!$C$2:$C$253))</f>
        <v>3.3707721105252185E-2</v>
      </c>
      <c r="S228" s="31">
        <f>ABS(('6050_Module3Project_Data'!$C210-'Part 1'!I228)/AVERAGE('6050_Module3Project_Data'!$C$2:$C$253))</f>
        <v>4.0091016447017298E-2</v>
      </c>
      <c r="U228" s="27">
        <f>C$21*'6050_Module3Project_Data'!$E209+(1-'Part 1'!C$21)*'Part 1'!U227</f>
        <v>502.23057164372574</v>
      </c>
      <c r="V228" s="1">
        <f>C$22*'6050_Module3Project_Data'!$E209+(1-'Part 1'!C$22)*'Part 1'!V227</f>
        <v>491.63045830331396</v>
      </c>
      <c r="W228" s="1">
        <f>C$23*'6050_Module3Project_Data'!$E209+(1-'Part 1'!C$23)*'Part 1'!W227</f>
        <v>488.96506614061525</v>
      </c>
      <c r="X228" s="1">
        <f>C$24*'6050_Module3Project_Data'!$E209+(1-'Part 1'!C$24)*'Part 1'!X227</f>
        <v>488.78731238511773</v>
      </c>
      <c r="Z228" s="29">
        <f>ABS(('6050_Module3Project_Data'!$E210-'Part 1'!U228)/'6050_Module3Project_Data'!$E210)</f>
        <v>3.2886191522726212E-2</v>
      </c>
      <c r="AA228" s="29">
        <f>ABS(('6050_Module3Project_Data'!$E210-'Part 1'!V228)/'6050_Module3Project_Data'!$E210)</f>
        <v>1.1086023798858523E-2</v>
      </c>
      <c r="AB228" s="29">
        <f>ABS(('6050_Module3Project_Data'!$E210-'Part 1'!W228)/'6050_Module3Project_Data'!$E210)</f>
        <v>5.6043846568324214E-3</v>
      </c>
      <c r="AC228" s="29">
        <f>ABS(('6050_Module3Project_Data'!$E210-'Part 1'!X228)/'6050_Module3Project_Data'!$E210)</f>
        <v>5.2388167087407678E-3</v>
      </c>
      <c r="AE228" s="30">
        <f>ABS(('6050_Module3Project_Data'!$E210-'Part 1'!U228)/AVERAGE('6050_Module3Project_Data'!$E$2:$E$253))</f>
        <v>3.5816813935976972E-2</v>
      </c>
      <c r="AF228" s="30">
        <f>ABS(('6050_Module3Project_Data'!$E210-'Part 1'!V228)/AVERAGE('6050_Module3Project_Data'!$E$2:$E$253))</f>
        <v>1.2073944513128963E-2</v>
      </c>
      <c r="AG228" s="30">
        <f>ABS(('6050_Module3Project_Data'!$E210-'Part 1'!W228)/AVERAGE('6050_Module3Project_Data'!$E$2:$E$253))</f>
        <v>6.1038141902413478E-3</v>
      </c>
      <c r="AH228" s="31">
        <f>ABS(('6050_Module3Project_Data'!$E210-'Part 1'!X228)/AVERAGE('6050_Module3Project_Data'!$E$2:$E$253))</f>
        <v>5.7056689939905961E-3</v>
      </c>
    </row>
    <row r="229" spans="1:34" x14ac:dyDescent="0.2">
      <c r="A229" s="3"/>
      <c r="B229" s="2"/>
      <c r="C229" s="1"/>
      <c r="D229" s="2"/>
      <c r="E229" s="8">
        <v>210</v>
      </c>
      <c r="F229" s="27">
        <f>C$21*'6050_Module3Project_Data'!C210+(1-'Part 1'!C$21)*'Part 1'!F228</f>
        <v>161.11131084455451</v>
      </c>
      <c r="G229" s="1">
        <f>C$22*'6050_Module3Project_Data'!C210+(1-'Part 1'!C$22)*'Part 1'!G228</f>
        <v>160.39825309490971</v>
      </c>
      <c r="H229" s="1">
        <f>C$23*'6050_Module3Project_Data'!C210+(1-'Part 1'!C$23)*'Part 1'!H228</f>
        <v>159.94477678967633</v>
      </c>
      <c r="I229" s="1">
        <f>C$24*'6050_Module3Project_Data'!C210+(1-'Part 1'!C$24)*'Part 1'!I228</f>
        <v>159.21287317009859</v>
      </c>
      <c r="K229" s="29">
        <f>ABS(('6050_Module3Project_Data'!C211-'Part 1'!F229)/'6050_Module3Project_Data'!C211)</f>
        <v>3.4930082528590654E-3</v>
      </c>
      <c r="L229" s="29">
        <f>ABS(('6050_Module3Project_Data'!$C211-'Part 1'!G229)/'6050_Module3Project_Data'!$C211)</f>
        <v>9.4832154886704179E-4</v>
      </c>
      <c r="M229" s="29">
        <f>ABS(('6050_Module3Project_Data'!$C211-'Part 1'!H229)/'6050_Module3Project_Data'!$C211)</f>
        <v>3.7728302647640497E-3</v>
      </c>
      <c r="N229" s="29">
        <f>ABS(('6050_Module3Project_Data'!$C211-'Part 1'!I229)/'6050_Module3Project_Data'!$C211)</f>
        <v>8.3315428784913968E-3</v>
      </c>
      <c r="P229" s="30">
        <f>ABS(('6050_Module3Project_Data'!$C211-'Part 1'!F229)/AVERAGE('6050_Module3Project_Data'!$C$2:$C$253))</f>
        <v>4.1873420320065026E-3</v>
      </c>
      <c r="Q229" s="30">
        <f>ABS(('6050_Module3Project_Data'!$C211-'Part 1'!G229)/AVERAGE('6050_Module3Project_Data'!$C$2:$C$253))</f>
        <v>1.1368271684380391E-3</v>
      </c>
      <c r="R229" s="30">
        <f>ABS(('6050_Module3Project_Data'!$C211-'Part 1'!H229)/AVERAGE('6050_Module3Project_Data'!$C$2:$C$253))</f>
        <v>4.5227865506306166E-3</v>
      </c>
      <c r="S229" s="31">
        <f>ABS(('6050_Module3Project_Data'!$C211-'Part 1'!I229)/AVERAGE('6050_Module3Project_Data'!$C$2:$C$253))</f>
        <v>9.9876717033279463E-3</v>
      </c>
      <c r="U229" s="27">
        <f>C$21*'6050_Module3Project_Data'!$E210+(1-'Part 1'!C$21)*'Part 1'!U228</f>
        <v>499.03245535498064</v>
      </c>
      <c r="V229" s="1">
        <f>C$22*'6050_Module3Project_Data'!$E210+(1-'Part 1'!C$22)*'Part 1'!V228</f>
        <v>489.47427106198836</v>
      </c>
      <c r="W229" s="1">
        <f>C$23*'6050_Module3Project_Data'!$E210+(1-'Part 1'!C$23)*'Part 1'!W228</f>
        <v>487.33002057624617</v>
      </c>
      <c r="X229" s="1">
        <f>C$24*'6050_Module3Project_Data'!$E210+(1-'Part 1'!C$24)*'Part 1'!X228</f>
        <v>486.74945463702358</v>
      </c>
      <c r="Z229" s="29">
        <f>ABS(('6050_Module3Project_Data'!$E211-'Part 1'!U229)/'6050_Module3Project_Data'!$E211)</f>
        <v>1.0268610761989155E-2</v>
      </c>
      <c r="AA229" s="29">
        <f>ABS(('6050_Module3Project_Data'!$E211-'Part 1'!V229)/'6050_Module3Project_Data'!$E211)</f>
        <v>2.9225363809577819E-2</v>
      </c>
      <c r="AB229" s="29">
        <f>ABS(('6050_Module3Project_Data'!$E211-'Part 1'!W229)/'6050_Module3Project_Data'!$E211)</f>
        <v>3.3478057175219289E-2</v>
      </c>
      <c r="AC229" s="29">
        <f>ABS(('6050_Module3Project_Data'!$E211-'Part 1'!X229)/'6050_Module3Project_Data'!$E211)</f>
        <v>3.4629493975381537E-2</v>
      </c>
      <c r="AE229" s="30">
        <f>ABS(('6050_Module3Project_Data'!$E211-'Part 1'!U229)/AVERAGE('6050_Module3Project_Data'!$E$2:$E$253))</f>
        <v>1.1597004737167753E-2</v>
      </c>
      <c r="AF229" s="30">
        <f>ABS(('6050_Module3Project_Data'!$E211-'Part 1'!V229)/AVERAGE('6050_Module3Project_Data'!$E$2:$E$253))</f>
        <v>3.3006089178072101E-2</v>
      </c>
      <c r="AG229" s="30">
        <f>ABS(('6050_Module3Project_Data'!$E211-'Part 1'!W229)/AVERAGE('6050_Module3Project_Data'!$E$2:$E$253))</f>
        <v>3.7808930209852765E-2</v>
      </c>
      <c r="AH229" s="31">
        <f>ABS(('6050_Module3Project_Data'!$E211-'Part 1'!X229)/AVERAGE('6050_Module3Project_Data'!$E$2:$E$253))</f>
        <v>3.9109322087151288E-2</v>
      </c>
    </row>
    <row r="230" spans="1:34" x14ac:dyDescent="0.2">
      <c r="A230" s="3"/>
      <c r="B230" s="2"/>
      <c r="C230" s="1"/>
      <c r="D230" s="2"/>
      <c r="E230" s="8">
        <v>211</v>
      </c>
      <c r="F230" s="27">
        <f>C$21*'6050_Module3Project_Data'!C211+(1-'Part 1'!C$21)*'Part 1'!F229</f>
        <v>160.99914999564362</v>
      </c>
      <c r="G230" s="1">
        <f>C$22*'6050_Module3Project_Data'!C211+(1-'Part 1'!C$22)*'Part 1'!G229</f>
        <v>160.45915449694581</v>
      </c>
      <c r="H230" s="1">
        <f>C$23*'6050_Module3Project_Data'!C211+(1-'Part 1'!C$23)*'Part 1'!H229</f>
        <v>160.30821467587054</v>
      </c>
      <c r="I230" s="1">
        <f>C$24*'6050_Module3Project_Data'!C211+(1-'Part 1'!C$24)*'Part 1'!I229</f>
        <v>160.28297991401973</v>
      </c>
      <c r="K230" s="29">
        <f>ABS(('6050_Module3Project_Data'!C212-'Part 1'!F230)/'6050_Module3Project_Data'!C212)</f>
        <v>6.0548096716758273E-2</v>
      </c>
      <c r="L230" s="29">
        <f>ABS(('6050_Module3Project_Data'!$C212-'Part 1'!G230)/'6050_Module3Project_Data'!$C212)</f>
        <v>5.6990989748211728E-2</v>
      </c>
      <c r="M230" s="29">
        <f>ABS(('6050_Module3Project_Data'!$C212-'Part 1'!H230)/'6050_Module3Project_Data'!$C212)</f>
        <v>5.5996705368670123E-2</v>
      </c>
      <c r="N230" s="29">
        <f>ABS(('6050_Module3Project_Data'!$C212-'Part 1'!I230)/'6050_Module3Project_Data'!$C212)</f>
        <v>5.5830476673346556E-2</v>
      </c>
      <c r="P230" s="30">
        <f>ABS(('6050_Module3Project_Data'!$C212-'Part 1'!F230)/AVERAGE('6050_Module3Project_Data'!$C$2:$C$253))</f>
        <v>6.8631083416284974E-2</v>
      </c>
      <c r="Q230" s="30">
        <f>ABS(('6050_Module3Project_Data'!$C212-'Part 1'!G230)/AVERAGE('6050_Module3Project_Data'!$C$2:$C$253))</f>
        <v>6.4599113489616777E-2</v>
      </c>
      <c r="R230" s="30">
        <f>ABS(('6050_Module3Project_Data'!$C212-'Part 1'!H230)/AVERAGE('6050_Module3Project_Data'!$C$2:$C$253))</f>
        <v>6.3472095170427525E-2</v>
      </c>
      <c r="S230" s="31">
        <f>ABS(('6050_Module3Project_Data'!$C212-'Part 1'!I230)/AVERAGE('6050_Module3Project_Data'!$C$2:$C$253))</f>
        <v>6.3283675450014176E-2</v>
      </c>
      <c r="U230" s="27">
        <f>C$21*'6050_Module3Project_Data'!$E211+(1-'Part 1'!C$21)*'Part 1'!U229</f>
        <v>500.06796258398452</v>
      </c>
      <c r="V230" s="1">
        <f>C$22*'6050_Module3Project_Data'!$E211+(1-'Part 1'!C$22)*'Part 1'!V229</f>
        <v>495.36855923719298</v>
      </c>
      <c r="W230" s="1">
        <f>C$23*'6050_Module3Project_Data'!$E211+(1-'Part 1'!C$23)*'Part 1'!W229</f>
        <v>497.45800313049847</v>
      </c>
      <c r="X230" s="1">
        <f>C$24*'6050_Module3Project_Data'!$E211+(1-'Part 1'!C$24)*'Part 1'!X229</f>
        <v>500.71788412740466</v>
      </c>
      <c r="Z230" s="29">
        <f>ABS(('6050_Module3Project_Data'!$E212-'Part 1'!U230)/'6050_Module3Project_Data'!$E212)</f>
        <v>5.1137118773128737E-2</v>
      </c>
      <c r="AA230" s="29">
        <f>ABS(('6050_Module3Project_Data'!$E212-'Part 1'!V230)/'6050_Module3Project_Data'!$E212)</f>
        <v>4.1259026866631819E-2</v>
      </c>
      <c r="AB230" s="29">
        <f>ABS(('6050_Module3Project_Data'!$E212-'Part 1'!W230)/'6050_Module3Project_Data'!$E212)</f>
        <v>4.5651013952743895E-2</v>
      </c>
      <c r="AC230" s="29">
        <f>ABS(('6050_Module3Project_Data'!$E212-'Part 1'!X230)/'6050_Module3Project_Data'!$E212)</f>
        <v>5.2503246399160153E-2</v>
      </c>
      <c r="AE230" s="30">
        <f>ABS(('6050_Module3Project_Data'!$E212-'Part 1'!U230)/AVERAGE('6050_Module3Project_Data'!$E$2:$E$253))</f>
        <v>5.4491480712144706E-2</v>
      </c>
      <c r="AF230" s="30">
        <f>ABS(('6050_Module3Project_Data'!$E212-'Part 1'!V230)/AVERAGE('6050_Module3Project_Data'!$E$2:$E$253))</f>
        <v>4.3965430995035547E-2</v>
      </c>
      <c r="AG230" s="30">
        <f>ABS(('6050_Module3Project_Data'!$E212-'Part 1'!W230)/AVERAGE('6050_Module3Project_Data'!$E$2:$E$253))</f>
        <v>4.8645512417937783E-2</v>
      </c>
      <c r="AH230" s="31">
        <f>ABS(('6050_Module3Project_Data'!$E212-'Part 1'!X230)/AVERAGE('6050_Module3Project_Data'!$E$2:$E$253))</f>
        <v>5.5947220084448503E-2</v>
      </c>
    </row>
    <row r="231" spans="1:34" x14ac:dyDescent="0.2">
      <c r="A231" s="3"/>
      <c r="B231" s="2"/>
      <c r="C231" s="1"/>
      <c r="D231" s="2"/>
      <c r="E231" s="8">
        <v>212</v>
      </c>
      <c r="F231" s="27">
        <f>C$21*'6050_Module3Project_Data'!C212+(1-'Part 1'!C$21)*'Part 1'!F230</f>
        <v>159.16081901651489</v>
      </c>
      <c r="G231" s="1">
        <f>C$22*'6050_Module3Project_Data'!C212+(1-'Part 1'!C$22)*'Part 1'!G230</f>
        <v>156.9984907381675</v>
      </c>
      <c r="H231" s="1">
        <f>C$23*'6050_Module3Project_Data'!C212+(1-'Part 1'!C$23)*'Part 1'!H230</f>
        <v>155.20778293034823</v>
      </c>
      <c r="I231" s="1">
        <f>C$24*'6050_Module3Project_Data'!C212+(1-'Part 1'!C$24)*'Part 1'!I230</f>
        <v>153.50259206280396</v>
      </c>
      <c r="K231" s="29">
        <f>ABS(('6050_Module3Project_Data'!C213-'Part 1'!F231)/'6050_Module3Project_Data'!C213)</f>
        <v>5.9489962163202043E-2</v>
      </c>
      <c r="L231" s="29">
        <f>ABS(('6050_Module3Project_Data'!$C213-'Part 1'!G231)/'6050_Module3Project_Data'!$C213)</f>
        <v>4.5095935291720686E-2</v>
      </c>
      <c r="M231" s="29">
        <f>ABS(('6050_Module3Project_Data'!$C213-'Part 1'!H231)/'6050_Module3Project_Data'!$C213)</f>
        <v>3.3175684068617019E-2</v>
      </c>
      <c r="N231" s="29">
        <f>ABS(('6050_Module3Project_Data'!$C213-'Part 1'!I231)/'6050_Module3Project_Data'!$C213)</f>
        <v>2.1824695685301015E-2</v>
      </c>
      <c r="P231" s="30">
        <f>ABS(('6050_Module3Project_Data'!$C213-'Part 1'!F231)/AVERAGE('6050_Module3Project_Data'!$C$2:$C$253))</f>
        <v>6.6728314649895523E-2</v>
      </c>
      <c r="Q231" s="30">
        <f>ABS(('6050_Module3Project_Data'!$C213-'Part 1'!G231)/AVERAGE('6050_Module3Project_Data'!$C$2:$C$253))</f>
        <v>5.0582916010637746E-2</v>
      </c>
      <c r="R231" s="30">
        <f>ABS(('6050_Module3Project_Data'!$C213-'Part 1'!H231)/AVERAGE('6050_Module3Project_Data'!$C$2:$C$253))</f>
        <v>3.7212285985038646E-2</v>
      </c>
      <c r="S231" s="31">
        <f>ABS(('6050_Module3Project_Data'!$C213-'Part 1'!I231)/AVERAGE('6050_Module3Project_Data'!$C$2:$C$253))</f>
        <v>2.448018300687043E-2</v>
      </c>
      <c r="U231" s="27">
        <f>C$21*'6050_Module3Project_Data'!$E212+(1-'Part 1'!C$21)*'Part 1'!U230</f>
        <v>495.20236810718762</v>
      </c>
      <c r="V231" s="1">
        <f>C$22*'6050_Module3Project_Data'!$E212+(1-'Part 1'!C$22)*'Part 1'!V230</f>
        <v>487.51713162231579</v>
      </c>
      <c r="W231" s="1">
        <f>C$23*'6050_Module3Project_Data'!$E212+(1-'Part 1'!C$23)*'Part 1'!W230</f>
        <v>484.42719537219944</v>
      </c>
      <c r="X231" s="1">
        <f>C$24*'6050_Module3Project_Data'!$E212+(1-'Part 1'!C$24)*'Part 1'!X230</f>
        <v>480.73556898548094</v>
      </c>
      <c r="Z231" s="29">
        <f>ABS(('6050_Module3Project_Data'!$E213-'Part 1'!U231)/'6050_Module3Project_Data'!$E213)</f>
        <v>2.2891789472356875E-2</v>
      </c>
      <c r="AA231" s="29">
        <f>ABS(('6050_Module3Project_Data'!$E213-'Part 1'!V231)/'6050_Module3Project_Data'!$E213)</f>
        <v>7.0171373971324837E-3</v>
      </c>
      <c r="AB231" s="29">
        <f>ABS(('6050_Module3Project_Data'!$E213-'Part 1'!W231)/'6050_Module3Project_Data'!$E213)</f>
        <v>6.3455398518707509E-4</v>
      </c>
      <c r="AC231" s="29">
        <f>ABS(('6050_Module3Project_Data'!$E213-'Part 1'!X231)/'6050_Module3Project_Data'!$E213)</f>
        <v>6.9908827331537013E-3</v>
      </c>
      <c r="AE231" s="30">
        <f>ABS(('6050_Module3Project_Data'!$E213-'Part 1'!U231)/AVERAGE('6050_Module3Project_Data'!$E$2:$E$253))</f>
        <v>2.4823068089452137E-2</v>
      </c>
      <c r="AF231" s="30">
        <f>ABS(('6050_Module3Project_Data'!$E213-'Part 1'!V231)/AVERAGE('6050_Module3Project_Data'!$E$2:$E$253))</f>
        <v>7.6091421167576723E-3</v>
      </c>
      <c r="AG231" s="30">
        <f>ABS(('6050_Module3Project_Data'!$E213-'Part 1'!W231)/AVERAGE('6050_Module3Project_Data'!$E$2:$E$253))</f>
        <v>6.8808848691155763E-4</v>
      </c>
      <c r="AH231" s="31">
        <f>ABS(('6050_Module3Project_Data'!$E213-'Part 1'!X231)/AVERAGE('6050_Module3Project_Data'!$E$2:$E$253))</f>
        <v>7.5806724633739565E-3</v>
      </c>
    </row>
    <row r="232" spans="1:34" x14ac:dyDescent="0.2">
      <c r="A232" s="3"/>
      <c r="B232" s="2"/>
      <c r="C232" s="1"/>
      <c r="D232" s="2"/>
      <c r="E232" s="8">
        <v>213</v>
      </c>
      <c r="F232" s="27">
        <f>C$21*'6050_Module3Project_Data'!C213+(1-'Part 1'!C$21)*'Part 1'!F231</f>
        <v>157.37345501321192</v>
      </c>
      <c r="G232" s="1">
        <f>C$22*'6050_Module3Project_Data'!C213+(1-'Part 1'!C$22)*'Part 1'!G231</f>
        <v>154.28869404290049</v>
      </c>
      <c r="H232" s="1">
        <f>C$23*'6050_Module3Project_Data'!C213+(1-'Part 1'!C$23)*'Part 1'!H231</f>
        <v>152.2175125721393</v>
      </c>
      <c r="I232" s="1">
        <f>C$24*'6050_Module3Project_Data'!C213+(1-'Part 1'!C$24)*'Part 1'!I231</f>
        <v>150.8797176125608</v>
      </c>
      <c r="K232" s="29">
        <f>ABS(('6050_Module3Project_Data'!C214-'Part 1'!F232)/'6050_Module3Project_Data'!C214)</f>
        <v>3.2495322203836677E-2</v>
      </c>
      <c r="L232" s="29">
        <f>ABS(('6050_Module3Project_Data'!$C214-'Part 1'!G232)/'6050_Module3Project_Data'!$C214)</f>
        <v>1.2256831082852287E-2</v>
      </c>
      <c r="M232" s="29">
        <f>ABS(('6050_Module3Project_Data'!$C214-'Part 1'!H232)/'6050_Module3Project_Data'!$C214)</f>
        <v>1.3317705006654606E-3</v>
      </c>
      <c r="N232" s="29">
        <f>ABS(('6050_Module3Project_Data'!$C214-'Part 1'!I232)/'6050_Module3Project_Data'!$C214)</f>
        <v>1.0108771918831654E-2</v>
      </c>
      <c r="P232" s="30">
        <f>ABS(('6050_Module3Project_Data'!$C214-'Part 1'!F232)/AVERAGE('6050_Module3Project_Data'!$C$2:$C$253))</f>
        <v>3.6982083841846779E-2</v>
      </c>
      <c r="Q232" s="30">
        <f>ABS(('6050_Module3Project_Data'!$C214-'Part 1'!G232)/AVERAGE('6050_Module3Project_Data'!$C$2:$C$253))</f>
        <v>1.3949181728312835E-2</v>
      </c>
      <c r="R232" s="30">
        <f>ABS(('6050_Module3Project_Data'!$C214-'Part 1'!H232)/AVERAGE('6050_Module3Project_Data'!$C$2:$C$253))</f>
        <v>1.5156534840541835E-3</v>
      </c>
      <c r="S232" s="31">
        <f>ABS(('6050_Module3Project_Data'!$C214-'Part 1'!I232)/AVERAGE('6050_Module3Project_Data'!$C$2:$C$253))</f>
        <v>1.1504531276695555E-2</v>
      </c>
      <c r="U232" s="27">
        <f>C$21*'6050_Module3Project_Data'!$E213+(1-'Part 1'!C$21)*'Part 1'!U231</f>
        <v>492.98589350575014</v>
      </c>
      <c r="V232" s="1">
        <f>C$22*'6050_Module3Project_Data'!$E213+(1-'Part 1'!C$22)*'Part 1'!V231</f>
        <v>486.15827701338947</v>
      </c>
      <c r="W232" s="1">
        <f>C$23*'6050_Module3Project_Data'!$E213+(1-'Part 1'!C$23)*'Part 1'!W231</f>
        <v>484.24287520887975</v>
      </c>
      <c r="X232" s="1">
        <f>C$24*'6050_Module3Project_Data'!$E213+(1-'Part 1'!C$24)*'Part 1'!X231</f>
        <v>483.44310987709616</v>
      </c>
      <c r="Z232" s="29">
        <f>ABS(('6050_Module3Project_Data'!$E214-'Part 1'!U232)/'6050_Module3Project_Data'!$E214)</f>
        <v>1.1834268485589685E-2</v>
      </c>
      <c r="AA232" s="29">
        <f>ABS(('6050_Module3Project_Data'!$E214-'Part 1'!V232)/'6050_Module3Project_Data'!$E214)</f>
        <v>2.1791473748934169E-3</v>
      </c>
      <c r="AB232" s="29">
        <f>ABS(('6050_Module3Project_Data'!$E214-'Part 1'!W232)/'6050_Module3Project_Data'!$E214)</f>
        <v>6.110434677943719E-3</v>
      </c>
      <c r="AC232" s="29">
        <f>ABS(('6050_Module3Project_Data'!$E214-'Part 1'!X232)/'6050_Module3Project_Data'!$E214)</f>
        <v>7.7519217470578879E-3</v>
      </c>
      <c r="AE232" s="30">
        <f>ABS(('6050_Module3Project_Data'!$E214-'Part 1'!U232)/AVERAGE('6050_Module3Project_Data'!$E$2:$E$253))</f>
        <v>1.2914845693179281E-2</v>
      </c>
      <c r="AF232" s="30">
        <f>ABS(('6050_Module3Project_Data'!$E214-'Part 1'!V232)/AVERAGE('6050_Module3Project_Data'!$E$2:$E$253))</f>
        <v>2.3781235083279281E-3</v>
      </c>
      <c r="AG232" s="30">
        <f>ABS(('6050_Module3Project_Data'!$E214-'Part 1'!W232)/AVERAGE('6050_Module3Project_Data'!$E$2:$E$253))</f>
        <v>6.6683733836179334E-3</v>
      </c>
      <c r="AH232" s="31">
        <f>ABS(('6050_Module3Project_Data'!$E214-'Part 1'!X232)/AVERAGE('6050_Module3Project_Data'!$E$2:$E$253))</f>
        <v>8.4597432710573472E-3</v>
      </c>
    </row>
    <row r="233" spans="1:34" x14ac:dyDescent="0.2">
      <c r="A233" s="3"/>
      <c r="B233" s="2"/>
      <c r="C233" s="1"/>
      <c r="D233" s="2"/>
      <c r="E233" s="8">
        <v>214</v>
      </c>
      <c r="F233" s="27">
        <f>C$21*'6050_Module3Project_Data'!C214+(1-'Part 1'!C$21)*'Part 1'!F232</f>
        <v>156.38286435056955</v>
      </c>
      <c r="G233" s="1">
        <f>C$22*'6050_Module3Project_Data'!C214+(1-'Part 1'!C$22)*'Part 1'!G232</f>
        <v>153.54141710574027</v>
      </c>
      <c r="H233" s="1">
        <f>C$23*'6050_Module3Project_Data'!C214+(1-'Part 1'!C$23)*'Part 1'!H232</f>
        <v>152.33930604885572</v>
      </c>
      <c r="I233" s="1">
        <f>C$24*'6050_Module3Project_Data'!C214+(1-'Part 1'!C$24)*'Part 1'!I232</f>
        <v>152.11234488251213</v>
      </c>
      <c r="K233" s="29">
        <f>ABS(('6050_Module3Project_Data'!C215-'Part 1'!F233)/'6050_Module3Project_Data'!C215)</f>
        <v>3.5019156073475964E-2</v>
      </c>
      <c r="L233" s="29">
        <f>ABS(('6050_Module3Project_Data'!$C215-'Part 1'!G233)/'6050_Module3Project_Data'!$C215)</f>
        <v>5.2552676588494406E-2</v>
      </c>
      <c r="M233" s="29">
        <f>ABS(('6050_Module3Project_Data'!$C215-'Part 1'!H233)/'6050_Module3Project_Data'!$C215)</f>
        <v>5.997045952131886E-2</v>
      </c>
      <c r="N233" s="29">
        <f>ABS(('6050_Module3Project_Data'!$C215-'Part 1'!I233)/'6050_Module3Project_Data'!$C215)</f>
        <v>6.1370952975293526E-2</v>
      </c>
      <c r="P233" s="30">
        <f>ABS(('6050_Module3Project_Data'!$C215-'Part 1'!F233)/AVERAGE('6050_Module3Project_Data'!$C$2:$C$253))</f>
        <v>4.2374373641789545E-2</v>
      </c>
      <c r="Q233" s="30">
        <f>ABS(('6050_Module3Project_Data'!$C215-'Part 1'!G233)/AVERAGE('6050_Module3Project_Data'!$C$2:$C$253))</f>
        <v>6.3590531678279522E-2</v>
      </c>
      <c r="R233" s="30">
        <f>ABS(('6050_Module3Project_Data'!$C215-'Part 1'!H233)/AVERAGE('6050_Module3Project_Data'!$C$2:$C$253))</f>
        <v>7.2566302108888689E-2</v>
      </c>
      <c r="S233" s="31">
        <f>ABS(('6050_Module3Project_Data'!$C215-'Part 1'!I233)/AVERAGE('6050_Module3Project_Data'!$C$2:$C$253))</f>
        <v>7.4260946970606298E-2</v>
      </c>
      <c r="U233" s="27">
        <f>C$21*'6050_Module3Project_Data'!$E214+(1-'Part 1'!C$21)*'Part 1'!U232</f>
        <v>491.83271504460015</v>
      </c>
      <c r="V233" s="1">
        <f>C$22*'6050_Module3Project_Data'!$E214+(1-'Part 1'!C$22)*'Part 1'!V232</f>
        <v>486.58296668803371</v>
      </c>
      <c r="W233" s="1">
        <f>C$23*'6050_Module3Project_Data'!$E214+(1-'Part 1'!C$23)*'Part 1'!W232</f>
        <v>486.02915080355194</v>
      </c>
      <c r="X233" s="1">
        <f>C$24*'6050_Module3Project_Data'!$E214+(1-'Part 1'!C$24)*'Part 1'!X232</f>
        <v>486.46462293541924</v>
      </c>
      <c r="Z233" s="29">
        <f>ABS(('6050_Module3Project_Data'!$E215-'Part 1'!U233)/'6050_Module3Project_Data'!$E215)</f>
        <v>1.0297408249867135E-2</v>
      </c>
      <c r="AA233" s="29">
        <f>ABS(('6050_Module3Project_Data'!$E215-'Part 1'!V233)/'6050_Module3Project_Data'!$E215)</f>
        <v>2.0861344717693714E-2</v>
      </c>
      <c r="AB233" s="29">
        <f>ABS(('6050_Module3Project_Data'!$E215-'Part 1'!W233)/'6050_Module3Project_Data'!$E215)</f>
        <v>2.1975774481021455E-2</v>
      </c>
      <c r="AC233" s="29">
        <f>ABS(('6050_Module3Project_Data'!$E215-'Part 1'!X233)/'6050_Module3Project_Data'!$E215)</f>
        <v>2.1099484872053619E-2</v>
      </c>
      <c r="AE233" s="30">
        <f>ABS(('6050_Module3Project_Data'!$E215-'Part 1'!U233)/AVERAGE('6050_Module3Project_Data'!$E$2:$E$253))</f>
        <v>1.1462077268114419E-2</v>
      </c>
      <c r="AF233" s="30">
        <f>ABS(('6050_Module3Project_Data'!$E215-'Part 1'!V233)/AVERAGE('6050_Module3Project_Data'!$E$2:$E$253))</f>
        <v>2.3220827927654626E-2</v>
      </c>
      <c r="AG233" s="30">
        <f>ABS(('6050_Module3Project_Data'!$E215-'Part 1'!W233)/AVERAGE('6050_Module3Project_Data'!$E$2:$E$253))</f>
        <v>2.4461303176105016E-2</v>
      </c>
      <c r="AH233" s="31">
        <f>ABS(('6050_Module3Project_Data'!$E215-'Part 1'!X233)/AVERAGE('6050_Module3Project_Data'!$E$2:$E$253))</f>
        <v>2.3485902476869391E-2</v>
      </c>
    </row>
    <row r="234" spans="1:34" x14ac:dyDescent="0.2">
      <c r="A234" s="3"/>
      <c r="B234" s="2"/>
      <c r="C234" s="1"/>
      <c r="D234" s="2"/>
      <c r="E234" s="8">
        <v>215</v>
      </c>
      <c r="F234" s="27">
        <f>C$21*'6050_Module3Project_Data'!C215+(1-'Part 1'!C$21)*'Part 1'!F233</f>
        <v>157.51789122045565</v>
      </c>
      <c r="G234" s="1">
        <f>C$22*'6050_Module3Project_Data'!C215+(1-'Part 1'!C$22)*'Part 1'!G233</f>
        <v>156.94804974344419</v>
      </c>
      <c r="H234" s="1">
        <f>C$23*'6050_Module3Project_Data'!C215+(1-'Part 1'!C$23)*'Part 1'!H233</f>
        <v>158.1705216395423</v>
      </c>
      <c r="I234" s="1">
        <f>C$24*'6050_Module3Project_Data'!C215+(1-'Part 1'!C$24)*'Part 1'!I233</f>
        <v>160.06886793650244</v>
      </c>
      <c r="K234" s="29">
        <f>ABS(('6050_Module3Project_Data'!C216-'Part 1'!F234)/'6050_Module3Project_Data'!C216)</f>
        <v>5.166835980955662E-2</v>
      </c>
      <c r="L234" s="29">
        <f>ABS(('6050_Module3Project_Data'!$C216-'Part 1'!G234)/'6050_Module3Project_Data'!$C216)</f>
        <v>5.5099072970809571E-2</v>
      </c>
      <c r="M234" s="29">
        <f>ABS(('6050_Module3Project_Data'!$C216-'Part 1'!H234)/'6050_Module3Project_Data'!$C216)</f>
        <v>4.7739218357907696E-2</v>
      </c>
      <c r="N234" s="29">
        <f>ABS(('6050_Module3Project_Data'!$C216-'Part 1'!I234)/'6050_Module3Project_Data'!$C216)</f>
        <v>3.6310282612912914E-2</v>
      </c>
      <c r="P234" s="30">
        <f>ABS(('6050_Module3Project_Data'!$C216-'Part 1'!F234)/AVERAGE('6050_Module3Project_Data'!$C$2:$C$253))</f>
        <v>6.4079847304243931E-2</v>
      </c>
      <c r="Q234" s="30">
        <f>ABS(('6050_Module3Project_Data'!$C216-'Part 1'!G234)/AVERAGE('6050_Module3Project_Data'!$C$2:$C$253))</f>
        <v>6.8334667397779922E-2</v>
      </c>
      <c r="R234" s="30">
        <f>ABS(('6050_Module3Project_Data'!$C216-'Part 1'!H234)/AVERAGE('6050_Module3Project_Data'!$C$2:$C$253))</f>
        <v>5.9206869234367812E-2</v>
      </c>
      <c r="S234" s="31">
        <f>ABS(('6050_Module3Project_Data'!$C216-'Part 1'!I234)/AVERAGE('6050_Module3Project_Data'!$C$2:$C$253))</f>
        <v>4.5032537784933602E-2</v>
      </c>
      <c r="U234" s="27">
        <f>C$21*'6050_Module3Project_Data'!$E215+(1-'Part 1'!C$21)*'Part 1'!U233</f>
        <v>492.85617447568012</v>
      </c>
      <c r="V234" s="1">
        <f>C$22*'6050_Module3Project_Data'!$E215+(1-'Part 1'!C$22)*'Part 1'!V233</f>
        <v>490.72978489282025</v>
      </c>
      <c r="W234" s="1">
        <f>C$23*'6050_Module3Project_Data'!$E215+(1-'Part 1'!C$23)*'Part 1'!W233</f>
        <v>492.58166764142072</v>
      </c>
      <c r="X234" s="1">
        <f>C$24*'6050_Module3Project_Data'!$E215+(1-'Part 1'!C$24)*'Part 1'!X233</f>
        <v>494.85293434708387</v>
      </c>
      <c r="Z234" s="29">
        <f>ABS(('6050_Module3Project_Data'!$E216-'Part 1'!U234)/'6050_Module3Project_Data'!$E216)</f>
        <v>4.0687937802822566E-2</v>
      </c>
      <c r="AA234" s="29">
        <f>ABS(('6050_Module3Project_Data'!$E216-'Part 1'!V234)/'6050_Module3Project_Data'!$E216)</f>
        <v>4.4826814987303405E-2</v>
      </c>
      <c r="AB234" s="29">
        <f>ABS(('6050_Module3Project_Data'!$E216-'Part 1'!W234)/'6050_Module3Project_Data'!$E216)</f>
        <v>4.1222247264483973E-2</v>
      </c>
      <c r="AC234" s="29">
        <f>ABS(('6050_Module3Project_Data'!$E216-'Part 1'!X234)/'6050_Module3Project_Data'!$E216)</f>
        <v>3.6801376308515009E-2</v>
      </c>
      <c r="AE234" s="30">
        <f>ABS(('6050_Module3Project_Data'!$E216-'Part 1'!U234)/AVERAGE('6050_Module3Project_Data'!$E$2:$E$253))</f>
        <v>4.6821860918212124E-2</v>
      </c>
      <c r="AF234" s="30">
        <f>ABS(('6050_Module3Project_Data'!$E216-'Part 1'!V234)/AVERAGE('6050_Module3Project_Data'!$E$2:$E$253))</f>
        <v>5.1584695860313313E-2</v>
      </c>
      <c r="AG234" s="30">
        <f>ABS(('6050_Module3Project_Data'!$E216-'Part 1'!W234)/AVERAGE('6050_Module3Project_Data'!$E$2:$E$253))</f>
        <v>4.7436720374162723E-2</v>
      </c>
      <c r="AH234" s="31">
        <f>ABS(('6050_Module3Project_Data'!$E216-'Part 1'!X234)/AVERAGE('6050_Module3Project_Data'!$E$2:$E$253))</f>
        <v>4.2349379599094419E-2</v>
      </c>
    </row>
    <row r="235" spans="1:34" x14ac:dyDescent="0.2">
      <c r="A235" s="3"/>
      <c r="B235" s="2"/>
      <c r="C235" s="1"/>
      <c r="D235" s="2"/>
      <c r="E235" s="8">
        <v>216</v>
      </c>
      <c r="F235" s="27">
        <f>C$21*'6050_Module3Project_Data'!C216+(1-'Part 1'!C$21)*'Part 1'!F234</f>
        <v>159.23431419636452</v>
      </c>
      <c r="G235" s="1">
        <f>C$22*'6050_Module3Project_Data'!C216+(1-'Part 1'!C$22)*'Part 1'!G234</f>
        <v>160.6088322860665</v>
      </c>
      <c r="H235" s="1">
        <f>C$23*'6050_Module3Project_Data'!C216+(1-'Part 1'!C$23)*'Part 1'!H234</f>
        <v>162.92821231581692</v>
      </c>
      <c r="I235" s="1">
        <f>C$24*'6050_Module3Project_Data'!C216+(1-'Part 1'!C$24)*'Part 1'!I234</f>
        <v>164.89377846730048</v>
      </c>
      <c r="K235" s="29">
        <f>ABS(('6050_Module3Project_Data'!C217-'Part 1'!F235)/'6050_Module3Project_Data'!C217)</f>
        <v>3.8257172287507246E-2</v>
      </c>
      <c r="L235" s="29">
        <f>ABS(('6050_Module3Project_Data'!$C217-'Part 1'!G235)/'6050_Module3Project_Data'!$C217)</f>
        <v>2.9955362963282228E-2</v>
      </c>
      <c r="M235" s="29">
        <f>ABS(('6050_Module3Project_Data'!$C217-'Part 1'!H235)/'6050_Module3Project_Data'!$C217)</f>
        <v>1.5946779953961349E-2</v>
      </c>
      <c r="N235" s="29">
        <f>ABS(('6050_Module3Project_Data'!$C217-'Part 1'!I235)/'6050_Module3Project_Data'!$C217)</f>
        <v>4.0751607108088133E-3</v>
      </c>
      <c r="P235" s="30">
        <f>ABS(('6050_Module3Project_Data'!$C217-'Part 1'!F235)/AVERAGE('6050_Module3Project_Data'!$C$2:$C$253))</f>
        <v>4.7295270842578715E-2</v>
      </c>
      <c r="Q235" s="30">
        <f>ABS(('6050_Module3Project_Data'!$C217-'Part 1'!G235)/AVERAGE('6050_Module3Project_Data'!$C$2:$C$253))</f>
        <v>3.7032193437851607E-2</v>
      </c>
      <c r="R235" s="30">
        <f>ABS(('6050_Module3Project_Data'!$C217-'Part 1'!H235)/AVERAGE('6050_Module3Project_Data'!$C$2:$C$253))</f>
        <v>1.971414069293069E-2</v>
      </c>
      <c r="S235" s="31">
        <f>ABS(('6050_Module3Project_Data'!$C217-'Part 1'!I235)/AVERAGE('6050_Module3Project_Data'!$C$2:$C$253))</f>
        <v>5.0379005561703698E-3</v>
      </c>
      <c r="U235" s="27">
        <f>C$21*'6050_Module3Project_Data'!$E216+(1-'Part 1'!C$21)*'Part 1'!U234</f>
        <v>497.03694154054415</v>
      </c>
      <c r="V235" s="1">
        <f>C$22*'6050_Module3Project_Data'!$E216+(1-'Part 1'!C$22)*'Part 1'!V234</f>
        <v>499.94187485569216</v>
      </c>
      <c r="W235" s="1">
        <f>C$23*'6050_Module3Project_Data'!$E216+(1-'Part 1'!C$23)*'Part 1'!W234</f>
        <v>505.28867293656833</v>
      </c>
      <c r="X235" s="1">
        <f>C$24*'6050_Module3Project_Data'!$E216+(1-'Part 1'!C$24)*'Part 1'!X234</f>
        <v>509.97859470941683</v>
      </c>
      <c r="Z235" s="29">
        <f>ABS(('6050_Module3Project_Data'!$E217-'Part 1'!U235)/'6050_Module3Project_Data'!$E217)</f>
        <v>3.4373437782406112E-2</v>
      </c>
      <c r="AA235" s="29">
        <f>ABS(('6050_Module3Project_Data'!$E217-'Part 1'!V235)/'6050_Module3Project_Data'!$E217)</f>
        <v>2.8729831570997538E-2</v>
      </c>
      <c r="AB235" s="29">
        <f>ABS(('6050_Module3Project_Data'!$E217-'Part 1'!W235)/'6050_Module3Project_Data'!$E217)</f>
        <v>1.8342253066861488E-2</v>
      </c>
      <c r="AC235" s="29">
        <f>ABS(('6050_Module3Project_Data'!$E217-'Part 1'!X235)/'6050_Module3Project_Data'!$E217)</f>
        <v>9.2308316410242303E-3</v>
      </c>
      <c r="AE235" s="30">
        <f>ABS(('6050_Module3Project_Data'!$E217-'Part 1'!U235)/AVERAGE('6050_Module3Project_Data'!$E$2:$E$253))</f>
        <v>3.9630096416629845E-2</v>
      </c>
      <c r="AF235" s="30">
        <f>ABS(('6050_Module3Project_Data'!$E217-'Part 1'!V235)/AVERAGE('6050_Module3Project_Data'!$E$2:$E$253))</f>
        <v>3.3123425198248235E-2</v>
      </c>
      <c r="AG235" s="30">
        <f>ABS(('6050_Module3Project_Data'!$E217-'Part 1'!W235)/AVERAGE('6050_Module3Project_Data'!$E$2:$E$253))</f>
        <v>2.1147295831725282E-2</v>
      </c>
      <c r="AH235" s="31">
        <f>ABS(('6050_Module3Project_Data'!$E217-'Part 1'!X235)/AVERAGE('6050_Module3Project_Data'!$E$2:$E$253))</f>
        <v>1.0642483601879077E-2</v>
      </c>
    </row>
    <row r="236" spans="1:34" x14ac:dyDescent="0.2">
      <c r="A236" s="3"/>
      <c r="B236" s="2"/>
      <c r="C236" s="1"/>
      <c r="D236" s="2"/>
      <c r="E236" s="8">
        <v>217</v>
      </c>
      <c r="F236" s="27">
        <f>C$21*'6050_Module3Project_Data'!C217+(1-'Part 1'!C$21)*'Part 1'!F235</f>
        <v>160.50115069709162</v>
      </c>
      <c r="G236" s="1">
        <f>C$22*'6050_Module3Project_Data'!C217+(1-'Part 1'!C$22)*'Part 1'!G235</f>
        <v>162.5926980516399</v>
      </c>
      <c r="H236" s="1">
        <f>C$23*'6050_Module3Project_Data'!C217+(1-'Part 1'!C$23)*'Part 1'!H235</f>
        <v>164.51238294632677</v>
      </c>
      <c r="I236" s="1">
        <f>C$24*'6050_Module3Project_Data'!C217+(1-'Part 1'!C$24)*'Part 1'!I235</f>
        <v>165.43355305346012</v>
      </c>
      <c r="K236" s="29">
        <f>ABS(('6050_Module3Project_Data'!C218-'Part 1'!F236)/'6050_Module3Project_Data'!C218)</f>
        <v>2.1084149903529872E-2</v>
      </c>
      <c r="L236" s="29">
        <f>ABS(('6050_Module3Project_Data'!$C218-'Part 1'!G236)/'6050_Module3Project_Data'!$C218)</f>
        <v>3.4390259194499638E-2</v>
      </c>
      <c r="M236" s="29">
        <f>ABS(('6050_Module3Project_Data'!$C218-'Part 1'!H236)/'6050_Module3Project_Data'!$C218)</f>
        <v>4.6603005397630175E-2</v>
      </c>
      <c r="N236" s="29">
        <f>ABS(('6050_Module3Project_Data'!$C218-'Part 1'!I236)/'6050_Module3Project_Data'!$C218)</f>
        <v>5.2463350894678649E-2</v>
      </c>
      <c r="P236" s="30">
        <f>ABS(('6050_Module3Project_Data'!$C218-'Part 1'!F236)/AVERAGE('6050_Module3Project_Data'!$C$2:$C$253))</f>
        <v>2.4745706375772249E-2</v>
      </c>
      <c r="Q236" s="30">
        <f>ABS(('6050_Module3Project_Data'!$C218-'Part 1'!G236)/AVERAGE('6050_Module3Project_Data'!$C$2:$C$253))</f>
        <v>4.0362606987124253E-2</v>
      </c>
      <c r="R236" s="30">
        <f>ABS(('6050_Module3Project_Data'!$C218-'Part 1'!H236)/AVERAGE('6050_Module3Project_Data'!$C$2:$C$253))</f>
        <v>5.4696266772662941E-2</v>
      </c>
      <c r="S236" s="31">
        <f>ABS(('6050_Module3Project_Data'!$C218-'Part 1'!I236)/AVERAGE('6050_Module3Project_Data'!$C$2:$C$253))</f>
        <v>6.1574342938601319E-2</v>
      </c>
      <c r="U236" s="27">
        <f>C$21*'6050_Module3Project_Data'!$E217+(1-'Part 1'!C$21)*'Part 1'!U235</f>
        <v>500.57554933243534</v>
      </c>
      <c r="V236" s="1">
        <f>C$22*'6050_Module3Project_Data'!$E217+(1-'Part 1'!C$22)*'Part 1'!V235</f>
        <v>505.85711711341531</v>
      </c>
      <c r="W236" s="1">
        <f>C$23*'6050_Module3Project_Data'!$E217+(1-'Part 1'!C$23)*'Part 1'!W235</f>
        <v>510.95345747462738</v>
      </c>
      <c r="X236" s="1">
        <f>C$24*'6050_Module3Project_Data'!$E217+(1-'Part 1'!C$24)*'Part 1'!X235</f>
        <v>513.77970334188331</v>
      </c>
      <c r="Z236" s="29">
        <f>ABS(('6050_Module3Project_Data'!$E218-'Part 1'!U236)/'6050_Module3Project_Data'!$E218)</f>
        <v>6.392252780538861E-2</v>
      </c>
      <c r="AA236" s="29">
        <f>ABS(('6050_Module3Project_Data'!$E218-'Part 1'!V236)/'6050_Module3Project_Data'!$E218)</f>
        <v>7.5147964109278029E-2</v>
      </c>
      <c r="AB236" s="29">
        <f>ABS(('6050_Module3Project_Data'!$E218-'Part 1'!W236)/'6050_Module3Project_Data'!$E218)</f>
        <v>8.5979718330770213E-2</v>
      </c>
      <c r="AC236" s="29">
        <f>ABS(('6050_Module3Project_Data'!$E218-'Part 1'!X236)/'6050_Module3Project_Data'!$E218)</f>
        <v>9.1986617092206818E-2</v>
      </c>
      <c r="AE236" s="30">
        <f>ABS(('6050_Module3Project_Data'!$E218-'Part 1'!U236)/AVERAGE('6050_Module3Project_Data'!$E$2:$E$253))</f>
        <v>6.7365302397105892E-2</v>
      </c>
      <c r="AF236" s="30">
        <f>ABS(('6050_Module3Project_Data'!$E218-'Part 1'!V236)/AVERAGE('6050_Module3Project_Data'!$E$2:$E$253))</f>
        <v>7.9195324411460807E-2</v>
      </c>
      <c r="AG236" s="30">
        <f>ABS(('6050_Module3Project_Data'!$E218-'Part 1'!W236)/AVERAGE('6050_Module3Project_Data'!$E$2:$E$253))</f>
        <v>9.0610461197719705E-2</v>
      </c>
      <c r="AH236" s="31">
        <f>ABS(('6050_Module3Project_Data'!$E218-'Part 1'!X236)/AVERAGE('6050_Module3Project_Data'!$E$2:$E$253))</f>
        <v>9.6940882810033754E-2</v>
      </c>
    </row>
    <row r="237" spans="1:34" x14ac:dyDescent="0.2">
      <c r="A237" s="3"/>
      <c r="B237" s="2"/>
      <c r="C237" s="1"/>
      <c r="D237" s="2"/>
      <c r="E237" s="8">
        <v>218</v>
      </c>
      <c r="F237" s="27">
        <f>C$21*'6050_Module3Project_Data'!C218+(1-'Part 1'!C$21)*'Part 1'!F236</f>
        <v>159.8383198576733</v>
      </c>
      <c r="G237" s="1">
        <f>C$22*'6050_Module3Project_Data'!C218+(1-'Part 1'!C$22)*'Part 1'!G236</f>
        <v>160.43041743098394</v>
      </c>
      <c r="H237" s="1">
        <f>C$23*'6050_Module3Project_Data'!C218+(1-'Part 1'!C$23)*'Part 1'!H236</f>
        <v>160.1171510785307</v>
      </c>
      <c r="I237" s="1">
        <f>C$24*'6050_Module3Project_Data'!C218+(1-'Part 1'!C$24)*'Part 1'!I236</f>
        <v>158.83630781069201</v>
      </c>
      <c r="K237" s="29">
        <f>ABS(('6050_Module3Project_Data'!C219-'Part 1'!F237)/'6050_Module3Project_Data'!C219)</f>
        <v>5.3293305344220596E-2</v>
      </c>
      <c r="L237" s="29">
        <f>ABS(('6050_Module3Project_Data'!$C219-'Part 1'!G237)/'6050_Module3Project_Data'!$C219)</f>
        <v>5.7195075649576543E-2</v>
      </c>
      <c r="M237" s="29">
        <f>ABS(('6050_Module3Project_Data'!$C219-'Part 1'!H237)/'6050_Module3Project_Data'!$C219)</f>
        <v>5.5130731178723663E-2</v>
      </c>
      <c r="N237" s="29">
        <f>ABS(('6050_Module3Project_Data'!$C219-'Part 1'!I237)/'6050_Module3Project_Data'!$C219)</f>
        <v>4.6690304374869589E-2</v>
      </c>
      <c r="P237" s="30">
        <f>ABS(('6050_Module3Project_Data'!$C219-'Part 1'!F237)/AVERAGE('6050_Module3Project_Data'!$C$2:$C$253))</f>
        <v>6.0385321553850242E-2</v>
      </c>
      <c r="Q237" s="30">
        <f>ABS(('6050_Module3Project_Data'!$C219-'Part 1'!G237)/AVERAGE('6050_Module3Project_Data'!$C$2:$C$253))</f>
        <v>6.4806320645506954E-2</v>
      </c>
      <c r="R237" s="30">
        <f>ABS(('6050_Module3Project_Data'!$C219-'Part 1'!H237)/AVERAGE('6050_Module3Project_Data'!$C$2:$C$253))</f>
        <v>6.2467263162297532E-2</v>
      </c>
      <c r="S237" s="31">
        <f>ABS(('6050_Module3Project_Data'!$C219-'Part 1'!I237)/AVERAGE('6050_Module3Project_Data'!$C$2:$C$253))</f>
        <v>5.2903625040952577E-2</v>
      </c>
      <c r="U237" s="27">
        <f>C$21*'6050_Module3Project_Data'!$E218+(1-'Part 1'!C$21)*'Part 1'!U236</f>
        <v>494.56043946594832</v>
      </c>
      <c r="V237" s="1">
        <f>C$22*'6050_Module3Project_Data'!$E218+(1-'Part 1'!C$22)*'Part 1'!V236</f>
        <v>491.71427026804918</v>
      </c>
      <c r="W237" s="1">
        <f>C$23*'6050_Module3Project_Data'!$E218+(1-'Part 1'!C$23)*'Part 1'!W236</f>
        <v>486.68138298985099</v>
      </c>
      <c r="X237" s="1">
        <f>C$24*'6050_Module3Project_Data'!$E218+(1-'Part 1'!C$24)*'Part 1'!X236</f>
        <v>479.15594066837667</v>
      </c>
      <c r="Z237" s="29">
        <f>ABS(('6050_Module3Project_Data'!$E219-'Part 1'!U237)/'6050_Module3Project_Data'!$E219)</f>
        <v>2.9819360232754513E-2</v>
      </c>
      <c r="AA237" s="29">
        <f>ABS(('6050_Module3Project_Data'!$E219-'Part 1'!V237)/'6050_Module3Project_Data'!$E219)</f>
        <v>2.3892804227466757E-2</v>
      </c>
      <c r="AB237" s="29">
        <f>ABS(('6050_Module3Project_Data'!$E219-'Part 1'!W237)/'6050_Module3Project_Data'!$E219)</f>
        <v>1.3412862154957968E-2</v>
      </c>
      <c r="AC237" s="29">
        <f>ABS(('6050_Module3Project_Data'!$E219-'Part 1'!X237)/'6050_Module3Project_Data'!$E219)</f>
        <v>2.2573079163438437E-3</v>
      </c>
      <c r="AE237" s="30">
        <f>ABS(('6050_Module3Project_Data'!$E219-'Part 1'!U237)/AVERAGE('6050_Module3Project_Data'!$E$2:$E$253))</f>
        <v>3.2075935990390249E-2</v>
      </c>
      <c r="AF237" s="30">
        <f>ABS(('6050_Module3Project_Data'!$E219-'Part 1'!V237)/AVERAGE('6050_Module3Project_Data'!$E$2:$E$253))</f>
        <v>2.5700888719581889E-2</v>
      </c>
      <c r="AG237" s="30">
        <f>ABS(('6050_Module3Project_Data'!$E219-'Part 1'!W237)/AVERAGE('6050_Module3Project_Data'!$E$2:$E$253))</f>
        <v>1.4427878551793389E-2</v>
      </c>
      <c r="AH237" s="31">
        <f>ABS(('6050_Module3Project_Data'!$E219-'Part 1'!X237)/AVERAGE('6050_Module3Project_Data'!$E$2:$E$253))</f>
        <v>2.4281293652877946E-3</v>
      </c>
    </row>
    <row r="238" spans="1:34" x14ac:dyDescent="0.2">
      <c r="A238" s="3"/>
      <c r="B238" s="2"/>
      <c r="C238" s="1"/>
      <c r="D238" s="2"/>
      <c r="E238" s="8">
        <v>219</v>
      </c>
      <c r="F238" s="27">
        <f>C$21*'6050_Module3Project_Data'!C219+(1-'Part 1'!C$21)*'Part 1'!F237</f>
        <v>158.22085730613867</v>
      </c>
      <c r="G238" s="1">
        <f>C$22*'6050_Module3Project_Data'!C219+(1-'Part 1'!C$22)*'Part 1'!G237</f>
        <v>156.95865329859038</v>
      </c>
      <c r="H238" s="1">
        <f>C$23*'6050_Module3Project_Data'!C219+(1-'Part 1'!C$23)*'Part 1'!H237</f>
        <v>155.09746469141228</v>
      </c>
      <c r="I238" s="1">
        <f>C$24*'6050_Module3Project_Data'!C219+(1-'Part 1'!C$24)*'Part 1'!I237</f>
        <v>153.16806724213842</v>
      </c>
      <c r="K238" s="29">
        <f>ABS(('6050_Module3Project_Data'!C220-'Part 1'!F238)/'6050_Module3Project_Data'!C220)</f>
        <v>8.6144881418002781E-3</v>
      </c>
      <c r="L238" s="29">
        <f>ABS(('6050_Module3Project_Data'!$C220-'Part 1'!G238)/'6050_Module3Project_Data'!$C220)</f>
        <v>5.6828443213009902E-4</v>
      </c>
      <c r="M238" s="29">
        <f>ABS(('6050_Module3Project_Data'!$C220-'Part 1'!H238)/'6050_Module3Project_Data'!$C220)</f>
        <v>1.129628150643058E-2</v>
      </c>
      <c r="N238" s="29">
        <f>ABS(('6050_Module3Project_Data'!$C220-'Part 1'!I238)/'6050_Module3Project_Data'!$C220)</f>
        <v>2.3595660070383991E-2</v>
      </c>
      <c r="P238" s="30">
        <f>ABS(('6050_Module3Project_Data'!$C220-'Part 1'!F238)/AVERAGE('6050_Module3Project_Data'!$C$2:$C$253))</f>
        <v>1.0090092629064821E-2</v>
      </c>
      <c r="Q238" s="30">
        <f>ABS(('6050_Module3Project_Data'!$C220-'Part 1'!G238)/AVERAGE('6050_Module3Project_Data'!$C$2:$C$253))</f>
        <v>6.6562777328867334E-4</v>
      </c>
      <c r="R238" s="30">
        <f>ABS(('6050_Module3Project_Data'!$C220-'Part 1'!H238)/AVERAGE('6050_Module3Project_Data'!$C$2:$C$253))</f>
        <v>1.323125934909657E-2</v>
      </c>
      <c r="S238" s="31">
        <f>ABS(('6050_Module3Project_Data'!$C220-'Part 1'!I238)/AVERAGE('6050_Module3Project_Data'!$C$2:$C$253))</f>
        <v>2.7637439605824984E-2</v>
      </c>
      <c r="U238" s="27">
        <f>C$21*'6050_Module3Project_Data'!$E219+(1-'Part 1'!C$21)*'Part 1'!U237</f>
        <v>491.6963496127587</v>
      </c>
      <c r="V238" s="1">
        <f>C$22*'6050_Module3Project_Data'!$E219+(1-'Part 1'!C$22)*'Part 1'!V237</f>
        <v>487.12455824082951</v>
      </c>
      <c r="W238" s="1">
        <f>C$23*'6050_Module3Project_Data'!$E219+(1-'Part 1'!C$23)*'Part 1'!W237</f>
        <v>482.8165473159404</v>
      </c>
      <c r="X238" s="1">
        <f>C$24*'6050_Module3Project_Data'!$E219+(1-'Part 1'!C$24)*'Part 1'!X237</f>
        <v>480.02318029367535</v>
      </c>
      <c r="Z238" s="29">
        <f>ABS(('6050_Module3Project_Data'!$E220-'Part 1'!U238)/'6050_Module3Project_Data'!$E220)</f>
        <v>1.9079382876781366E-3</v>
      </c>
      <c r="AA238" s="29">
        <f>ABS(('6050_Module3Project_Data'!$E220-'Part 1'!V238)/'6050_Module3Project_Data'!$E220)</f>
        <v>7.4077991005257792E-3</v>
      </c>
      <c r="AB238" s="29">
        <f>ABS(('6050_Module3Project_Data'!$E220-'Part 1'!W238)/'6050_Module3Project_Data'!$E220)</f>
        <v>1.6186042720344695E-2</v>
      </c>
      <c r="AC238" s="29">
        <f>ABS(('6050_Module3Project_Data'!$E220-'Part 1'!X238)/'6050_Module3Project_Data'!$E220)</f>
        <v>2.1877963346484196E-2</v>
      </c>
      <c r="AE238" s="30">
        <f>ABS(('6050_Module3Project_Data'!$E220-'Part 1'!U238)/AVERAGE('6050_Module3Project_Data'!$E$2:$E$253))</f>
        <v>2.0972788871029715E-3</v>
      </c>
      <c r="AF238" s="30">
        <f>ABS(('6050_Module3Project_Data'!$E220-'Part 1'!V238)/AVERAGE('6050_Module3Project_Data'!$E$2:$E$253))</f>
        <v>8.1429366734601712E-3</v>
      </c>
      <c r="AG238" s="30">
        <f>ABS(('6050_Module3Project_Data'!$E220-'Part 1'!W238)/AVERAGE('6050_Module3Project_Data'!$E$2:$E$253))</f>
        <v>1.7792318484491972E-2</v>
      </c>
      <c r="AH238" s="31">
        <f>ABS(('6050_Module3Project_Data'!$E220-'Part 1'!X238)/AVERAGE('6050_Module3Project_Data'!$E$2:$E$253))</f>
        <v>2.4049095778266864E-2</v>
      </c>
    </row>
    <row r="239" spans="1:34" x14ac:dyDescent="0.2">
      <c r="A239" s="3"/>
      <c r="B239" s="2"/>
      <c r="C239" s="1"/>
      <c r="D239" s="2"/>
      <c r="E239" s="8">
        <v>220</v>
      </c>
      <c r="F239" s="27">
        <f>C$21*'6050_Module3Project_Data'!C220+(1-'Part 1'!C$21)*'Part 1'!F238</f>
        <v>157.95058720491096</v>
      </c>
      <c r="G239" s="1">
        <f>C$22*'6050_Module3Project_Data'!C220+(1-'Part 1'!C$22)*'Part 1'!G238</f>
        <v>156.92299469915423</v>
      </c>
      <c r="H239" s="1">
        <f>C$23*'6050_Module3Project_Data'!C220+(1-'Part 1'!C$23)*'Part 1'!H238</f>
        <v>156.16068995656491</v>
      </c>
      <c r="I239" s="1">
        <f>C$24*'6050_Module3Project_Data'!C220+(1-'Part 1'!C$24)*'Part 1'!I238</f>
        <v>156.12921888842769</v>
      </c>
      <c r="K239" s="29">
        <f>ABS(('6050_Module3Project_Data'!C221-'Part 1'!F239)/'6050_Module3Project_Data'!C221)</f>
        <v>1.5667910836547345E-2</v>
      </c>
      <c r="L239" s="29">
        <f>ABS(('6050_Module3Project_Data'!$C221-'Part 1'!G239)/'6050_Module3Project_Data'!$C221)</f>
        <v>9.0601941323401203E-3</v>
      </c>
      <c r="M239" s="29">
        <f>ABS(('6050_Module3Project_Data'!$C221-'Part 1'!H239)/'6050_Module3Project_Data'!$C221)</f>
        <v>4.158354392282378E-3</v>
      </c>
      <c r="N239" s="29">
        <f>ABS(('6050_Module3Project_Data'!$C221-'Part 1'!I239)/'6050_Module3Project_Data'!$C221)</f>
        <v>3.9559863315339911E-3</v>
      </c>
      <c r="P239" s="30">
        <f>ABS(('6050_Module3Project_Data'!$C221-'Part 1'!F239)/AVERAGE('6050_Module3Project_Data'!$C$2:$C$253))</f>
        <v>1.8193143673651008E-2</v>
      </c>
      <c r="Q239" s="30">
        <f>ABS(('6050_Module3Project_Data'!$C221-'Part 1'!G239)/AVERAGE('6050_Module3Project_Data'!$C$2:$C$253))</f>
        <v>1.0520446234372184E-2</v>
      </c>
      <c r="R239" s="30">
        <f>ABS(('6050_Module3Project_Data'!$C221-'Part 1'!H239)/AVERAGE('6050_Module3Project_Data'!$C$2:$C$253))</f>
        <v>4.8285658307602669E-3</v>
      </c>
      <c r="S239" s="31">
        <f>ABS(('6050_Module3Project_Data'!$C221-'Part 1'!I239)/AVERAGE('6050_Module3Project_Data'!$C$2:$C$253))</f>
        <v>4.5935816492339411E-3</v>
      </c>
      <c r="U239" s="27">
        <f>C$21*'6050_Module3Project_Data'!$E220+(1-'Part 1'!C$21)*'Part 1'!U238</f>
        <v>491.50908165020701</v>
      </c>
      <c r="V239" s="1">
        <f>C$22*'6050_Module3Project_Data'!$E220+(1-'Part 1'!C$22)*'Part 1'!V238</f>
        <v>488.57873886449772</v>
      </c>
      <c r="W239" s="1">
        <f>C$23*'6050_Module3Project_Data'!$E220+(1-'Part 1'!C$23)*'Part 1'!W238</f>
        <v>487.58262480637615</v>
      </c>
      <c r="X239" s="1">
        <f>C$24*'6050_Module3Project_Data'!$E220+(1-'Part 1'!C$24)*'Part 1'!X238</f>
        <v>488.61264389873509</v>
      </c>
      <c r="Z239" s="29">
        <f>ABS(('6050_Module3Project_Data'!$E221-'Part 1'!U239)/'6050_Module3Project_Data'!$E221)</f>
        <v>9.7357946407969666E-3</v>
      </c>
      <c r="AA239" s="29">
        <f>ABS(('6050_Module3Project_Data'!$E221-'Part 1'!V239)/'6050_Module3Project_Data'!$E221)</f>
        <v>3.7158204190310368E-3</v>
      </c>
      <c r="AB239" s="29">
        <f>ABS(('6050_Module3Project_Data'!$E221-'Part 1'!W239)/'6050_Module3Project_Data'!$E221)</f>
        <v>1.6694451686423417E-3</v>
      </c>
      <c r="AC239" s="29">
        <f>ABS(('6050_Module3Project_Data'!$E221-'Part 1'!X239)/'6050_Module3Project_Data'!$E221)</f>
        <v>3.7854735098204195E-3</v>
      </c>
      <c r="AE239" s="30">
        <f>ABS(('6050_Module3Project_Data'!$E221-'Part 1'!U239)/AVERAGE('6050_Module3Project_Data'!$E$2:$E$253))</f>
        <v>1.061494857301898E-2</v>
      </c>
      <c r="AF239" s="30">
        <f>ABS(('6050_Module3Project_Data'!$E221-'Part 1'!V239)/AVERAGE('6050_Module3Project_Data'!$E$2:$E$253))</f>
        <v>4.0513634592604228E-3</v>
      </c>
      <c r="AG239" s="30">
        <f>ABS(('6050_Module3Project_Data'!$E221-'Part 1'!W239)/AVERAGE('6050_Module3Project_Data'!$E$2:$E$253))</f>
        <v>1.8201980695396855E-3</v>
      </c>
      <c r="AH239" s="31">
        <f>ABS(('6050_Module3Project_Data'!$E221-'Part 1'!X239)/AVERAGE('6050_Module3Project_Data'!$E$2:$E$253))</f>
        <v>4.1273063076831791E-3</v>
      </c>
    </row>
    <row r="240" spans="1:34" x14ac:dyDescent="0.2">
      <c r="A240" s="3"/>
      <c r="B240" s="2"/>
      <c r="C240" s="1"/>
      <c r="D240" s="2"/>
      <c r="E240" s="8">
        <v>221</v>
      </c>
      <c r="F240" s="27">
        <f>C$21*'6050_Module3Project_Data'!C221+(1-'Part 1'!C$21)*'Part 1'!F239</f>
        <v>157.46327128392878</v>
      </c>
      <c r="G240" s="1">
        <f>C$22*'6050_Module3Project_Data'!C221+(1-'Part 1'!C$22)*'Part 1'!G239</f>
        <v>156.35939985949256</v>
      </c>
      <c r="H240" s="1">
        <f>C$23*'6050_Module3Project_Data'!C221+(1-'Part 1'!C$23)*'Part 1'!H239</f>
        <v>155.77268054262595</v>
      </c>
      <c r="I240" s="1">
        <f>C$24*'6050_Module3Project_Data'!C221+(1-'Part 1'!C$24)*'Part 1'!I239</f>
        <v>155.63704985768555</v>
      </c>
      <c r="K240" s="29">
        <f>ABS(('6050_Module3Project_Data'!C222-'Part 1'!F240)/'6050_Module3Project_Data'!C222)</f>
        <v>6.5377267696179473E-3</v>
      </c>
      <c r="L240" s="29">
        <f>ABS(('6050_Module3Project_Data'!$C222-'Part 1'!G240)/'6050_Module3Project_Data'!$C222)</f>
        <v>5.1844718852701757E-4</v>
      </c>
      <c r="M240" s="29">
        <f>ABS(('6050_Module3Project_Data'!$C222-'Part 1'!H240)/'6050_Module3Project_Data'!$C222)</f>
        <v>4.2688781470321393E-3</v>
      </c>
      <c r="N240" s="29">
        <f>ABS(('6050_Module3Project_Data'!$C222-'Part 1'!I240)/'6050_Module3Project_Data'!$C222)</f>
        <v>5.1358574761605881E-3</v>
      </c>
      <c r="P240" s="30">
        <f>ABS(('6050_Module3Project_Data'!$C222-'Part 1'!F240)/AVERAGE('6050_Module3Project_Data'!$C$2:$C$253))</f>
        <v>7.6366541513503226E-3</v>
      </c>
      <c r="Q240" s="30">
        <f>ABS(('6050_Module3Project_Data'!$C222-'Part 1'!G240)/AVERAGE('6050_Module3Project_Data'!$C$2:$C$253))</f>
        <v>6.0559304694713029E-4</v>
      </c>
      <c r="R240" s="30">
        <f>ABS(('6050_Module3Project_Data'!$C222-'Part 1'!H240)/AVERAGE('6050_Module3Project_Data'!$C$2:$C$253))</f>
        <v>4.9864344552665888E-3</v>
      </c>
      <c r="S240" s="31">
        <f>ABS(('6050_Module3Project_Data'!$C222-'Part 1'!I240)/AVERAGE('6050_Module3Project_Data'!$C$2:$C$253))</f>
        <v>5.9991444577236945E-3</v>
      </c>
      <c r="U240" s="27">
        <f>C$21*'6050_Module3Project_Data'!$E221+(1-'Part 1'!C$21)*'Part 1'!U239</f>
        <v>490.56126312016562</v>
      </c>
      <c r="V240" s="1">
        <f>C$22*'6050_Module3Project_Data'!$E221+(1-'Part 1'!C$22)*'Part 1'!V239</f>
        <v>487.8552389186986</v>
      </c>
      <c r="W240" s="1">
        <f>C$23*'6050_Module3Project_Data'!$E221+(1-'Part 1'!C$23)*'Part 1'!W239</f>
        <v>487.09504332255051</v>
      </c>
      <c r="X240" s="1">
        <f>C$24*'6050_Module3Project_Data'!$E221+(1-'Part 1'!C$24)*'Part 1'!X239</f>
        <v>487.138519979747</v>
      </c>
      <c r="Z240" s="29">
        <f>ABS(('6050_Module3Project_Data'!$E222-'Part 1'!U240)/'6050_Module3Project_Data'!$E222)</f>
        <v>1.59913571355597E-2</v>
      </c>
      <c r="AA240" s="29">
        <f>ABS(('6050_Module3Project_Data'!$E222-'Part 1'!V240)/'6050_Module3Project_Data'!$E222)</f>
        <v>1.0386965986932279E-2</v>
      </c>
      <c r="AB240" s="29">
        <f>ABS(('6050_Module3Project_Data'!$E222-'Part 1'!W240)/'6050_Module3Project_Data'!$E222)</f>
        <v>8.8125405002835583E-3</v>
      </c>
      <c r="AC240" s="29">
        <f>ABS(('6050_Module3Project_Data'!$E222-'Part 1'!X240)/'6050_Module3Project_Data'!$E222)</f>
        <v>8.9025841121004225E-3</v>
      </c>
      <c r="AE240" s="30">
        <f>ABS(('6050_Module3Project_Data'!$E222-'Part 1'!U240)/AVERAGE('6050_Module3Project_Data'!$E$2:$E$253))</f>
        <v>1.7294629217902275E-2</v>
      </c>
      <c r="AF240" s="30">
        <f>ABS(('6050_Module3Project_Data'!$E222-'Part 1'!V240)/AVERAGE('6050_Module3Project_Data'!$E$2:$E$253))</f>
        <v>1.1233488435043243E-2</v>
      </c>
      <c r="AG240" s="30">
        <f>ABS(('6050_Module3Project_Data'!$E222-'Part 1'!W240)/AVERAGE('6050_Module3Project_Data'!$E$2:$E$253))</f>
        <v>9.5307495873030411E-3</v>
      </c>
      <c r="AH240" s="31">
        <f>ABS(('6050_Module3Project_Data'!$E222-'Part 1'!X240)/AVERAGE('6050_Module3Project_Data'!$E$2:$E$253))</f>
        <v>9.6281316210236507E-3</v>
      </c>
    </row>
    <row r="241" spans="1:34" x14ac:dyDescent="0.2">
      <c r="A241" s="3"/>
      <c r="B241" s="2"/>
      <c r="C241" s="1"/>
      <c r="D241" s="2"/>
      <c r="E241" s="8">
        <v>222</v>
      </c>
      <c r="F241" s="27">
        <f>C$21*'6050_Module3Project_Data'!C222+(1-'Part 1'!C$21)*'Part 1'!F240</f>
        <v>157.25871822714302</v>
      </c>
      <c r="G241" s="1">
        <f>C$22*'6050_Module3Project_Data'!C222+(1-'Part 1'!C$22)*'Part 1'!G240</f>
        <v>156.39184231569553</v>
      </c>
      <c r="H241" s="1">
        <f>C$23*'6050_Module3Project_Data'!C222+(1-'Part 1'!C$23)*'Part 1'!H240</f>
        <v>156.17337581705038</v>
      </c>
      <c r="I241" s="1">
        <f>C$24*'6050_Module3Project_Data'!C222+(1-'Part 1'!C$24)*'Part 1'!I240</f>
        <v>156.2798147715371</v>
      </c>
      <c r="K241" s="29">
        <f>ABS(('6050_Module3Project_Data'!C223-'Part 1'!F241)/'6050_Module3Project_Data'!C223)</f>
        <v>4.5078948029866738E-3</v>
      </c>
      <c r="L241" s="29">
        <f>ABS(('6050_Module3Project_Data'!$C223-'Part 1'!G241)/'6050_Module3Project_Data'!$C223)</f>
        <v>1.0293733795365388E-3</v>
      </c>
      <c r="M241" s="29">
        <f>ABS(('6050_Module3Project_Data'!$C223-'Part 1'!H241)/'6050_Module3Project_Data'!$C223)</f>
        <v>2.4248529123280884E-3</v>
      </c>
      <c r="N241" s="29">
        <f>ABS(('6050_Module3Project_Data'!$C223-'Part 1'!I241)/'6050_Module3Project_Data'!$C223)</f>
        <v>1.7449620210513753E-3</v>
      </c>
      <c r="P241" s="30">
        <f>ABS(('6050_Module3Project_Data'!$C223-'Part 1'!F241)/AVERAGE('6050_Module3Project_Data'!$C$2:$C$253))</f>
        <v>5.2694136777391961E-3</v>
      </c>
      <c r="Q241" s="30">
        <f>ABS(('6050_Module3Project_Data'!$C223-'Part 1'!G241)/AVERAGE('6050_Module3Project_Data'!$C$2:$C$253))</f>
        <v>1.203265471509383E-3</v>
      </c>
      <c r="R241" s="30">
        <f>ABS(('6050_Module3Project_Data'!$C223-'Part 1'!H241)/AVERAGE('6050_Module3Project_Data'!$C$2:$C$253))</f>
        <v>2.8344834254476555E-3</v>
      </c>
      <c r="S241" s="31">
        <f>ABS(('6050_Module3Project_Data'!$C223-'Part 1'!I241)/AVERAGE('6050_Module3Project_Data'!$C$2:$C$253))</f>
        <v>2.0397385348858437E-3</v>
      </c>
      <c r="U241" s="27">
        <f>C$21*'6050_Module3Project_Data'!$E222+(1-'Part 1'!C$21)*'Part 1'!U240</f>
        <v>489.01700975613255</v>
      </c>
      <c r="V241" s="1">
        <f>C$22*'6050_Module3Project_Data'!$E222+(1-'Part 1'!C$22)*'Part 1'!V240</f>
        <v>485.84914187121922</v>
      </c>
      <c r="W241" s="1">
        <f>C$23*'6050_Module3Project_Data'!$E222+(1-'Part 1'!C$23)*'Part 1'!W240</f>
        <v>484.54201510902021</v>
      </c>
      <c r="X241" s="1">
        <f>C$24*'6050_Module3Project_Data'!$E222+(1-'Part 1'!C$24)*'Part 1'!X240</f>
        <v>483.69970103594937</v>
      </c>
      <c r="Z241" s="29">
        <f>ABS(('6050_Module3Project_Data'!$E223-'Part 1'!U241)/'6050_Module3Project_Data'!$E223)</f>
        <v>2.0699235086343654E-2</v>
      </c>
      <c r="AA241" s="29">
        <f>ABS(('6050_Module3Project_Data'!$E223-'Part 1'!V241)/'6050_Module3Project_Data'!$E223)</f>
        <v>1.4087112680625876E-2</v>
      </c>
      <c r="AB241" s="29">
        <f>ABS(('6050_Module3Project_Data'!$E223-'Part 1'!W241)/'6050_Module3Project_Data'!$E223)</f>
        <v>1.1358816405200291E-2</v>
      </c>
      <c r="AC241" s="29">
        <f>ABS(('6050_Module3Project_Data'!$E223-'Part 1'!X241)/'6050_Module3Project_Data'!$E223)</f>
        <v>9.6006989717911453E-3</v>
      </c>
      <c r="AE241" s="30">
        <f>ABS(('6050_Module3Project_Data'!$E223-'Part 1'!U241)/AVERAGE('6050_Module3Project_Data'!$E$2:$E$253))</f>
        <v>2.2212792949656827E-2</v>
      </c>
      <c r="AF241" s="30">
        <f>ABS(('6050_Module3Project_Data'!$E223-'Part 1'!V241)/AVERAGE('6050_Module3Project_Data'!$E$2:$E$253))</f>
        <v>1.5117182636360955E-2</v>
      </c>
      <c r="AG241" s="30">
        <f>ABS(('6050_Module3Project_Data'!$E223-'Part 1'!W241)/AVERAGE('6050_Module3Project_Data'!$E$2:$E$253))</f>
        <v>1.2189389410256124E-2</v>
      </c>
      <c r="AH241" s="31">
        <f>ABS(('6050_Module3Project_Data'!$E223-'Part 1'!X241)/AVERAGE('6050_Module3Project_Data'!$E$2:$E$253))</f>
        <v>1.0302715899539561E-2</v>
      </c>
    </row>
    <row r="242" spans="1:34" x14ac:dyDescent="0.2">
      <c r="A242" s="3"/>
      <c r="B242" s="2"/>
      <c r="C242" s="1"/>
      <c r="D242" s="2"/>
      <c r="E242" s="8">
        <v>223</v>
      </c>
      <c r="F242" s="27">
        <f>C$21*'6050_Module3Project_Data'!C223+(1-'Part 1'!C$21)*'Part 1'!F241</f>
        <v>157.11757334171443</v>
      </c>
      <c r="G242" s="1">
        <f>C$22*'6050_Module3Project_Data'!C223+(1-'Part 1'!C$22)*'Part 1'!G241</f>
        <v>156.4563029094173</v>
      </c>
      <c r="H242" s="1">
        <f>C$23*'6050_Module3Project_Data'!C223+(1-'Part 1'!C$23)*'Part 1'!H241</f>
        <v>156.40114660682016</v>
      </c>
      <c r="I242" s="1">
        <f>C$24*'6050_Module3Project_Data'!C223+(1-'Part 1'!C$24)*'Part 1'!I241</f>
        <v>156.49835799430741</v>
      </c>
      <c r="K242" s="29">
        <f>ABS(('6050_Module3Project_Data'!C224-'Part 1'!F242)/'6050_Module3Project_Data'!C224)</f>
        <v>2.1339592396589064E-3</v>
      </c>
      <c r="L242" s="29">
        <f>ABS(('6050_Module3Project_Data'!$C224-'Part 1'!G242)/'6050_Module3Project_Data'!$C224)</f>
        <v>2.0837838323065684E-3</v>
      </c>
      <c r="M242" s="29">
        <f>ABS(('6050_Module3Project_Data'!$C224-'Part 1'!H242)/'6050_Module3Project_Data'!$C224)</f>
        <v>2.4355840970578433E-3</v>
      </c>
      <c r="N242" s="29">
        <f>ABS(('6050_Module3Project_Data'!$C224-'Part 1'!I242)/'6050_Module3Project_Data'!$C224)</f>
        <v>1.815546309089328E-3</v>
      </c>
      <c r="P242" s="30">
        <f>ABS(('6050_Module3Project_Data'!$C224-'Part 1'!F242)/AVERAGE('6050_Module3Project_Data'!$C$2:$C$253))</f>
        <v>2.4981139691995797E-3</v>
      </c>
      <c r="Q242" s="30">
        <f>ABS(('6050_Module3Project_Data'!$C224-'Part 1'!G242)/AVERAGE('6050_Module3Project_Data'!$C$2:$C$253))</f>
        <v>2.4393762558976191E-3</v>
      </c>
      <c r="R242" s="30">
        <f>ABS(('6050_Module3Project_Data'!$C224-'Part 1'!H242)/AVERAGE('6050_Module3Project_Data'!$C$2:$C$253))</f>
        <v>2.8512103431708818E-3</v>
      </c>
      <c r="S242" s="31">
        <f>ABS(('6050_Module3Project_Data'!$C224-'Part 1'!I242)/AVERAGE('6050_Module3Project_Data'!$C$2:$C$253))</f>
        <v>2.1253646799691155E-3</v>
      </c>
      <c r="U242" s="27">
        <f>C$21*'6050_Module3Project_Data'!$E223+(1-'Part 1'!C$21)*'Part 1'!U241</f>
        <v>487.03360902490607</v>
      </c>
      <c r="V242" s="1">
        <f>C$22*'6050_Module3Project_Data'!$E223+(1-'Part 1'!C$22)*'Part 1'!V241</f>
        <v>483.14948756273151</v>
      </c>
      <c r="W242" s="1">
        <f>C$23*'6050_Module3Project_Data'!$E223+(1-'Part 1'!C$23)*'Part 1'!W241</f>
        <v>481.27680970360808</v>
      </c>
      <c r="X242" s="1">
        <f>C$24*'6050_Module3Project_Data'!$E223+(1-'Part 1'!C$24)*'Part 1'!X241</f>
        <v>480.01994508718985</v>
      </c>
      <c r="Z242" s="29">
        <f>ABS(('6050_Module3Project_Data'!$E224-'Part 1'!U242)/'6050_Module3Project_Data'!$E224)</f>
        <v>1.3323354887588403E-2</v>
      </c>
      <c r="AA242" s="29">
        <f>ABS(('6050_Module3Project_Data'!$E224-'Part 1'!V242)/'6050_Module3Project_Data'!$E224)</f>
        <v>5.2420419804121363E-3</v>
      </c>
      <c r="AB242" s="29">
        <f>ABS(('6050_Module3Project_Data'!$E224-'Part 1'!W242)/'6050_Module3Project_Data'!$E224)</f>
        <v>1.3457437051659674E-3</v>
      </c>
      <c r="AC242" s="29">
        <f>ABS(('6050_Module3Project_Data'!$E224-'Part 1'!X242)/'6050_Module3Project_Data'!$E224)</f>
        <v>1.2692919846672762E-3</v>
      </c>
      <c r="AE242" s="30">
        <f>ABS(('6050_Module3Project_Data'!$E224-'Part 1'!U242)/AVERAGE('6050_Module3Project_Data'!$E$2:$E$253))</f>
        <v>1.434323687781899E-2</v>
      </c>
      <c r="AF242" s="30">
        <f>ABS(('6050_Module3Project_Data'!$E224-'Part 1'!V242)/AVERAGE('6050_Module3Project_Data'!$E$2:$E$253))</f>
        <v>5.6433120999099988E-3</v>
      </c>
      <c r="AG242" s="30">
        <f>ABS(('6050_Module3Project_Data'!$E224-'Part 1'!W242)/AVERAGE('6050_Module3Project_Data'!$E$2:$E$253))</f>
        <v>1.4487582821959262E-3</v>
      </c>
      <c r="AH242" s="31">
        <f>ABS(('6050_Module3Project_Data'!$E224-'Part 1'!X242)/AVERAGE('6050_Module3Project_Data'!$E$2:$E$253))</f>
        <v>1.3664543019986366E-3</v>
      </c>
    </row>
    <row r="243" spans="1:34" x14ac:dyDescent="0.2">
      <c r="A243" s="3"/>
      <c r="B243" s="2"/>
      <c r="C243" s="1"/>
      <c r="D243" s="2"/>
      <c r="E243" s="8">
        <v>224</v>
      </c>
      <c r="F243" s="27">
        <f>C$21*'6050_Module3Project_Data'!C224+(1-'Part 1'!C$21)*'Part 1'!F242</f>
        <v>157.05065963337157</v>
      </c>
      <c r="G243" s="1">
        <f>C$22*'6050_Module3Project_Data'!C224+(1-'Part 1'!C$22)*'Part 1'!G242</f>
        <v>156.58698366565037</v>
      </c>
      <c r="H243" s="1">
        <f>C$23*'6050_Module3Project_Data'!C224+(1-'Part 1'!C$23)*'Part 1'!H242</f>
        <v>156.63026152272806</v>
      </c>
      <c r="I243" s="1">
        <f>C$24*'6050_Module3Project_Data'!C224+(1-'Part 1'!C$24)*'Part 1'!I242</f>
        <v>156.72607543886147</v>
      </c>
      <c r="K243" s="29">
        <f>ABS(('6050_Module3Project_Data'!C225-'Part 1'!F243)/'6050_Module3Project_Data'!C225)</f>
        <v>1.1448640076605449E-2</v>
      </c>
      <c r="L243" s="29">
        <f>ABS(('6050_Module3Project_Data'!$C225-'Part 1'!G243)/'6050_Module3Project_Data'!$C225)</f>
        <v>8.4624416863367403E-3</v>
      </c>
      <c r="M243" s="29">
        <f>ABS(('6050_Module3Project_Data'!$C225-'Part 1'!H243)/'6050_Module3Project_Data'!$C225)</f>
        <v>8.7411627677308201E-3</v>
      </c>
      <c r="N243" s="29">
        <f>ABS(('6050_Module3Project_Data'!$C225-'Part 1'!I243)/'6050_Module3Project_Data'!$C225)</f>
        <v>9.3582302502857144E-3</v>
      </c>
      <c r="P243" s="30">
        <f>ABS(('6050_Module3Project_Data'!$C225-'Part 1'!F243)/AVERAGE('6050_Module3Project_Data'!$C$2:$C$253))</f>
        <v>1.3273240904304016E-2</v>
      </c>
      <c r="Q243" s="30">
        <f>ABS(('6050_Module3Project_Data'!$C225-'Part 1'!G243)/AVERAGE('6050_Module3Project_Data'!$C$2:$C$253))</f>
        <v>9.8111239754055252E-3</v>
      </c>
      <c r="R243" s="30">
        <f>ABS(('6050_Module3Project_Data'!$C225-'Part 1'!H243)/AVERAGE('6050_Module3Project_Data'!$C$2:$C$253))</f>
        <v>1.0134265591675871E-2</v>
      </c>
      <c r="S243" s="31">
        <f>ABS(('6050_Module3Project_Data'!$C225-'Part 1'!I243)/AVERAGE('6050_Module3Project_Data'!$C$2:$C$253))</f>
        <v>1.0849676792950359E-2</v>
      </c>
      <c r="U243" s="27">
        <f>C$21*'6050_Module3Project_Data'!$E224+(1-'Part 1'!C$21)*'Part 1'!U242</f>
        <v>485.75288819992488</v>
      </c>
      <c r="V243" s="1">
        <f>C$22*'6050_Module3Project_Data'!$E224+(1-'Part 1'!C$22)*'Part 1'!V242</f>
        <v>482.14169449763892</v>
      </c>
      <c r="W243" s="1">
        <f>C$23*'6050_Module3Project_Data'!$E224+(1-'Part 1'!C$23)*'Part 1'!W242</f>
        <v>480.88872682144324</v>
      </c>
      <c r="X243" s="1">
        <f>C$24*'6050_Module3Project_Data'!$E224+(1-'Part 1'!C$24)*'Part 1'!X242</f>
        <v>480.50799293743802</v>
      </c>
      <c r="Z243" s="29">
        <f>ABS(('6050_Module3Project_Data'!$E225-'Part 1'!U243)/'6050_Module3Project_Data'!$E225)</f>
        <v>8.2253256190656012E-3</v>
      </c>
      <c r="AA243" s="29">
        <f>ABS(('6050_Module3Project_Data'!$E225-'Part 1'!V243)/'6050_Module3Project_Data'!$E225)</f>
        <v>7.2995701744388536E-4</v>
      </c>
      <c r="AB243" s="29">
        <f>ABS(('6050_Module3Project_Data'!$E225-'Part 1'!W243)/'6050_Module3Project_Data'!$E225)</f>
        <v>1.8706940008216392E-3</v>
      </c>
      <c r="AC243" s="29">
        <f>ABS(('6050_Module3Project_Data'!$E225-'Part 1'!X243)/'6050_Module3Project_Data'!$E225)</f>
        <v>2.660942609734466E-3</v>
      </c>
      <c r="AE243" s="30">
        <f>ABS(('6050_Module3Project_Data'!$E225-'Part 1'!U243)/AVERAGE('6050_Module3Project_Data'!$E$2:$E$253))</f>
        <v>8.8763329440132658E-3</v>
      </c>
      <c r="AF243" s="30">
        <f>ABS(('6050_Module3Project_Data'!$E225-'Part 1'!V243)/AVERAGE('6050_Module3Project_Data'!$E$2:$E$253))</f>
        <v>7.8773070170404767E-4</v>
      </c>
      <c r="AG243" s="30">
        <f>ABS(('6050_Module3Project_Data'!$E225-'Part 1'!W243)/AVERAGE('6050_Module3Project_Data'!$E$2:$E$253))</f>
        <v>2.0187532453636065E-3</v>
      </c>
      <c r="AH243" s="31">
        <f>ABS(('6050_Module3Project_Data'!$E225-'Part 1'!X243)/AVERAGE('6050_Module3Project_Data'!$E$2:$E$253))</f>
        <v>2.8715474186416278E-3</v>
      </c>
    </row>
    <row r="244" spans="1:34" x14ac:dyDescent="0.2">
      <c r="A244" s="3"/>
      <c r="B244" s="2"/>
      <c r="C244" s="1"/>
      <c r="D244" s="2"/>
      <c r="E244" s="8">
        <v>225</v>
      </c>
      <c r="F244" s="27">
        <f>C$21*'6050_Module3Project_Data'!C225+(1-'Part 1'!C$21)*'Part 1'!F243</f>
        <v>156.69512670669727</v>
      </c>
      <c r="G244" s="1">
        <f>C$22*'6050_Module3Project_Data'!C225+(1-'Part 1'!C$22)*'Part 1'!G243</f>
        <v>156.06138819939022</v>
      </c>
      <c r="H244" s="1">
        <f>C$23*'6050_Module3Project_Data'!C225+(1-'Part 1'!C$23)*'Part 1'!H243</f>
        <v>155.81590160909121</v>
      </c>
      <c r="I244" s="1">
        <f>C$24*'6050_Module3Project_Data'!C225+(1-'Part 1'!C$24)*'Part 1'!I243</f>
        <v>155.5636110877723</v>
      </c>
      <c r="K244" s="29">
        <f>ABS(('6050_Module3Project_Data'!C226-'Part 1'!F244)/'6050_Module3Project_Data'!C226)</f>
        <v>5.4162553854090918E-3</v>
      </c>
      <c r="L244" s="29">
        <f>ABS(('6050_Module3Project_Data'!$C226-'Part 1'!G244)/'6050_Module3Project_Data'!$C226)</f>
        <v>1.3499451541863529E-3</v>
      </c>
      <c r="M244" s="29">
        <f>ABS(('6050_Module3Project_Data'!$C226-'Part 1'!H244)/'6050_Module3Project_Data'!$C226)</f>
        <v>2.2519131338072005E-4</v>
      </c>
      <c r="N244" s="29">
        <f>ABS(('6050_Module3Project_Data'!$C226-'Part 1'!I244)/'6050_Module3Project_Data'!$C226)</f>
        <v>1.8439844216596368E-3</v>
      </c>
      <c r="P244" s="30">
        <f>ABS(('6050_Module3Project_Data'!$C226-'Part 1'!F244)/AVERAGE('6050_Module3Project_Data'!$C$2:$C$253))</f>
        <v>6.30283395147767E-3</v>
      </c>
      <c r="Q244" s="30">
        <f>ABS(('6050_Module3Project_Data'!$C226-'Part 1'!G244)/AVERAGE('6050_Module3Project_Data'!$C$2:$C$253))</f>
        <v>1.5709156132776877E-3</v>
      </c>
      <c r="R244" s="30">
        <f>ABS(('6050_Module3Project_Data'!$C226-'Part 1'!H244)/AVERAGE('6050_Module3Project_Data'!$C$2:$C$253))</f>
        <v>2.6205253529540623E-4</v>
      </c>
      <c r="S244" s="31">
        <f>ABS(('6050_Module3Project_Data'!$C226-'Part 1'!I244)/AVERAGE('6050_Module3Project_Data'!$C$2:$C$253))</f>
        <v>2.1458234133755558E-3</v>
      </c>
      <c r="U244" s="27">
        <f>C$21*'6050_Module3Project_Data'!$E225+(1-'Part 1'!C$21)*'Part 1'!U243</f>
        <v>484.96031225993994</v>
      </c>
      <c r="V244" s="1">
        <f>C$22*'6050_Module3Project_Data'!$E225+(1-'Part 1'!C$22)*'Part 1'!V243</f>
        <v>482.00102009858335</v>
      </c>
      <c r="W244" s="1">
        <f>C$23*'6050_Module3Project_Data'!$E225+(1-'Part 1'!C$23)*'Part 1'!W243</f>
        <v>481.42949582857727</v>
      </c>
      <c r="X244" s="1">
        <f>C$24*'6050_Module3Project_Data'!$E225+(1-'Part 1'!C$24)*'Part 1'!X243</f>
        <v>481.53360538748757</v>
      </c>
      <c r="Z244" s="29">
        <f>ABS(('6050_Module3Project_Data'!$E226-'Part 1'!U244)/'6050_Module3Project_Data'!$E226)</f>
        <v>5.9896187491248584E-4</v>
      </c>
      <c r="AA244" s="29">
        <f>ABS(('6050_Module3Project_Data'!$E226-'Part 1'!V244)/'6050_Module3Project_Data'!$E226)</f>
        <v>5.5068257321996368E-3</v>
      </c>
      <c r="AB244" s="29">
        <f>ABS(('6050_Module3Project_Data'!$E226-'Part 1'!W244)/'6050_Module3Project_Data'!$E226)</f>
        <v>6.6860286005528697E-3</v>
      </c>
      <c r="AC244" s="29">
        <f>ABS(('6050_Module3Project_Data'!$E226-'Part 1'!X244)/'6050_Module3Project_Data'!$E226)</f>
        <v>6.4712235661337639E-3</v>
      </c>
      <c r="AE244" s="30">
        <f>ABS(('6050_Module3Project_Data'!$E226-'Part 1'!U244)/AVERAGE('6050_Module3Project_Data'!$E$2:$E$253))</f>
        <v>6.5023153090997964E-4</v>
      </c>
      <c r="AF244" s="30">
        <f>ABS(('6050_Module3Project_Data'!$E226-'Part 1'!V244)/AVERAGE('6050_Module3Project_Data'!$E$2:$E$253))</f>
        <v>5.9781964032782813E-3</v>
      </c>
      <c r="AG244" s="30">
        <f>ABS(('6050_Module3Project_Data'!$E226-'Part 1'!W244)/AVERAGE('6050_Module3Project_Data'!$E$2:$E$253))</f>
        <v>7.2583361224462031E-3</v>
      </c>
      <c r="AH244" s="31">
        <f>ABS(('6050_Module3Project_Data'!$E226-'Part 1'!X244)/AVERAGE('6050_Module3Project_Data'!$E$2:$E$253))</f>
        <v>7.0251443080291123E-3</v>
      </c>
    </row>
    <row r="245" spans="1:34" x14ac:dyDescent="0.2">
      <c r="A245" s="3"/>
      <c r="B245" s="2"/>
      <c r="C245" s="1"/>
      <c r="D245" s="2"/>
      <c r="E245" s="8">
        <v>226</v>
      </c>
      <c r="F245" s="27">
        <f>C$21*'6050_Module3Project_Data'!C226+(1-'Part 1'!C$21)*'Part 1'!F244</f>
        <v>156.52630094535783</v>
      </c>
      <c r="G245" s="1">
        <f>C$22*'6050_Module3Project_Data'!C226+(1-'Part 1'!C$22)*'Part 1'!G244</f>
        <v>155.97723207963412</v>
      </c>
      <c r="H245" s="1">
        <f>C$23*'6050_Module3Project_Data'!C226+(1-'Part 1'!C$23)*'Part 1'!H244</f>
        <v>155.8369593836365</v>
      </c>
      <c r="I245" s="1">
        <f>C$24*'6050_Module3Project_Data'!C226+(1-'Part 1'!C$24)*'Part 1'!I244</f>
        <v>155.79352053755446</v>
      </c>
      <c r="K245" s="29">
        <f>ABS(('6050_Module3Project_Data'!C227-'Part 1'!F245)/'6050_Module3Project_Data'!C227)</f>
        <v>1.0042587167236978E-2</v>
      </c>
      <c r="L245" s="29">
        <f>ABS(('6050_Module3Project_Data'!$C227-'Part 1'!G245)/'6050_Module3Project_Data'!$C227)</f>
        <v>6.4995216611904343E-3</v>
      </c>
      <c r="M245" s="29">
        <f>ABS(('6050_Module3Project_Data'!$C227-'Part 1'!H245)/'6050_Module3Project_Data'!$C227)</f>
        <v>5.5943613404094367E-3</v>
      </c>
      <c r="N245" s="29">
        <f>ABS(('6050_Module3Project_Data'!$C227-'Part 1'!I245)/'6050_Module3Project_Data'!$C227)</f>
        <v>5.3140564701398734E-3</v>
      </c>
      <c r="P245" s="30">
        <f>ABS(('6050_Module3Project_Data'!$C227-'Part 1'!F245)/AVERAGE('6050_Module3Project_Data'!$C$2:$C$253))</f>
        <v>1.1620381624098884E-2</v>
      </c>
      <c r="Q245" s="30">
        <f>ABS(('6050_Module3Project_Data'!$C227-'Part 1'!G245)/AVERAGE('6050_Module3Project_Data'!$C$2:$C$253))</f>
        <v>7.5206638308831066E-3</v>
      </c>
      <c r="R245" s="30">
        <f>ABS(('6050_Module3Project_Data'!$C227-'Part 1'!H245)/AVERAGE('6050_Module3Project_Data'!$C$2:$C$253))</f>
        <v>6.4732934487985016E-3</v>
      </c>
      <c r="S245" s="31">
        <f>ABS(('6050_Module3Project_Data'!$C227-'Part 1'!I245)/AVERAGE('6050_Module3Project_Data'!$C$2:$C$253))</f>
        <v>6.1489497802414252E-3</v>
      </c>
      <c r="U245" s="27">
        <f>C$21*'6050_Module3Project_Data'!$E226+(1-'Part 1'!C$21)*'Part 1'!U244</f>
        <v>484.90225248795196</v>
      </c>
      <c r="V245" s="1">
        <f>C$22*'6050_Module3Project_Data'!$E226+(1-'Part 1'!C$22)*'Part 1'!V244</f>
        <v>483.06861741914997</v>
      </c>
      <c r="W245" s="1">
        <f>C$23*'6050_Module3Project_Data'!$E226+(1-'Part 1'!C$23)*'Part 1'!W244</f>
        <v>483.37380637143087</v>
      </c>
      <c r="X245" s="1">
        <f>C$24*'6050_Module3Project_Data'!$E226+(1-'Part 1'!C$24)*'Part 1'!X244</f>
        <v>484.04273179749748</v>
      </c>
      <c r="Z245" s="29">
        <f>ABS(('6050_Module3Project_Data'!$E227-'Part 1'!U245)/'6050_Module3Project_Data'!$E227)</f>
        <v>6.8362644991058893E-3</v>
      </c>
      <c r="AA245" s="29">
        <f>ABS(('6050_Module3Project_Data'!$E227-'Part 1'!V245)/'6050_Module3Project_Data'!$E227)</f>
        <v>1.0591866468643168E-2</v>
      </c>
      <c r="AB245" s="29">
        <f>ABS(('6050_Module3Project_Data'!$E227-'Part 1'!W245)/'6050_Module3Project_Data'!$E227)</f>
        <v>9.9667866750853228E-3</v>
      </c>
      <c r="AC245" s="29">
        <f>ABS(('6050_Module3Project_Data'!$E227-'Part 1'!X245)/'6050_Module3Project_Data'!$E227)</f>
        <v>8.5967116310632381E-3</v>
      </c>
      <c r="AE245" s="30">
        <f>ABS(('6050_Module3Project_Data'!$E227-'Part 1'!U245)/AVERAGE('6050_Module3Project_Data'!$E$2:$E$253))</f>
        <v>7.476096539718151E-3</v>
      </c>
      <c r="AF245" s="30">
        <f>ABS(('6050_Module3Project_Data'!$E227-'Part 1'!V245)/AVERAGE('6050_Module3Project_Data'!$E$2:$E$253))</f>
        <v>1.1583199606413205E-2</v>
      </c>
      <c r="AG245" s="30">
        <f>ABS(('6050_Module3Project_Data'!$E227-'Part 1'!W245)/AVERAGE('6050_Module3Project_Data'!$E$2:$E$253))</f>
        <v>1.0899616213424718E-2</v>
      </c>
      <c r="AH245" s="31">
        <f>ABS(('6050_Module3Project_Data'!$E227-'Part 1'!X245)/AVERAGE('6050_Module3Project_Data'!$E$2:$E$253))</f>
        <v>9.4013106260520587E-3</v>
      </c>
    </row>
    <row r="246" spans="1:34" x14ac:dyDescent="0.2">
      <c r="A246" s="3"/>
      <c r="B246" s="2"/>
      <c r="C246" s="1"/>
      <c r="D246" s="2"/>
      <c r="E246" s="8">
        <v>227</v>
      </c>
      <c r="F246" s="27">
        <f>C$21*'6050_Module3Project_Data'!C227+(1-'Part 1'!C$21)*'Part 1'!F245</f>
        <v>156.21504099628629</v>
      </c>
      <c r="G246" s="1">
        <f>C$22*'6050_Module3Project_Data'!C227+(1-'Part 1'!C$22)*'Part 1'!G245</f>
        <v>155.57433972778048</v>
      </c>
      <c r="H246" s="1">
        <f>C$23*'6050_Module3Project_Data'!C227+(1-'Part 1'!C$23)*'Part 1'!H245</f>
        <v>155.31678447345462</v>
      </c>
      <c r="I246" s="1">
        <f>C$24*'6050_Module3Project_Data'!C227+(1-'Part 1'!C$24)*'Part 1'!I245</f>
        <v>155.13470506751091</v>
      </c>
      <c r="K246" s="29">
        <f>ABS(('6050_Module3Project_Data'!C228-'Part 1'!F246)/'6050_Module3Project_Data'!C228)</f>
        <v>8.362707350881609E-3</v>
      </c>
      <c r="L246" s="29">
        <f>ABS(('6050_Module3Project_Data'!$C228-'Part 1'!G246)/'6050_Module3Project_Data'!$C228)</f>
        <v>4.2270027375913982E-3</v>
      </c>
      <c r="M246" s="29">
        <f>ABS(('6050_Module3Project_Data'!$C228-'Part 1'!H246)/'6050_Module3Project_Data'!$C228)</f>
        <v>2.564492444804365E-3</v>
      </c>
      <c r="N246" s="29">
        <f>ABS(('6050_Module3Project_Data'!$C228-'Part 1'!I246)/'6050_Module3Project_Data'!$C228)</f>
        <v>1.3891761528564922E-3</v>
      </c>
      <c r="P246" s="30">
        <f>ABS(('6050_Module3Project_Data'!$C228-'Part 1'!F246)/AVERAGE('6050_Module3Project_Data'!$C$2:$C$253))</f>
        <v>9.6734215767100354E-3</v>
      </c>
      <c r="Q246" s="30">
        <f>ABS(('6050_Module3Project_Data'!$C228-'Part 1'!G246)/AVERAGE('6050_Module3Project_Data'!$C$2:$C$253))</f>
        <v>4.8895145759606648E-3</v>
      </c>
      <c r="R246" s="30">
        <f>ABS(('6050_Module3Project_Data'!$C228-'Part 1'!H246)/AVERAGE('6050_Module3Project_Data'!$C$2:$C$253))</f>
        <v>2.9664336569502439E-3</v>
      </c>
      <c r="S246" s="31">
        <f>ABS(('6050_Module3Project_Data'!$C228-'Part 1'!I246)/AVERAGE('6050_Module3Project_Data'!$C$2:$C$253))</f>
        <v>1.6069062334790861E-3</v>
      </c>
      <c r="U246" s="27">
        <f>C$21*'6050_Module3Project_Data'!$E227+(1-'Part 1'!C$21)*'Part 1'!U245</f>
        <v>485.56980003036159</v>
      </c>
      <c r="V246" s="1">
        <f>C$22*'6050_Module3Project_Data'!$E227+(1-'Part 1'!C$22)*'Part 1'!V245</f>
        <v>485.13716653148998</v>
      </c>
      <c r="W246" s="1">
        <f>C$23*'6050_Module3Project_Data'!$E227+(1-'Part 1'!C$23)*'Part 1'!W245</f>
        <v>486.29351666857235</v>
      </c>
      <c r="X246" s="1">
        <f>C$24*'6050_Module3Project_Data'!$E227+(1-'Part 1'!C$24)*'Part 1'!X245</f>
        <v>487.40053851949949</v>
      </c>
      <c r="Z246" s="29">
        <f>ABS(('6050_Module3Project_Data'!$E228-'Part 1'!U246)/'6050_Module3Project_Data'!$E228)</f>
        <v>1.8777653103881728E-2</v>
      </c>
      <c r="AA246" s="29">
        <f>ABS(('6050_Module3Project_Data'!$E228-'Part 1'!V246)/'6050_Module3Project_Data'!$E228)</f>
        <v>1.7869941502775193E-2</v>
      </c>
      <c r="AB246" s="29">
        <f>ABS(('6050_Module3Project_Data'!$E228-'Part 1'!W246)/'6050_Module3Project_Data'!$E228)</f>
        <v>2.0296088431083888E-2</v>
      </c>
      <c r="AC246" s="29">
        <f>ABS(('6050_Module3Project_Data'!$E228-'Part 1'!X246)/'6050_Module3Project_Data'!$E228)</f>
        <v>2.2618739310837421E-2</v>
      </c>
      <c r="AE246" s="30">
        <f>ABS(('6050_Module3Project_Data'!$E228-'Part 1'!U246)/AVERAGE('6050_Module3Project_Data'!$E$2:$E$253))</f>
        <v>2.0046394127827528E-2</v>
      </c>
      <c r="AF246" s="30">
        <f>ABS(('6050_Module3Project_Data'!$E228-'Part 1'!V246)/AVERAGE('6050_Module3Project_Data'!$E$2:$E$253))</f>
        <v>1.907735159575405E-2</v>
      </c>
      <c r="AG246" s="30">
        <f>ABS(('6050_Module3Project_Data'!$E228-'Part 1'!W246)/AVERAGE('6050_Module3Project_Data'!$E$2:$E$253))</f>
        <v>2.1667424874232087E-2</v>
      </c>
      <c r="AH246" s="31">
        <f>ABS(('6050_Module3Project_Data'!$E228-'Part 1'!X246)/AVERAGE('6050_Module3Project_Data'!$E$2:$E$253))</f>
        <v>2.4147009234391538E-2</v>
      </c>
    </row>
    <row r="247" spans="1:34" x14ac:dyDescent="0.2">
      <c r="A247" s="3"/>
      <c r="B247" s="2"/>
      <c r="C247" s="1"/>
      <c r="D247" s="2"/>
      <c r="E247" s="8">
        <v>228</v>
      </c>
      <c r="F247" s="27">
        <f>C$21*'6050_Module3Project_Data'!C228+(1-'Part 1'!C$21)*'Part 1'!F246</f>
        <v>155.95593171702905</v>
      </c>
      <c r="G247" s="1">
        <f>C$22*'6050_Module3Project_Data'!C228+(1-'Part 1'!C$22)*'Part 1'!G246</f>
        <v>155.31240167666829</v>
      </c>
      <c r="H247" s="1">
        <f>C$23*'6050_Module3Project_Data'!C228+(1-'Part 1'!C$23)*'Part 1'!H246</f>
        <v>155.07841054938186</v>
      </c>
      <c r="I247" s="1">
        <f>C$24*'6050_Module3Project_Data'!C228+(1-'Part 1'!C$24)*'Part 1'!I246</f>
        <v>154.96253669350219</v>
      </c>
      <c r="K247" s="29">
        <f>ABS(('6050_Module3Project_Data'!C229-'Part 1'!F247)/'6050_Module3Project_Data'!C229)</f>
        <v>3.3951762995580454E-4</v>
      </c>
      <c r="L247" s="29">
        <f>ABS(('6050_Module3Project_Data'!$C229-'Part 1'!G247)/'6050_Module3Project_Data'!$C229)</f>
        <v>3.7882415586007619E-3</v>
      </c>
      <c r="M247" s="29">
        <f>ABS(('6050_Module3Project_Data'!$C229-'Part 1'!H247)/'6050_Module3Project_Data'!$C229)</f>
        <v>5.2891179204187996E-3</v>
      </c>
      <c r="N247" s="29">
        <f>ABS(('6050_Module3Project_Data'!$C229-'Part 1'!I247)/'6050_Module3Project_Data'!$C229)</f>
        <v>6.0323611931845213E-3</v>
      </c>
      <c r="P247" s="30">
        <f>ABS(('6050_Module3Project_Data'!$C229-'Part 1'!F247)/AVERAGE('6050_Module3Project_Data'!$C$2:$C$253))</f>
        <v>3.9522458046351174E-4</v>
      </c>
      <c r="Q247" s="30">
        <f>ABS(('6050_Module3Project_Data'!$C229-'Part 1'!G247)/AVERAGE('6050_Module3Project_Data'!$C$2:$C$253))</f>
        <v>4.4098039353282457E-3</v>
      </c>
      <c r="R247" s="30">
        <f>ABS(('6050_Module3Project_Data'!$C229-'Part 1'!H247)/AVERAGE('6050_Module3Project_Data'!$C$2:$C$253))</f>
        <v>6.1569392181244622E-3</v>
      </c>
      <c r="S247" s="31">
        <f>ABS(('6050_Module3Project_Data'!$C229-'Part 1'!I247)/AVERAGE('6050_Module3Project_Data'!$C$2:$C$253))</f>
        <v>7.0221314342087844E-3</v>
      </c>
      <c r="U247" s="27">
        <f>C$21*'6050_Module3Project_Data'!$E228+(1-'Part 1'!C$21)*'Part 1'!U246</f>
        <v>483.77983904428925</v>
      </c>
      <c r="V247" s="1">
        <f>C$22*'6050_Module3Project_Data'!$E228+(1-'Part 1'!C$22)*'Part 1'!V246</f>
        <v>481.73029795889397</v>
      </c>
      <c r="W247" s="1">
        <f>C$23*'6050_Module3Project_Data'!$E228+(1-'Part 1'!C$23)*'Part 1'!W246</f>
        <v>480.48940372742891</v>
      </c>
      <c r="X247" s="1">
        <f>C$24*'6050_Module3Project_Data'!$E228+(1-'Part 1'!C$24)*'Part 1'!X246</f>
        <v>478.77610378389988</v>
      </c>
      <c r="Z247" s="29">
        <f>ABS(('6050_Module3Project_Data'!$E229-'Part 1'!U247)/'6050_Module3Project_Data'!$E229)</f>
        <v>1.8634736066066289E-3</v>
      </c>
      <c r="AA247" s="29">
        <f>ABS(('6050_Module3Project_Data'!$E229-'Part 1'!V247)/'6050_Module3Project_Data'!$E229)</f>
        <v>2.3809371467848213E-3</v>
      </c>
      <c r="AB247" s="29">
        <f>ABS(('6050_Module3Project_Data'!$E229-'Part 1'!W247)/'6050_Module3Project_Data'!$E229)</f>
        <v>4.9507147703624233E-3</v>
      </c>
      <c r="AC247" s="29">
        <f>ABS(('6050_Module3Project_Data'!$E229-'Part 1'!X247)/'6050_Module3Project_Data'!$E229)</f>
        <v>8.4988010985255283E-3</v>
      </c>
      <c r="AE247" s="30">
        <f>ABS(('6050_Module3Project_Data'!$E229-'Part 1'!U247)/AVERAGE('6050_Module3Project_Data'!$E$2:$E$253))</f>
        <v>2.0155109576639116E-3</v>
      </c>
      <c r="AF247" s="30">
        <f>ABS(('6050_Module3Project_Data'!$E229-'Part 1'!V247)/AVERAGE('6050_Module3Project_Data'!$E$2:$E$253))</f>
        <v>2.5751933871456562E-3</v>
      </c>
      <c r="AG247" s="30">
        <f>ABS(('6050_Module3Project_Data'!$E229-'Part 1'!W247)/AVERAGE('6050_Module3Project_Data'!$E$2:$E$253))</f>
        <v>5.3546343949052774E-3</v>
      </c>
      <c r="AH247" s="31">
        <f>ABS(('6050_Module3Project_Data'!$E229-'Part 1'!X247)/AVERAGE('6050_Module3Project_Data'!$E$2:$E$253))</f>
        <v>9.1922024977197543E-3</v>
      </c>
    </row>
    <row r="248" spans="1:34" x14ac:dyDescent="0.2">
      <c r="A248" s="3"/>
      <c r="B248" s="2"/>
      <c r="C248" s="1"/>
      <c r="D248" s="2"/>
      <c r="E248" s="8">
        <v>229</v>
      </c>
      <c r="F248" s="27">
        <f>C$21*'6050_Module3Project_Data'!C229+(1-'Part 1'!C$21)*'Part 1'!F247</f>
        <v>155.94534535362325</v>
      </c>
      <c r="G248" s="1">
        <f>C$22*'6050_Module3Project_Data'!C229+(1-'Part 1'!C$22)*'Part 1'!G247</f>
        <v>155.54864096600096</v>
      </c>
      <c r="H248" s="1">
        <f>C$23*'6050_Module3Project_Data'!C229+(1-'Part 1'!C$23)*'Part 1'!H247</f>
        <v>155.57316415975274</v>
      </c>
      <c r="I248" s="1">
        <f>C$24*'6050_Module3Project_Data'!C229+(1-'Part 1'!C$24)*'Part 1'!I247</f>
        <v>155.71490725870044</v>
      </c>
      <c r="K248" s="29">
        <f>ABS(('6050_Module3Project_Data'!C230-'Part 1'!F248)/'6050_Module3Project_Data'!C230)</f>
        <v>2.07728499830898E-2</v>
      </c>
      <c r="L248" s="29">
        <f>ABS(('6050_Module3Project_Data'!$C230-'Part 1'!G248)/'6050_Module3Project_Data'!$C230)</f>
        <v>2.3263874681580785E-2</v>
      </c>
      <c r="M248" s="29">
        <f>ABS(('6050_Module3Project_Data'!$C230-'Part 1'!H248)/'6050_Module3Project_Data'!$C230)</f>
        <v>2.3109886262930583E-2</v>
      </c>
      <c r="N248" s="29">
        <f>ABS(('6050_Module3Project_Data'!$C230-'Part 1'!I248)/'6050_Module3Project_Data'!$C230)</f>
        <v>2.2219839237144854E-2</v>
      </c>
      <c r="P248" s="30">
        <f>ABS(('6050_Module3Project_Data'!$C230-'Part 1'!F248)/AVERAGE('6050_Module3Project_Data'!$C$2:$C$253))</f>
        <v>2.4700867131106544E-2</v>
      </c>
      <c r="Q248" s="30">
        <f>ABS(('6050_Module3Project_Data'!$C230-'Part 1'!G248)/AVERAGE('6050_Module3Project_Data'!$C$2:$C$253))</f>
        <v>2.7662929156674509E-2</v>
      </c>
      <c r="R248" s="30">
        <f>ABS(('6050_Module3Project_Data'!$C230-'Part 1'!H248)/AVERAGE('6050_Module3Project_Data'!$C$2:$C$253))</f>
        <v>2.7479822482727307E-2</v>
      </c>
      <c r="S248" s="31">
        <f>ABS(('6050_Module3Project_Data'!$C230-'Part 1'!I248)/AVERAGE('6050_Module3Project_Data'!$C$2:$C$253))</f>
        <v>2.6421473082319236E-2</v>
      </c>
      <c r="U248" s="27">
        <f>C$21*'6050_Module3Project_Data'!$E229+(1-'Part 1'!C$21)*'Part 1'!U247</f>
        <v>483.59987221543145</v>
      </c>
      <c r="V248" s="1">
        <f>C$22*'6050_Module3Project_Data'!$E229+(1-'Part 1'!C$22)*'Part 1'!V247</f>
        <v>482.19018073533636</v>
      </c>
      <c r="W248" s="1">
        <f>C$23*'6050_Module3Project_Data'!$E229+(1-'Part 1'!C$23)*'Part 1'!W247</f>
        <v>481.92376443097157</v>
      </c>
      <c r="X248" s="1">
        <f>C$24*'6050_Module3Project_Data'!$E229+(1-'Part 1'!C$24)*'Part 1'!X247</f>
        <v>482.05922467677999</v>
      </c>
      <c r="Z248" s="29">
        <f>ABS(('6050_Module3Project_Data'!$E230-'Part 1'!U248)/'6050_Module3Project_Data'!$E230)</f>
        <v>2.8868614114815538E-3</v>
      </c>
      <c r="AA248" s="29">
        <f>ABS(('6050_Module3Project_Data'!$E230-'Part 1'!V248)/'6050_Module3Project_Data'!$E230)</f>
        <v>5.7934417828116392E-3</v>
      </c>
      <c r="AB248" s="29">
        <f>ABS(('6050_Module3Project_Data'!$E230-'Part 1'!W248)/'6050_Module3Project_Data'!$E230)</f>
        <v>6.3427537505740756E-3</v>
      </c>
      <c r="AC248" s="29">
        <f>ABS(('6050_Module3Project_Data'!$E230-'Part 1'!X248)/'6050_Module3Project_Data'!$E230)</f>
        <v>6.0634542746804314E-3</v>
      </c>
      <c r="AE248" s="30">
        <f>ABS(('6050_Module3Project_Data'!$E230-'Part 1'!U248)/AVERAGE('6050_Module3Project_Data'!$E$2:$E$253))</f>
        <v>3.1361033695344663E-3</v>
      </c>
      <c r="AF248" s="30">
        <f>ABS(('6050_Module3Project_Data'!$E230-'Part 1'!V248)/AVERAGE('6050_Module3Project_Data'!$E$2:$E$253))</f>
        <v>6.2936281679531678E-3</v>
      </c>
      <c r="AG248" s="30">
        <f>ABS(('6050_Module3Project_Data'!$E230-'Part 1'!W248)/AVERAGE('6050_Module3Project_Data'!$E$2:$E$253))</f>
        <v>6.8903658936278088E-3</v>
      </c>
      <c r="AH248" s="31">
        <f>ABS(('6050_Module3Project_Data'!$E230-'Part 1'!X248)/AVERAGE('6050_Module3Project_Data'!$E$2:$E$253))</f>
        <v>6.586952635209648E-3</v>
      </c>
    </row>
    <row r="249" spans="1:34" x14ac:dyDescent="0.2">
      <c r="A249" s="3"/>
      <c r="B249" s="2"/>
      <c r="C249" s="1"/>
      <c r="D249" s="2"/>
      <c r="E249" s="8">
        <v>230</v>
      </c>
      <c r="F249" s="27">
        <f>C$21*'6050_Module3Project_Data'!C230+(1-'Part 1'!C$21)*'Part 1'!F248</f>
        <v>156.60697514289862</v>
      </c>
      <c r="G249" s="1">
        <f>C$22*'6050_Module3Project_Data'!C230+(1-'Part 1'!C$22)*'Part 1'!G248</f>
        <v>157.03058229960058</v>
      </c>
      <c r="H249" s="1">
        <f>C$23*'6050_Module3Project_Data'!C230+(1-'Part 1'!C$23)*'Part 1'!H248</f>
        <v>157.7813622439011</v>
      </c>
      <c r="I249" s="1">
        <f>C$24*'6050_Module3Project_Data'!C230+(1-'Part 1'!C$24)*'Part 1'!I248</f>
        <v>158.54577689174008</v>
      </c>
      <c r="K249" s="29">
        <f>ABS(('6050_Module3Project_Data'!C231-'Part 1'!F249)/'6050_Module3Project_Data'!C231)</f>
        <v>1.9778948035111155E-2</v>
      </c>
      <c r="L249" s="29">
        <f>ABS(('6050_Module3Project_Data'!$C231-'Part 1'!G249)/'6050_Module3Project_Data'!$C231)</f>
        <v>1.7127542167758369E-2</v>
      </c>
      <c r="M249" s="29">
        <f>ABS(('6050_Module3Project_Data'!$C231-'Part 1'!H249)/'6050_Module3Project_Data'!$C231)</f>
        <v>1.2428324229828831E-2</v>
      </c>
      <c r="N249" s="29">
        <f>ABS(('6050_Module3Project_Data'!$C231-'Part 1'!I249)/'6050_Module3Project_Data'!$C231)</f>
        <v>7.643765115789472E-3</v>
      </c>
      <c r="P249" s="30">
        <f>ABS(('6050_Module3Project_Data'!$C231-'Part 1'!F249)/AVERAGE('6050_Module3Project_Data'!$C$2:$C$253))</f>
        <v>2.3594860267785539E-2</v>
      </c>
      <c r="Q249" s="30">
        <f>ABS(('6050_Module3Project_Data'!$C231-'Part 1'!G249)/AVERAGE('6050_Module3Project_Data'!$C$2:$C$253))</f>
        <v>2.0431924056905099E-2</v>
      </c>
      <c r="R249" s="30">
        <f>ABS(('6050_Module3Project_Data'!$C231-'Part 1'!H249)/AVERAGE('6050_Module3Project_Data'!$C$2:$C$253))</f>
        <v>1.4826095555991315E-2</v>
      </c>
      <c r="S249" s="31">
        <f>ABS(('6050_Module3Project_Data'!$C231-'Part 1'!I249)/AVERAGE('6050_Module3Project_Data'!$C$2:$C$253))</f>
        <v>9.1184611793643667E-3</v>
      </c>
      <c r="U249" s="27">
        <f>C$21*'6050_Module3Project_Data'!$E230+(1-'Part 1'!C$21)*'Part 1'!U248</f>
        <v>483.8798977723452</v>
      </c>
      <c r="V249" s="1">
        <f>C$22*'6050_Module3Project_Data'!$E230+(1-'Part 1'!C$22)*'Part 1'!V248</f>
        <v>483.31410844120182</v>
      </c>
      <c r="W249" s="1">
        <f>C$23*'6050_Module3Project_Data'!$E230+(1-'Part 1'!C$23)*'Part 1'!W248</f>
        <v>483.76950577238864</v>
      </c>
      <c r="X249" s="1">
        <f>C$24*'6050_Module3Project_Data'!$E230+(1-'Part 1'!C$24)*'Part 1'!X248</f>
        <v>484.41184493535599</v>
      </c>
      <c r="Z249" s="29">
        <f>ABS(('6050_Module3Project_Data'!$E231-'Part 1'!U249)/'6050_Module3Project_Data'!$E231)</f>
        <v>1.5223233168988173E-2</v>
      </c>
      <c r="AA249" s="29">
        <f>ABS(('6050_Module3Project_Data'!$E231-'Part 1'!V249)/'6050_Module3Project_Data'!$E231)</f>
        <v>1.6374709373715726E-2</v>
      </c>
      <c r="AB249" s="29">
        <f>ABS(('6050_Module3Project_Data'!$E231-'Part 1'!W249)/'6050_Module3Project_Data'!$E231)</f>
        <v>1.5447899408072936E-2</v>
      </c>
      <c r="AC249" s="29">
        <f>ABS(('6050_Module3Project_Data'!$E231-'Part 1'!X249)/'6050_Module3Project_Data'!$E231)</f>
        <v>1.4140631453714711E-2</v>
      </c>
      <c r="AE249" s="30">
        <f>ABS(('6050_Module3Project_Data'!$E231-'Part 1'!U249)/AVERAGE('6050_Module3Project_Data'!$E$2:$E$253))</f>
        <v>1.6754419326611682E-2</v>
      </c>
      <c r="AF249" s="30">
        <f>ABS(('6050_Module3Project_Data'!$E231-'Part 1'!V249)/AVERAGE('6050_Module3Project_Data'!$E$2:$E$253))</f>
        <v>1.8021713531756085E-2</v>
      </c>
      <c r="AG249" s="30">
        <f>ABS(('6050_Module3Project_Data'!$E231-'Part 1'!W249)/AVERAGE('6050_Module3Project_Data'!$E$2:$E$253))</f>
        <v>1.7001682988435306E-2</v>
      </c>
      <c r="AH249" s="31">
        <f>ABS(('6050_Module3Project_Data'!$E231-'Part 1'!X249)/AVERAGE('6050_Module3Project_Data'!$E$2:$E$253))</f>
        <v>1.5562927158026164E-2</v>
      </c>
    </row>
    <row r="250" spans="1:34" x14ac:dyDescent="0.2">
      <c r="A250" s="3"/>
      <c r="B250" s="2"/>
      <c r="C250" s="1"/>
      <c r="D250" s="2"/>
      <c r="E250" s="8">
        <v>231</v>
      </c>
      <c r="F250" s="27">
        <f>C$21*'6050_Module3Project_Data'!C231+(1-'Part 1'!C$21)*'Part 1'!F249</f>
        <v>157.23897977431892</v>
      </c>
      <c r="G250" s="1">
        <f>C$22*'6050_Module3Project_Data'!C231+(1-'Part 1'!C$22)*'Part 1'!G249</f>
        <v>158.12514869976036</v>
      </c>
      <c r="H250" s="1">
        <f>C$23*'6050_Module3Project_Data'!C231+(1-'Part 1'!C$23)*'Part 1'!H249</f>
        <v>158.97274387756045</v>
      </c>
      <c r="I250" s="1">
        <f>C$24*'6050_Module3Project_Data'!C231+(1-'Part 1'!C$24)*'Part 1'!I249</f>
        <v>159.52275401834802</v>
      </c>
      <c r="K250" s="29">
        <f>ABS(('6050_Module3Project_Data'!C232-'Part 1'!F250)/'6050_Module3Project_Data'!C232)</f>
        <v>7.342161579681007E-3</v>
      </c>
      <c r="L250" s="29">
        <f>ABS(('6050_Module3Project_Data'!$C232-'Part 1'!G250)/'6050_Module3Project_Data'!$C232)</f>
        <v>1.7477311702080349E-3</v>
      </c>
      <c r="M250" s="29">
        <f>ABS(('6050_Module3Project_Data'!$C232-'Part 1'!H250)/'6050_Module3Project_Data'!$C232)</f>
        <v>3.6031811688196072E-3</v>
      </c>
      <c r="N250" s="29">
        <f>ABS(('6050_Module3Project_Data'!$C232-'Part 1'!I250)/'6050_Module3Project_Data'!$C232)</f>
        <v>7.0754237275481831E-3</v>
      </c>
      <c r="P250" s="30">
        <f>ABS(('6050_Module3Project_Data'!$C232-'Part 1'!F250)/AVERAGE('6050_Module3Project_Data'!$C$2:$C$253))</f>
        <v>8.6838382082396835E-3</v>
      </c>
      <c r="Q250" s="30">
        <f>ABS(('6050_Module3Project_Data'!$C232-'Part 1'!G250)/AVERAGE('6050_Module3Project_Data'!$C$2:$C$253))</f>
        <v>2.067104428154437E-3</v>
      </c>
      <c r="R250" s="30">
        <f>ABS(('6050_Module3Project_Data'!$C232-'Part 1'!H250)/AVERAGE('6050_Module3Project_Data'!$C$2:$C$253))</f>
        <v>4.2616117835920534E-3</v>
      </c>
      <c r="S250" s="31">
        <f>ABS(('6050_Module3Project_Data'!$C232-'Part 1'!I250)/AVERAGE('6050_Module3Project_Data'!$C$2:$C$253))</f>
        <v>8.3683577701157055E-3</v>
      </c>
      <c r="U250" s="27">
        <f>C$21*'6050_Module3Project_Data'!$E231+(1-'Part 1'!C$21)*'Part 1'!U249</f>
        <v>485.37591529787619</v>
      </c>
      <c r="V250" s="1">
        <f>C$22*'6050_Module3Project_Data'!$E231+(1-'Part 1'!C$22)*'Part 1'!V249</f>
        <v>486.53245922472109</v>
      </c>
      <c r="W250" s="1">
        <f>C$23*'6050_Module3Project_Data'!$E231+(1-'Part 1'!C$23)*'Part 1'!W249</f>
        <v>488.32379354895545</v>
      </c>
      <c r="X250" s="1">
        <f>C$24*'6050_Module3Project_Data'!$E231+(1-'Part 1'!C$24)*'Part 1'!X249</f>
        <v>489.9703573070712</v>
      </c>
      <c r="Z250" s="29">
        <f>ABS(('6050_Module3Project_Data'!$E232-'Part 1'!U250)/'6050_Module3Project_Data'!$E232)</f>
        <v>1.0850003606590114E-2</v>
      </c>
      <c r="AA250" s="29">
        <f>ABS(('6050_Module3Project_Data'!$E232-'Part 1'!V250)/'6050_Module3Project_Data'!$E232)</f>
        <v>8.4930769750629093E-3</v>
      </c>
      <c r="AB250" s="29">
        <f>ABS(('6050_Module3Project_Data'!$E232-'Part 1'!W250)/'6050_Module3Project_Data'!$E232)</f>
        <v>4.8425078295617641E-3</v>
      </c>
      <c r="AC250" s="29">
        <f>ABS(('6050_Module3Project_Data'!$E232-'Part 1'!X250)/'6050_Module3Project_Data'!$E232)</f>
        <v>1.4869673421394026E-3</v>
      </c>
      <c r="AE250" s="30">
        <f>ABS(('6050_Module3Project_Data'!$E232-'Part 1'!U250)/AVERAGE('6050_Module3Project_Data'!$E$2:$E$253))</f>
        <v>1.1925281691073378E-2</v>
      </c>
      <c r="AF250" s="30">
        <f>ABS(('6050_Module3Project_Data'!$E232-'Part 1'!V250)/AVERAGE('6050_Module3Project_Data'!$E$2:$E$253))</f>
        <v>9.3347743488377613E-3</v>
      </c>
      <c r="AG250" s="30">
        <f>ABS(('6050_Module3Project_Data'!$E232-'Part 1'!W250)/AVERAGE('6050_Module3Project_Data'!$E$2:$E$253))</f>
        <v>5.3224194251582585E-3</v>
      </c>
      <c r="AH250" s="31">
        <f>ABS(('6050_Module3Project_Data'!$E232-'Part 1'!X250)/AVERAGE('6050_Module3Project_Data'!$E$2:$E$253))</f>
        <v>1.6343316613893688E-3</v>
      </c>
    </row>
    <row r="251" spans="1:34" x14ac:dyDescent="0.2">
      <c r="A251" s="3"/>
      <c r="B251" s="2"/>
      <c r="C251" s="1"/>
      <c r="D251" s="2"/>
      <c r="E251" s="8">
        <v>232</v>
      </c>
      <c r="F251" s="27">
        <f>C$21*'6050_Module3Project_Data'!C232+(1-'Part 1'!C$21)*'Part 1'!F250</f>
        <v>157.47158237945513</v>
      </c>
      <c r="G251" s="1">
        <f>C$22*'6050_Module3Project_Data'!C232+(1-'Part 1'!C$22)*'Part 1'!G250</f>
        <v>158.23588633985622</v>
      </c>
      <c r="H251" s="1">
        <f>C$23*'6050_Module3Project_Data'!C232+(1-'Part 1'!C$23)*'Part 1'!H250</f>
        <v>158.63029323102415</v>
      </c>
      <c r="I251" s="1">
        <f>C$24*'6050_Module3Project_Data'!C232+(1-'Part 1'!C$24)*'Part 1'!I250</f>
        <v>158.6261450436696</v>
      </c>
      <c r="K251" s="29">
        <f>ABS(('6050_Module3Project_Data'!C233-'Part 1'!F251)/'6050_Module3Project_Data'!C233)</f>
        <v>2.1939923659118475E-2</v>
      </c>
      <c r="L251" s="29">
        <f>ABS(('6050_Module3Project_Data'!$C233-'Part 1'!G251)/'6050_Module3Project_Data'!$C233)</f>
        <v>1.719281196720561E-2</v>
      </c>
      <c r="M251" s="29">
        <f>ABS(('6050_Module3Project_Data'!$C233-'Part 1'!H251)/'6050_Module3Project_Data'!$C233)</f>
        <v>1.4743140551854378E-2</v>
      </c>
      <c r="N251" s="29">
        <f>ABS(('6050_Module3Project_Data'!$C233-'Part 1'!I251)/'6050_Module3Project_Data'!$C233)</f>
        <v>1.4768905050942855E-2</v>
      </c>
      <c r="P251" s="30">
        <f>ABS(('6050_Module3Project_Data'!$C233-'Part 1'!F251)/AVERAGE('6050_Module3Project_Data'!$C$2:$C$253))</f>
        <v>2.6375391606933425E-2</v>
      </c>
      <c r="Q251" s="30">
        <f>ABS(('6050_Module3Project_Data'!$C233-'Part 1'!G251)/AVERAGE('6050_Module3Project_Data'!$C$2:$C$253))</f>
        <v>2.0668583697234212E-2</v>
      </c>
      <c r="R251" s="30">
        <f>ABS(('6050_Module3Project_Data'!$C233-'Part 1'!H251)/AVERAGE('6050_Module3Project_Data'!$C$2:$C$253))</f>
        <v>1.7723676326904941E-2</v>
      </c>
      <c r="S251" s="31">
        <f>ABS(('6050_Module3Project_Data'!$C233-'Part 1'!I251)/AVERAGE('6050_Module3Project_Data'!$C$2:$C$253))</f>
        <v>1.7754649486318493E-2</v>
      </c>
      <c r="U251" s="27">
        <f>C$21*'6050_Module3Project_Data'!$E232+(1-'Part 1'!C$21)*'Part 1'!U250</f>
        <v>486.44073467830094</v>
      </c>
      <c r="V251" s="1">
        <f>C$22*'6050_Module3Project_Data'!$E232+(1-'Part 1'!C$22)*'Part 1'!V250</f>
        <v>488.19948041483269</v>
      </c>
      <c r="W251" s="1">
        <f>C$23*'6050_Module3Project_Data'!$E232+(1-'Part 1'!C$23)*'Part 1'!W250</f>
        <v>489.74952473958217</v>
      </c>
      <c r="X251" s="1">
        <f>C$24*'6050_Module3Project_Data'!$E232+(1-'Part 1'!C$24)*'Part 1'!X250</f>
        <v>490.55408122141421</v>
      </c>
      <c r="Z251" s="29">
        <f>ABS(('6050_Module3Project_Data'!$E233-'Part 1'!U251)/'6050_Module3Project_Data'!$E233)</f>
        <v>3.5949210042844459E-2</v>
      </c>
      <c r="AA251" s="29">
        <f>ABS(('6050_Module3Project_Data'!$E233-'Part 1'!V251)/'6050_Module3Project_Data'!$E233)</f>
        <v>3.2463646240794626E-2</v>
      </c>
      <c r="AB251" s="29">
        <f>ABS(('6050_Module3Project_Data'!$E233-'Part 1'!W251)/'6050_Module3Project_Data'!$E233)</f>
        <v>2.9391696567970485E-2</v>
      </c>
      <c r="AC251" s="29">
        <f>ABS(('6050_Module3Project_Data'!$E233-'Part 1'!X251)/'6050_Module3Project_Data'!$E233)</f>
        <v>2.7797189248618875E-2</v>
      </c>
      <c r="AE251" s="30">
        <f>ABS(('6050_Module3Project_Data'!$E233-'Part 1'!U251)/AVERAGE('6050_Module3Project_Data'!$E$2:$E$253))</f>
        <v>4.0629555173068994E-2</v>
      </c>
      <c r="AF251" s="30">
        <f>ABS(('6050_Module3Project_Data'!$E233-'Part 1'!V251)/AVERAGE('6050_Module3Project_Data'!$E$2:$E$253))</f>
        <v>3.6690194429512851E-2</v>
      </c>
      <c r="AG251" s="30">
        <f>ABS(('6050_Module3Project_Data'!$E233-'Part 1'!W251)/AVERAGE('6050_Module3Project_Data'!$E$2:$E$253))</f>
        <v>3.3218297590273595E-2</v>
      </c>
      <c r="AH251" s="31">
        <f>ABS(('6050_Module3Project_Data'!$E233-'Part 1'!X251)/AVERAGE('6050_Module3Project_Data'!$E$2:$E$253))</f>
        <v>3.1416196152488217E-2</v>
      </c>
    </row>
    <row r="252" spans="1:34" x14ac:dyDescent="0.2">
      <c r="A252" s="3"/>
      <c r="B252" s="2"/>
      <c r="C252" s="1"/>
      <c r="D252" s="2"/>
      <c r="E252" s="8">
        <v>233</v>
      </c>
      <c r="F252" s="27">
        <f>C$21*'6050_Module3Project_Data'!C233+(1-'Part 1'!C$21)*'Part 1'!F251</f>
        <v>158.17806546356411</v>
      </c>
      <c r="G252" s="1">
        <f>C$22*'6050_Module3Project_Data'!C233+(1-'Part 1'!C$22)*'Part 1'!G251</f>
        <v>159.34313092391375</v>
      </c>
      <c r="H252" s="1">
        <f>C$23*'6050_Module3Project_Data'!C233+(1-'Part 1'!C$23)*'Part 1'!H251</f>
        <v>160.05451597240966</v>
      </c>
      <c r="I252" s="1">
        <f>C$24*'6050_Module3Project_Data'!C233+(1-'Part 1'!C$24)*'Part 1'!I251</f>
        <v>160.52842724873392</v>
      </c>
      <c r="K252" s="29">
        <f>ABS(('6050_Module3Project_Data'!C234-'Part 1'!F252)/'6050_Module3Project_Data'!C234)</f>
        <v>1.2476442901413207E-2</v>
      </c>
      <c r="L252" s="29">
        <f>ABS(('6050_Module3Project_Data'!$C234-'Part 1'!G252)/'6050_Module3Project_Data'!$C234)</f>
        <v>5.2028074306203357E-3</v>
      </c>
      <c r="M252" s="29">
        <f>ABS(('6050_Module3Project_Data'!$C234-'Part 1'!H252)/'6050_Module3Project_Data'!$C234)</f>
        <v>7.6155009510654509E-4</v>
      </c>
      <c r="N252" s="29">
        <f>ABS(('6050_Module3Project_Data'!$C234-'Part 1'!I252)/'6050_Module3Project_Data'!$C234)</f>
        <v>2.1971316157446065E-3</v>
      </c>
      <c r="P252" s="30">
        <f>ABS(('6050_Module3Project_Data'!$C234-'Part 1'!F252)/AVERAGE('6050_Module3Project_Data'!$C$2:$C$253))</f>
        <v>1.4921645679646696E-2</v>
      </c>
      <c r="Q252" s="30">
        <f>ABS(('6050_Module3Project_Data'!$C234-'Part 1'!G252)/AVERAGE('6050_Module3Project_Data'!$C$2:$C$253))</f>
        <v>6.2224826124404418E-3</v>
      </c>
      <c r="R252" s="30">
        <f>ABS(('6050_Module3Project_Data'!$C234-'Part 1'!H252)/AVERAGE('6050_Module3Project_Data'!$C$2:$C$253))</f>
        <v>9.1080292486201786E-4</v>
      </c>
      <c r="S252" s="31">
        <f>ABS(('6050_Module3Project_Data'!$C234-'Part 1'!I252)/AVERAGE('6050_Module3Project_Data'!$C$2:$C$253))</f>
        <v>2.6277377086362597E-3</v>
      </c>
      <c r="U252" s="27">
        <f>C$21*'6050_Module3Project_Data'!$E233+(1-'Part 1'!C$21)*'Part 1'!U251</f>
        <v>490.06858506264075</v>
      </c>
      <c r="V252" s="1">
        <f>C$22*'6050_Module3Project_Data'!$E233+(1-'Part 1'!C$22)*'Part 1'!V251</f>
        <v>494.75168288889961</v>
      </c>
      <c r="W252" s="1">
        <f>C$23*'6050_Module3Project_Data'!$E233+(1-'Part 1'!C$23)*'Part 1'!W251</f>
        <v>498.64780185583288</v>
      </c>
      <c r="X252" s="1">
        <f>C$24*'6050_Module3Project_Data'!$E233+(1-'Part 1'!C$24)*'Part 1'!X251</f>
        <v>501.77480552428284</v>
      </c>
      <c r="Z252" s="29">
        <f>ABS(('6050_Module3Project_Data'!$E234-'Part 1'!U252)/'6050_Module3Project_Data'!$E234)</f>
        <v>2.6444077451991115E-2</v>
      </c>
      <c r="AA252" s="29">
        <f>ABS(('6050_Module3Project_Data'!$E234-'Part 1'!V252)/'6050_Module3Project_Data'!$E234)</f>
        <v>1.7140772233919948E-2</v>
      </c>
      <c r="AB252" s="29">
        <f>ABS(('6050_Module3Project_Data'!$E234-'Part 1'!W252)/'6050_Module3Project_Data'!$E234)</f>
        <v>9.4008562082381897E-3</v>
      </c>
      <c r="AC252" s="29">
        <f>ABS(('6050_Module3Project_Data'!$E234-'Part 1'!X252)/'6050_Module3Project_Data'!$E234)</f>
        <v>3.1888421472681685E-3</v>
      </c>
      <c r="AE252" s="30">
        <f>ABS(('6050_Module3Project_Data'!$E234-'Part 1'!U252)/AVERAGE('6050_Module3Project_Data'!$E$2:$E$253))</f>
        <v>2.9815841857673209E-2</v>
      </c>
      <c r="AF252" s="30">
        <f>ABS(('6050_Module3Project_Data'!$E234-'Part 1'!V252)/AVERAGE('6050_Module3Project_Data'!$E$2:$E$253))</f>
        <v>1.932631437692572E-2</v>
      </c>
      <c r="AG252" s="30">
        <f>ABS(('6050_Module3Project_Data'!$E234-'Part 1'!W252)/AVERAGE('6050_Module3Project_Data'!$E$2:$E$253))</f>
        <v>1.0599516755327399E-2</v>
      </c>
      <c r="AH252" s="31">
        <f>ABS(('6050_Module3Project_Data'!$E234-'Part 1'!X252)/AVERAGE('6050_Module3Project_Data'!$E$2:$E$253))</f>
        <v>3.5954369497156287E-3</v>
      </c>
    </row>
    <row r="253" spans="1:34" x14ac:dyDescent="0.2">
      <c r="A253" s="3"/>
      <c r="B253" s="2"/>
      <c r="C253" s="1"/>
      <c r="D253" s="2"/>
      <c r="E253" s="8">
        <v>234</v>
      </c>
      <c r="F253" s="27">
        <f>C$21*'6050_Module3Project_Data'!C234+(1-'Part 1'!C$21)*'Part 1'!F252</f>
        <v>158.5777520508513</v>
      </c>
      <c r="G253" s="1">
        <f>C$22*'6050_Module3Project_Data'!C234+(1-'Part 1'!C$22)*'Part 1'!G252</f>
        <v>159.67647791434825</v>
      </c>
      <c r="H253" s="1">
        <f>C$23*'6050_Module3Project_Data'!C234+(1-'Part 1'!C$23)*'Part 1'!H252</f>
        <v>160.12770542896388</v>
      </c>
      <c r="I253" s="1">
        <f>C$24*'6050_Module3Project_Data'!C234+(1-'Part 1'!C$24)*'Part 1'!I252</f>
        <v>160.24688416974678</v>
      </c>
      <c r="K253" s="29">
        <f>ABS(('6050_Module3Project_Data'!C235-'Part 1'!F253)/'6050_Module3Project_Data'!C235)</f>
        <v>4.7619348934401385E-3</v>
      </c>
      <c r="L253" s="29">
        <f>ABS(('6050_Module3Project_Data'!$C235-'Part 1'!G253)/'6050_Module3Project_Data'!$C235)</f>
        <v>2.1336969863621998E-3</v>
      </c>
      <c r="M253" s="29">
        <f>ABS(('6050_Module3Project_Data'!$C235-'Part 1'!H253)/'6050_Module3Project_Data'!$C235)</f>
        <v>4.9656125152498154E-3</v>
      </c>
      <c r="N253" s="29">
        <f>ABS(('6050_Module3Project_Data'!$C235-'Part 1'!I253)/'6050_Module3Project_Data'!$C235)</f>
        <v>5.7135813686648527E-3</v>
      </c>
      <c r="P253" s="30">
        <f>ABS(('6050_Module3Project_Data'!$C235-'Part 1'!F253)/AVERAGE('6050_Module3Project_Data'!$C$2:$C$253))</f>
        <v>5.6653386693090871E-3</v>
      </c>
      <c r="Q253" s="30">
        <f>ABS(('6050_Module3Project_Data'!$C235-'Part 1'!G253)/AVERAGE('6050_Module3Project_Data'!$C$2:$C$253))</f>
        <v>2.5384883069439201E-3</v>
      </c>
      <c r="R253" s="30">
        <f>ABS(('6050_Module3Project_Data'!$C235-'Part 1'!H253)/AVERAGE('6050_Module3Project_Data'!$C$2:$C$253))</f>
        <v>5.9076567044634206E-3</v>
      </c>
      <c r="S253" s="31">
        <f>ABS(('6050_Module3Project_Data'!$C235-'Part 1'!I253)/AVERAGE('6050_Module3Project_Data'!$C$2:$C$253))</f>
        <v>6.7975254161353098E-3</v>
      </c>
      <c r="U253" s="27">
        <f>C$21*'6050_Module3Project_Data'!$E234+(1-'Part 1'!C$21)*'Part 1'!U252</f>
        <v>492.73086903011267</v>
      </c>
      <c r="V253" s="1">
        <f>C$22*'6050_Module3Project_Data'!$E234+(1-'Part 1'!C$22)*'Part 1'!V252</f>
        <v>498.20301169333982</v>
      </c>
      <c r="W253" s="1">
        <f>C$23*'6050_Module3Project_Data'!$E234+(1-'Part 1'!C$23)*'Part 1'!W252</f>
        <v>501.48712368233316</v>
      </c>
      <c r="X253" s="1">
        <f>C$24*'6050_Module3Project_Data'!$E234+(1-'Part 1'!C$24)*'Part 1'!X252</f>
        <v>503.0589650248566</v>
      </c>
      <c r="Z253" s="29">
        <f>ABS(('6050_Module3Project_Data'!$E235-'Part 1'!U253)/'6050_Module3Project_Data'!$E235)</f>
        <v>9.6259850373315112E-3</v>
      </c>
      <c r="AA253" s="29">
        <f>ABS(('6050_Module3Project_Data'!$E235-'Part 1'!V253)/'6050_Module3Project_Data'!$E235)</f>
        <v>1.3728547765742294E-3</v>
      </c>
      <c r="AB253" s="29">
        <f>ABS(('6050_Module3Project_Data'!$E235-'Part 1'!W253)/'6050_Module3Project_Data'!$E235)</f>
        <v>7.9738196857315688E-3</v>
      </c>
      <c r="AC253" s="29">
        <f>ABS(('6050_Module3Project_Data'!$E235-'Part 1'!X253)/'6050_Module3Project_Data'!$E235)</f>
        <v>1.1133172831889162E-2</v>
      </c>
      <c r="AE253" s="30">
        <f>ABS(('6050_Module3Project_Data'!$E235-'Part 1'!U253)/AVERAGE('6050_Module3Project_Data'!$E$2:$E$253))</f>
        <v>1.0727003235134433E-2</v>
      </c>
      <c r="AF253" s="30">
        <f>ABS(('6050_Module3Project_Data'!$E235-'Part 1'!V253)/AVERAGE('6050_Module3Project_Data'!$E$2:$E$253))</f>
        <v>1.5298816248486495E-3</v>
      </c>
      <c r="AG253" s="30">
        <f>ABS(('6050_Module3Project_Data'!$E235-'Part 1'!W253)/AVERAGE('6050_Module3Project_Data'!$E$2:$E$253))</f>
        <v>8.8858635488730207E-3</v>
      </c>
      <c r="AH253" s="31">
        <f>ABS(('6050_Module3Project_Data'!$E235-'Part 1'!X253)/AVERAGE('6050_Module3Project_Data'!$E$2:$E$253))</f>
        <v>1.2406582861060904E-2</v>
      </c>
    </row>
    <row r="254" spans="1:34" x14ac:dyDescent="0.2">
      <c r="A254" s="3"/>
      <c r="B254" s="2"/>
      <c r="C254" s="1"/>
      <c r="D254" s="2"/>
      <c r="E254" s="8">
        <v>235</v>
      </c>
      <c r="F254" s="27">
        <f>C$21*'6050_Module3Project_Data'!C235+(1-'Part 1'!C$21)*'Part 1'!F253</f>
        <v>158.72950206068106</v>
      </c>
      <c r="G254" s="1">
        <f>C$22*'6050_Module3Project_Data'!C235+(1-'Part 1'!C$22)*'Part 1'!G253</f>
        <v>159.54048758860895</v>
      </c>
      <c r="H254" s="1">
        <f>C$23*'6050_Module3Project_Data'!C235+(1-'Part 1'!C$23)*'Part 1'!H253</f>
        <v>159.65298343158554</v>
      </c>
      <c r="I254" s="1">
        <f>C$24*'6050_Module3Project_Data'!C235+(1-'Part 1'!C$24)*'Part 1'!I253</f>
        <v>159.51857851394934</v>
      </c>
      <c r="K254" s="29">
        <f>ABS(('6050_Module3Project_Data'!C236-'Part 1'!F254)/'6050_Module3Project_Data'!C236)</f>
        <v>3.7975593916086217E-3</v>
      </c>
      <c r="L254" s="29">
        <f>ABS(('6050_Module3Project_Data'!$C236-'Part 1'!G254)/'6050_Module3Project_Data'!$C236)</f>
        <v>8.9261919587587911E-3</v>
      </c>
      <c r="M254" s="29">
        <f>ABS(('6050_Module3Project_Data'!$C236-'Part 1'!H254)/'6050_Module3Project_Data'!$C236)</f>
        <v>9.6376101334244464E-3</v>
      </c>
      <c r="N254" s="29">
        <f>ABS(('6050_Module3Project_Data'!$C236-'Part 1'!I254)/'6050_Module3Project_Data'!$C236)</f>
        <v>8.7876400488344115E-3</v>
      </c>
      <c r="P254" s="30">
        <f>ABS(('6050_Module3Project_Data'!$C236-'Part 1'!F254)/AVERAGE('6050_Module3Project_Data'!$C$2:$C$253))</f>
        <v>4.483769079077226E-3</v>
      </c>
      <c r="Q254" s="30">
        <f>ABS(('6050_Module3Project_Data'!$C236-'Part 1'!G254)/AVERAGE('6050_Module3Project_Data'!$C$2:$C$253))</f>
        <v>1.0539132998690762E-2</v>
      </c>
      <c r="R254" s="30">
        <f>ABS(('6050_Module3Project_Data'!$C236-'Part 1'!H254)/AVERAGE('6050_Module3Project_Data'!$C$2:$C$253))</f>
        <v>1.1379102696309694E-2</v>
      </c>
      <c r="S254" s="31">
        <f>ABS(('6050_Module3Project_Data'!$C236-'Part 1'!I254)/AVERAGE('6050_Module3Project_Data'!$C$2:$C$253))</f>
        <v>1.0375545097751345E-2</v>
      </c>
      <c r="U254" s="27">
        <f>C$21*'6050_Module3Project_Data'!$E235+(1-'Part 1'!C$21)*'Part 1'!U253</f>
        <v>493.68869302409018</v>
      </c>
      <c r="V254" s="1">
        <f>C$22*'6050_Module3Project_Data'!$E235+(1-'Part 1'!C$22)*'Part 1'!V253</f>
        <v>497.92980261600388</v>
      </c>
      <c r="W254" s="1">
        <f>C$23*'6050_Module3Project_Data'!$E235+(1-'Part 1'!C$23)*'Part 1'!W253</f>
        <v>499.10684287293327</v>
      </c>
      <c r="X254" s="1">
        <f>C$24*'6050_Module3Project_Data'!$E235+(1-'Part 1'!C$24)*'Part 1'!X253</f>
        <v>498.62778420497136</v>
      </c>
      <c r="Z254" s="29">
        <f>ABS(('6050_Module3Project_Data'!$E236-'Part 1'!U254)/'6050_Module3Project_Data'!$E236)</f>
        <v>9.2739551647915593E-3</v>
      </c>
      <c r="AA254" s="29">
        <f>ABS(('6050_Module3Project_Data'!$E236-'Part 1'!V254)/'6050_Module3Project_Data'!$E236)</f>
        <v>7.6296880621945441E-4</v>
      </c>
      <c r="AB254" s="29">
        <f>ABS(('6050_Module3Project_Data'!$E236-'Part 1'!W254)/'6050_Module3Project_Data'!$E236)</f>
        <v>1.5990954963198128E-3</v>
      </c>
      <c r="AC254" s="29">
        <f>ABS(('6050_Module3Project_Data'!$E236-'Part 1'!X254)/'6050_Module3Project_Data'!$E236)</f>
        <v>6.3772873613200101E-4</v>
      </c>
      <c r="AE254" s="30">
        <f>ABS(('6050_Module3Project_Data'!$E236-'Part 1'!U254)/AVERAGE('6050_Module3Project_Data'!$E$2:$E$253))</f>
        <v>1.035111867065883E-2</v>
      </c>
      <c r="AF254" s="30">
        <f>ABS(('6050_Module3Project_Data'!$E236-'Part 1'!V254)/AVERAGE('6050_Module3Project_Data'!$E$2:$E$253))</f>
        <v>8.5158710764222023E-4</v>
      </c>
      <c r="AG254" s="30">
        <f>ABS(('6050_Module3Project_Data'!$E236-'Part 1'!W254)/AVERAGE('6050_Module3Project_Data'!$E$2:$E$253))</f>
        <v>1.7848293369978237E-3</v>
      </c>
      <c r="AH254" s="31">
        <f>ABS(('6050_Module3Project_Data'!$E236-'Part 1'!X254)/AVERAGE('6050_Module3Project_Data'!$E$2:$E$253))</f>
        <v>7.11800489660873E-4</v>
      </c>
    </row>
    <row r="255" spans="1:34" x14ac:dyDescent="0.2">
      <c r="A255" s="3"/>
      <c r="B255" s="2"/>
      <c r="C255" s="1"/>
      <c r="D255" s="2"/>
      <c r="E255" s="8">
        <v>236</v>
      </c>
      <c r="F255" s="27">
        <f>C$21*'6050_Module3Project_Data'!C236+(1-'Part 1'!C$21)*'Part 1'!F254</f>
        <v>158.60940120854485</v>
      </c>
      <c r="G255" s="1">
        <f>C$22*'6050_Module3Project_Data'!C236+(1-'Part 1'!C$22)*'Part 1'!G254</f>
        <v>158.97589167316539</v>
      </c>
      <c r="H255" s="1">
        <f>C$23*'6050_Module3Project_Data'!C236+(1-'Part 1'!C$23)*'Part 1'!H254</f>
        <v>158.7385920526342</v>
      </c>
      <c r="I255" s="1">
        <f>C$24*'6050_Module3Project_Data'!C236+(1-'Part 1'!C$24)*'Part 1'!I254</f>
        <v>158.40691394278988</v>
      </c>
      <c r="K255" s="29">
        <f>ABS(('6050_Module3Project_Data'!C237-'Part 1'!F255)/'6050_Module3Project_Data'!C237)</f>
        <v>4.4927633689088716E-3</v>
      </c>
      <c r="L255" s="29">
        <f>ABS(('6050_Module3Project_Data'!$C237-'Part 1'!G255)/'6050_Module3Project_Data'!$C237)</f>
        <v>6.8137923668747796E-3</v>
      </c>
      <c r="M255" s="29">
        <f>ABS(('6050_Module3Project_Data'!$C237-'Part 1'!H255)/'6050_Module3Project_Data'!$C237)</f>
        <v>5.3109448070358979E-3</v>
      </c>
      <c r="N255" s="29">
        <f>ABS(('6050_Module3Project_Data'!$C237-'Part 1'!I255)/'6050_Module3Project_Data'!$C237)</f>
        <v>3.2103867154733711E-3</v>
      </c>
      <c r="P255" s="30">
        <f>ABS(('6050_Module3Project_Data'!$C237-'Part 1'!F255)/AVERAGE('6050_Module3Project_Data'!$C$2:$C$253))</f>
        <v>5.2969125496584437E-3</v>
      </c>
      <c r="Q255" s="30">
        <f>ABS(('6050_Module3Project_Data'!$C237-'Part 1'!G255)/AVERAGE('6050_Module3Project_Data'!$C$2:$C$253))</f>
        <v>8.0333770856112052E-3</v>
      </c>
      <c r="R255" s="30">
        <f>ABS(('6050_Module3Project_Data'!$C237-'Part 1'!H255)/AVERAGE('6050_Module3Project_Data'!$C$2:$C$253))</f>
        <v>6.2615383649203705E-3</v>
      </c>
      <c r="S255" s="31">
        <f>ABS(('6050_Module3Project_Data'!$C237-'Part 1'!I255)/AVERAGE('6050_Module3Project_Data'!$C$2:$C$253))</f>
        <v>3.785006305946974E-3</v>
      </c>
      <c r="U255" s="27">
        <f>C$21*'6050_Module3Project_Data'!$E236+(1-'Part 1'!C$21)*'Part 1'!U254</f>
        <v>494.61295393927219</v>
      </c>
      <c r="V255" s="1">
        <f>C$22*'6050_Module3Project_Data'!$E236+(1-'Part 1'!C$22)*'Part 1'!V254</f>
        <v>498.08188060960231</v>
      </c>
      <c r="W255" s="1">
        <f>C$23*'6050_Module3Project_Data'!$E236+(1-'Part 1'!C$23)*'Part 1'!W254</f>
        <v>498.62873570917327</v>
      </c>
      <c r="X255" s="1">
        <f>C$24*'6050_Module3Project_Data'!$E236+(1-'Part 1'!C$24)*'Part 1'!X254</f>
        <v>498.37355492099425</v>
      </c>
      <c r="Z255" s="29">
        <f>ABS(('6050_Module3Project_Data'!$E237-'Part 1'!U255)/'6050_Module3Project_Data'!$E237)</f>
        <v>4.1038958777553106E-2</v>
      </c>
      <c r="AA255" s="29">
        <f>ABS(('6050_Module3Project_Data'!$E237-'Part 1'!V255)/'6050_Module3Project_Data'!$E237)</f>
        <v>3.4313365553174033E-2</v>
      </c>
      <c r="AB255" s="29">
        <f>ABS(('6050_Module3Project_Data'!$E237-'Part 1'!W255)/'6050_Module3Project_Data'!$E237)</f>
        <v>3.3253116864768756E-2</v>
      </c>
      <c r="AC255" s="29">
        <f>ABS(('6050_Module3Project_Data'!$E237-'Part 1'!X255)/'6050_Module3Project_Data'!$E237)</f>
        <v>3.3747864186655839E-2</v>
      </c>
      <c r="AE255" s="30">
        <f>ABS(('6050_Module3Project_Data'!$E237-'Part 1'!U255)/AVERAGE('6050_Module3Project_Data'!$E$2:$E$253))</f>
        <v>4.741148421850943E-2</v>
      </c>
      <c r="AF255" s="30">
        <f>ABS(('6050_Module3Project_Data'!$E237-'Part 1'!V255)/AVERAGE('6050_Module3Project_Data'!$E$2:$E$253))</f>
        <v>3.9641541546567821E-2</v>
      </c>
      <c r="AG255" s="30">
        <f>ABS(('6050_Module3Project_Data'!$E237-'Part 1'!W255)/AVERAGE('6050_Module3Project_Data'!$E$2:$E$253))</f>
        <v>3.8416657547183389E-2</v>
      </c>
      <c r="AH255" s="31">
        <f>ABS(('6050_Module3Project_Data'!$E237-'Part 1'!X255)/AVERAGE('6050_Module3Project_Data'!$E$2:$E$253))</f>
        <v>3.8988229184050288E-2</v>
      </c>
    </row>
    <row r="256" spans="1:34" x14ac:dyDescent="0.2">
      <c r="A256" s="3"/>
      <c r="B256" s="2"/>
      <c r="C256" s="2"/>
      <c r="D256" s="2"/>
      <c r="E256" s="8">
        <v>237</v>
      </c>
      <c r="F256" s="27">
        <f>C$21*'6050_Module3Project_Data'!C237+(1-'Part 1'!C$21)*'Part 1'!F255</f>
        <v>158.4675197468359</v>
      </c>
      <c r="G256" s="1">
        <f>C$22*'6050_Module3Project_Data'!C237+(1-'Part 1'!C$22)*'Part 1'!G255</f>
        <v>158.54553256389923</v>
      </c>
      <c r="H256" s="1">
        <f>C$23*'6050_Module3Project_Data'!C237+(1-'Part 1'!C$23)*'Part 1'!H255</f>
        <v>158.23543316105366</v>
      </c>
      <c r="I256" s="1">
        <f>C$24*'6050_Module3Project_Data'!C237+(1-'Part 1'!C$24)*'Part 1'!I255</f>
        <v>158.00137790855797</v>
      </c>
      <c r="K256" s="29">
        <f>ABS(('6050_Module3Project_Data'!C238-'Part 1'!F256)/'6050_Module3Project_Data'!C238)</f>
        <v>2.4988732420794862E-3</v>
      </c>
      <c r="L256" s="29">
        <f>ABS(('6050_Module3Project_Data'!$C238-'Part 1'!G256)/'6050_Module3Project_Data'!$C238)</f>
        <v>2.0078081137393316E-3</v>
      </c>
      <c r="M256" s="29">
        <f>ABS(('6050_Module3Project_Data'!$C238-'Part 1'!H256)/'6050_Module3Project_Data'!$C238)</f>
        <v>3.9597822737412053E-3</v>
      </c>
      <c r="N256" s="29">
        <f>ABS(('6050_Module3Project_Data'!$C238-'Part 1'!I256)/'6050_Module3Project_Data'!$C238)</f>
        <v>5.4330834174774779E-3</v>
      </c>
      <c r="P256" s="30">
        <f>ABS(('6050_Module3Project_Data'!$C238-'Part 1'!F256)/AVERAGE('6050_Module3Project_Data'!$C$2:$C$253))</f>
        <v>2.9641367567663879E-3</v>
      </c>
      <c r="Q256" s="30">
        <f>ABS(('6050_Module3Project_Data'!$C238-'Part 1'!G256)/AVERAGE('6050_Module3Project_Data'!$C$2:$C$253))</f>
        <v>2.3816405451266317E-3</v>
      </c>
      <c r="R256" s="30">
        <f>ABS(('6050_Module3Project_Data'!$C238-'Part 1'!H256)/AVERAGE('6050_Module3Project_Data'!$C$2:$C$253))</f>
        <v>4.6970514505252914E-3</v>
      </c>
      <c r="S256" s="31">
        <f>ABS(('6050_Module3Project_Data'!$C238-'Part 1'!I256)/AVERAGE('6050_Module3Project_Data'!$C$2:$C$253))</f>
        <v>6.4446655353039596E-3</v>
      </c>
      <c r="U256" s="27">
        <f>C$21*'6050_Module3Project_Data'!$E237+(1-'Part 1'!C$21)*'Part 1'!U255</f>
        <v>498.84636901141778</v>
      </c>
      <c r="V256" s="1">
        <f>C$22*'6050_Module3Project_Data'!$E237+(1-'Part 1'!C$22)*'Part 1'!V255</f>
        <v>505.16114008576142</v>
      </c>
      <c r="W256" s="1">
        <f>C$23*'6050_Module3Project_Data'!$E237+(1-'Part 1'!C$23)*'Part 1'!W255</f>
        <v>508.9195118636693</v>
      </c>
      <c r="X256" s="1">
        <f>C$24*'6050_Module3Project_Data'!$E237+(1-'Part 1'!C$24)*'Part 1'!X255</f>
        <v>512.29873442419887</v>
      </c>
      <c r="Z256" s="29">
        <f>ABS(('6050_Module3Project_Data'!$E238-'Part 1'!U256)/'6050_Module3Project_Data'!$E238)</f>
        <v>2.6944963159602334E-2</v>
      </c>
      <c r="AA256" s="29">
        <f>ABS(('6050_Module3Project_Data'!$E238-'Part 1'!V256)/'6050_Module3Project_Data'!$E238)</f>
        <v>1.4627303491033139E-2</v>
      </c>
      <c r="AB256" s="29">
        <f>ABS(('6050_Module3Project_Data'!$E238-'Part 1'!W256)/'6050_Module3Project_Data'!$E238)</f>
        <v>7.2961834990013623E-3</v>
      </c>
      <c r="AC256" s="29">
        <f>ABS(('6050_Module3Project_Data'!$E238-'Part 1'!X256)/'6050_Module3Project_Data'!$E238)</f>
        <v>7.046360058437193E-4</v>
      </c>
      <c r="AE256" s="30">
        <f>ABS(('6050_Module3Project_Data'!$E238-'Part 1'!U256)/AVERAGE('6050_Module3Project_Data'!$E$2:$E$253))</f>
        <v>3.0940668991128573E-2</v>
      </c>
      <c r="AF256" s="30">
        <f>ABS(('6050_Module3Project_Data'!$E238-'Part 1'!V256)/AVERAGE('6050_Module3Project_Data'!$E$2:$E$253))</f>
        <v>1.6796406544261726E-2</v>
      </c>
      <c r="AG256" s="30">
        <f>ABS(('6050_Module3Project_Data'!$E238-'Part 1'!W256)/AVERAGE('6050_Module3Project_Data'!$E$2:$E$253))</f>
        <v>8.3781446351944878E-3</v>
      </c>
      <c r="AH256" s="31">
        <f>ABS(('6050_Module3Project_Data'!$E238-'Part 1'!X256)/AVERAGE('6050_Module3Project_Data'!$E$2:$E$253))</f>
        <v>8.0912745313114088E-4</v>
      </c>
    </row>
    <row r="257" spans="1:34" x14ac:dyDescent="0.2">
      <c r="A257" s="3"/>
      <c r="B257" s="2"/>
      <c r="C257" s="2"/>
      <c r="D257" s="2"/>
      <c r="E257" s="8">
        <v>238</v>
      </c>
      <c r="F257" s="27">
        <f>C$21*'6050_Module3Project_Data'!C238+(1-'Part 1'!C$21)*'Part 1'!F256</f>
        <v>158.54691619746873</v>
      </c>
      <c r="G257" s="1">
        <f>C$22*'6050_Module3Project_Data'!C238+(1-'Part 1'!C$22)*'Part 1'!G256</f>
        <v>158.67312033833952</v>
      </c>
      <c r="H257" s="1">
        <f>C$23*'6050_Module3Project_Data'!C238+(1-'Part 1'!C$23)*'Part 1'!H256</f>
        <v>158.61287446442145</v>
      </c>
      <c r="I257" s="1">
        <f>C$24*'6050_Module3Project_Data'!C238+(1-'Part 1'!C$24)*'Part 1'!I256</f>
        <v>158.69187718171156</v>
      </c>
      <c r="K257" s="29">
        <f>ABS(('6050_Module3Project_Data'!C239-'Part 1'!F257)/'6050_Module3Project_Data'!C239)</f>
        <v>2.1499319331378677E-2</v>
      </c>
      <c r="L257" s="29">
        <f>ABS(('6050_Module3Project_Data'!$C239-'Part 1'!G257)/'6050_Module3Project_Data'!$C239)</f>
        <v>2.2312437915380279E-2</v>
      </c>
      <c r="M257" s="29">
        <f>ABS(('6050_Module3Project_Data'!$C239-'Part 1'!H257)/'6050_Module3Project_Data'!$C239)</f>
        <v>2.1924280764955627E-2</v>
      </c>
      <c r="N257" s="29">
        <f>ABS(('6050_Module3Project_Data'!$C239-'Part 1'!I257)/'6050_Module3Project_Data'!$C239)</f>
        <v>2.2433286073117301E-2</v>
      </c>
      <c r="P257" s="30">
        <f>ABS(('6050_Module3Project_Data'!$C239-'Part 1'!F257)/AVERAGE('6050_Module3Project_Data'!$C$2:$C$253))</f>
        <v>2.4915612767610732E-2</v>
      </c>
      <c r="Q257" s="30">
        <f>ABS(('6050_Module3Project_Data'!$C239-'Part 1'!G257)/AVERAGE('6050_Module3Project_Data'!$C$2:$C$253))</f>
        <v>2.585793784594765E-2</v>
      </c>
      <c r="R257" s="30">
        <f>ABS(('6050_Module3Project_Data'!$C239-'Part 1'!H257)/AVERAGE('6050_Module3Project_Data'!$C$2:$C$253))</f>
        <v>2.5408101592813599E-2</v>
      </c>
      <c r="S257" s="31">
        <f>ABS(('6050_Module3Project_Data'!$C239-'Part 1'!I257)/AVERAGE('6050_Module3Project_Data'!$C$2:$C$253))</f>
        <v>2.5997989065962793E-2</v>
      </c>
      <c r="U257" s="27">
        <f>C$21*'6050_Module3Project_Data'!$E238+(1-'Part 1'!C$21)*'Part 1'!U256</f>
        <v>501.60908982913429</v>
      </c>
      <c r="V257" s="1">
        <f>C$22*'6050_Module3Project_Data'!$E238+(1-'Part 1'!C$22)*'Part 1'!V256</f>
        <v>508.16067329145687</v>
      </c>
      <c r="W257" s="1">
        <f>C$23*'6050_Module3Project_Data'!$E238+(1-'Part 1'!C$23)*'Part 1'!W256</f>
        <v>511.16378860546774</v>
      </c>
      <c r="X257" s="1">
        <f>C$24*'6050_Module3Project_Data'!$E238+(1-'Part 1'!C$24)*'Part 1'!X256</f>
        <v>512.5877253648398</v>
      </c>
      <c r="Z257" s="29">
        <f>ABS(('6050_Module3Project_Data'!$E239-'Part 1'!U257)/'6050_Module3Project_Data'!$E239)</f>
        <v>1.6225858245860175E-2</v>
      </c>
      <c r="AA257" s="29">
        <f>ABS(('6050_Module3Project_Data'!$E239-'Part 1'!V257)/'6050_Module3Project_Data'!$E239)</f>
        <v>2.9498920201607551E-2</v>
      </c>
      <c r="AB257" s="29">
        <f>ABS(('6050_Module3Project_Data'!$E239-'Part 1'!W257)/'6050_Module3Project_Data'!$E239)</f>
        <v>3.558302732660313E-2</v>
      </c>
      <c r="AC257" s="29">
        <f>ABS(('6050_Module3Project_Data'!$E239-'Part 1'!X257)/'6050_Module3Project_Data'!$E239)</f>
        <v>3.8467826236195476E-2</v>
      </c>
      <c r="AE257" s="30">
        <f>ABS(('6050_Module3Project_Data'!$E239-'Part 1'!U257)/AVERAGE('6050_Module3Project_Data'!$E$2:$E$253))</f>
        <v>1.7939301502799369E-2</v>
      </c>
      <c r="AF257" s="30">
        <f>ABS(('6050_Module3Project_Data'!$E239-'Part 1'!V257)/AVERAGE('6050_Module3Project_Data'!$E$2:$E$253))</f>
        <v>3.2613992769145089E-2</v>
      </c>
      <c r="AG257" s="30">
        <f>ABS(('6050_Module3Project_Data'!$E239-'Part 1'!W257)/AVERAGE('6050_Module3Project_Data'!$E$2:$E$253))</f>
        <v>3.9340578841624327E-2</v>
      </c>
      <c r="AH257" s="31">
        <f>ABS(('6050_Module3Project_Data'!$E239-'Part 1'!X257)/AVERAGE('6050_Module3Project_Data'!$E$2:$E$253))</f>
        <v>4.25300112050759E-2</v>
      </c>
    </row>
    <row r="258" spans="1:34" x14ac:dyDescent="0.2">
      <c r="A258" s="3"/>
      <c r="B258" s="2"/>
      <c r="C258" s="2"/>
      <c r="D258" s="2"/>
      <c r="E258" s="8">
        <v>239</v>
      </c>
      <c r="F258" s="27">
        <f>C$21*'6050_Module3Project_Data'!C239+(1-'Part 1'!C$21)*'Part 1'!F257</f>
        <v>157.879534297975</v>
      </c>
      <c r="G258" s="1">
        <f>C$22*'6050_Module3Project_Data'!C239+(1-'Part 1'!C$22)*'Part 1'!G257</f>
        <v>157.28787488300372</v>
      </c>
      <c r="H258" s="1">
        <f>C$23*'6050_Module3Project_Data'!C239+(1-'Part 1'!C$23)*'Part 1'!H257</f>
        <v>156.57115380576857</v>
      </c>
      <c r="I258" s="1">
        <f>C$24*'6050_Module3Project_Data'!C239+(1-'Part 1'!C$24)*'Part 1'!I257</f>
        <v>155.90638079634232</v>
      </c>
      <c r="K258" s="29">
        <f>ABS(('6050_Module3Project_Data'!C240-'Part 1'!F258)/'6050_Module3Project_Data'!C240)</f>
        <v>1.8088344746286979E-2</v>
      </c>
      <c r="L258" s="29">
        <f>ABS(('6050_Module3Project_Data'!$C240-'Part 1'!G258)/'6050_Module3Project_Data'!$C240)</f>
        <v>1.4273020884837078E-2</v>
      </c>
      <c r="M258" s="29">
        <f>ABS(('6050_Module3Project_Data'!$C240-'Part 1'!H258)/'6050_Module3Project_Data'!$C240)</f>
        <v>9.6512351770712285E-3</v>
      </c>
      <c r="N258" s="29">
        <f>ABS(('6050_Module3Project_Data'!$C240-'Part 1'!I258)/'6050_Module3Project_Data'!$C240)</f>
        <v>5.3644372978639979E-3</v>
      </c>
      <c r="P258" s="30">
        <f>ABS(('6050_Module3Project_Data'!$C240-'Part 1'!F258)/AVERAGE('6050_Module3Project_Data'!$C$2:$C$253))</f>
        <v>2.0944323741555516E-2</v>
      </c>
      <c r="Q258" s="30">
        <f>ABS(('6050_Module3Project_Data'!$C240-'Part 1'!G258)/AVERAGE('6050_Module3Project_Data'!$C$2:$C$253))</f>
        <v>1.6526596235035523E-2</v>
      </c>
      <c r="R258" s="30">
        <f>ABS(('6050_Module3Project_Data'!$C240-'Part 1'!H258)/AVERAGE('6050_Module3Project_Data'!$C$2:$C$253))</f>
        <v>1.1175074164592201E-2</v>
      </c>
      <c r="S258" s="31">
        <f>ABS(('6050_Module3Project_Data'!$C240-'Part 1'!I258)/AVERAGE('6050_Module3Project_Data'!$C$2:$C$253))</f>
        <v>6.2114313406594068E-3</v>
      </c>
      <c r="U258" s="27">
        <f>C$21*'6050_Module3Project_Data'!$E239+(1-'Part 1'!C$21)*'Part 1'!U257</f>
        <v>500.0072730833075</v>
      </c>
      <c r="V258" s="1">
        <f>C$22*'6050_Module3Project_Data'!$E239+(1-'Part 1'!C$22)*'Part 1'!V257</f>
        <v>502.33640641487409</v>
      </c>
      <c r="W258" s="1">
        <f>C$23*'6050_Module3Project_Data'!$E239+(1-'Part 1'!C$23)*'Part 1'!W257</f>
        <v>500.62551910218707</v>
      </c>
      <c r="X258" s="1">
        <f>C$24*'6050_Module3Project_Data'!$E239+(1-'Part 1'!C$24)*'Part 1'!X257</f>
        <v>497.39754995296795</v>
      </c>
      <c r="Z258" s="29">
        <f>ABS(('6050_Module3Project_Data'!$E240-'Part 1'!U258)/'6050_Module3Project_Data'!$E240)</f>
        <v>2.1607360447967899E-3</v>
      </c>
      <c r="AA258" s="29">
        <f>ABS(('6050_Module3Project_Data'!$E240-'Part 1'!V258)/'6050_Module3Project_Data'!$E240)</f>
        <v>2.4873977211228855E-3</v>
      </c>
      <c r="AB258" s="29">
        <f>ABS(('6050_Module3Project_Data'!$E240-'Part 1'!W258)/'6050_Module3Project_Data'!$E240)</f>
        <v>9.2693368704739717E-4</v>
      </c>
      <c r="AC258" s="29">
        <f>ABS(('6050_Module3Project_Data'!$E240-'Part 1'!X258)/'6050_Module3Project_Data'!$E240)</f>
        <v>7.3688287020230144E-3</v>
      </c>
      <c r="AE258" s="30">
        <f>ABS(('6050_Module3Project_Data'!$E240-'Part 1'!U258)/AVERAGE('6050_Module3Project_Data'!$E$2:$E$253))</f>
        <v>2.4251585930700399E-3</v>
      </c>
      <c r="AF258" s="30">
        <f>ABS(('6050_Module3Project_Data'!$E240-'Part 1'!V258)/AVERAGE('6050_Module3Project_Data'!$E$2:$E$253))</f>
        <v>2.7917958661773158E-3</v>
      </c>
      <c r="AG258" s="30">
        <f>ABS(('6050_Module3Project_Data'!$E240-'Part 1'!W258)/AVERAGE('6050_Module3Project_Data'!$E$2:$E$253))</f>
        <v>1.0403682586599809E-3</v>
      </c>
      <c r="AH258" s="31">
        <f>ABS(('6050_Module3Project_Data'!$E240-'Part 1'!X258)/AVERAGE('6050_Module3Project_Data'!$E$2:$E$253))</f>
        <v>8.2705975542944829E-3</v>
      </c>
    </row>
    <row r="259" spans="1:34" x14ac:dyDescent="0.2">
      <c r="A259" s="3"/>
      <c r="B259" s="2"/>
      <c r="C259" s="2"/>
      <c r="D259" s="2"/>
      <c r="E259" s="8">
        <v>240</v>
      </c>
      <c r="F259" s="27">
        <f>C$21*'6050_Module3Project_Data'!C240+(1-'Part 1'!C$21)*'Part 1'!F258</f>
        <v>157.31852611838002</v>
      </c>
      <c r="G259" s="1">
        <f>C$22*'6050_Module3Project_Data'!C240+(1-'Part 1'!C$22)*'Part 1'!G258</f>
        <v>156.40252228980222</v>
      </c>
      <c r="H259" s="1">
        <f>C$23*'6050_Module3Project_Data'!C240+(1-'Part 1'!C$23)*'Part 1'!H258</f>
        <v>155.67315756230744</v>
      </c>
      <c r="I259" s="1">
        <f>C$24*'6050_Module3Project_Data'!C240+(1-'Part 1'!C$24)*'Part 1'!I258</f>
        <v>155.24087087926847</v>
      </c>
      <c r="K259" s="29">
        <f>ABS(('6050_Module3Project_Data'!C241-'Part 1'!F259)/'6050_Module3Project_Data'!C241)</f>
        <v>9.6105597257720721E-3</v>
      </c>
      <c r="L259" s="29">
        <f>ABS(('6050_Module3Project_Data'!$C241-'Part 1'!G259)/'6050_Module3Project_Data'!$C241)</f>
        <v>3.731995001707226E-3</v>
      </c>
      <c r="M259" s="29">
        <f>ABS(('6050_Module3Project_Data'!$C241-'Part 1'!H259)/'6050_Module3Project_Data'!$C241)</f>
        <v>9.4879084684650061E-4</v>
      </c>
      <c r="N259" s="29">
        <f>ABS(('6050_Module3Project_Data'!$C241-'Part 1'!I259)/'6050_Module3Project_Data'!$C241)</f>
        <v>3.7230426199437966E-3</v>
      </c>
      <c r="P259" s="30">
        <f>ABS(('6050_Module3Project_Data'!$C241-'Part 1'!F259)/AVERAGE('6050_Module3Project_Data'!$C$2:$C$253))</f>
        <v>1.1181544877766384E-2</v>
      </c>
      <c r="Q259" s="30">
        <f>ABS(('6050_Module3Project_Data'!$C241-'Part 1'!G259)/AVERAGE('6050_Module3Project_Data'!$C$2:$C$253))</f>
        <v>4.3420436255430283E-3</v>
      </c>
      <c r="R259" s="30">
        <f>ABS(('6050_Module3Project_Data'!$C241-'Part 1'!H259)/AVERAGE('6050_Module3Project_Data'!$C$2:$C$253))</f>
        <v>1.1038844496412347E-3</v>
      </c>
      <c r="S259" s="31">
        <f>ABS(('6050_Module3Project_Data'!$C241-'Part 1'!I259)/AVERAGE('6050_Module3Project_Data'!$C$2:$C$253))</f>
        <v>4.3316278473462342E-3</v>
      </c>
      <c r="U259" s="27">
        <f>C$21*'6050_Module3Project_Data'!$E240+(1-'Part 1'!C$21)*'Part 1'!U258</f>
        <v>500.22381772664602</v>
      </c>
      <c r="V259" s="1">
        <f>C$22*'6050_Module3Project_Data'!$E240+(1-'Part 1'!C$22)*'Part 1'!V258</f>
        <v>501.83784236892444</v>
      </c>
      <c r="W259" s="1">
        <f>C$23*'6050_Module3Project_Data'!$E240+(1-'Part 1'!C$23)*'Part 1'!W258</f>
        <v>500.90420542087486</v>
      </c>
      <c r="X259" s="1">
        <f>C$24*'6050_Module3Project_Data'!$E240+(1-'Part 1'!C$24)*'Part 1'!X258</f>
        <v>500.35150703059355</v>
      </c>
      <c r="Z259" s="29">
        <f>ABS(('6050_Module3Project_Data'!$E241-'Part 1'!U259)/'6050_Module3Project_Data'!$E241)</f>
        <v>5.9540230241428536E-3</v>
      </c>
      <c r="AA259" s="29">
        <f>ABS(('6050_Module3Project_Data'!$E241-'Part 1'!V259)/'6050_Module3Project_Data'!$E241)</f>
        <v>2.7466293624649582E-3</v>
      </c>
      <c r="AB259" s="29">
        <f>ABS(('6050_Module3Project_Data'!$E241-'Part 1'!W259)/'6050_Module3Project_Data'!$E241)</f>
        <v>4.601954957280727E-3</v>
      </c>
      <c r="AC259" s="29">
        <f>ABS(('6050_Module3Project_Data'!$E241-'Part 1'!X259)/'6050_Module3Project_Data'!$E241)</f>
        <v>5.7002785313900999E-3</v>
      </c>
      <c r="AE259" s="30">
        <f>ABS(('6050_Module3Project_Data'!$E241-'Part 1'!U259)/AVERAGE('6050_Module3Project_Data'!$E$2:$E$253))</f>
        <v>6.7110596547617302E-3</v>
      </c>
      <c r="AF259" s="30">
        <f>ABS(('6050_Module3Project_Data'!$E241-'Part 1'!V259)/AVERAGE('6050_Module3Project_Data'!$E$2:$E$253))</f>
        <v>3.0958552605993847E-3</v>
      </c>
      <c r="AG259" s="30">
        <f>ABS(('6050_Module3Project_Data'!$E241-'Part 1'!W259)/AVERAGE('6050_Module3Project_Data'!$E$2:$E$253))</f>
        <v>5.187080083769665E-3</v>
      </c>
      <c r="AH259" s="31">
        <f>ABS(('6050_Module3Project_Data'!$E241-'Part 1'!X259)/AVERAGE('6050_Module3Project_Data'!$E$2:$E$253))</f>
        <v>6.4250522911647213E-3</v>
      </c>
    </row>
    <row r="260" spans="1:34" x14ac:dyDescent="0.2">
      <c r="A260" s="3"/>
      <c r="B260" s="2"/>
      <c r="C260" s="2"/>
      <c r="D260" s="2"/>
      <c r="E260" s="8">
        <v>241</v>
      </c>
      <c r="F260" s="27">
        <f>C$21*'6050_Module3Project_Data'!C241+(1-'Part 1'!C$21)*'Part 1'!F259</f>
        <v>157.01902071470403</v>
      </c>
      <c r="G260" s="1">
        <f>C$22*'6050_Module3Project_Data'!C241+(1-'Part 1'!C$22)*'Part 1'!G259</f>
        <v>156.16991301388134</v>
      </c>
      <c r="H260" s="1">
        <f>C$23*'6050_Module3Project_Data'!C241+(1-'Part 1'!C$23)*'Part 1'!H259</f>
        <v>155.76186248492297</v>
      </c>
      <c r="I260" s="1">
        <f>C$24*'6050_Module3Project_Data'!C241+(1-'Part 1'!C$24)*'Part 1'!I259</f>
        <v>155.70497345585369</v>
      </c>
      <c r="K260" s="29">
        <f>ABS(('6050_Module3Project_Data'!C242-'Part 1'!F260)/'6050_Module3Project_Data'!C242)</f>
        <v>5.2548792604487369E-3</v>
      </c>
      <c r="L260" s="29">
        <f>ABS(('6050_Module3Project_Data'!$C242-'Part 1'!G260)/'6050_Module3Project_Data'!$C242)</f>
        <v>1.0634136744867935E-2</v>
      </c>
      <c r="M260" s="29">
        <f>ABS(('6050_Module3Project_Data'!$C242-'Part 1'!H260)/'6050_Module3Project_Data'!$C242)</f>
        <v>1.3219213832019329E-2</v>
      </c>
      <c r="N260" s="29">
        <f>ABS(('6050_Module3Project_Data'!$C242-'Part 1'!I260)/'6050_Module3Project_Data'!$C242)</f>
        <v>1.3579616564329704E-2</v>
      </c>
      <c r="P260" s="30">
        <f>ABS(('6050_Module3Project_Data'!$C242-'Part 1'!F260)/AVERAGE('6050_Module3Project_Data'!$C$2:$C$253))</f>
        <v>6.1934171623800648E-3</v>
      </c>
      <c r="Q260" s="30">
        <f>ABS(('6050_Module3Project_Data'!$C242-'Part 1'!G260)/AVERAGE('6050_Module3Project_Data'!$C$2:$C$253))</f>
        <v>1.2533426889267354E-2</v>
      </c>
      <c r="R260" s="30">
        <f>ABS(('6050_Module3Project_Data'!$C242-'Part 1'!H260)/AVERAGE('6050_Module3Project_Data'!$C$2:$C$253))</f>
        <v>1.5580206844449751E-2</v>
      </c>
      <c r="S260" s="31">
        <f>ABS(('6050_Module3Project_Data'!$C242-'Part 1'!I260)/AVERAGE('6050_Module3Project_Data'!$C$2:$C$253))</f>
        <v>1.6004978634062503E-2</v>
      </c>
      <c r="U260" s="27">
        <f>C$21*'6050_Module3Project_Data'!$E241+(1-'Part 1'!C$21)*'Part 1'!U259</f>
        <v>500.82305442131684</v>
      </c>
      <c r="V260" s="1">
        <f>C$22*'6050_Module3Project_Data'!$E241+(1-'Part 1'!C$22)*'Part 1'!V259</f>
        <v>502.39070590135464</v>
      </c>
      <c r="W260" s="1">
        <f>C$23*'6050_Module3Project_Data'!$E241+(1-'Part 1'!C$23)*'Part 1'!W259</f>
        <v>502.29368288834996</v>
      </c>
      <c r="X260" s="1">
        <f>C$24*'6050_Module3Project_Data'!$E241+(1-'Part 1'!C$24)*'Part 1'!X259</f>
        <v>502.64630236611873</v>
      </c>
      <c r="Z260" s="29">
        <f>ABS(('6050_Module3Project_Data'!$E242-'Part 1'!U260)/'6050_Module3Project_Data'!$E242)</f>
        <v>4.1340165356609671E-2</v>
      </c>
      <c r="AA260" s="29">
        <f>ABS(('6050_Module3Project_Data'!$E242-'Part 1'!V260)/'6050_Module3Project_Data'!$E242)</f>
        <v>3.833941589956244E-2</v>
      </c>
      <c r="AB260" s="29">
        <f>ABS(('6050_Module3Project_Data'!$E242-'Part 1'!W260)/'6050_Module3Project_Data'!$E242)</f>
        <v>3.8525134318038876E-2</v>
      </c>
      <c r="AC260" s="29">
        <f>ABS(('6050_Module3Project_Data'!$E242-'Part 1'!X260)/'6050_Module3Project_Data'!$E242)</f>
        <v>3.7850161136861259E-2</v>
      </c>
      <c r="AE260" s="30">
        <f>ABS(('6050_Module3Project_Data'!$E242-'Part 1'!U260)/AVERAGE('6050_Module3Project_Data'!$E$2:$E$253))</f>
        <v>4.837429906047052E-2</v>
      </c>
      <c r="AF260" s="30">
        <f>ABS(('6050_Module3Project_Data'!$E242-'Part 1'!V260)/AVERAGE('6050_Module3Project_Data'!$E$2:$E$253))</f>
        <v>4.4862964493020893E-2</v>
      </c>
      <c r="AG260" s="30">
        <f>ABS(('6050_Module3Project_Data'!$E242-'Part 1'!W260)/AVERAGE('6050_Module3Project_Data'!$E$2:$E$253))</f>
        <v>4.5080283370169026E-2</v>
      </c>
      <c r="AH260" s="31">
        <f>ABS(('6050_Module3Project_Data'!$E242-'Part 1'!X260)/AVERAGE('6050_Module3Project_Data'!$E$2:$E$253))</f>
        <v>4.4290461794894105E-2</v>
      </c>
    </row>
    <row r="261" spans="1:34" x14ac:dyDescent="0.2">
      <c r="E261" s="8">
        <v>242</v>
      </c>
      <c r="F261" s="27">
        <f>C$21*'6050_Module3Project_Data'!C242+(1-'Part 1'!C$21)*'Part 1'!F260</f>
        <v>157.18491567176324</v>
      </c>
      <c r="G261" s="1">
        <f>C$22*'6050_Module3Project_Data'!C242+(1-'Part 1'!C$22)*'Part 1'!G260</f>
        <v>156.8413460083288</v>
      </c>
      <c r="H261" s="1">
        <f>C$23*'6050_Module3Project_Data'!C242+(1-'Part 1'!C$23)*'Part 1'!H260</f>
        <v>157.01384229396922</v>
      </c>
      <c r="I261" s="1">
        <f>C$24*'6050_Module3Project_Data'!C242+(1-'Part 1'!C$24)*'Part 1'!I260</f>
        <v>157.41979109117074</v>
      </c>
      <c r="K261" s="29">
        <f>ABS(('6050_Module3Project_Data'!C243-'Part 1'!F261)/'6050_Module3Project_Data'!C243)</f>
        <v>6.7680280720557474E-3</v>
      </c>
      <c r="L261" s="29">
        <f>ABS(('6050_Module3Project_Data'!$C243-'Part 1'!G261)/'6050_Module3Project_Data'!$C243)</f>
        <v>8.939002130534739E-3</v>
      </c>
      <c r="M261" s="29">
        <f>ABS(('6050_Module3Project_Data'!$C243-'Part 1'!H261)/'6050_Module3Project_Data'!$C243)</f>
        <v>7.8490195122620475E-3</v>
      </c>
      <c r="N261" s="29">
        <f>ABS(('6050_Module3Project_Data'!$C243-'Part 1'!I261)/'6050_Module3Project_Data'!$C243)</f>
        <v>5.2838794501697418E-3</v>
      </c>
      <c r="P261" s="30">
        <f>ABS(('6050_Module3Project_Data'!$C243-'Part 1'!F261)/AVERAGE('6050_Module3Project_Data'!$C$2:$C$253))</f>
        <v>7.9974120252662376E-3</v>
      </c>
      <c r="Q261" s="30">
        <f>ABS(('6050_Module3Project_Data'!$C243-'Part 1'!G261)/AVERAGE('6050_Module3Project_Data'!$C$2:$C$253))</f>
        <v>1.0562734428922768E-2</v>
      </c>
      <c r="R261" s="30">
        <f>ABS(('6050_Module3Project_Data'!$C243-'Part 1'!H261)/AVERAGE('6050_Module3Project_Data'!$C$2:$C$253))</f>
        <v>9.2747610331420007E-3</v>
      </c>
      <c r="S261" s="31">
        <f>ABS(('6050_Module3Project_Data'!$C243-'Part 1'!I261)/AVERAGE('6050_Module3Project_Data'!$C$2:$C$253))</f>
        <v>6.2436740221748551E-3</v>
      </c>
      <c r="U261" s="27">
        <f>C$21*'6050_Module3Project_Data'!$E242+(1-'Part 1'!C$21)*'Part 1'!U260</f>
        <v>505.14244011705347</v>
      </c>
      <c r="V261" s="1">
        <f>C$22*'6050_Module3Project_Data'!$E242+(1-'Part 1'!C$22)*'Part 1'!V260</f>
        <v>510.40241670081275</v>
      </c>
      <c r="W261" s="1">
        <f>C$23*'6050_Module3Project_Data'!$E242+(1-'Part 1'!C$23)*'Part 1'!W260</f>
        <v>514.36946289534001</v>
      </c>
      <c r="X261" s="1">
        <f>C$24*'6050_Module3Project_Data'!$E242+(1-'Part 1'!C$24)*'Part 1'!X260</f>
        <v>518.46524679322374</v>
      </c>
      <c r="Z261" s="29">
        <f>ABS(('6050_Module3Project_Data'!$E243-'Part 1'!U261)/'6050_Module3Project_Data'!$E243)</f>
        <v>2.8161122701576936E-2</v>
      </c>
      <c r="AA261" s="29">
        <f>ABS(('6050_Module3Project_Data'!$E243-'Part 1'!V261)/'6050_Module3Project_Data'!$E243)</f>
        <v>1.8041502309768084E-2</v>
      </c>
      <c r="AB261" s="29">
        <f>ABS(('6050_Module3Project_Data'!$E243-'Part 1'!W261)/'6050_Module3Project_Data'!$E243)</f>
        <v>1.0409338758063779E-2</v>
      </c>
      <c r="AC261" s="29">
        <f>ABS(('6050_Module3Project_Data'!$E243-'Part 1'!X261)/'6050_Module3Project_Data'!$E243)</f>
        <v>2.5294979273192369E-3</v>
      </c>
      <c r="AE261" s="30">
        <f>ABS(('6050_Module3Project_Data'!$E243-'Part 1'!U261)/AVERAGE('6050_Module3Project_Data'!$E$2:$E$253))</f>
        <v>3.2786287983453934E-2</v>
      </c>
      <c r="AF261" s="30">
        <f>ABS(('6050_Module3Project_Data'!$E243-'Part 1'!V261)/AVERAGE('6050_Module3Project_Data'!$E$2:$E$253))</f>
        <v>2.1004627430890134E-2</v>
      </c>
      <c r="AG261" s="30">
        <f>ABS(('6050_Module3Project_Data'!$E243-'Part 1'!W261)/AVERAGE('6050_Module3Project_Data'!$E$2:$E$253))</f>
        <v>1.2118962083145108E-2</v>
      </c>
      <c r="AH261" s="31">
        <f>ABS(('6050_Module3Project_Data'!$E243-'Part 1'!X261)/AVERAGE('6050_Module3Project_Data'!$E$2:$E$253))</f>
        <v>2.9449410940563941E-3</v>
      </c>
    </row>
    <row r="262" spans="1:34" x14ac:dyDescent="0.2">
      <c r="E262" s="8">
        <v>243</v>
      </c>
      <c r="F262" s="27">
        <f>C$21*'6050_Module3Project_Data'!C243+(1-'Part 1'!C$21)*'Part 1'!F261</f>
        <v>157.39913187741058</v>
      </c>
      <c r="G262" s="1">
        <f>C$22*'6050_Module3Project_Data'!C243+(1-'Part 1'!C$22)*'Part 1'!G261</f>
        <v>157.40720628499727</v>
      </c>
      <c r="H262" s="1">
        <f>C$23*'6050_Module3Project_Data'!C243+(1-'Part 1'!C$23)*'Part 1'!H261</f>
        <v>157.7591349375877</v>
      </c>
      <c r="I262" s="1">
        <f>C$24*'6050_Module3Project_Data'!C243+(1-'Part 1'!C$24)*'Part 1'!I261</f>
        <v>158.08875557823416</v>
      </c>
      <c r="K262" s="29">
        <f>ABS(('6050_Module3Project_Data'!C244-'Part 1'!F262)/'6050_Module3Project_Data'!C244)</f>
        <v>2.8688241768481008E-2</v>
      </c>
      <c r="L262" s="29">
        <f>ABS(('6050_Module3Project_Data'!$C244-'Part 1'!G262)/'6050_Module3Project_Data'!$C244)</f>
        <v>2.8638414511264532E-2</v>
      </c>
      <c r="M262" s="29">
        <f>ABS(('6050_Module3Project_Data'!$C244-'Part 1'!H262)/'6050_Module3Project_Data'!$C244)</f>
        <v>2.646665896063103E-2</v>
      </c>
      <c r="N262" s="29">
        <f>ABS(('6050_Module3Project_Data'!$C244-'Part 1'!I262)/'6050_Module3Project_Data'!$C244)</f>
        <v>2.4432566394827906E-2</v>
      </c>
      <c r="P262" s="30">
        <f>ABS(('6050_Module3Project_Data'!$C244-'Part 1'!F262)/AVERAGE('6050_Module3Project_Data'!$C$2:$C$253))</f>
        <v>3.4711610453794423E-2</v>
      </c>
      <c r="Q262" s="30">
        <f>ABS(('6050_Module3Project_Data'!$C244-'Part 1'!G262)/AVERAGE('6050_Module3Project_Data'!$C$2:$C$253))</f>
        <v>3.465132149093509E-2</v>
      </c>
      <c r="R262" s="30">
        <f>ABS(('6050_Module3Project_Data'!$C244-'Part 1'!H262)/AVERAGE('6050_Module3Project_Data'!$C$2:$C$253))</f>
        <v>3.2023585246838064E-2</v>
      </c>
      <c r="S262" s="31">
        <f>ABS(('6050_Module3Project_Data'!$C244-'Part 1'!I262)/AVERAGE('6050_Module3Project_Data'!$C$2:$C$253))</f>
        <v>2.9562415638016277E-2</v>
      </c>
      <c r="U262" s="27">
        <f>C$21*'6050_Module3Project_Data'!$E243+(1-'Part 1'!C$21)*'Part 1'!U261</f>
        <v>508.06995795364281</v>
      </c>
      <c r="V262" s="1">
        <f>C$22*'6050_Module3Project_Data'!$E243+(1-'Part 1'!C$22)*'Part 1'!V261</f>
        <v>514.15346174048773</v>
      </c>
      <c r="W262" s="1">
        <f>C$23*'6050_Module3Project_Data'!$E243+(1-'Part 1'!C$23)*'Part 1'!W261</f>
        <v>517.61580273813604</v>
      </c>
      <c r="X262" s="1">
        <f>C$24*'6050_Module3Project_Data'!$E243+(1-'Part 1'!C$24)*'Part 1'!X261</f>
        <v>519.51707279864479</v>
      </c>
      <c r="Z262" s="29">
        <f>ABS(('6050_Module3Project_Data'!$E244-'Part 1'!U262)/'6050_Module3Project_Data'!$E244)</f>
        <v>3.1934261761487101E-2</v>
      </c>
      <c r="AA262" s="29">
        <f>ABS(('6050_Module3Project_Data'!$E244-'Part 1'!V262)/'6050_Module3Project_Data'!$E244)</f>
        <v>2.0342882479372264E-2</v>
      </c>
      <c r="AB262" s="29">
        <f>ABS(('6050_Module3Project_Data'!$E244-'Part 1'!W262)/'6050_Module3Project_Data'!$E244)</f>
        <v>1.3745811266144374E-2</v>
      </c>
      <c r="AC262" s="29">
        <f>ABS(('6050_Module3Project_Data'!$E244-'Part 1'!X262)/'6050_Module3Project_Data'!$E244)</f>
        <v>1.0123171556978337E-2</v>
      </c>
      <c r="AE262" s="30">
        <f>ABS(('6050_Module3Project_Data'!$E244-'Part 1'!U262)/AVERAGE('6050_Module3Project_Data'!$E$2:$E$253))</f>
        <v>3.7540343489922426E-2</v>
      </c>
      <c r="AF262" s="30">
        <f>ABS(('6050_Module3Project_Data'!$E244-'Part 1'!V262)/AVERAGE('6050_Module3Project_Data'!$E$2:$E$253))</f>
        <v>2.3914089561693282E-2</v>
      </c>
      <c r="AG262" s="30">
        <f>ABS(('6050_Module3Project_Data'!$E244-'Part 1'!W262)/AVERAGE('6050_Module3Project_Data'!$E$2:$E$253))</f>
        <v>1.6158897936417345E-2</v>
      </c>
      <c r="AH262" s="31">
        <f>ABS(('6050_Module3Project_Data'!$E244-'Part 1'!X262)/AVERAGE('6050_Module3Project_Data'!$E$2:$E$253))</f>
        <v>1.1900301321970582E-2</v>
      </c>
    </row>
    <row r="263" spans="1:34" x14ac:dyDescent="0.2">
      <c r="E263" s="8">
        <v>244</v>
      </c>
      <c r="F263" s="27">
        <f>C$21*'6050_Module3Project_Data'!C244+(1-'Part 1'!C$21)*'Part 1'!F262</f>
        <v>158.32890634192847</v>
      </c>
      <c r="G263" s="1">
        <f>C$22*'6050_Module3Project_Data'!C244+(1-'Part 1'!C$22)*'Part 1'!G262</f>
        <v>159.26352545099837</v>
      </c>
      <c r="H263" s="1">
        <f>C$23*'6050_Module3Project_Data'!C244+(1-'Part 1'!C$23)*'Part 1'!H262</f>
        <v>160.3324564950351</v>
      </c>
      <c r="I263" s="1">
        <f>C$24*'6050_Module3Project_Data'!C244+(1-'Part 1'!C$24)*'Part 1'!I262</f>
        <v>161.25615447564684</v>
      </c>
      <c r="K263" s="29">
        <f>ABS(('6050_Module3Project_Data'!C245-'Part 1'!F263)/'6050_Module3Project_Data'!C245)</f>
        <v>2.1477185599503505E-2</v>
      </c>
      <c r="L263" s="29">
        <f>ABS(('6050_Module3Project_Data'!$C245-'Part 1'!G263)/'6050_Module3Project_Data'!$C245)</f>
        <v>1.5700943331875505E-2</v>
      </c>
      <c r="M263" s="29">
        <f>ABS(('6050_Module3Project_Data'!$C245-'Part 1'!H263)/'6050_Module3Project_Data'!$C245)</f>
        <v>9.0946107437378087E-3</v>
      </c>
      <c r="N263" s="29">
        <f>ABS(('6050_Module3Project_Data'!$C245-'Part 1'!I263)/'6050_Module3Project_Data'!$C245)</f>
        <v>3.3858645108025107E-3</v>
      </c>
      <c r="P263" s="30">
        <f>ABS(('6050_Module3Project_Data'!$C245-'Part 1'!F263)/AVERAGE('6050_Module3Project_Data'!$C$2:$C$253))</f>
        <v>2.5947395458408944E-2</v>
      </c>
      <c r="Q263" s="30">
        <f>ABS(('6050_Module3Project_Data'!$C245-'Part 1'!G263)/AVERAGE('6050_Module3Project_Data'!$C$2:$C$253))</f>
        <v>1.8968899989934462E-2</v>
      </c>
      <c r="R263" s="30">
        <f>ABS(('6050_Module3Project_Data'!$C245-'Part 1'!H263)/AVERAGE('6050_Module3Project_Data'!$C$2:$C$253))</f>
        <v>1.0987541194108545E-2</v>
      </c>
      <c r="S263" s="31">
        <f>ABS(('6050_Module3Project_Data'!$C245-'Part 1'!I263)/AVERAGE('6050_Module3Project_Data'!$C$2:$C$253))</f>
        <v>4.0905902229767029E-3</v>
      </c>
      <c r="U263" s="27">
        <f>C$21*'6050_Module3Project_Data'!$E244+(1-'Part 1'!C$21)*'Part 1'!U262</f>
        <v>511.42196978291429</v>
      </c>
      <c r="V263" s="1">
        <f>C$22*'6050_Module3Project_Data'!$E244+(1-'Part 1'!C$22)*'Part 1'!V262</f>
        <v>518.4240838842926</v>
      </c>
      <c r="W263" s="1">
        <f>C$23*'6050_Module3Project_Data'!$E244+(1-'Part 1'!C$23)*'Part 1'!W262</f>
        <v>521.94433135525446</v>
      </c>
      <c r="X263" s="1">
        <f>C$24*'6050_Module3Project_Data'!$E244+(1-'Part 1'!C$24)*'Part 1'!X262</f>
        <v>523.76742823972893</v>
      </c>
      <c r="Z263" s="29">
        <f>ABS(('6050_Module3Project_Data'!$E245-'Part 1'!U263)/'6050_Module3Project_Data'!$E245)</f>
        <v>4.0304097642457751E-2</v>
      </c>
      <c r="AA263" s="29">
        <f>ABS(('6050_Module3Project_Data'!$E245-'Part 1'!V263)/'6050_Module3Project_Data'!$E245)</f>
        <v>2.7164458346584017E-2</v>
      </c>
      <c r="AB263" s="29">
        <f>ABS(('6050_Module3Project_Data'!$E245-'Part 1'!W263)/'6050_Module3Project_Data'!$E245)</f>
        <v>2.0558627403105715E-2</v>
      </c>
      <c r="AC263" s="29">
        <f>ABS(('6050_Module3Project_Data'!$E245-'Part 1'!X263)/'6050_Module3Project_Data'!$E245)</f>
        <v>1.7137541268746614E-2</v>
      </c>
      <c r="AE263" s="30">
        <f>ABS(('6050_Module3Project_Data'!$E245-'Part 1'!U263)/AVERAGE('6050_Module3Project_Data'!$E$2:$E$253))</f>
        <v>4.8108037136370282E-2</v>
      </c>
      <c r="AF263" s="30">
        <f>ABS(('6050_Module3Project_Data'!$E245-'Part 1'!V263)/AVERAGE('6050_Module3Project_Data'!$E$2:$E$253))</f>
        <v>3.2424216081448458E-2</v>
      </c>
      <c r="AG263" s="30">
        <f>ABS(('6050_Module3Project_Data'!$E245-'Part 1'!W263)/AVERAGE('6050_Module3Project_Data'!$E$2:$E$253))</f>
        <v>2.4539321518999225E-2</v>
      </c>
      <c r="AH263" s="31">
        <f>ABS(('6050_Module3Project_Data'!$E245-'Part 1'!X263)/AVERAGE('6050_Module3Project_Data'!$E$2:$E$253))</f>
        <v>2.0455822608826557E-2</v>
      </c>
    </row>
    <row r="264" spans="1:34" x14ac:dyDescent="0.2">
      <c r="E264" s="8">
        <v>245</v>
      </c>
      <c r="F264" s="27">
        <f>C$21*'6050_Module3Project_Data'!C245+(1-'Part 1'!C$21)*'Part 1'!F263</f>
        <v>159.02392525354279</v>
      </c>
      <c r="G264" s="1">
        <f>C$22*'6050_Module3Project_Data'!C245+(1-'Part 1'!C$22)*'Part 1'!G263</f>
        <v>160.27971563059901</v>
      </c>
      <c r="H264" s="1">
        <f>C$23*'6050_Module3Project_Data'!C245+(1-'Part 1'!C$23)*'Part 1'!H263</f>
        <v>161.21538313801403</v>
      </c>
      <c r="I264" s="1">
        <f>C$24*'6050_Module3Project_Data'!C245+(1-'Part 1'!C$24)*'Part 1'!I263</f>
        <v>161.69443161512939</v>
      </c>
      <c r="K264" s="29">
        <f>ABS(('6050_Module3Project_Data'!C246-'Part 1'!F264)/'6050_Module3Project_Data'!C246)</f>
        <v>6.612709184467859E-3</v>
      </c>
      <c r="L264" s="29">
        <f>ABS(('6050_Module3Project_Data'!$C246-'Part 1'!G264)/'6050_Module3Project_Data'!$C246)</f>
        <v>1.2319355663590998E-3</v>
      </c>
      <c r="M264" s="29">
        <f>ABS(('6050_Module3Project_Data'!$C246-'Part 1'!H264)/'6050_Module3Project_Data'!$C246)</f>
        <v>7.0768435499420305E-3</v>
      </c>
      <c r="N264" s="29">
        <f>ABS(('6050_Module3Project_Data'!$C246-'Part 1'!I264)/'6050_Module3Project_Data'!$C246)</f>
        <v>1.0069353438577972E-2</v>
      </c>
      <c r="P264" s="30">
        <f>ABS(('6050_Module3Project_Data'!$C246-'Part 1'!F264)/AVERAGE('6050_Module3Project_Data'!$C$2:$C$253))</f>
        <v>7.904063812771131E-3</v>
      </c>
      <c r="Q264" s="30">
        <f>ABS(('6050_Module3Project_Data'!$C246-'Part 1'!G264)/AVERAGE('6050_Module3Project_Data'!$C$2:$C$253))</f>
        <v>1.4725125599952197E-3</v>
      </c>
      <c r="R264" s="30">
        <f>ABS(('6050_Module3Project_Data'!$C246-'Part 1'!H264)/AVERAGE('6050_Module3Project_Data'!$C$2:$C$253))</f>
        <v>8.458836076312478E-3</v>
      </c>
      <c r="S264" s="31">
        <f>ABS(('6050_Module3Project_Data'!$C246-'Part 1'!I264)/AVERAGE('6050_Module3Project_Data'!$C$2:$C$253))</f>
        <v>1.2035734509360768E-2</v>
      </c>
      <c r="U264" s="27">
        <f>C$21*'6050_Module3Project_Data'!$E245+(1-'Part 1'!C$21)*'Part 1'!U263</f>
        <v>515.71758070633143</v>
      </c>
      <c r="V264" s="1">
        <f>C$22*'6050_Module3Project_Data'!$E245+(1-'Part 1'!C$22)*'Part 1'!V263</f>
        <v>524.21446009057559</v>
      </c>
      <c r="W264" s="1">
        <f>C$23*'6050_Module3Project_Data'!$E245+(1-'Part 1'!C$23)*'Part 1'!W263</f>
        <v>528.51774718210174</v>
      </c>
      <c r="X264" s="1">
        <f>C$24*'6050_Module3Project_Data'!$E245+(1-'Part 1'!C$24)*'Part 1'!X263</f>
        <v>531.07350516794577</v>
      </c>
      <c r="Z264" s="29">
        <f>ABS(('6050_Module3Project_Data'!$E246-'Part 1'!U264)/'6050_Module3Project_Data'!$E246)</f>
        <v>3.5049922473682216E-2</v>
      </c>
      <c r="AA264" s="29">
        <f>ABS(('6050_Module3Project_Data'!$E246-'Part 1'!V264)/'6050_Module3Project_Data'!$E246)</f>
        <v>1.9151561185845854E-2</v>
      </c>
      <c r="AB264" s="29">
        <f>ABS(('6050_Module3Project_Data'!$E246-'Part 1'!W264)/'6050_Module3Project_Data'!$E246)</f>
        <v>1.1099756539397836E-2</v>
      </c>
      <c r="AC264" s="29">
        <f>ABS(('6050_Module3Project_Data'!$E246-'Part 1'!X264)/'6050_Module3Project_Data'!$E246)</f>
        <v>6.3177228084534756E-3</v>
      </c>
      <c r="AE264" s="30">
        <f>ABS(('6050_Module3Project_Data'!$E246-'Part 1'!U264)/AVERAGE('6050_Module3Project_Data'!$E$2:$E$253))</f>
        <v>4.1958199940279092E-2</v>
      </c>
      <c r="AF264" s="30">
        <f>ABS(('6050_Module3Project_Data'!$E246-'Part 1'!V264)/AVERAGE('6050_Module3Project_Data'!$E$2:$E$253))</f>
        <v>2.2926299880051893E-2</v>
      </c>
      <c r="AG264" s="30">
        <f>ABS(('6050_Module3Project_Data'!$E246-'Part 1'!W264)/AVERAGE('6050_Module3Project_Data'!$E$2:$E$253))</f>
        <v>1.3287498838782661E-2</v>
      </c>
      <c r="AH264" s="31">
        <f>ABS(('6050_Module3Project_Data'!$E246-'Part 1'!X264)/AVERAGE('6050_Module3Project_Data'!$E$2:$E$253))</f>
        <v>7.5629347529482319E-3</v>
      </c>
    </row>
    <row r="265" spans="1:34" x14ac:dyDescent="0.2">
      <c r="E265" s="8">
        <v>246</v>
      </c>
      <c r="F265" s="27">
        <f>C$21*'6050_Module3Project_Data'!C246+(1-'Part 1'!C$21)*'Part 1'!F264</f>
        <v>159.23564106283425</v>
      </c>
      <c r="G265" s="1">
        <f>C$22*'6050_Module3Project_Data'!C246+(1-'Part 1'!C$22)*'Part 1'!G264</f>
        <v>160.2008310983594</v>
      </c>
      <c r="H265" s="1">
        <f>C$23*'6050_Module3Project_Data'!C246+(1-'Part 1'!C$23)*'Part 1'!H264</f>
        <v>160.53565583520563</v>
      </c>
      <c r="I265" s="1">
        <f>C$24*'6050_Module3Project_Data'!C246+(1-'Part 1'!C$24)*'Part 1'!I264</f>
        <v>160.40488976302586</v>
      </c>
      <c r="K265" s="29">
        <f>ABS(('6050_Module3Project_Data'!C247-'Part 1'!F265)/'6050_Module3Project_Data'!C247)</f>
        <v>6.6955978703681328E-3</v>
      </c>
      <c r="L265" s="29">
        <f>ABS(('6050_Module3Project_Data'!$C247-'Part 1'!G265)/'6050_Module3Project_Data'!$C247)</f>
        <v>6.74788051789399E-4</v>
      </c>
      <c r="M265" s="29">
        <f>ABS(('6050_Module3Project_Data'!$C247-'Part 1'!H265)/'6050_Module3Project_Data'!$C247)</f>
        <v>1.4138328300144333E-3</v>
      </c>
      <c r="N265" s="29">
        <f>ABS(('6050_Module3Project_Data'!$C247-'Part 1'!I265)/'6050_Module3Project_Data'!$C247)</f>
        <v>5.9812025286526676E-4</v>
      </c>
      <c r="P265" s="30">
        <f>ABS(('6050_Module3Project_Data'!$C247-'Part 1'!F265)/AVERAGE('6050_Module3Project_Data'!$C$2:$C$253))</f>
        <v>8.014462986891225E-3</v>
      </c>
      <c r="Q265" s="30">
        <f>ABS(('6050_Module3Project_Data'!$C247-'Part 1'!G265)/AVERAGE('6050_Module3Project_Data'!$C$2:$C$253))</f>
        <v>8.0770440067740143E-4</v>
      </c>
      <c r="R265" s="30">
        <f>ABS(('6050_Module3Project_Data'!$C247-'Part 1'!H265)/AVERAGE('6050_Module3Project_Data'!$C$2:$C$253))</f>
        <v>1.6923224938506277E-3</v>
      </c>
      <c r="S265" s="31">
        <f>ABS(('6050_Module3Project_Data'!$C247-'Part 1'!I265)/AVERAGE('6050_Module3Project_Data'!$C$2:$C$253))</f>
        <v>7.1593496519753539E-4</v>
      </c>
      <c r="U265" s="27">
        <f>C$21*'6050_Module3Project_Data'!$E246+(1-'Part 1'!C$21)*'Part 1'!U264</f>
        <v>519.46406700506509</v>
      </c>
      <c r="V265" s="1">
        <f>C$22*'6050_Module3Project_Data'!$E246+(1-'Part 1'!C$22)*'Part 1'!V264</f>
        <v>528.30868093434538</v>
      </c>
      <c r="W265" s="1">
        <f>C$23*'6050_Module3Project_Data'!$E246+(1-'Part 1'!C$23)*'Part 1'!W264</f>
        <v>532.07710619284069</v>
      </c>
      <c r="X265" s="1">
        <f>C$24*'6050_Module3Project_Data'!$E246+(1-'Part 1'!C$24)*'Part 1'!X264</f>
        <v>533.77471079358907</v>
      </c>
      <c r="Z265" s="29">
        <f>ABS(('6050_Module3Project_Data'!$E247-'Part 1'!U265)/'6050_Module3Project_Data'!$E247)</f>
        <v>1.7859194523354154E-2</v>
      </c>
      <c r="AA265" s="29">
        <f>ABS(('6050_Module3Project_Data'!$E247-'Part 1'!V265)/'6050_Module3Project_Data'!$E247)</f>
        <v>1.1368516311582985E-3</v>
      </c>
      <c r="AB265" s="29">
        <f>ABS(('6050_Module3Project_Data'!$E247-'Part 1'!W265)/'6050_Module3Project_Data'!$E247)</f>
        <v>5.9880381424418372E-3</v>
      </c>
      <c r="AC265" s="29">
        <f>ABS(('6050_Module3Project_Data'!$E247-'Part 1'!X265)/'6050_Module3Project_Data'!$E247)</f>
        <v>9.1976667883123791E-3</v>
      </c>
      <c r="AE265" s="30">
        <f>ABS(('6050_Module3Project_Data'!$E247-'Part 1'!U265)/AVERAGE('6050_Module3Project_Data'!$E$2:$E$253))</f>
        <v>2.1157595941687493E-2</v>
      </c>
      <c r="AF265" s="30">
        <f>ABS(('6050_Module3Project_Data'!$E247-'Part 1'!V265)/AVERAGE('6050_Module3Project_Data'!$E$2:$E$253))</f>
        <v>1.3468159174951525E-3</v>
      </c>
      <c r="AG265" s="30">
        <f>ABS(('6050_Module3Project_Data'!$E247-'Part 1'!W265)/AVERAGE('6050_Module3Project_Data'!$E$2:$E$253))</f>
        <v>7.0939644750228686E-3</v>
      </c>
      <c r="AH265" s="31">
        <f>ABS(('6050_Module3Project_Data'!$E247-'Part 1'!X265)/AVERAGE('6050_Module3Project_Data'!$E$2:$E$253))</f>
        <v>1.0896377059946134E-2</v>
      </c>
    </row>
    <row r="266" spans="1:34" x14ac:dyDescent="0.2">
      <c r="E266" s="8">
        <v>247</v>
      </c>
      <c r="F266" s="27">
        <f>C$21*'6050_Module3Project_Data'!C247+(1-'Part 1'!C$21)*'Part 1'!F265</f>
        <v>159.4503139902674</v>
      </c>
      <c r="G266" s="1">
        <f>C$22*'6050_Module3Project_Data'!C247+(1-'Part 1'!C$22)*'Part 1'!G265</f>
        <v>160.24410093901565</v>
      </c>
      <c r="H266" s="1">
        <f>C$23*'6050_Module3Project_Data'!C247+(1-'Part 1'!C$23)*'Part 1'!H265</f>
        <v>160.39966575408226</v>
      </c>
      <c r="I266" s="1">
        <f>C$24*'6050_Module3Project_Data'!C247+(1-'Part 1'!C$24)*'Part 1'!I265</f>
        <v>160.32818251260517</v>
      </c>
      <c r="K266" s="29">
        <f>ABS(('6050_Module3Project_Data'!C248-'Part 1'!F266)/'6050_Module3Project_Data'!C248)</f>
        <v>5.4619337342968269E-3</v>
      </c>
      <c r="L266" s="29">
        <f>ABS(('6050_Module3Project_Data'!$C248-'Part 1'!G266)/'6050_Module3Project_Data'!$C248)</f>
        <v>5.1085325487410882E-4</v>
      </c>
      <c r="M266" s="29">
        <f>ABS(('6050_Module3Project_Data'!$C248-'Part 1'!H266)/'6050_Module3Project_Data'!$C248)</f>
        <v>4.5944982251445727E-4</v>
      </c>
      <c r="N266" s="29">
        <f>ABS(('6050_Module3Project_Data'!$C248-'Part 1'!I266)/'6050_Module3Project_Data'!$C248)</f>
        <v>1.3588017856139213E-5</v>
      </c>
      <c r="P266" s="30">
        <f>ABS(('6050_Module3Project_Data'!$C248-'Part 1'!F266)/AVERAGE('6050_Module3Project_Data'!$C$2:$C$253))</f>
        <v>6.5384911408336551E-3</v>
      </c>
      <c r="Q266" s="30">
        <f>ABS(('6050_Module3Project_Data'!$C248-'Part 1'!G266)/AVERAGE('6050_Module3Project_Data'!$C$2:$C$253))</f>
        <v>6.1154339172707275E-4</v>
      </c>
      <c r="R266" s="30">
        <f>ABS(('6050_Module3Project_Data'!$C248-'Part 1'!H266)/AVERAGE('6050_Module3Project_Data'!$C$2:$C$253))</f>
        <v>5.5000824621961929E-4</v>
      </c>
      <c r="S266" s="31">
        <f>ABS(('6050_Module3Project_Data'!$C248-'Part 1'!I266)/AVERAGE('6050_Module3Project_Data'!$C$2:$C$253))</f>
        <v>1.6266241718747936E-5</v>
      </c>
      <c r="U266" s="27">
        <f>C$21*'6050_Module3Project_Data'!$E247+(1-'Part 1'!C$21)*'Part 1'!U265</f>
        <v>521.35324822405209</v>
      </c>
      <c r="V266" s="1">
        <f>C$22*'6050_Module3Project_Data'!$E247+(1-'Part 1'!C$22)*'Part 1'!V265</f>
        <v>528.5491978006072</v>
      </c>
      <c r="W266" s="1">
        <f>C$23*'6050_Module3Project_Data'!$E247+(1-'Part 1'!C$23)*'Part 1'!W265</f>
        <v>530.17682633713628</v>
      </c>
      <c r="X266" s="1">
        <f>C$24*'6050_Module3Project_Data'!$E247+(1-'Part 1'!C$24)*'Part 1'!X265</f>
        <v>529.88292063871779</v>
      </c>
      <c r="Z266" s="29">
        <f>ABS(('6050_Module3Project_Data'!$E248-'Part 1'!U266)/'6050_Module3Project_Data'!$E248)</f>
        <v>1.13340198398273E-2</v>
      </c>
      <c r="AA266" s="29">
        <f>ABS(('6050_Module3Project_Data'!$E248-'Part 1'!V266)/'6050_Module3Project_Data'!$E248)</f>
        <v>2.3119880550551719E-3</v>
      </c>
      <c r="AB266" s="29">
        <f>ABS(('6050_Module3Project_Data'!$E248-'Part 1'!W266)/'6050_Module3Project_Data'!$E248)</f>
        <v>5.3985343993730199E-3</v>
      </c>
      <c r="AC266" s="29">
        <f>ABS(('6050_Module3Project_Data'!$E248-'Part 1'!X266)/'6050_Module3Project_Data'!$E248)</f>
        <v>4.8411875977727812E-3</v>
      </c>
      <c r="AE266" s="30">
        <f>ABS(('6050_Module3Project_Data'!$E248-'Part 1'!U266)/AVERAGE('6050_Module3Project_Data'!$E$2:$E$253))</f>
        <v>1.3387181668253721E-2</v>
      </c>
      <c r="AF266" s="30">
        <f>ABS(('6050_Module3Project_Data'!$E248-'Part 1'!V266)/AVERAGE('6050_Module3Project_Data'!$E$2:$E$253))</f>
        <v>2.7308055345990805E-3</v>
      </c>
      <c r="AG266" s="30">
        <f>ABS(('6050_Module3Project_Data'!$E248-'Part 1'!W266)/AVERAGE('6050_Module3Project_Data'!$E$2:$E$253))</f>
        <v>6.3764808751053705E-3</v>
      </c>
      <c r="AH266" s="31">
        <f>ABS(('6050_Module3Project_Data'!$E248-'Part 1'!X266)/AVERAGE('6050_Module3Project_Data'!$E$2:$E$253))</f>
        <v>5.7181704970853987E-3</v>
      </c>
    </row>
    <row r="267" spans="1:34" x14ac:dyDescent="0.2">
      <c r="E267" s="8">
        <v>248</v>
      </c>
      <c r="F267" s="27">
        <f>C$21*'6050_Module3Project_Data'!C248+(1-'Part 1'!C$21)*'Part 1'!F266</f>
        <v>159.62545199221393</v>
      </c>
      <c r="G267" s="1">
        <f>C$22*'6050_Module3Project_Data'!C248+(1-'Part 1'!C$22)*'Part 1'!G266</f>
        <v>160.27686216340942</v>
      </c>
      <c r="H267" s="1">
        <f>C$23*'6050_Module3Project_Data'!C248+(1-'Part 1'!C$23)*'Part 1'!H266</f>
        <v>160.3554687016329</v>
      </c>
      <c r="I267" s="1">
        <f>C$24*'6050_Module3Project_Data'!C248+(1-'Part 1'!C$24)*'Part 1'!I266</f>
        <v>160.32643970252104</v>
      </c>
      <c r="K267" s="29">
        <f>ABS(('6050_Module3Project_Data'!C249-'Part 1'!F267)/'6050_Module3Project_Data'!C249)</f>
        <v>2.2726361226732363E-3</v>
      </c>
      <c r="L267" s="29">
        <f>ABS(('6050_Module3Project_Data'!$C249-'Part 1'!G267)/'6050_Module3Project_Data'!$C249)</f>
        <v>6.3627770202105251E-3</v>
      </c>
      <c r="M267" s="29">
        <f>ABS(('6050_Module3Project_Data'!$C249-'Part 1'!H267)/'6050_Module3Project_Data'!$C249)</f>
        <v>6.8563398029525295E-3</v>
      </c>
      <c r="N267" s="29">
        <f>ABS(('6050_Module3Project_Data'!$C249-'Part 1'!I267)/'6050_Module3Project_Data'!$C249)</f>
        <v>6.6740695503034455E-3</v>
      </c>
      <c r="P267" s="30">
        <f>ABS(('6050_Module3Project_Data'!$C249-'Part 1'!F267)/AVERAGE('6050_Module3Project_Data'!$C$2:$C$253))</f>
        <v>2.7025473789016288E-3</v>
      </c>
      <c r="Q267" s="30">
        <f>ABS(('6050_Module3Project_Data'!$C249-'Part 1'!G267)/AVERAGE('6050_Module3Project_Data'!$C$2:$C$253))</f>
        <v>7.5664142565324789E-3</v>
      </c>
      <c r="R267" s="30">
        <f>ABS(('6050_Module3Project_Data'!$C249-'Part 1'!H267)/AVERAGE('6050_Module3Project_Data'!$C$2:$C$253))</f>
        <v>8.153343590056315E-3</v>
      </c>
      <c r="S267" s="31">
        <f>ABS(('6050_Module3Project_Data'!$C249-'Part 1'!I267)/AVERAGE('6050_Module3Project_Data'!$C$2:$C$253))</f>
        <v>7.9365935399123028E-3</v>
      </c>
      <c r="U267" s="27">
        <f>C$21*'6050_Module3Project_Data'!$E248+(1-'Part 1'!C$21)*'Part 1'!U266</f>
        <v>522.54860199924167</v>
      </c>
      <c r="V267" s="1">
        <f>C$22*'6050_Module3Project_Data'!$E248+(1-'Part 1'!C$22)*'Part 1'!V266</f>
        <v>528.06152552036428</v>
      </c>
      <c r="W267" s="1">
        <f>C$23*'6050_Module3Project_Data'!$E248+(1-'Part 1'!C$23)*'Part 1'!W266</f>
        <v>528.46874079485451</v>
      </c>
      <c r="X267" s="1">
        <f>C$24*'6050_Module3Project_Data'!$E248+(1-'Part 1'!C$24)*'Part 1'!X266</f>
        <v>527.84059780774351</v>
      </c>
      <c r="Z267" s="29">
        <f>ABS(('6050_Module3Project_Data'!$E249-'Part 1'!U267)/'6050_Module3Project_Data'!$E249)</f>
        <v>1.5683062130814353E-2</v>
      </c>
      <c r="AA267" s="29">
        <f>ABS(('6050_Module3Project_Data'!$E249-'Part 1'!V267)/'6050_Module3Project_Data'!$E249)</f>
        <v>2.6398587962868796E-2</v>
      </c>
      <c r="AB267" s="29">
        <f>ABS(('6050_Module3Project_Data'!$E249-'Part 1'!W267)/'6050_Module3Project_Data'!$E249)</f>
        <v>2.7190096456735698E-2</v>
      </c>
      <c r="AC267" s="29">
        <f>ABS(('6050_Module3Project_Data'!$E249-'Part 1'!X267)/'6050_Module3Project_Data'!$E249)</f>
        <v>2.5969168508284641E-2</v>
      </c>
      <c r="AE267" s="30">
        <f>ABS(('6050_Module3Project_Data'!$E249-'Part 1'!U267)/AVERAGE('6050_Module3Project_Data'!$E$2:$E$253))</f>
        <v>1.8072658331730333E-2</v>
      </c>
      <c r="AF267" s="30">
        <f>ABS(('6050_Module3Project_Data'!$E249-'Part 1'!V267)/AVERAGE('6050_Module3Project_Data'!$E$2:$E$253))</f>
        <v>3.0420886987092707E-2</v>
      </c>
      <c r="AG267" s="30">
        <f>ABS(('6050_Module3Project_Data'!$E249-'Part 1'!W267)/AVERAGE('6050_Module3Project_Data'!$E$2:$E$253))</f>
        <v>3.1332996016375507E-2</v>
      </c>
      <c r="AH267" s="31">
        <f>ABS(('6050_Module3Project_Data'!$E249-'Part 1'!X267)/AVERAGE('6050_Module3Project_Data'!$E$2:$E$253))</f>
        <v>2.9926037765750337E-2</v>
      </c>
    </row>
    <row r="268" spans="1:34" x14ac:dyDescent="0.2">
      <c r="E268" s="8">
        <v>249</v>
      </c>
      <c r="F268" s="27">
        <f>C$21*'6050_Module3Project_Data'!C249+(1-'Part 1'!C$21)*'Part 1'!F267</f>
        <v>159.55306239377114</v>
      </c>
      <c r="G268" s="1">
        <f>C$22*'6050_Module3Project_Data'!C249+(1-'Part 1'!C$22)*'Part 1'!G267</f>
        <v>159.87151889804565</v>
      </c>
      <c r="H268" s="1">
        <f>C$23*'6050_Module3Project_Data'!C249+(1-'Part 1'!C$23)*'Part 1'!H267</f>
        <v>159.70028988065317</v>
      </c>
      <c r="I268" s="1">
        <f>C$24*'6050_Module3Project_Data'!C249+(1-'Part 1'!C$24)*'Part 1'!I267</f>
        <v>159.47609114050422</v>
      </c>
      <c r="K268" s="29">
        <f>ABS(('6050_Module3Project_Data'!C250-'Part 1'!F268)/'6050_Module3Project_Data'!C250)</f>
        <v>5.7903933751529421E-3</v>
      </c>
      <c r="L268" s="29">
        <f>ABS(('6050_Module3Project_Data'!$C250-'Part 1'!G268)/'6050_Module3Project_Data'!$C250)</f>
        <v>7.7978790849329484E-3</v>
      </c>
      <c r="M268" s="29">
        <f>ABS(('6050_Module3Project_Data'!$C250-'Part 1'!H268)/'6050_Module3Project_Data'!$C250)</f>
        <v>6.718485821171038E-3</v>
      </c>
      <c r="N268" s="29">
        <f>ABS(('6050_Module3Project_Data'!$C250-'Part 1'!I268)/'6050_Module3Project_Data'!$C250)</f>
        <v>5.3051820859402622E-3</v>
      </c>
      <c r="P268" s="30">
        <f>ABS(('6050_Module3Project_Data'!$C250-'Part 1'!F268)/AVERAGE('6050_Module3Project_Data'!$C$2:$C$253))</f>
        <v>6.8585589290488689E-3</v>
      </c>
      <c r="Q268" s="30">
        <f>ABS(('6050_Module3Project_Data'!$C250-'Part 1'!G268)/AVERAGE('6050_Module3Project_Data'!$C$2:$C$253))</f>
        <v>9.2363695798470102E-3</v>
      </c>
      <c r="R268" s="30">
        <f>ABS(('6050_Module3Project_Data'!$C250-'Part 1'!H268)/AVERAGE('6050_Module3Project_Data'!$C$2:$C$253))</f>
        <v>7.9578584619501343E-3</v>
      </c>
      <c r="S268" s="31">
        <f>ABS(('6050_Module3Project_Data'!$C250-'Part 1'!I268)/AVERAGE('6050_Module3Project_Data'!$C$2:$C$253))</f>
        <v>6.2838397339100684E-3</v>
      </c>
      <c r="U268" s="27">
        <f>C$21*'6050_Module3Project_Data'!$E249+(1-'Part 1'!C$21)*'Part 1'!U267</f>
        <v>520.93487769939338</v>
      </c>
      <c r="V268" s="1">
        <f>C$22*'6050_Module3Project_Data'!$E249+(1-'Part 1'!C$22)*'Part 1'!V267</f>
        <v>522.62890751221857</v>
      </c>
      <c r="W268" s="1">
        <f>C$23*'6050_Module3Project_Data'!$E249+(1-'Part 1'!C$23)*'Part 1'!W267</f>
        <v>520.07548461794181</v>
      </c>
      <c r="X268" s="1">
        <f>C$24*'6050_Module3Project_Data'!$E249+(1-'Part 1'!C$24)*'Part 1'!X267</f>
        <v>517.15210396154873</v>
      </c>
      <c r="Z268" s="29">
        <f>ABS(('6050_Module3Project_Data'!$E250-'Part 1'!U268)/'6050_Module3Project_Data'!$E250)</f>
        <v>1.3551194420770478E-2</v>
      </c>
      <c r="AA268" s="29">
        <f>ABS(('6050_Module3Project_Data'!$E250-'Part 1'!V268)/'6050_Module3Project_Data'!$E250)</f>
        <v>1.6847164826430585E-2</v>
      </c>
      <c r="AB268" s="29">
        <f>ABS(('6050_Module3Project_Data'!$E250-'Part 1'!W268)/'6050_Module3Project_Data'!$E250)</f>
        <v>1.187912575831317E-2</v>
      </c>
      <c r="AC268" s="29">
        <f>ABS(('6050_Module3Project_Data'!$E250-'Part 1'!X268)/'6050_Module3Project_Data'!$E250)</f>
        <v>6.1912824541380477E-3</v>
      </c>
      <c r="AE268" s="30">
        <f>ABS(('6050_Module3Project_Data'!$E250-'Part 1'!U268)/AVERAGE('6050_Module3Project_Data'!$E$2:$E$253))</f>
        <v>1.5600482006021059E-2</v>
      </c>
      <c r="AF268" s="30">
        <f>ABS(('6050_Module3Project_Data'!$E250-'Part 1'!V268)/AVERAGE('6050_Module3Project_Data'!$E$2:$E$253))</f>
        <v>1.9394887532892317E-2</v>
      </c>
      <c r="AG268" s="30">
        <f>ABS(('6050_Module3Project_Data'!$E250-'Part 1'!W268)/AVERAGE('6050_Module3Project_Data'!$E$2:$E$253))</f>
        <v>1.3675553747186896E-2</v>
      </c>
      <c r="AH268" s="31">
        <f>ABS(('6050_Module3Project_Data'!$E250-'Part 1'!X268)/AVERAGE('6050_Module3Project_Data'!$E$2:$E$253))</f>
        <v>7.1275628937868107E-3</v>
      </c>
    </row>
    <row r="269" spans="1:34" x14ac:dyDescent="0.2">
      <c r="E269" s="8">
        <v>250</v>
      </c>
      <c r="F269" s="27">
        <f>C$21*'6050_Module3Project_Data'!C250+(1-'Part 1'!C$21)*'Part 1'!F268</f>
        <v>159.36935115501694</v>
      </c>
      <c r="G269" s="1">
        <f>C$22*'6050_Module3Project_Data'!C250+(1-'Part 1'!C$22)*'Part 1'!G268</f>
        <v>159.3767138188274</v>
      </c>
      <c r="H269" s="1">
        <f>C$23*'6050_Module3Project_Data'!C250+(1-'Part 1'!C$23)*'Part 1'!H268</f>
        <v>159.06081967226126</v>
      </c>
      <c r="I269" s="1">
        <f>C$24*'6050_Module3Project_Data'!C250+(1-'Part 1'!C$24)*'Part 1'!I268</f>
        <v>158.80282318810086</v>
      </c>
      <c r="K269" s="29">
        <f>ABS(('6050_Module3Project_Data'!C251-'Part 1'!F269)/'6050_Module3Project_Data'!C251)</f>
        <v>2.9407464791276375E-2</v>
      </c>
      <c r="L269" s="29">
        <f>ABS(('6050_Module3Project_Data'!$C251-'Part 1'!G269)/'6050_Module3Project_Data'!$C251)</f>
        <v>2.9362624635488034E-2</v>
      </c>
      <c r="M269" s="29">
        <f>ABS(('6050_Module3Project_Data'!$C251-'Part 1'!H269)/'6050_Module3Project_Data'!$C251)</f>
        <v>3.1286485769081981E-2</v>
      </c>
      <c r="N269" s="29">
        <f>ABS(('6050_Module3Project_Data'!$C251-'Part 1'!I269)/'6050_Module3Project_Data'!$C251)</f>
        <v>3.2857738082160741E-2</v>
      </c>
      <c r="P269" s="30">
        <f>ABS(('6050_Module3Project_Data'!$C251-'Part 1'!F269)/AVERAGE('6050_Module3Project_Data'!$C$2:$C$253))</f>
        <v>3.6053928064997229E-2</v>
      </c>
      <c r="Q269" s="30">
        <f>ABS(('6050_Module3Project_Data'!$C251-'Part 1'!G269)/AVERAGE('6050_Module3Project_Data'!$C$2:$C$253))</f>
        <v>3.599895346032829E-2</v>
      </c>
      <c r="R269" s="30">
        <f>ABS(('6050_Module3Project_Data'!$C251-'Part 1'!H269)/AVERAGE('6050_Module3Project_Data'!$C$2:$C$253))</f>
        <v>3.8357631823456563E-2</v>
      </c>
      <c r="S269" s="31">
        <f>ABS(('6050_Module3Project_Data'!$C251-'Part 1'!I269)/AVERAGE('6050_Module3Project_Data'!$C$2:$C$253))</f>
        <v>4.0284007261454438E-2</v>
      </c>
      <c r="U269" s="27">
        <f>C$21*'6050_Module3Project_Data'!$E250+(1-'Part 1'!C$21)*'Part 1'!U268</f>
        <v>519.54189629951475</v>
      </c>
      <c r="V269" s="1">
        <f>C$22*'6050_Module3Project_Data'!$E250+(1-'Part 1'!C$22)*'Part 1'!V268</f>
        <v>519.16533278733118</v>
      </c>
      <c r="W269" s="1">
        <f>C$23*'6050_Module3Project_Data'!$E250+(1-'Part 1'!C$23)*'Part 1'!W268</f>
        <v>516.41217626717673</v>
      </c>
      <c r="X269" s="1">
        <f>C$24*'6050_Module3Project_Data'!$E250+(1-'Part 1'!C$24)*'Part 1'!X268</f>
        <v>514.60639735230973</v>
      </c>
      <c r="Z269" s="29">
        <f>ABS(('6050_Module3Project_Data'!$E251-'Part 1'!U269)/'6050_Module3Project_Data'!$E251)</f>
        <v>8.1272384708181301E-4</v>
      </c>
      <c r="AA269" s="29">
        <f>ABS(('6050_Module3Project_Data'!$E251-'Part 1'!V269)/'6050_Module3Project_Data'!$E251)</f>
        <v>8.7335659884309742E-5</v>
      </c>
      <c r="AB269" s="29">
        <f>ABS(('6050_Module3Project_Data'!$E251-'Part 1'!W269)/'6050_Module3Project_Data'!$E251)</f>
        <v>5.2161713252860406E-3</v>
      </c>
      <c r="AC269" s="29">
        <f>ABS(('6050_Module3Project_Data'!$E251-'Part 1'!X269)/'6050_Module3Project_Data'!$E251)</f>
        <v>8.6947098749698224E-3</v>
      </c>
      <c r="AE269" s="30">
        <f>ABS(('6050_Module3Project_Data'!$E251-'Part 1'!U269)/AVERAGE('6050_Module3Project_Data'!$E$2:$E$253))</f>
        <v>9.4500358323837039E-4</v>
      </c>
      <c r="AF269" s="30">
        <f>ABS(('6050_Module3Project_Data'!$E251-'Part 1'!V269)/AVERAGE('6050_Module3Project_Data'!$E$2:$E$253))</f>
        <v>1.0155049815691227E-4</v>
      </c>
      <c r="AG269" s="30">
        <f>ABS(('6050_Module3Project_Data'!$E251-'Part 1'!W269)/AVERAGE('6050_Module3Project_Data'!$E$2:$E$253))</f>
        <v>6.06516052270377E-3</v>
      </c>
      <c r="AH269" s="31">
        <f>ABS(('6050_Module3Project_Data'!$E251-'Part 1'!X269)/AVERAGE('6050_Module3Project_Data'!$E$2:$E$253))</f>
        <v>1.0109869442821218E-2</v>
      </c>
    </row>
    <row r="270" spans="1:34" x14ac:dyDescent="0.2">
      <c r="E270" s="8">
        <v>251</v>
      </c>
      <c r="F270" s="27">
        <f>C$21*'6050_Module3Project_Data'!C251+(1-'Part 1'!C$21)*'Part 1'!F269</f>
        <v>160.33508052401356</v>
      </c>
      <c r="G270" s="1">
        <f>C$22*'6050_Module3Project_Data'!C251+(1-'Part 1'!C$22)*'Part 1'!G269</f>
        <v>161.30522749129645</v>
      </c>
      <c r="H270" s="1">
        <f>C$23*'6050_Module3Project_Data'!C251+(1-'Part 1'!C$23)*'Part 1'!H269</f>
        <v>162.1431266689045</v>
      </c>
      <c r="I270" s="1">
        <f>C$24*'6050_Module3Project_Data'!C251+(1-'Part 1'!C$24)*'Part 1'!I269</f>
        <v>163.11896303762018</v>
      </c>
      <c r="K270" s="29">
        <f>ABS(('6050_Module3Project_Data'!C252-'Part 1'!F270)/'6050_Module3Project_Data'!C252)</f>
        <v>3.4707557882422253E-2</v>
      </c>
      <c r="L270" s="29">
        <f>ABS(('6050_Module3Project_Data'!$C252-'Part 1'!G270)/'6050_Module3Project_Data'!$C252)</f>
        <v>2.8866817776134642E-2</v>
      </c>
      <c r="M270" s="29">
        <f>ABS(('6050_Module3Project_Data'!$C252-'Part 1'!H270)/'6050_Module3Project_Data'!$C252)</f>
        <v>2.3822271437565597E-2</v>
      </c>
      <c r="N270" s="29">
        <f>ABS(('6050_Module3Project_Data'!$C252-'Part 1'!I270)/'6050_Module3Project_Data'!$C252)</f>
        <v>1.7947278464186797E-2</v>
      </c>
      <c r="P270" s="30">
        <f>ABS(('6050_Module3Project_Data'!$C252-'Part 1'!F270)/AVERAGE('6050_Module3Project_Data'!$C$2:$C$253))</f>
        <v>4.3044815388110363E-2</v>
      </c>
      <c r="Q270" s="30">
        <f>ABS(('6050_Module3Project_Data'!$C252-'Part 1'!G270)/AVERAGE('6050_Module3Project_Data'!$C$2:$C$253))</f>
        <v>3.5801045012309553E-2</v>
      </c>
      <c r="R270" s="30">
        <f>ABS(('6050_Module3Project_Data'!$C252-'Part 1'!H270)/AVERAGE('6050_Module3Project_Data'!$C$2:$C$253))</f>
        <v>2.9544725665495333E-2</v>
      </c>
      <c r="S270" s="31">
        <f>ABS(('6050_Module3Project_Data'!$C252-'Part 1'!I270)/AVERAGE('6050_Module3Project_Data'!$C$2:$C$253))</f>
        <v>2.2258474388403553E-2</v>
      </c>
      <c r="U270" s="27">
        <f>C$21*'6050_Module3Project_Data'!$E251+(1-'Part 1'!C$21)*'Part 1'!U269</f>
        <v>519.45751605961186</v>
      </c>
      <c r="V270" s="1">
        <f>C$22*'6050_Module3Project_Data'!$E251+(1-'Part 1'!C$22)*'Part 1'!V269</f>
        <v>519.14719771239868</v>
      </c>
      <c r="W270" s="1">
        <f>C$23*'6050_Module3Project_Data'!$E251+(1-'Part 1'!C$23)*'Part 1'!W269</f>
        <v>518.03686756687068</v>
      </c>
      <c r="X270" s="1">
        <f>C$24*'6050_Module3Project_Data'!$E251+(1-'Part 1'!C$24)*'Part 1'!X269</f>
        <v>518.21727555046198</v>
      </c>
      <c r="Z270" s="29">
        <f>ABS(('6050_Module3Project_Data'!$E252-'Part 1'!U270)/'6050_Module3Project_Data'!$E252)</f>
        <v>2.1497690857887629E-2</v>
      </c>
      <c r="AA270" s="29">
        <f>ABS(('6050_Module3Project_Data'!$E252-'Part 1'!V270)/'6050_Module3Project_Data'!$E252)</f>
        <v>2.2082237639731515E-2</v>
      </c>
      <c r="AB270" s="29">
        <f>ABS(('6050_Module3Project_Data'!$E252-'Part 1'!W270)/'6050_Module3Project_Data'!$E252)</f>
        <v>2.417376693273449E-2</v>
      </c>
      <c r="AC270" s="29">
        <f>ABS(('6050_Module3Project_Data'!$E252-'Part 1'!X270)/'6050_Module3Project_Data'!$E252)</f>
        <v>2.3833932349396791E-2</v>
      </c>
      <c r="AE270" s="30">
        <f>ABS(('6050_Module3Project_Data'!$E252-'Part 1'!U270)/AVERAGE('6050_Module3Project_Data'!$E$2:$E$253))</f>
        <v>2.5562462489330209E-2</v>
      </c>
      <c r="AF270" s="30">
        <f>ABS(('6050_Module3Project_Data'!$E252-'Part 1'!V270)/AVERAGE('6050_Module3Project_Data'!$E$2:$E$253))</f>
        <v>2.6257535057026962E-2</v>
      </c>
      <c r="AG270" s="30">
        <f>ABS(('6050_Module3Project_Data'!$E252-'Part 1'!W270)/AVERAGE('6050_Module3Project_Data'!$E$2:$E$253))</f>
        <v>2.8744529565002567E-2</v>
      </c>
      <c r="AH270" s="31">
        <f>ABS(('6050_Module3Project_Data'!$E252-'Part 1'!X270)/AVERAGE('6050_Module3Project_Data'!$E$2:$E$253))</f>
        <v>2.8340439244485198E-2</v>
      </c>
    </row>
    <row r="271" spans="1:34" x14ac:dyDescent="0.2">
      <c r="E271" s="8">
        <v>252</v>
      </c>
      <c r="F271" s="27">
        <f>C$21*'6050_Module3Project_Data'!C252+(1-'Part 1'!C$21)*'Part 1'!F270</f>
        <v>161.48806563921084</v>
      </c>
      <c r="G271" s="1">
        <f>C$22*'6050_Module3Project_Data'!C252+(1-'Part 1'!C$22)*'Part 1'!G270</f>
        <v>163.22313893477786</v>
      </c>
      <c r="H271" s="1">
        <f>C$23*'6050_Module3Project_Data'!C252+(1-'Part 1'!C$23)*'Part 1'!H270</f>
        <v>164.5172543275618</v>
      </c>
      <c r="I271" s="1">
        <f>C$24*'6050_Module3Project_Data'!C252+(1-'Part 1'!C$24)*'Part 1'!I270</f>
        <v>165.50379748752403</v>
      </c>
      <c r="K271" s="29">
        <f>ABS(('6050_Module3Project_Data'!C253-'Part 1'!F271)/'6050_Module3Project_Data'!C253)</f>
        <v>1.7069739240616725E-2</v>
      </c>
      <c r="L271" s="29">
        <f>ABS(('6050_Module3Project_Data'!$C253-'Part 1'!G271)/'6050_Module3Project_Data'!$C253)</f>
        <v>6.5088594623018119E-3</v>
      </c>
      <c r="M271" s="29">
        <f>ABS(('6050_Module3Project_Data'!$C253-'Part 1'!H271)/'6050_Module3Project_Data'!$C253)</f>
        <v>1.3680395236811286E-3</v>
      </c>
      <c r="N271" s="29">
        <f>ABS(('6050_Module3Project_Data'!$C253-'Part 1'!I271)/'6050_Module3Project_Data'!$C253)</f>
        <v>7.3728369781166821E-3</v>
      </c>
      <c r="P271" s="30">
        <f>ABS(('6050_Module3Project_Data'!$C253-'Part 1'!F271)/AVERAGE('6050_Module3Project_Data'!$C$2:$C$253))</f>
        <v>2.0939762819900766E-2</v>
      </c>
      <c r="Q271" s="30">
        <f>ABS(('6050_Module3Project_Data'!$C253-'Part 1'!G271)/AVERAGE('6050_Module3Project_Data'!$C$2:$C$253))</f>
        <v>7.9845375167982083E-3</v>
      </c>
      <c r="R271" s="30">
        <f>ABS(('6050_Module3Project_Data'!$C253-'Part 1'!H271)/AVERAGE('6050_Module3Project_Data'!$C$2:$C$253))</f>
        <v>1.6781992243894326E-3</v>
      </c>
      <c r="S271" s="31">
        <f>ABS(('6050_Module3Project_Data'!$C253-'Part 1'!I271)/AVERAGE('6050_Module3Project_Data'!$C$2:$C$253))</f>
        <v>9.0443946129067712E-3</v>
      </c>
      <c r="U271" s="27">
        <f>C$21*'6050_Module3Project_Data'!$E252+(1-'Part 1'!C$21)*'Part 1'!U270</f>
        <v>521.74001186768953</v>
      </c>
      <c r="V271" s="1">
        <f>C$22*'6050_Module3Project_Data'!$E252+(1-'Part 1'!C$22)*'Part 1'!V270</f>
        <v>523.83631666743918</v>
      </c>
      <c r="W271" s="1">
        <f>C$23*'6050_Module3Project_Data'!$E252+(1-'Part 1'!C$23)*'Part 1'!W270</f>
        <v>525.73674408674833</v>
      </c>
      <c r="X271" s="1">
        <f>C$24*'6050_Module3Project_Data'!$E252+(1-'Part 1'!C$24)*'Part 1'!X270</f>
        <v>528.3394511900924</v>
      </c>
      <c r="Z271" s="29">
        <f>ABS(('6050_Module3Project_Data'!$E253-'Part 1'!U271)/'6050_Module3Project_Data'!$E253)</f>
        <v>5.4328425745191504E-3</v>
      </c>
      <c r="AA271" s="29">
        <f>ABS(('6050_Module3Project_Data'!$E253-'Part 1'!V271)/'6050_Module3Project_Data'!$E253)</f>
        <v>1.436760506132337E-3</v>
      </c>
      <c r="AB271" s="29">
        <f>ABS(('6050_Module3Project_Data'!$E253-'Part 1'!W271)/'6050_Module3Project_Data'!$E253)</f>
        <v>2.1859302082517973E-3</v>
      </c>
      <c r="AC271" s="29">
        <f>ABS(('6050_Module3Project_Data'!$E253-'Part 1'!X271)/'6050_Module3Project_Data'!$E253)</f>
        <v>7.1473419200307076E-3</v>
      </c>
      <c r="AE271" s="30">
        <f>ABS(('6050_Module3Project_Data'!$E253-'Part 1'!U271)/AVERAGE('6050_Module3Project_Data'!$E$2:$E$253))</f>
        <v>6.3836614375929563E-3</v>
      </c>
      <c r="AF271" s="30">
        <f>ABS(('6050_Module3Project_Data'!$E253-'Part 1'!V271)/AVERAGE('6050_Module3Project_Data'!$E$2:$E$253))</f>
        <v>1.6882124803451193E-3</v>
      </c>
      <c r="AG271" s="30">
        <f>ABS(('6050_Module3Project_Data'!$E253-'Part 1'!W271)/AVERAGE('6050_Module3Project_Data'!$E$2:$E$253))</f>
        <v>2.568496727870235E-3</v>
      </c>
      <c r="AH271" s="31">
        <f>ABS(('6050_Module3Project_Data'!$E253-'Part 1'!X271)/AVERAGE('6050_Module3Project_Data'!$E$2:$E$253))</f>
        <v>8.3982207049741187E-3</v>
      </c>
    </row>
    <row r="272" spans="1:34" x14ac:dyDescent="0.2">
      <c r="E272" s="8">
        <v>253</v>
      </c>
      <c r="F272" s="32">
        <f>C$21*'6050_Module3Project_Data'!C253+(1-'Part 1'!C$21)*'Part 1'!F271</f>
        <v>162.04895165136867</v>
      </c>
      <c r="G272" s="33">
        <f>C$22*'6050_Module3Project_Data'!C253+(1-'Part 1'!C$22)*'Part 1'!G271</f>
        <v>163.65088164086671</v>
      </c>
      <c r="H272" s="33">
        <f>C$23*'6050_Module3Project_Data'!C253+(1-'Part 1'!C$23)*'Part 1'!H271</f>
        <v>164.38239915102471</v>
      </c>
      <c r="I272" s="33">
        <f>C$24*'6050_Module3Project_Data'!C253+(1-'Part 1'!C$24)*'Part 1'!I271</f>
        <v>164.53475605750481</v>
      </c>
      <c r="J272" s="18" t="s">
        <v>7</v>
      </c>
      <c r="K272" s="19">
        <f>AVERAGE(K20:K271)</f>
        <v>2.7880629250327395E-2</v>
      </c>
      <c r="L272" s="19">
        <f t="shared" ref="L272:N272" si="0">AVERAGE(L20:L271)</f>
        <v>2.115642884324288E-2</v>
      </c>
      <c r="M272" s="19">
        <f t="shared" si="0"/>
        <v>1.8926437831613876E-2</v>
      </c>
      <c r="N272" s="20">
        <f t="shared" si="0"/>
        <v>1.793166344909421E-2</v>
      </c>
      <c r="O272" s="21" t="s">
        <v>8</v>
      </c>
      <c r="P272" s="19">
        <f>AVERAGE(P20:P271)</f>
        <v>2.7445223871144241E-2</v>
      </c>
      <c r="Q272" s="19">
        <f t="shared" ref="Q272:S272" si="1">AVERAGE(Q20:Q271)</f>
        <v>2.0902474015682623E-2</v>
      </c>
      <c r="R272" s="19">
        <f t="shared" si="1"/>
        <v>1.8679919001397996E-2</v>
      </c>
      <c r="S272" s="22">
        <f t="shared" si="1"/>
        <v>1.7677296402910003E-2</v>
      </c>
      <c r="U272" s="32">
        <f>C$21*'6050_Module3Project_Data'!$E253+(1-'Part 1'!C$21)*'Part 1'!U271</f>
        <v>522.31001487415165</v>
      </c>
      <c r="V272" s="33">
        <f>C$22*'6050_Module3Project_Data'!$E253+(1-'Part 1'!C$22)*'Part 1'!V271</f>
        <v>524.13780076046351</v>
      </c>
      <c r="W272" s="33">
        <f>C$23*'6050_Module3Project_Data'!$E253+(1-'Part 1'!C$23)*'Part 1'!W271</f>
        <v>525.04871377469931</v>
      </c>
      <c r="X272" s="33">
        <f>C$24*'6050_Module3Project_Data'!$E253+(1-'Part 1'!C$24)*'Part 1'!X271</f>
        <v>525.3399117580185</v>
      </c>
      <c r="Y272" s="35" t="s">
        <v>7</v>
      </c>
      <c r="Z272" s="36">
        <f>AVERAGE(Z20:Z271)</f>
        <v>2.9917703046359802E-2</v>
      </c>
      <c r="AA272" s="36">
        <f t="shared" ref="AA272:AC272" si="2">AVERAGE(AA20:AA271)</f>
        <v>2.3092694636054546E-2</v>
      </c>
      <c r="AB272" s="36">
        <f t="shared" si="2"/>
        <v>2.0710679894873824E-2</v>
      </c>
      <c r="AC272" s="37">
        <f t="shared" si="2"/>
        <v>2.0246921925606853E-2</v>
      </c>
      <c r="AD272" s="35" t="s">
        <v>8</v>
      </c>
      <c r="AE272" s="36">
        <f>AVERAGE(AE20:AE271)</f>
        <v>2.9860894711957787E-2</v>
      </c>
      <c r="AF272" s="36">
        <f t="shared" ref="AF272:AH272" si="3">AVERAGE(AF20:AF271)</f>
        <v>2.2993366700842441E-2</v>
      </c>
      <c r="AG272" s="36">
        <f t="shared" si="3"/>
        <v>2.0508391478790869E-2</v>
      </c>
      <c r="AH272" s="38">
        <f t="shared" si="3"/>
        <v>1.9926155757370625E-2</v>
      </c>
    </row>
    <row r="275" spans="1:44" x14ac:dyDescent="0.2">
      <c r="A275" s="11" t="s">
        <v>9</v>
      </c>
      <c r="C275" s="10"/>
      <c r="E275" s="172" t="s">
        <v>99</v>
      </c>
      <c r="F275" s="173"/>
      <c r="G275" s="173"/>
      <c r="H275" s="173"/>
      <c r="I275" s="173"/>
      <c r="J275" s="173"/>
      <c r="K275" s="173"/>
      <c r="L275" s="173"/>
      <c r="M275" s="173"/>
      <c r="N275" s="173"/>
      <c r="O275" s="173"/>
      <c r="P275" s="173"/>
      <c r="Q275" s="173"/>
      <c r="R275" s="173"/>
      <c r="S275" s="173"/>
      <c r="T275" s="173"/>
      <c r="U275" s="173"/>
      <c r="V275" s="173"/>
      <c r="W275" s="173"/>
      <c r="X275" s="173"/>
      <c r="Z275" s="167" t="s">
        <v>100</v>
      </c>
      <c r="AA275" s="171"/>
      <c r="AB275" s="171"/>
      <c r="AC275" s="171"/>
      <c r="AD275" s="171"/>
      <c r="AE275" s="171"/>
      <c r="AF275" s="171"/>
      <c r="AG275" s="171"/>
      <c r="AH275" s="171"/>
      <c r="AI275" s="171"/>
      <c r="AJ275" s="171"/>
      <c r="AK275" s="171"/>
      <c r="AL275" s="171"/>
      <c r="AM275" s="171"/>
      <c r="AN275" s="171"/>
      <c r="AO275" s="171"/>
      <c r="AP275" s="171"/>
      <c r="AQ275" s="171"/>
      <c r="AR275" s="171"/>
    </row>
    <row r="276" spans="1:44" x14ac:dyDescent="0.2">
      <c r="E276" s="174" t="s">
        <v>1</v>
      </c>
      <c r="F276" s="170" t="s">
        <v>96</v>
      </c>
      <c r="G276" s="170"/>
      <c r="H276" s="170"/>
      <c r="I276" s="170"/>
      <c r="J276" s="14"/>
      <c r="K276" s="170" t="s">
        <v>97</v>
      </c>
      <c r="L276" s="170"/>
      <c r="M276" s="170"/>
      <c r="N276" s="170"/>
      <c r="O276" s="14"/>
      <c r="P276" s="170" t="s">
        <v>98</v>
      </c>
      <c r="Q276" s="170"/>
      <c r="R276" s="170"/>
      <c r="S276" s="170"/>
      <c r="T276" s="14"/>
      <c r="U276" s="170" t="s">
        <v>34</v>
      </c>
      <c r="V276" s="170"/>
      <c r="W276" s="170"/>
      <c r="X276" s="170"/>
      <c r="Z276" s="170" t="s">
        <v>101</v>
      </c>
      <c r="AA276" s="170"/>
      <c r="AB276" s="170"/>
      <c r="AC276" s="170"/>
      <c r="AD276" s="14"/>
      <c r="AE276" s="170" t="s">
        <v>102</v>
      </c>
      <c r="AF276" s="170"/>
      <c r="AG276" s="170"/>
      <c r="AH276" s="170"/>
      <c r="AI276" s="14"/>
      <c r="AJ276" s="170" t="s">
        <v>103</v>
      </c>
      <c r="AK276" s="170"/>
      <c r="AL276" s="170"/>
      <c r="AM276" s="170"/>
      <c r="AN276" s="14"/>
      <c r="AO276" s="170" t="s">
        <v>104</v>
      </c>
      <c r="AP276" s="170"/>
      <c r="AQ276" s="170"/>
      <c r="AR276" s="170"/>
    </row>
    <row r="277" spans="1:44" x14ac:dyDescent="0.2">
      <c r="C277" s="17" t="s">
        <v>14</v>
      </c>
      <c r="E277" s="174"/>
      <c r="F277" s="9" t="s">
        <v>16</v>
      </c>
      <c r="G277" s="9" t="s">
        <v>17</v>
      </c>
      <c r="H277" s="9" t="s">
        <v>18</v>
      </c>
      <c r="I277" s="9" t="s">
        <v>19</v>
      </c>
      <c r="J277" s="14"/>
      <c r="K277" s="9" t="s">
        <v>20</v>
      </c>
      <c r="L277" s="9" t="s">
        <v>21</v>
      </c>
      <c r="M277" s="9" t="s">
        <v>22</v>
      </c>
      <c r="N277" s="9" t="s">
        <v>23</v>
      </c>
      <c r="O277" s="14"/>
      <c r="P277" s="9" t="s">
        <v>24</v>
      </c>
      <c r="Q277" s="9" t="s">
        <v>25</v>
      </c>
      <c r="R277" s="9" t="s">
        <v>26</v>
      </c>
      <c r="S277" s="9" t="s">
        <v>27</v>
      </c>
      <c r="T277" s="14"/>
      <c r="U277" s="9" t="s">
        <v>28</v>
      </c>
      <c r="V277" s="9" t="s">
        <v>29</v>
      </c>
      <c r="W277" s="9" t="s">
        <v>30</v>
      </c>
      <c r="X277" s="9" t="s">
        <v>31</v>
      </c>
      <c r="Z277" s="9" t="s">
        <v>16</v>
      </c>
      <c r="AA277" s="9" t="s">
        <v>17</v>
      </c>
      <c r="AB277" s="9" t="s">
        <v>18</v>
      </c>
      <c r="AC277" s="9" t="s">
        <v>19</v>
      </c>
      <c r="AD277" s="14"/>
      <c r="AE277" s="9" t="s">
        <v>20</v>
      </c>
      <c r="AF277" s="9" t="s">
        <v>21</v>
      </c>
      <c r="AG277" s="9" t="s">
        <v>22</v>
      </c>
      <c r="AH277" s="9" t="s">
        <v>23</v>
      </c>
      <c r="AI277" s="14"/>
      <c r="AJ277" s="9" t="s">
        <v>24</v>
      </c>
      <c r="AK277" s="9" t="s">
        <v>25</v>
      </c>
      <c r="AL277" s="9" t="s">
        <v>26</v>
      </c>
      <c r="AM277" s="9" t="s">
        <v>27</v>
      </c>
      <c r="AN277" s="14"/>
      <c r="AO277" s="9" t="s">
        <v>28</v>
      </c>
      <c r="AP277" s="9" t="s">
        <v>29</v>
      </c>
      <c r="AQ277" s="9" t="s">
        <v>30</v>
      </c>
      <c r="AR277" s="9" t="s">
        <v>31</v>
      </c>
    </row>
    <row r="278" spans="1:44" x14ac:dyDescent="0.2">
      <c r="C278" s="15">
        <v>0.2</v>
      </c>
      <c r="E278" s="39">
        <v>1</v>
      </c>
      <c r="F278" s="2">
        <v>0</v>
      </c>
      <c r="G278" s="2">
        <v>0</v>
      </c>
      <c r="H278" s="2">
        <v>0</v>
      </c>
      <c r="I278" s="2">
        <v>0</v>
      </c>
      <c r="K278" s="40">
        <f>$H20+F278</f>
        <v>94.900497439999995</v>
      </c>
      <c r="L278" s="40">
        <f t="shared" ref="L278:N293" si="4">$H20+G278</f>
        <v>94.900497439999995</v>
      </c>
      <c r="M278" s="40">
        <f t="shared" si="4"/>
        <v>94.900497439999995</v>
      </c>
      <c r="N278" s="40">
        <f t="shared" si="4"/>
        <v>94.900497439999995</v>
      </c>
      <c r="P278">
        <v>0</v>
      </c>
      <c r="Q278">
        <v>0</v>
      </c>
      <c r="R278">
        <v>0</v>
      </c>
      <c r="S278">
        <v>0</v>
      </c>
      <c r="U278">
        <v>0</v>
      </c>
      <c r="V278">
        <v>0</v>
      </c>
      <c r="W278">
        <v>0</v>
      </c>
      <c r="X278" s="41">
        <v>0</v>
      </c>
      <c r="Z278" s="39">
        <v>0</v>
      </c>
      <c r="AA278">
        <v>0</v>
      </c>
      <c r="AB278">
        <v>0</v>
      </c>
      <c r="AC278">
        <v>0</v>
      </c>
      <c r="AE278" s="40">
        <f>$W20+Z278</f>
        <v>329.80999759999997</v>
      </c>
      <c r="AF278" s="40">
        <f t="shared" ref="AF278:AH293" si="5">$W20+AA278</f>
        <v>329.80999759999997</v>
      </c>
      <c r="AG278" s="40">
        <f t="shared" si="5"/>
        <v>329.80999759999997</v>
      </c>
      <c r="AH278" s="40">
        <f t="shared" si="5"/>
        <v>329.80999759999997</v>
      </c>
      <c r="AJ278">
        <v>0</v>
      </c>
      <c r="AK278">
        <v>0</v>
      </c>
      <c r="AL278">
        <v>0</v>
      </c>
      <c r="AM278">
        <v>0</v>
      </c>
      <c r="AO278">
        <v>0</v>
      </c>
      <c r="AP278">
        <v>0</v>
      </c>
      <c r="AQ278">
        <v>0</v>
      </c>
      <c r="AR278" s="41">
        <v>0</v>
      </c>
    </row>
    <row r="279" spans="1:44" x14ac:dyDescent="0.2">
      <c r="C279" s="15">
        <v>0.4</v>
      </c>
      <c r="E279" s="39">
        <v>2</v>
      </c>
      <c r="F279" s="2">
        <f>C$278*($H21-$H20)+(1-C$278)*F278</f>
        <v>0</v>
      </c>
      <c r="G279" s="2">
        <f>C$279*($H21-$H20)+(1-C$279)*G278</f>
        <v>0</v>
      </c>
      <c r="H279" s="2">
        <f>C$280*($H21-$H20)+(1-C$280)*H278</f>
        <v>0</v>
      </c>
      <c r="I279" s="2">
        <f>C$281*($H21-$H20)+(1-C$281)*I278</f>
        <v>0</v>
      </c>
      <c r="K279" s="40">
        <f t="shared" ref="K279:N342" si="6">$H21+F279</f>
        <v>94.900497439999995</v>
      </c>
      <c r="L279" s="40">
        <f t="shared" si="4"/>
        <v>94.900497439999995</v>
      </c>
      <c r="M279" s="40">
        <f t="shared" si="4"/>
        <v>94.900497439999995</v>
      </c>
      <c r="N279" s="40">
        <f t="shared" si="4"/>
        <v>94.900497439999995</v>
      </c>
      <c r="P279" s="42">
        <f>ABS(('6050_Module3Project_Data'!$C3-'Part 1'!K279)/'6050_Module3Project_Data'!$C3)</f>
        <v>1.2288201589803826E-2</v>
      </c>
      <c r="Q279" s="42">
        <f>ABS(('6050_Module3Project_Data'!$C3-'Part 1'!L279)/'6050_Module3Project_Data'!$C3)</f>
        <v>1.2288201589803826E-2</v>
      </c>
      <c r="R279" s="42">
        <f>ABS(('6050_Module3Project_Data'!$C3-'Part 1'!M279)/'6050_Module3Project_Data'!$C3)</f>
        <v>1.2288201589803826E-2</v>
      </c>
      <c r="S279" s="42">
        <f>ABS(('6050_Module3Project_Data'!$C3-'Part 1'!N279)/'6050_Module3Project_Data'!$C3)</f>
        <v>1.2288201589803826E-2</v>
      </c>
      <c r="U279">
        <f>ABS(('6050_Module3Project_Data'!$C3-'Part 1'!K279)/AVERAGE('6050_Module3Project_Data'!$C$2:$C$253))</f>
        <v>8.6016107550336996E-3</v>
      </c>
      <c r="V279">
        <f>ABS(('6050_Module3Project_Data'!$C3-'Part 1'!L279)/AVERAGE('6050_Module3Project_Data'!$C$2:$C$253))</f>
        <v>8.6016107550336996E-3</v>
      </c>
      <c r="W279">
        <f>ABS(('6050_Module3Project_Data'!$C3-'Part 1'!M279)/AVERAGE('6050_Module3Project_Data'!$C$2:$C$253))</f>
        <v>8.6016107550336996E-3</v>
      </c>
      <c r="X279" s="41">
        <f>ABS(('6050_Module3Project_Data'!$C3-'Part 1'!N279)/AVERAGE('6050_Module3Project_Data'!$C$2:$C$253))</f>
        <v>8.6016107550336996E-3</v>
      </c>
      <c r="Z279" s="39">
        <f>$C$278*($W21-$W20)+(1-$C$278)*Z278</f>
        <v>0</v>
      </c>
      <c r="AA279">
        <f>$C$279*($W21-$W20)+(1-$C$279)*AA278</f>
        <v>0</v>
      </c>
      <c r="AB279">
        <f>$C$280*($W21-$W20)+(1-$C$280)*AB278</f>
        <v>0</v>
      </c>
      <c r="AC279">
        <f>$C$281*($W21-$W20)+(1-$C$281)*AC278</f>
        <v>0</v>
      </c>
      <c r="AE279" s="40">
        <f>$W21+Z279</f>
        <v>329.80999759999997</v>
      </c>
      <c r="AF279" s="40">
        <f t="shared" si="5"/>
        <v>329.80999759999997</v>
      </c>
      <c r="AG279" s="40">
        <f t="shared" si="5"/>
        <v>329.80999759999997</v>
      </c>
      <c r="AH279" s="40">
        <f t="shared" si="5"/>
        <v>329.80999759999997</v>
      </c>
      <c r="AJ279" s="42">
        <f>ABS(('6050_Module3Project_Data'!$E3-'Part 1'!AE279)/'6050_Module3Project_Data'!$E3)</f>
        <v>1.1997556837020694E-2</v>
      </c>
      <c r="AK279" s="42">
        <f>ABS(('6050_Module3Project_Data'!$E3-'Part 1'!AF279)/'6050_Module3Project_Data'!$E3)</f>
        <v>1.1997556837020694E-2</v>
      </c>
      <c r="AL279" s="42">
        <f>ABS(('6050_Module3Project_Data'!$E3-'Part 1'!AG279)/'6050_Module3Project_Data'!$E3)</f>
        <v>1.1997556837020694E-2</v>
      </c>
      <c r="AM279" s="42">
        <f>ABS(('6050_Module3Project_Data'!$E3-'Part 1'!AH279)/'6050_Module3Project_Data'!$E3)</f>
        <v>1.1997556837020694E-2</v>
      </c>
      <c r="AO279">
        <f>ABS(('6050_Module3Project_Data'!$E3-'Part 1'!AE279)/AVERAGE('6050_Module3Project_Data'!$E$2:$E$253))</f>
        <v>8.7578976102103637E-3</v>
      </c>
      <c r="AP279">
        <f>ABS(('6050_Module3Project_Data'!$E3-'Part 1'!AF279)/AVERAGE('6050_Module3Project_Data'!$E$2:$E$253))</f>
        <v>8.7578976102103637E-3</v>
      </c>
      <c r="AQ279">
        <f>ABS(('6050_Module3Project_Data'!$E3-'Part 1'!AG279)/AVERAGE('6050_Module3Project_Data'!$E$2:$E$253))</f>
        <v>8.7578976102103637E-3</v>
      </c>
      <c r="AR279" s="41">
        <f>ABS(('6050_Module3Project_Data'!$E3-'Part 1'!AH279)/AVERAGE('6050_Module3Project_Data'!$E$2:$E$253))</f>
        <v>8.7578976102103637E-3</v>
      </c>
    </row>
    <row r="280" spans="1:44" x14ac:dyDescent="0.2">
      <c r="C280" s="15">
        <v>0.6</v>
      </c>
      <c r="E280" s="39">
        <v>3</v>
      </c>
      <c r="F280" s="29">
        <f t="shared" ref="F280:F343" si="7">C$278*($H22-$H21)+(1-C$278)*F279</f>
        <v>-0.138240051599999</v>
      </c>
      <c r="G280" s="29">
        <f t="shared" ref="G280:G343" si="8">C$279*($H22-$H21)+(1-C$279)*G279</f>
        <v>-0.276480103199998</v>
      </c>
      <c r="H280" s="29">
        <f t="shared" ref="H280:H343" si="9">C$280*($H22-$H21)+(1-C$280)*H279</f>
        <v>-0.41472015479999697</v>
      </c>
      <c r="I280" s="29">
        <f t="shared" ref="I280:I343" si="10">C$281*($H22-$H21)+(1-C$281)*I279</f>
        <v>-0.55296020639999599</v>
      </c>
      <c r="K280" s="40">
        <f t="shared" si="6"/>
        <v>94.071057130400007</v>
      </c>
      <c r="L280" s="40">
        <f t="shared" si="4"/>
        <v>93.932817078799999</v>
      </c>
      <c r="M280" s="40">
        <f t="shared" si="4"/>
        <v>93.794577027200006</v>
      </c>
      <c r="N280" s="40">
        <f t="shared" si="4"/>
        <v>93.656336975599999</v>
      </c>
      <c r="P280" s="42">
        <f>ABS(('6050_Module3Project_Data'!$C4-'Part 1'!K280)/'6050_Module3Project_Data'!$C4)</f>
        <v>1.1277012647023374E-2</v>
      </c>
      <c r="Q280" s="42">
        <f>ABS(('6050_Module3Project_Data'!$C4-'Part 1'!L280)/'6050_Module3Project_Data'!$C4)</f>
        <v>1.2729968752324961E-2</v>
      </c>
      <c r="R280" s="42">
        <f>ABS(('6050_Module3Project_Data'!$C4-'Part 1'!M280)/'6050_Module3Project_Data'!$C4)</f>
        <v>1.4182924857626398E-2</v>
      </c>
      <c r="S280" s="42">
        <f>ABS(('6050_Module3Project_Data'!$C4-'Part 1'!N280)/'6050_Module3Project_Data'!$C4)</f>
        <v>1.5635880962927985E-2</v>
      </c>
      <c r="U280">
        <f>ABS(('6050_Module3Project_Data'!$C4-'Part 1'!K280)/AVERAGE('6050_Module3Project_Data'!$C$2:$C$253))</f>
        <v>8.0112928049529738E-3</v>
      </c>
      <c r="V280">
        <f>ABS(('6050_Module3Project_Data'!$C4-'Part 1'!L280)/AVERAGE('6050_Module3Project_Data'!$C$2:$C$253))</f>
        <v>9.0434860955570743E-3</v>
      </c>
      <c r="W280">
        <f>ABS(('6050_Module3Project_Data'!$C4-'Part 1'!M280)/AVERAGE('6050_Module3Project_Data'!$C$2:$C$253))</f>
        <v>1.0075679386161067E-2</v>
      </c>
      <c r="X280" s="41">
        <f>ABS(('6050_Module3Project_Data'!$C4-'Part 1'!N280)/AVERAGE('6050_Module3Project_Data'!$C$2:$C$253))</f>
        <v>1.1107872676765166E-2</v>
      </c>
      <c r="Z280" s="39">
        <f t="shared" ref="Z280:Z343" si="11">$C$278*($W22-$W21)+(1-$C$278)*Z279</f>
        <v>-0.46920044399998917</v>
      </c>
      <c r="AA280">
        <f t="shared" ref="AA280:AA343" si="12">$C$279*($W22-$W21)+(1-$C$279)*AA279</f>
        <v>-0.93840088799997834</v>
      </c>
      <c r="AB280">
        <f t="shared" ref="AB280:AB343" si="13">$C$280*($W22-$W21)+(1-$C$280)*AB279</f>
        <v>-1.4076013319999674</v>
      </c>
      <c r="AC280">
        <f t="shared" ref="AC280:AC343" si="14">$C$281*($W22-$W21)+(1-$C$281)*AC279</f>
        <v>-1.8768017759999567</v>
      </c>
      <c r="AE280" s="40">
        <f>$W22+Z280</f>
        <v>326.99479493600006</v>
      </c>
      <c r="AF280" s="40">
        <f t="shared" si="5"/>
        <v>326.52559449200004</v>
      </c>
      <c r="AG280" s="40">
        <f t="shared" si="5"/>
        <v>326.05639404800007</v>
      </c>
      <c r="AH280" s="40">
        <f t="shared" si="5"/>
        <v>325.58719360400005</v>
      </c>
      <c r="AJ280" s="42">
        <f>ABS(('6050_Module3Project_Data'!$E4-'Part 1'!AE280)/'6050_Module3Project_Data'!$E4)</f>
        <v>2.6308525195885297E-2</v>
      </c>
      <c r="AK280" s="42">
        <f>ABS(('6050_Module3Project_Data'!$E4-'Part 1'!AF280)/'6050_Module3Project_Data'!$E4)</f>
        <v>2.7705662029168975E-2</v>
      </c>
      <c r="AL280" s="42">
        <f>ABS(('6050_Module3Project_Data'!$E4-'Part 1'!AG280)/'6050_Module3Project_Data'!$E4)</f>
        <v>2.910279886245248E-2</v>
      </c>
      <c r="AM280" s="42">
        <f>ABS(('6050_Module3Project_Data'!$E4-'Part 1'!AH280)/'6050_Module3Project_Data'!$E4)</f>
        <v>3.0499935695736155E-2</v>
      </c>
      <c r="AO280">
        <f>ABS(('6050_Module3Project_Data'!$E4-'Part 1'!AE280)/AVERAGE('6050_Module3Project_Data'!$E$2:$E$253))</f>
        <v>1.9789675380587613E-2</v>
      </c>
      <c r="AP280">
        <f>ABS(('6050_Module3Project_Data'!$E4-'Part 1'!AF280)/AVERAGE('6050_Module3Project_Data'!$E$2:$E$253))</f>
        <v>2.0840623093812925E-2</v>
      </c>
      <c r="AQ280">
        <f>ABS(('6050_Module3Project_Data'!$E4-'Part 1'!AG280)/AVERAGE('6050_Module3Project_Data'!$E$2:$E$253))</f>
        <v>2.1891570807038106E-2</v>
      </c>
      <c r="AR280" s="41">
        <f>ABS(('6050_Module3Project_Data'!$E4-'Part 1'!AH280)/AVERAGE('6050_Module3Project_Data'!$E$2:$E$253))</f>
        <v>2.2942518520263414E-2</v>
      </c>
    </row>
    <row r="281" spans="1:44" x14ac:dyDescent="0.2">
      <c r="C281" s="15">
        <v>0.8</v>
      </c>
      <c r="E281" s="39">
        <v>4</v>
      </c>
      <c r="F281" s="29">
        <f t="shared" si="7"/>
        <v>1.5719596799993879E-3</v>
      </c>
      <c r="G281" s="29">
        <f t="shared" si="8"/>
        <v>5.8439939999998386E-2</v>
      </c>
      <c r="H281" s="29">
        <f t="shared" si="9"/>
        <v>0.17060394095999695</v>
      </c>
      <c r="I281" s="29">
        <f t="shared" si="10"/>
        <v>0.33806396255999521</v>
      </c>
      <c r="K281" s="40">
        <f t="shared" si="6"/>
        <v>94.771689146479986</v>
      </c>
      <c r="L281" s="40">
        <f t="shared" si="4"/>
        <v>94.828557126799993</v>
      </c>
      <c r="M281" s="40">
        <f t="shared" si="4"/>
        <v>94.940721127759986</v>
      </c>
      <c r="N281" s="40">
        <f t="shared" si="4"/>
        <v>95.108181149359993</v>
      </c>
      <c r="P281" s="42">
        <f>ABS(('6050_Module3Project_Data'!$C5-'Part 1'!K281)/'6050_Module3Project_Data'!$C5)</f>
        <v>5.9921877811494832E-3</v>
      </c>
      <c r="Q281" s="42">
        <f>ABS(('6050_Module3Project_Data'!$C5-'Part 1'!L281)/'6050_Module3Project_Data'!$C5)</f>
        <v>5.3957309994641231E-3</v>
      </c>
      <c r="R281" s="42">
        <f>ABS(('6050_Module3Project_Data'!$C5-'Part 1'!M281)/'6050_Module3Project_Data'!$C5)</f>
        <v>4.2193048514439831E-3</v>
      </c>
      <c r="S281" s="42">
        <f>ABS(('6050_Module3Project_Data'!$C5-'Part 1'!N281)/'6050_Module3Project_Data'!$C5)</f>
        <v>2.4629093370887633E-3</v>
      </c>
      <c r="U281">
        <f>ABS(('6050_Module3Project_Data'!$C5-'Part 1'!K281)/AVERAGE('6050_Module3Project_Data'!$C$2:$C$253))</f>
        <v>4.2658087704378327E-3</v>
      </c>
      <c r="V281">
        <f>ABS(('6050_Module3Project_Data'!$C5-'Part 1'!L281)/AVERAGE('6050_Module3Project_Data'!$C$2:$C$253))</f>
        <v>3.8411941449575139E-3</v>
      </c>
      <c r="W281">
        <f>ABS(('6050_Module3Project_Data'!$C5-'Part 1'!M281)/AVERAGE('6050_Module3Project_Data'!$C$2:$C$253))</f>
        <v>3.0037022032356831E-3</v>
      </c>
      <c r="X281" s="41">
        <f>ABS(('6050_Module3Project_Data'!$C5-'Part 1'!N281)/AVERAGE('6050_Module3Project_Data'!$C$2:$C$253))</f>
        <v>1.7533329452721273E-3</v>
      </c>
      <c r="Z281" s="39">
        <f t="shared" si="11"/>
        <v>0.62855859120000335</v>
      </c>
      <c r="AA281">
        <f t="shared" si="12"/>
        <v>1.4447973600000024</v>
      </c>
      <c r="AB281">
        <f t="shared" si="13"/>
        <v>2.448716306399997</v>
      </c>
      <c r="AC281">
        <f t="shared" si="14"/>
        <v>3.6403154303999874</v>
      </c>
      <c r="AE281" s="40">
        <f t="shared" ref="AE281:AH342" si="15">$W23+Z281</f>
        <v>333.11214870319998</v>
      </c>
      <c r="AF281" s="40">
        <f t="shared" si="5"/>
        <v>333.928387472</v>
      </c>
      <c r="AG281" s="40">
        <f t="shared" si="5"/>
        <v>334.9323064184</v>
      </c>
      <c r="AH281" s="40">
        <f t="shared" si="5"/>
        <v>336.1239055424</v>
      </c>
      <c r="AJ281" s="42">
        <f>ABS(('6050_Module3Project_Data'!$E5-'Part 1'!AE281)/'6050_Module3Project_Data'!$E5)</f>
        <v>7.1417950210127821E-3</v>
      </c>
      <c r="AK281" s="42">
        <f>ABS(('6050_Module3Project_Data'!$E5-'Part 1'!AF281)/'6050_Module3Project_Data'!$E5)</f>
        <v>9.6096371035525232E-3</v>
      </c>
      <c r="AL281" s="42">
        <f>ABS(('6050_Module3Project_Data'!$E5-'Part 1'!AG281)/'6050_Module3Project_Data'!$E5)</f>
        <v>1.2644917364777032E-2</v>
      </c>
      <c r="AM281" s="42">
        <f>ABS(('6050_Module3Project_Data'!$E5-'Part 1'!AH281)/'6050_Module3Project_Data'!$E5)</f>
        <v>1.6247635804686307E-2</v>
      </c>
      <c r="AO281">
        <f>ABS(('6050_Module3Project_Data'!$E5-'Part 1'!AE281)/AVERAGE('6050_Module3Project_Data'!$E$2:$E$253))</f>
        <v>5.2909045796342528E-3</v>
      </c>
      <c r="AP281">
        <f>ABS(('6050_Module3Project_Data'!$E5-'Part 1'!AF281)/AVERAGE('6050_Module3Project_Data'!$E$2:$E$253))</f>
        <v>7.1191728144276963E-3</v>
      </c>
      <c r="AQ281">
        <f>ABS(('6050_Module3Project_Data'!$E5-'Part 1'!AG281)/AVERAGE('6050_Module3Project_Data'!$E$2:$E$253))</f>
        <v>9.3678201345112136E-3</v>
      </c>
      <c r="AR281" s="41">
        <f>ABS(('6050_Module3Project_Data'!$E5-'Part 1'!AH281)/AVERAGE('6050_Module3Project_Data'!$E$2:$E$253))</f>
        <v>1.2036846539884804E-2</v>
      </c>
    </row>
    <row r="282" spans="1:44" x14ac:dyDescent="0.2">
      <c r="C282" s="17" t="s">
        <v>15</v>
      </c>
      <c r="E282" s="39">
        <v>5</v>
      </c>
      <c r="F282" s="29">
        <f t="shared" si="7"/>
        <v>7.0003783728000493E-2</v>
      </c>
      <c r="G282" s="29">
        <f t="shared" si="8"/>
        <v>0.17255639596800099</v>
      </c>
      <c r="H282" s="29">
        <f t="shared" si="9"/>
        <v>0.27448022433600167</v>
      </c>
      <c r="I282" s="29">
        <f t="shared" si="10"/>
        <v>0.34259765644800294</v>
      </c>
      <c r="K282" s="40">
        <f t="shared" si="6"/>
        <v>95.183852050447996</v>
      </c>
      <c r="L282" s="40">
        <f t="shared" si="4"/>
        <v>95.286404662688</v>
      </c>
      <c r="M282" s="40">
        <f t="shared" si="4"/>
        <v>95.388328491056001</v>
      </c>
      <c r="N282" s="40">
        <f t="shared" si="4"/>
        <v>95.456445923168005</v>
      </c>
      <c r="P282" s="42">
        <f>ABS(('6050_Module3Project_Data'!$C6-'Part 1'!K282)/'6050_Module3Project_Data'!$C6)</f>
        <v>6.1877188454805788E-3</v>
      </c>
      <c r="Q282" s="42">
        <f>ABS(('6050_Module3Project_Data'!$C6-'Part 1'!L282)/'6050_Module3Project_Data'!$C6)</f>
        <v>7.2718016678139799E-3</v>
      </c>
      <c r="R282" s="42">
        <f>ABS(('6050_Module3Project_Data'!$C6-'Part 1'!M282)/'6050_Module3Project_Data'!$C6)</f>
        <v>8.3492376209969073E-3</v>
      </c>
      <c r="S282" s="42">
        <f>ABS(('6050_Module3Project_Data'!$C6-'Part 1'!N282)/'6050_Module3Project_Data'!$C6)</f>
        <v>9.0693064368088921E-3</v>
      </c>
      <c r="U282">
        <f>ABS(('6050_Module3Project_Data'!$C6-'Part 1'!K282)/AVERAGE('6050_Module3Project_Data'!$C$2:$C$253))</f>
        <v>4.3706092554193698E-3</v>
      </c>
      <c r="V282">
        <f>ABS(('6050_Module3Project_Data'!$C6-'Part 1'!L282)/AVERAGE('6050_Module3Project_Data'!$C$2:$C$253))</f>
        <v>5.1363360984209971E-3</v>
      </c>
      <c r="W282">
        <f>ABS(('6050_Module3Project_Data'!$C6-'Part 1'!M282)/AVERAGE('6050_Module3Project_Data'!$C$2:$C$253))</f>
        <v>5.8973680177271436E-3</v>
      </c>
      <c r="X282" s="41">
        <f>ABS(('6050_Module3Project_Data'!$C6-'Part 1'!N282)/AVERAGE('6050_Module3Project_Data'!$C$2:$C$253))</f>
        <v>6.405978623592881E-3</v>
      </c>
      <c r="Z282" s="39">
        <f t="shared" si="11"/>
        <v>0.29481605952000711</v>
      </c>
      <c r="AA282">
        <f t="shared" si="12"/>
        <v>0.45081678912001005</v>
      </c>
      <c r="AB282">
        <f t="shared" si="13"/>
        <v>0.35539408224001201</v>
      </c>
      <c r="AC282">
        <f t="shared" si="14"/>
        <v>-0.10406016767998527</v>
      </c>
      <c r="AE282" s="40">
        <f t="shared" si="15"/>
        <v>331.73825210432005</v>
      </c>
      <c r="AF282" s="40">
        <f t="shared" si="5"/>
        <v>331.89425283392001</v>
      </c>
      <c r="AG282" s="40">
        <f t="shared" si="5"/>
        <v>331.79883012704005</v>
      </c>
      <c r="AH282" s="40">
        <f t="shared" si="5"/>
        <v>331.33937587712006</v>
      </c>
      <c r="AJ282" s="42">
        <f>ABS(('6050_Module3Project_Data'!$E6-'Part 1'!AE282)/'6050_Module3Project_Data'!$E6)</f>
        <v>2.2171070796449421E-2</v>
      </c>
      <c r="AK282" s="42">
        <f>ABS(('6050_Module3Project_Data'!$E6-'Part 1'!AF282)/'6050_Module3Project_Data'!$E6)</f>
        <v>2.1711244335641623E-2</v>
      </c>
      <c r="AL282" s="42">
        <f>ABS(('6050_Module3Project_Data'!$E6-'Part 1'!AG282)/'6050_Module3Project_Data'!$E6)</f>
        <v>2.1992511517518472E-2</v>
      </c>
      <c r="AM282" s="42">
        <f>ABS(('6050_Module3Project_Data'!$E6-'Part 1'!AH282)/'6050_Module3Project_Data'!$E6)</f>
        <v>2.3346795065971006E-2</v>
      </c>
      <c r="AO282">
        <f>ABS(('6050_Module3Project_Data'!$E6-'Part 1'!AE282)/AVERAGE('6050_Module3Project_Data'!$E$2:$E$253))</f>
        <v>1.6847754836543376E-2</v>
      </c>
      <c r="AP282">
        <f>ABS(('6050_Module3Project_Data'!$E6-'Part 1'!AF282)/AVERAGE('6050_Module3Project_Data'!$E$2:$E$253))</f>
        <v>1.6498333577183822E-2</v>
      </c>
      <c r="AQ282">
        <f>ABS(('6050_Module3Project_Data'!$E6-'Part 1'!AG282)/AVERAGE('6050_Module3Project_Data'!$E$2:$E$253))</f>
        <v>1.6712067977625387E-2</v>
      </c>
      <c r="AR282" s="41">
        <f>ABS(('6050_Module3Project_Data'!$E6-'Part 1'!AH282)/AVERAGE('6050_Module3Project_Data'!$E$2:$E$253))</f>
        <v>1.7741185489042396E-2</v>
      </c>
    </row>
    <row r="283" spans="1:44" x14ac:dyDescent="0.2">
      <c r="C283" s="9">
        <v>0.6</v>
      </c>
      <c r="E283" s="39">
        <v>6</v>
      </c>
      <c r="F283" s="29">
        <f t="shared" si="7"/>
        <v>-5.8383918240004495E-3</v>
      </c>
      <c r="G283" s="29">
        <f t="shared" si="8"/>
        <v>-2.0149000032001096E-2</v>
      </c>
      <c r="H283" s="29">
        <f t="shared" si="9"/>
        <v>-7.573216668480183E-2</v>
      </c>
      <c r="I283" s="29">
        <f t="shared" si="10"/>
        <v>-0.17884614393600279</v>
      </c>
      <c r="K283" s="40">
        <f t="shared" si="6"/>
        <v>94.798802780863994</v>
      </c>
      <c r="L283" s="40">
        <f t="shared" si="4"/>
        <v>94.784492172655987</v>
      </c>
      <c r="M283" s="40">
        <f t="shared" si="4"/>
        <v>94.728909006003192</v>
      </c>
      <c r="N283" s="40">
        <f t="shared" si="4"/>
        <v>94.625795028751995</v>
      </c>
      <c r="P283" s="42">
        <f>ABS(('6050_Module3Project_Data'!$C7-'Part 1'!K283)/'6050_Module3Project_Data'!$C7)</f>
        <v>2.6689996038785678E-3</v>
      </c>
      <c r="Q283" s="42">
        <f>ABS(('6050_Module3Project_Data'!$C7-'Part 1'!L283)/'6050_Module3Project_Data'!$C7)</f>
        <v>2.8195543870793661E-3</v>
      </c>
      <c r="R283" s="42">
        <f>ABS(('6050_Module3Project_Data'!$C7-'Part 1'!M283)/'6050_Module3Project_Data'!$C7)</f>
        <v>3.4043172066179107E-3</v>
      </c>
      <c r="S283" s="42">
        <f>ABS(('6050_Module3Project_Data'!$C7-'Part 1'!N283)/'6050_Module3Project_Data'!$C7)</f>
        <v>4.4891280171983046E-3</v>
      </c>
      <c r="U283">
        <f>ABS(('6050_Module3Project_Data'!$C7-'Part 1'!K283)/AVERAGE('6050_Module3Project_Data'!$C$2:$C$253))</f>
        <v>1.8942582523128169E-3</v>
      </c>
      <c r="V283">
        <f>ABS(('6050_Module3Project_Data'!$C7-'Part 1'!L283)/AVERAGE('6050_Module3Project_Data'!$C$2:$C$253))</f>
        <v>2.0011108873183993E-3</v>
      </c>
      <c r="W283">
        <f>ABS(('6050_Module3Project_Data'!$C7-'Part 1'!M283)/AVERAGE('6050_Module3Project_Data'!$C$2:$C$253))</f>
        <v>2.4161322290027179E-3</v>
      </c>
      <c r="X283" s="41">
        <f>ABS(('6050_Module3Project_Data'!$C7-'Part 1'!N283)/AVERAGE('6050_Module3Project_Data'!$C$2:$C$253))</f>
        <v>3.1860506010975981E-3</v>
      </c>
      <c r="Z283" s="39">
        <f t="shared" si="11"/>
        <v>1.173841698239998</v>
      </c>
      <c r="AA283">
        <f t="shared" si="12"/>
        <v>2.1464677747199907</v>
      </c>
      <c r="AB283">
        <f t="shared" si="13"/>
        <v>2.9561241847679813</v>
      </c>
      <c r="AC283">
        <f t="shared" si="14"/>
        <v>3.7311433689599722</v>
      </c>
      <c r="AE283" s="40">
        <f t="shared" si="15"/>
        <v>337.30722199615997</v>
      </c>
      <c r="AF283" s="40">
        <f t="shared" si="5"/>
        <v>338.27984807263999</v>
      </c>
      <c r="AG283" s="40">
        <f t="shared" si="5"/>
        <v>339.08950448268797</v>
      </c>
      <c r="AH283" s="40">
        <f t="shared" si="5"/>
        <v>339.86452366687996</v>
      </c>
      <c r="AJ283" s="42">
        <f>ABS(('6050_Module3Project_Data'!$E7-'Part 1'!AE283)/'6050_Module3Project_Data'!$E7)</f>
        <v>4.9074011738145101E-3</v>
      </c>
      <c r="AK283" s="42">
        <f>ABS(('6050_Module3Project_Data'!$E7-'Part 1'!AF283)/'6050_Module3Project_Data'!$E7)</f>
        <v>7.8050537560665247E-3</v>
      </c>
      <c r="AL283" s="42">
        <f>ABS(('6050_Module3Project_Data'!$E7-'Part 1'!AG283)/'6050_Module3Project_Data'!$E7)</f>
        <v>1.021718627445742E-2</v>
      </c>
      <c r="AM283" s="42">
        <f>ABS(('6050_Module3Project_Data'!$E7-'Part 1'!AH283)/'6050_Module3Project_Data'!$E7)</f>
        <v>1.2526127392400898E-2</v>
      </c>
      <c r="AO283">
        <f>ABS(('6050_Module3Project_Data'!$E7-'Part 1'!AE283)/AVERAGE('6050_Module3Project_Data'!$E$2:$E$253))</f>
        <v>3.689553843500025E-3</v>
      </c>
      <c r="AP283">
        <f>ABS(('6050_Module3Project_Data'!$E7-'Part 1'!AF283)/AVERAGE('6050_Module3Project_Data'!$E$2:$E$253))</f>
        <v>5.8681092220621515E-3</v>
      </c>
      <c r="AQ283">
        <f>ABS(('6050_Module3Project_Data'!$E7-'Part 1'!AG283)/AVERAGE('6050_Module3Project_Data'!$E$2:$E$253))</f>
        <v>7.6816338329597795E-3</v>
      </c>
      <c r="AR283" s="41">
        <f>ABS(('6050_Module3Project_Data'!$E7-'Part 1'!AH283)/AVERAGE('6050_Module3Project_Data'!$E$2:$E$253))</f>
        <v>9.4175755818390206E-3</v>
      </c>
    </row>
    <row r="284" spans="1:44" x14ac:dyDescent="0.2">
      <c r="C284" s="13" t="s">
        <v>10</v>
      </c>
      <c r="E284" s="39">
        <v>7</v>
      </c>
      <c r="F284" s="29">
        <f t="shared" si="7"/>
        <v>2.5072089018240117E-2</v>
      </c>
      <c r="G284" s="29">
        <f t="shared" si="8"/>
        <v>4.7396204935680301E-2</v>
      </c>
      <c r="H284" s="29">
        <f t="shared" si="9"/>
        <v>5.8935540758400691E-2</v>
      </c>
      <c r="I284" s="29">
        <f t="shared" si="10"/>
        <v>8.3201981122561358E-2</v>
      </c>
      <c r="K284" s="40">
        <f t="shared" si="6"/>
        <v>94.978427274093434</v>
      </c>
      <c r="L284" s="40">
        <f t="shared" si="4"/>
        <v>95.000751390010876</v>
      </c>
      <c r="M284" s="40">
        <f t="shared" si="4"/>
        <v>95.012290725833594</v>
      </c>
      <c r="N284" s="40">
        <f t="shared" si="4"/>
        <v>95.036557166197753</v>
      </c>
      <c r="P284" s="42">
        <f>ABS(('6050_Module3Project_Data'!$C8-'Part 1'!K284)/'6050_Module3Project_Data'!$C8)</f>
        <v>8.7133347044404778E-3</v>
      </c>
      <c r="Q284" s="42">
        <f>ABS(('6050_Module3Project_Data'!$C8-'Part 1'!L284)/'6050_Module3Project_Data'!$C8)</f>
        <v>8.9504267900614165E-3</v>
      </c>
      <c r="R284" s="42">
        <f>ABS(('6050_Module3Project_Data'!$C8-'Part 1'!M284)/'6050_Module3Project_Data'!$C8)</f>
        <v>9.0729796923580339E-3</v>
      </c>
      <c r="S284" s="42">
        <f>ABS(('6050_Module3Project_Data'!$C8-'Part 1'!N284)/'6050_Module3Project_Data'!$C8)</f>
        <v>9.3307001314478187E-3</v>
      </c>
      <c r="U284">
        <f>ABS(('6050_Module3Project_Data'!$C8-'Part 1'!K284)/AVERAGE('6050_Module3Project_Data'!$C$2:$C$253))</f>
        <v>6.1258837821683279E-3</v>
      </c>
      <c r="V284">
        <f>ABS(('6050_Module3Project_Data'!$C8-'Part 1'!L284)/AVERAGE('6050_Module3Project_Data'!$C$2:$C$253))</f>
        <v>6.2925706605509064E-3</v>
      </c>
      <c r="W284">
        <f>ABS(('6050_Module3Project_Data'!$C8-'Part 1'!M284)/AVERAGE('6050_Module3Project_Data'!$C$2:$C$253))</f>
        <v>6.3787311102641393E-3</v>
      </c>
      <c r="X284" s="41">
        <f>ABS(('6050_Module3Project_Data'!$C8-'Part 1'!N284)/AVERAGE('6050_Module3Project_Data'!$C$2:$C$253))</f>
        <v>6.5599206905690077E-3</v>
      </c>
      <c r="Z284" s="39">
        <f t="shared" si="11"/>
        <v>0.88226816684159615</v>
      </c>
      <c r="AA284">
        <f t="shared" si="12"/>
        <v>1.17427028133119</v>
      </c>
      <c r="AB284">
        <f t="shared" si="13"/>
        <v>1.0120340986559861</v>
      </c>
      <c r="AC284">
        <f t="shared" si="14"/>
        <v>0.51900790679038566</v>
      </c>
      <c r="AE284" s="40">
        <f t="shared" si="15"/>
        <v>336.73162250600956</v>
      </c>
      <c r="AF284" s="40">
        <f t="shared" si="5"/>
        <v>337.02362462049916</v>
      </c>
      <c r="AG284" s="40">
        <f t="shared" si="5"/>
        <v>336.86138843782396</v>
      </c>
      <c r="AH284" s="40">
        <f t="shared" si="5"/>
        <v>336.36836224595834</v>
      </c>
      <c r="AJ284" s="42">
        <f>ABS(('6050_Module3Project_Data'!$E8-'Part 1'!AE284)/'6050_Module3Project_Data'!$E8)</f>
        <v>2.3344886767412792E-2</v>
      </c>
      <c r="AK284" s="42">
        <f>ABS(('6050_Module3Project_Data'!$E8-'Part 1'!AF284)/'6050_Module3Project_Data'!$E8)</f>
        <v>2.4232296356581619E-2</v>
      </c>
      <c r="AL284" s="42">
        <f>ABS(('6050_Module3Project_Data'!$E8-'Part 1'!AG284)/'6050_Module3Project_Data'!$E8)</f>
        <v>2.3739252172748342E-2</v>
      </c>
      <c r="AM284" s="42">
        <f>ABS(('6050_Module3Project_Data'!$E8-'Part 1'!AH284)/'6050_Module3Project_Data'!$E8)</f>
        <v>2.2240919973552847E-2</v>
      </c>
      <c r="AO284">
        <f>ABS(('6050_Module3Project_Data'!$E8-'Part 1'!AE284)/AVERAGE('6050_Module3Project_Data'!$E$2:$E$253))</f>
        <v>1.7205858458464125E-2</v>
      </c>
      <c r="AP284">
        <f>ABS(('6050_Module3Project_Data'!$E8-'Part 1'!AF284)/AVERAGE('6050_Module3Project_Data'!$E$2:$E$253))</f>
        <v>1.7859905057106711E-2</v>
      </c>
      <c r="AQ284">
        <f>ABS(('6050_Module3Project_Data'!$E8-'Part 1'!AG284)/AVERAGE('6050_Module3Project_Data'!$E$2:$E$253))</f>
        <v>1.7496517197258695E-2</v>
      </c>
      <c r="AR284" s="41">
        <f>ABS(('6050_Module3Project_Data'!$E8-'Part 1'!AH284)/AVERAGE('6050_Module3Project_Data'!$E$2:$E$253))</f>
        <v>1.6392202920647879E-2</v>
      </c>
    </row>
    <row r="285" spans="1:44" x14ac:dyDescent="0.2">
      <c r="C285" s="16" t="s">
        <v>11</v>
      </c>
      <c r="E285" s="39">
        <v>8</v>
      </c>
      <c r="F285" s="29">
        <f t="shared" si="7"/>
        <v>-7.5385295394429966E-2</v>
      </c>
      <c r="G285" s="29">
        <f t="shared" si="8"/>
        <v>-0.16244821025663594</v>
      </c>
      <c r="H285" s="29">
        <f t="shared" si="9"/>
        <v>-0.2627546835237059</v>
      </c>
      <c r="I285" s="29">
        <f t="shared" si="10"/>
        <v>-0.36513147021157599</v>
      </c>
      <c r="K285" s="40">
        <f t="shared" si="6"/>
        <v>94.40075505663566</v>
      </c>
      <c r="L285" s="40">
        <f t="shared" si="4"/>
        <v>94.313692141773444</v>
      </c>
      <c r="M285" s="40">
        <f t="shared" si="4"/>
        <v>94.213385668506376</v>
      </c>
      <c r="N285" s="40">
        <f t="shared" si="4"/>
        <v>94.111008881818506</v>
      </c>
      <c r="P285" s="42">
        <f>ABS(('6050_Module3Project_Data'!$C9-'Part 1'!K285)/'6050_Module3Project_Data'!$C9)</f>
        <v>1.7368728295497388E-3</v>
      </c>
      <c r="Q285" s="42">
        <f>ABS(('6050_Module3Project_Data'!$C9-'Part 1'!L285)/'6050_Module3Project_Data'!$C9)</f>
        <v>2.6575402288601313E-3</v>
      </c>
      <c r="R285" s="42">
        <f>ABS(('6050_Module3Project_Data'!$C9-'Part 1'!M285)/'6050_Module3Project_Data'!$C9)</f>
        <v>3.7182547710155217E-3</v>
      </c>
      <c r="S285" s="42">
        <f>ABS(('6050_Module3Project_Data'!$C9-'Part 1'!N285)/'6050_Module3Project_Data'!$C9)</f>
        <v>4.8008623324421332E-3</v>
      </c>
      <c r="U285">
        <f>ABS(('6050_Module3Project_Data'!$C9-'Part 1'!K285)/AVERAGE('6050_Module3Project_Data'!$C$2:$C$253))</f>
        <v>1.2263815380979114E-3</v>
      </c>
      <c r="V285">
        <f>ABS(('6050_Module3Project_Data'!$C9-'Part 1'!L285)/AVERAGE('6050_Module3Project_Data'!$C$2:$C$253))</f>
        <v>1.8764518725711524E-3</v>
      </c>
      <c r="W285">
        <f>ABS(('6050_Module3Project_Data'!$C9-'Part 1'!M285)/AVERAGE('6050_Module3Project_Data'!$C$2:$C$253))</f>
        <v>2.6254075298650578E-3</v>
      </c>
      <c r="X285" s="41">
        <f>ABS(('6050_Module3Project_Data'!$C9-'Part 1'!N285)/AVERAGE('6050_Module3Project_Data'!$C$2:$C$253))</f>
        <v>3.3898215409259498E-3</v>
      </c>
      <c r="Z285" s="39">
        <f t="shared" si="11"/>
        <v>-0.11010945122688032</v>
      </c>
      <c r="AA285">
        <f t="shared" si="12"/>
        <v>-0.92728580060160049</v>
      </c>
      <c r="AB285">
        <f t="shared" si="13"/>
        <v>-2.042958314638077</v>
      </c>
      <c r="AC285">
        <f t="shared" si="14"/>
        <v>-3.159894357442552</v>
      </c>
      <c r="AE285" s="40">
        <f t="shared" si="15"/>
        <v>331.6596249644403</v>
      </c>
      <c r="AF285" s="40">
        <f t="shared" si="5"/>
        <v>330.84244861506556</v>
      </c>
      <c r="AG285" s="40">
        <f t="shared" si="5"/>
        <v>329.72677610102909</v>
      </c>
      <c r="AH285" s="40">
        <f t="shared" si="5"/>
        <v>328.60984005822462</v>
      </c>
      <c r="AJ285" s="42">
        <f>ABS(('6050_Module3Project_Data'!$E9-'Part 1'!AE285)/'6050_Module3Project_Data'!$E9)</f>
        <v>2.1422129554181466E-2</v>
      </c>
      <c r="AK285" s="42">
        <f>ABS(('6050_Module3Project_Data'!$E9-'Part 1'!AF285)/'6050_Module3Project_Data'!$E9)</f>
        <v>2.3833248157585644E-2</v>
      </c>
      <c r="AL285" s="42">
        <f>ABS(('6050_Module3Project_Data'!$E9-'Part 1'!AG285)/'6050_Module3Project_Data'!$E9)</f>
        <v>2.7125094227235528E-2</v>
      </c>
      <c r="AM285" s="42">
        <f>ABS(('6050_Module3Project_Data'!$E9-'Part 1'!AH285)/'6050_Module3Project_Data'!$E9)</f>
        <v>3.0420668400030802E-2</v>
      </c>
      <c r="AO285">
        <f>ABS(('6050_Module3Project_Data'!$E9-'Part 1'!AE285)/AVERAGE('6050_Module3Project_Data'!$E$2:$E$253))</f>
        <v>1.6262321830792199E-2</v>
      </c>
      <c r="AP285">
        <f>ABS(('6050_Module3Project_Data'!$E9-'Part 1'!AF285)/AVERAGE('6050_Module3Project_Data'!$E$2:$E$253))</f>
        <v>1.8092690123617472E-2</v>
      </c>
      <c r="AQ285">
        <f>ABS(('6050_Module3Project_Data'!$E9-'Part 1'!AG285)/AVERAGE('6050_Module3Project_Data'!$E$2:$E$253))</f>
        <v>2.0591650839295969E-2</v>
      </c>
      <c r="AR285" s="41">
        <f>ABS(('6050_Module3Project_Data'!$E9-'Part 1'!AH285)/AVERAGE('6050_Module3Project_Data'!$E$2:$E$253))</f>
        <v>2.3093441694387797E-2</v>
      </c>
    </row>
    <row r="286" spans="1:44" x14ac:dyDescent="0.2">
      <c r="C286" s="13" t="s">
        <v>12</v>
      </c>
      <c r="E286" s="39">
        <v>9</v>
      </c>
      <c r="F286" s="29">
        <f t="shared" si="7"/>
        <v>-4.9644785759156485E-2</v>
      </c>
      <c r="G286" s="29">
        <f t="shared" si="8"/>
        <v>-7.6142025041206582E-2</v>
      </c>
      <c r="H286" s="29">
        <f t="shared" si="9"/>
        <v>-7.3111521740319901E-2</v>
      </c>
      <c r="I286" s="29">
        <f t="shared" si="10"/>
        <v>-3.0372491816765226E-2</v>
      </c>
      <c r="K286" s="40">
        <f t="shared" si="6"/>
        <v>94.479812819052867</v>
      </c>
      <c r="L286" s="40">
        <f t="shared" si="4"/>
        <v>94.453315579770816</v>
      </c>
      <c r="M286" s="40">
        <f t="shared" si="4"/>
        <v>94.456346083071708</v>
      </c>
      <c r="N286" s="40">
        <f t="shared" si="4"/>
        <v>94.49908511299526</v>
      </c>
      <c r="P286" s="42">
        <f>ABS(('6050_Module3Project_Data'!$C10-'Part 1'!K286)/'6050_Module3Project_Data'!$C10)</f>
        <v>1.0781974257093313E-2</v>
      </c>
      <c r="Q286" s="42">
        <f>ABS(('6050_Module3Project_Data'!$C10-'Part 1'!L286)/'6050_Module3Project_Data'!$C10)</f>
        <v>1.0498496432204215E-2</v>
      </c>
      <c r="R286" s="42">
        <f>ABS(('6050_Module3Project_Data'!$C10-'Part 1'!M286)/'6050_Module3Project_Data'!$C10)</f>
        <v>1.0530917941287158E-2</v>
      </c>
      <c r="S286" s="42">
        <f>ABS(('6050_Module3Project_Data'!$C10-'Part 1'!N286)/'6050_Module3Project_Data'!$C10)</f>
        <v>1.0988156792158907E-2</v>
      </c>
      <c r="U286">
        <f>ABS(('6050_Module3Project_Data'!$C10-'Part 1'!K286)/AVERAGE('6050_Module3Project_Data'!$C$2:$C$253))</f>
        <v>7.5250080863534406E-3</v>
      </c>
      <c r="V286">
        <f>ABS(('6050_Module3Project_Data'!$C10-'Part 1'!L286)/AVERAGE('6050_Module3Project_Data'!$C$2:$C$253))</f>
        <v>7.3271618595189669E-3</v>
      </c>
      <c r="W286">
        <f>ABS(('6050_Module3Project_Data'!$C10-'Part 1'!M286)/AVERAGE('6050_Module3Project_Data'!$C$2:$C$253))</f>
        <v>7.3497896373455026E-3</v>
      </c>
      <c r="X286" s="41">
        <f>ABS(('6050_Module3Project_Data'!$C10-'Part 1'!N286)/AVERAGE('6050_Module3Project_Data'!$C$2:$C$253))</f>
        <v>7.6689080073361598E-3</v>
      </c>
      <c r="Z286" s="39">
        <f t="shared" si="11"/>
        <v>0.76994591713843974</v>
      </c>
      <c r="AA286">
        <f t="shared" si="12"/>
        <v>1.1596954758789277</v>
      </c>
      <c r="AB286">
        <f t="shared" si="13"/>
        <v>1.7569171085046009</v>
      </c>
      <c r="AC286">
        <f t="shared" si="14"/>
        <v>2.8001550409912657</v>
      </c>
      <c r="AE286" s="40">
        <f t="shared" si="15"/>
        <v>336.82984772340535</v>
      </c>
      <c r="AF286" s="40">
        <f t="shared" si="5"/>
        <v>337.21959728214586</v>
      </c>
      <c r="AG286" s="40">
        <f t="shared" si="5"/>
        <v>337.81681891477149</v>
      </c>
      <c r="AH286" s="40">
        <f t="shared" si="5"/>
        <v>338.86005684725819</v>
      </c>
      <c r="AJ286" s="42">
        <f>ABS(('6050_Module3Project_Data'!$E10-'Part 1'!AE286)/'6050_Module3Project_Data'!$E10)</f>
        <v>5.4922042676588756E-3</v>
      </c>
      <c r="AK286" s="42">
        <f>ABS(('6050_Module3Project_Data'!$E10-'Part 1'!AF286)/'6050_Module3Project_Data'!$E10)</f>
        <v>4.3414482489435606E-3</v>
      </c>
      <c r="AL286" s="42">
        <f>ABS(('6050_Module3Project_Data'!$E10-'Part 1'!AG286)/'6050_Module3Project_Data'!$E10)</f>
        <v>2.5781200479525501E-3</v>
      </c>
      <c r="AM286" s="42">
        <f>ABS(('6050_Module3Project_Data'!$E10-'Part 1'!AH286)/'6050_Module3Project_Data'!$E10)</f>
        <v>5.0209467670477318E-4</v>
      </c>
      <c r="AO286">
        <f>ABS(('6050_Module3Project_Data'!$E10-'Part 1'!AE286)/AVERAGE('6050_Module3Project_Data'!$E$2:$E$253))</f>
        <v>4.1665035244775736E-3</v>
      </c>
      <c r="AP286">
        <f>ABS(('6050_Module3Project_Data'!$E10-'Part 1'!AF286)/AVERAGE('6050_Module3Project_Data'!$E$2:$E$253))</f>
        <v>3.29351541731183E-3</v>
      </c>
      <c r="AQ286">
        <f>ABS(('6050_Module3Project_Data'!$E10-'Part 1'!AG286)/AVERAGE('6050_Module3Project_Data'!$E$2:$E$253))</f>
        <v>1.9558169621574184E-3</v>
      </c>
      <c r="AR286" s="41">
        <f>ABS(('6050_Module3Project_Data'!$E10-'Part 1'!AH286)/AVERAGE('6050_Module3Project_Data'!$E$2:$E$253))</f>
        <v>3.8089975138590377E-4</v>
      </c>
    </row>
    <row r="287" spans="1:44" x14ac:dyDescent="0.2">
      <c r="C287" s="16" t="s">
        <v>13</v>
      </c>
      <c r="E287" s="39">
        <v>10</v>
      </c>
      <c r="F287" s="29">
        <f t="shared" si="7"/>
        <v>-0.1666107267847681</v>
      </c>
      <c r="G287" s="29">
        <f t="shared" si="8"/>
        <v>-0.29947501137960975</v>
      </c>
      <c r="H287" s="29">
        <f t="shared" si="9"/>
        <v>-0.40992930322845655</v>
      </c>
      <c r="I287" s="29">
        <f t="shared" si="10"/>
        <v>-0.51365409107312465</v>
      </c>
      <c r="K287" s="40">
        <f t="shared" si="6"/>
        <v>93.728372387140041</v>
      </c>
      <c r="L287" s="40">
        <f t="shared" si="4"/>
        <v>93.595508102545196</v>
      </c>
      <c r="M287" s="40">
        <f t="shared" si="4"/>
        <v>93.485053810696357</v>
      </c>
      <c r="N287" s="40">
        <f t="shared" si="4"/>
        <v>93.381329022851688</v>
      </c>
      <c r="P287" s="42">
        <f>ABS(('6050_Module3Project_Data'!$C11-'Part 1'!K287)/'6050_Module3Project_Data'!$C11)</f>
        <v>6.7386438508332119E-3</v>
      </c>
      <c r="Q287" s="42">
        <f>ABS(('6050_Module3Project_Data'!$C11-'Part 1'!L287)/'6050_Module3Project_Data'!$C11)</f>
        <v>5.3115454570113437E-3</v>
      </c>
      <c r="R287" s="42">
        <f>ABS(('6050_Module3Project_Data'!$C11-'Part 1'!M287)/'6050_Module3Project_Data'!$C11)</f>
        <v>4.1251533203368199E-3</v>
      </c>
      <c r="S287" s="42">
        <f>ABS(('6050_Module3Project_Data'!$C11-'Part 1'!N287)/'6050_Module3Project_Data'!$C11)</f>
        <v>3.0110429438422732E-3</v>
      </c>
      <c r="U287">
        <f>ABS(('6050_Module3Project_Data'!$C11-'Part 1'!K287)/AVERAGE('6050_Module3Project_Data'!$C$2:$C$253))</f>
        <v>4.6844001299420788E-3</v>
      </c>
      <c r="V287">
        <f>ABS(('6050_Module3Project_Data'!$C11-'Part 1'!L287)/AVERAGE('6050_Module3Project_Data'!$C$2:$C$253))</f>
        <v>3.6923459348486998E-3</v>
      </c>
      <c r="W287">
        <f>ABS(('6050_Module3Project_Data'!$C11-'Part 1'!M287)/AVERAGE('6050_Module3Project_Data'!$C$2:$C$253))</f>
        <v>2.8676198323535772E-3</v>
      </c>
      <c r="X287" s="41">
        <f>ABS(('6050_Module3Project_Data'!$C11-'Part 1'!N287)/AVERAGE('6050_Module3Project_Data'!$C$2:$C$253))</f>
        <v>2.0931407371606228E-3</v>
      </c>
      <c r="Y287" s="11"/>
      <c r="Z287" s="39">
        <f t="shared" si="11"/>
        <v>0.93156880495872385</v>
      </c>
      <c r="AA287">
        <f t="shared" si="12"/>
        <v>1.3270414280233007</v>
      </c>
      <c r="AB287">
        <f t="shared" si="13"/>
        <v>1.6496030571457561</v>
      </c>
      <c r="AC287">
        <f t="shared" si="14"/>
        <v>1.822479293190141</v>
      </c>
      <c r="AE287" s="40">
        <f t="shared" si="15"/>
        <v>338.56953096746548</v>
      </c>
      <c r="AF287" s="40">
        <f t="shared" si="5"/>
        <v>338.96500359053005</v>
      </c>
      <c r="AG287" s="40">
        <f t="shared" si="5"/>
        <v>339.28756521965255</v>
      </c>
      <c r="AH287" s="40">
        <f t="shared" si="5"/>
        <v>339.46044145569692</v>
      </c>
      <c r="AJ287" s="42">
        <f>ABS(('6050_Module3Project_Data'!$E11-'Part 1'!AE287)/'6050_Module3Project_Data'!$E11)</f>
        <v>1.476026548380895E-3</v>
      </c>
      <c r="AK287" s="42">
        <f>ABS(('6050_Module3Project_Data'!$E11-'Part 1'!AF287)/'6050_Module3Project_Data'!$E11)</f>
        <v>3.0968150296182368E-4</v>
      </c>
      <c r="AL287" s="42">
        <f>ABS(('6050_Module3Project_Data'!$E11-'Part 1'!AG287)/'6050_Module3Project_Data'!$E11)</f>
        <v>6.4163127073658813E-4</v>
      </c>
      <c r="AM287" s="42">
        <f>ABS(('6050_Module3Project_Data'!$E11-'Part 1'!AH287)/'6050_Module3Project_Data'!$E11)</f>
        <v>1.1514853785091392E-3</v>
      </c>
      <c r="AO287">
        <f>ABS(('6050_Module3Project_Data'!$E11-'Part 1'!AE287)/AVERAGE('6050_Module3Project_Data'!$E$2:$E$253))</f>
        <v>1.1210016186610865E-3</v>
      </c>
      <c r="AP287">
        <f>ABS(('6050_Module3Project_Data'!$E11-'Part 1'!AF287)/AVERAGE('6050_Module3Project_Data'!$E$2:$E$253))</f>
        <v>2.3519459488747488E-4</v>
      </c>
      <c r="AQ287">
        <f>ABS(('6050_Module3Project_Data'!$E11-'Part 1'!AG287)/AVERAGE('6050_Module3Project_Data'!$E$2:$E$253))</f>
        <v>4.8730132521550995E-4</v>
      </c>
      <c r="AR287" s="41">
        <f>ABS(('6050_Module3Project_Data'!$E11-'Part 1'!AH287)/AVERAGE('6050_Module3Project_Data'!$E$2:$E$253))</f>
        <v>8.7452151493430869E-4</v>
      </c>
    </row>
    <row r="288" spans="1:44" x14ac:dyDescent="0.2">
      <c r="E288" s="39">
        <v>11</v>
      </c>
      <c r="F288" s="29">
        <f t="shared" si="7"/>
        <v>-0.22856680469879245</v>
      </c>
      <c r="G288" s="29">
        <f t="shared" si="8"/>
        <v>-0.37024145336972175</v>
      </c>
      <c r="H288" s="29">
        <f t="shared" si="9"/>
        <v>-0.44980639110431642</v>
      </c>
      <c r="I288" s="29">
        <f t="shared" si="10"/>
        <v>-0.48384371129853676</v>
      </c>
      <c r="K288" s="40">
        <f t="shared" si="6"/>
        <v>93.190025192871133</v>
      </c>
      <c r="L288" s="40">
        <f t="shared" si="4"/>
        <v>93.048350544200204</v>
      </c>
      <c r="M288" s="40">
        <f t="shared" si="4"/>
        <v>92.968785606465602</v>
      </c>
      <c r="N288" s="40">
        <f t="shared" si="4"/>
        <v>92.934748286271386</v>
      </c>
      <c r="P288" s="42">
        <f>ABS(('6050_Module3Project_Data'!$C12-'Part 1'!K288)/'6050_Module3Project_Data'!$C12)</f>
        <v>7.5292922378884927E-3</v>
      </c>
      <c r="Q288" s="42">
        <f>ABS(('6050_Module3Project_Data'!$C12-'Part 1'!L288)/'6050_Module3Project_Data'!$C12)</f>
        <v>9.0381225933624312E-3</v>
      </c>
      <c r="R288" s="42">
        <f>ABS(('6050_Module3Project_Data'!$C12-'Part 1'!M288)/'6050_Module3Project_Data'!$C12)</f>
        <v>9.8854865671683945E-3</v>
      </c>
      <c r="S288" s="42">
        <f>ABS(('6050_Module3Project_Data'!$C12-'Part 1'!N288)/'6050_Module3Project_Data'!$C12)</f>
        <v>1.024798290938489E-2</v>
      </c>
      <c r="U288">
        <f>ABS(('6050_Module3Project_Data'!$C12-'Part 1'!K288)/AVERAGE('6050_Module3Project_Data'!$C$2:$C$253))</f>
        <v>5.2787735258429296E-3</v>
      </c>
      <c r="V288">
        <f>ABS(('6050_Module3Project_Data'!$C12-'Part 1'!L288)/AVERAGE('6050_Module3Project_Data'!$C$2:$C$253))</f>
        <v>6.3366118304028322E-3</v>
      </c>
      <c r="W288">
        <f>ABS(('6050_Module3Project_Data'!$C12-'Part 1'!M288)/AVERAGE('6050_Module3Project_Data'!$C$2:$C$253))</f>
        <v>6.9306972198861869E-3</v>
      </c>
      <c r="X288" s="41">
        <f>ABS(('6050_Module3Project_Data'!$C12-'Part 1'!N288)/AVERAGE('6050_Module3Project_Data'!$C$2:$C$253))</f>
        <v>7.1848427669109318E-3</v>
      </c>
      <c r="Z288" s="39">
        <f t="shared" si="11"/>
        <v>0.91710046046616323</v>
      </c>
      <c r="AA288">
        <f t="shared" si="12"/>
        <v>1.1399156898123484</v>
      </c>
      <c r="AB288">
        <f t="shared" si="13"/>
        <v>1.1753774723558545</v>
      </c>
      <c r="AC288">
        <f t="shared" si="14"/>
        <v>1.0518775246347642</v>
      </c>
      <c r="AE288" s="40">
        <f t="shared" si="15"/>
        <v>339.41428970546883</v>
      </c>
      <c r="AF288" s="40">
        <f t="shared" si="5"/>
        <v>339.63710493481506</v>
      </c>
      <c r="AG288" s="40">
        <f t="shared" si="5"/>
        <v>339.67256671735856</v>
      </c>
      <c r="AH288" s="40">
        <f t="shared" si="5"/>
        <v>339.54906676963748</v>
      </c>
      <c r="AJ288" s="42">
        <f>ABS(('6050_Module3Project_Data'!$E12-'Part 1'!AE288)/'6050_Module3Project_Data'!$E12)</f>
        <v>2.3456813447601671E-3</v>
      </c>
      <c r="AK288" s="42">
        <f>ABS(('6050_Module3Project_Data'!$E12-'Part 1'!AF288)/'6050_Module3Project_Data'!$E12)</f>
        <v>3.0036910091936673E-3</v>
      </c>
      <c r="AL288" s="42">
        <f>ABS(('6050_Module3Project_Data'!$E12-'Part 1'!AG288)/'6050_Module3Project_Data'!$E12)</f>
        <v>3.108415429064486E-3</v>
      </c>
      <c r="AM288" s="42">
        <f>ABS(('6050_Module3Project_Data'!$E12-'Part 1'!AH288)/'6050_Module3Project_Data'!$E12)</f>
        <v>2.7436999677562584E-3</v>
      </c>
      <c r="AO288">
        <f>ABS(('6050_Module3Project_Data'!$E12-'Part 1'!AE288)/AVERAGE('6050_Module3Project_Data'!$E$2:$E$253))</f>
        <v>1.7791161750150544E-3</v>
      </c>
      <c r="AP288">
        <f>ABS(('6050_Module3Project_Data'!$E12-'Part 1'!AF288)/AVERAGE('6050_Module3Project_Data'!$E$2:$E$253))</f>
        <v>2.2781931872976257E-3</v>
      </c>
      <c r="AQ288">
        <f>ABS(('6050_Module3Project_Data'!$E12-'Part 1'!AG288)/AVERAGE('6050_Module3Project_Data'!$E$2:$E$253))</f>
        <v>2.3576229486023488E-3</v>
      </c>
      <c r="AR288" s="41">
        <f>ABS(('6050_Module3Project_Data'!$E12-'Part 1'!AH288)/AVERAGE('6050_Module3Project_Data'!$E$2:$E$253))</f>
        <v>2.0809991957891172E-3</v>
      </c>
    </row>
    <row r="289" spans="5:44" x14ac:dyDescent="0.2">
      <c r="E289" s="39">
        <v>12</v>
      </c>
      <c r="F289" s="29">
        <f t="shared" si="7"/>
        <v>-0.12544410306742482</v>
      </c>
      <c r="G289" s="29">
        <f t="shared" si="8"/>
        <v>-0.10732619063861476</v>
      </c>
      <c r="H289" s="29">
        <f t="shared" si="9"/>
        <v>-7.6945343668991528E-3</v>
      </c>
      <c r="I289" s="29">
        <f t="shared" si="10"/>
        <v>0.13286862050672926</v>
      </c>
      <c r="K289" s="40">
        <f t="shared" si="6"/>
        <v>93.580194597960542</v>
      </c>
      <c r="L289" s="40">
        <f t="shared" si="4"/>
        <v>93.598312510389349</v>
      </c>
      <c r="M289" s="40">
        <f t="shared" si="4"/>
        <v>93.69794416666106</v>
      </c>
      <c r="N289" s="40">
        <f t="shared" si="4"/>
        <v>93.838507321534692</v>
      </c>
      <c r="P289" s="42">
        <f>ABS(('6050_Module3Project_Data'!$C13-'Part 1'!K289)/'6050_Module3Project_Data'!$C13)</f>
        <v>3.6916484806195915E-3</v>
      </c>
      <c r="Q289" s="42">
        <f>ABS(('6050_Module3Project_Data'!$C13-'Part 1'!L289)/'6050_Module3Project_Data'!$C13)</f>
        <v>3.8859716220794038E-3</v>
      </c>
      <c r="R289" s="42">
        <f>ABS(('6050_Module3Project_Data'!$C13-'Part 1'!M289)/'6050_Module3Project_Data'!$C13)</f>
        <v>4.954568046288888E-3</v>
      </c>
      <c r="S289" s="42">
        <f>ABS(('6050_Module3Project_Data'!$C13-'Part 1'!N289)/'6050_Module3Project_Data'!$C13)</f>
        <v>6.4621740652426821E-3</v>
      </c>
      <c r="U289">
        <f>ABS(('6050_Module3Project_Data'!$C13-'Part 1'!K289)/AVERAGE('6050_Module3Project_Data'!$C$2:$C$253))</f>
        <v>2.569988137543746E-3</v>
      </c>
      <c r="V289">
        <f>ABS(('6050_Module3Project_Data'!$C13-'Part 1'!L289)/AVERAGE('6050_Module3Project_Data'!$C$2:$C$253))</f>
        <v>2.7052686689983912E-3</v>
      </c>
      <c r="W289">
        <f>ABS(('6050_Module3Project_Data'!$C13-'Part 1'!M289)/AVERAGE('6050_Module3Project_Data'!$C$2:$C$253))</f>
        <v>3.4491856883076388E-3</v>
      </c>
      <c r="X289" s="41">
        <f>ABS(('6050_Module3Project_Data'!$C13-'Part 1'!N289)/AVERAGE('6050_Module3Project_Data'!$C$2:$C$253))</f>
        <v>4.4987248319019709E-3</v>
      </c>
      <c r="Z289" s="39">
        <f t="shared" si="11"/>
        <v>0.74841707097261068</v>
      </c>
      <c r="AA289">
        <f t="shared" si="12"/>
        <v>0.71342281908676908</v>
      </c>
      <c r="AB289">
        <f t="shared" si="13"/>
        <v>0.51436109674138197</v>
      </c>
      <c r="AC289">
        <f t="shared" si="14"/>
        <v>0.26932231532567291</v>
      </c>
      <c r="AE289" s="40">
        <f t="shared" si="15"/>
        <v>339.31928982897369</v>
      </c>
      <c r="AF289" s="40">
        <f t="shared" si="5"/>
        <v>339.28429557708785</v>
      </c>
      <c r="AG289" s="40">
        <f t="shared" si="5"/>
        <v>339.08523385474246</v>
      </c>
      <c r="AH289" s="40">
        <f t="shared" si="5"/>
        <v>338.84019507332675</v>
      </c>
      <c r="AJ289" s="42">
        <f>ABS(('6050_Module3Project_Data'!$E13-'Part 1'!AE289)/'6050_Module3Project_Data'!$E13)</f>
        <v>1.0325420472525047E-3</v>
      </c>
      <c r="AK289" s="42">
        <f>ABS(('6050_Module3Project_Data'!$E13-'Part 1'!AF289)/'6050_Module3Project_Data'!$E13)</f>
        <v>1.1355663075796553E-3</v>
      </c>
      <c r="AL289" s="42">
        <f>ABS(('6050_Module3Project_Data'!$E13-'Part 1'!AG289)/'6050_Module3Project_Data'!$E13)</f>
        <v>1.7216107462772014E-3</v>
      </c>
      <c r="AM289" s="42">
        <f>ABS(('6050_Module3Project_Data'!$E13-'Part 1'!AH289)/'6050_Module3Project_Data'!$E13)</f>
        <v>2.4430132008622638E-3</v>
      </c>
      <c r="AO289">
        <f>ABS(('6050_Module3Project_Data'!$E13-'Part 1'!AE289)/AVERAGE('6050_Module3Project_Data'!$E$2:$E$253))</f>
        <v>7.8557499179243966E-4</v>
      </c>
      <c r="AP289">
        <f>ABS(('6050_Module3Project_Data'!$E13-'Part 1'!AF289)/AVERAGE('6050_Module3Project_Data'!$E$2:$E$253))</f>
        <v>8.6395754548725459E-4</v>
      </c>
      <c r="AQ289">
        <f>ABS(('6050_Module3Project_Data'!$E13-'Part 1'!AG289)/AVERAGE('6050_Module3Project_Data'!$E$2:$E$253))</f>
        <v>1.3098298044861608E-3</v>
      </c>
      <c r="AR289" s="41">
        <f>ABS(('6050_Module3Project_Data'!$E13-'Part 1'!AH289)/AVERAGE('6050_Module3Project_Data'!$E$2:$E$253))</f>
        <v>1.858684670830522E-3</v>
      </c>
    </row>
    <row r="290" spans="5:44" x14ac:dyDescent="0.2">
      <c r="E290" s="39">
        <v>13</v>
      </c>
      <c r="F290" s="29">
        <f t="shared" si="7"/>
        <v>-0.15671191937729684</v>
      </c>
      <c r="G290" s="29">
        <f t="shared" si="8"/>
        <v>-0.1771089882298828</v>
      </c>
      <c r="H290" s="29">
        <f t="shared" si="9"/>
        <v>-0.17214772451683058</v>
      </c>
      <c r="I290" s="29">
        <f t="shared" si="10"/>
        <v>-0.19885282359208206</v>
      </c>
      <c r="K290" s="40">
        <f t="shared" si="6"/>
        <v>93.267143597033879</v>
      </c>
      <c r="L290" s="40">
        <f t="shared" si="4"/>
        <v>93.246746528181291</v>
      </c>
      <c r="M290" s="40">
        <f t="shared" si="4"/>
        <v>93.251707791894347</v>
      </c>
      <c r="N290" s="40">
        <f t="shared" si="4"/>
        <v>93.225002692819103</v>
      </c>
      <c r="P290" s="42">
        <f>ABS(('6050_Module3Project_Data'!$C14-'Part 1'!K290)/'6050_Module3Project_Data'!$C14)</f>
        <v>1.4089375206372807E-2</v>
      </c>
      <c r="Q290" s="42">
        <f>ABS(('6050_Module3Project_Data'!$C14-'Part 1'!L290)/'6050_Module3Project_Data'!$C14)</f>
        <v>1.430498904551105E-2</v>
      </c>
      <c r="R290" s="42">
        <f>ABS(('6050_Module3Project_Data'!$C14-'Part 1'!M290)/'6050_Module3Project_Data'!$C14)</f>
        <v>1.4252544396533283E-2</v>
      </c>
      <c r="S290" s="42">
        <f>ABS(('6050_Module3Project_Data'!$C14-'Part 1'!N290)/'6050_Module3Project_Data'!$C14)</f>
        <v>1.4534839317327733E-2</v>
      </c>
      <c r="U290">
        <f>ABS(('6050_Module3Project_Data'!$C14-'Part 1'!K290)/AVERAGE('6050_Module3Project_Data'!$C$2:$C$253))</f>
        <v>9.9519917802500073E-3</v>
      </c>
      <c r="V290">
        <f>ABS(('6050_Module3Project_Data'!$C14-'Part 1'!L290)/AVERAGE('6050_Module3Project_Data'!$C$2:$C$253))</f>
        <v>1.0104290027928255E-2</v>
      </c>
      <c r="W290">
        <f>ABS(('6050_Module3Project_Data'!$C14-'Part 1'!M290)/AVERAGE('6050_Module3Project_Data'!$C$2:$C$253))</f>
        <v>1.0067245893046478E-2</v>
      </c>
      <c r="X290" s="41">
        <f>ABS(('6050_Module3Project_Data'!$C14-'Part 1'!N290)/AVERAGE('6050_Module3Project_Data'!$C$2:$C$253))</f>
        <v>1.0266644141031383E-2</v>
      </c>
      <c r="Z290" s="39">
        <f t="shared" si="11"/>
        <v>0.73063053381795551</v>
      </c>
      <c r="AA290">
        <f t="shared" si="12"/>
        <v>0.69184744553179534</v>
      </c>
      <c r="AB290">
        <f t="shared" si="13"/>
        <v>0.60143506981615347</v>
      </c>
      <c r="AC290">
        <f t="shared" si="14"/>
        <v>0.58145197122460235</v>
      </c>
      <c r="AE290" s="40">
        <f t="shared" si="15"/>
        <v>339.96098767701835</v>
      </c>
      <c r="AF290" s="40">
        <f t="shared" si="5"/>
        <v>339.9222045887322</v>
      </c>
      <c r="AG290" s="40">
        <f t="shared" si="5"/>
        <v>339.83179221301657</v>
      </c>
      <c r="AH290" s="40">
        <f t="shared" si="5"/>
        <v>339.81180911442505</v>
      </c>
      <c r="AJ290" s="42">
        <f>ABS(('6050_Module3Project_Data'!$E14-'Part 1'!AE290)/'6050_Module3Project_Data'!$E14)</f>
        <v>5.4745566737063427E-3</v>
      </c>
      <c r="AK290" s="42">
        <f>ABS(('6050_Module3Project_Data'!$E14-'Part 1'!AF290)/'6050_Module3Project_Data'!$E14)</f>
        <v>5.3598511342048396E-3</v>
      </c>
      <c r="AL290" s="42">
        <f>ABS(('6050_Module3Project_Data'!$E14-'Part 1'!AG290)/'6050_Module3Project_Data'!$E14)</f>
        <v>5.0924459121772566E-3</v>
      </c>
      <c r="AM290" s="42">
        <f>ABS(('6050_Module3Project_Data'!$E14-'Part 1'!AH290)/'6050_Module3Project_Data'!$E14)</f>
        <v>5.03334355065462E-3</v>
      </c>
      <c r="AO290">
        <f>ABS(('6050_Module3Project_Data'!$E14-'Part 1'!AE290)/AVERAGE('6050_Module3Project_Data'!$E$2:$E$253))</f>
        <v>4.1460033448032134E-3</v>
      </c>
      <c r="AP290">
        <f>ABS(('6050_Module3Project_Data'!$E14-'Part 1'!AF290)/AVERAGE('6050_Module3Project_Data'!$E$2:$E$253))</f>
        <v>4.0591342924240874E-3</v>
      </c>
      <c r="AQ290">
        <f>ABS(('6050_Module3Project_Data'!$E14-'Part 1'!AG290)/AVERAGE('6050_Module3Project_Data'!$E$2:$E$253))</f>
        <v>3.8566223794012518E-3</v>
      </c>
      <c r="AR290" s="41">
        <f>ABS(('6050_Module3Project_Data'!$E14-'Part 1'!AH290)/AVERAGE('6050_Module3Project_Data'!$E$2:$E$253))</f>
        <v>3.8118628485089129E-3</v>
      </c>
    </row>
    <row r="291" spans="5:44" x14ac:dyDescent="0.2">
      <c r="E291" s="39">
        <v>14</v>
      </c>
      <c r="F291" s="29">
        <f t="shared" si="7"/>
        <v>1.5767618928820115E-2</v>
      </c>
      <c r="G291" s="29">
        <f t="shared" si="8"/>
        <v>0.17600891592338547</v>
      </c>
      <c r="H291" s="29">
        <f t="shared" si="9"/>
        <v>0.35455237348524049</v>
      </c>
      <c r="I291" s="29">
        <f t="shared" si="10"/>
        <v>0.52477805300421387</v>
      </c>
      <c r="K291" s="40">
        <f t="shared" si="6"/>
        <v>94.145308907493288</v>
      </c>
      <c r="L291" s="40">
        <f t="shared" si="4"/>
        <v>94.305550204487858</v>
      </c>
      <c r="M291" s="40">
        <f t="shared" si="4"/>
        <v>94.484093662049702</v>
      </c>
      <c r="N291" s="40">
        <f t="shared" si="4"/>
        <v>94.65431934156868</v>
      </c>
      <c r="P291" s="42">
        <f>ABS(('6050_Module3Project_Data'!$C15-'Part 1'!K291)/'6050_Module3Project_Data'!$C15)</f>
        <v>2.4126836049797782E-3</v>
      </c>
      <c r="Q291" s="42">
        <f>ABS(('6050_Module3Project_Data'!$C15-'Part 1'!L291)/'6050_Module3Project_Data'!$C15)</f>
        <v>7.1472661381898376E-4</v>
      </c>
      <c r="R291" s="42">
        <f>ABS(('6050_Module3Project_Data'!$C15-'Part 1'!M291)/'6050_Module3Project_Data'!$C15)</f>
        <v>1.1771646631433196E-3</v>
      </c>
      <c r="S291" s="42">
        <f>ABS(('6050_Module3Project_Data'!$C15-'Part 1'!N291)/'6050_Module3Project_Data'!$C15)</f>
        <v>2.9809186768426708E-3</v>
      </c>
      <c r="U291">
        <f>ABS(('6050_Module3Project_Data'!$C15-'Part 1'!K291)/AVERAGE('6050_Module3Project_Data'!$C$2:$C$253))</f>
        <v>1.7001031951896983E-3</v>
      </c>
      <c r="V291">
        <f>ABS(('6050_Module3Project_Data'!$C15-'Part 1'!L291)/AVERAGE('6050_Module3Project_Data'!$C$2:$C$253))</f>
        <v>5.0363379488830749E-4</v>
      </c>
      <c r="W291">
        <f>ABS(('6050_Module3Project_Data'!$C15-'Part 1'!M291)/AVERAGE('6050_Module3Project_Data'!$C$2:$C$253))</f>
        <v>8.2949185750824401E-4</v>
      </c>
      <c r="X291" s="41">
        <f>ABS(('6050_Module3Project_Data'!$C15-'Part 1'!N291)/AVERAGE('6050_Module3Project_Data'!$C$2:$C$253))</f>
        <v>2.1005113793788758E-3</v>
      </c>
      <c r="Z291" s="39">
        <f t="shared" si="11"/>
        <v>0.4500598178703149</v>
      </c>
      <c r="AA291">
        <f t="shared" si="12"/>
        <v>0.14621924895097804</v>
      </c>
      <c r="AB291">
        <f t="shared" si="13"/>
        <v>-0.16275979962568729</v>
      </c>
      <c r="AC291">
        <f t="shared" si="14"/>
        <v>-0.42148804249127786</v>
      </c>
      <c r="AE291" s="40">
        <f t="shared" si="15"/>
        <v>339.00819391515051</v>
      </c>
      <c r="AF291" s="40">
        <f t="shared" si="5"/>
        <v>338.70435334623113</v>
      </c>
      <c r="AG291" s="40">
        <f t="shared" si="5"/>
        <v>338.39537429765448</v>
      </c>
      <c r="AH291" s="40">
        <f t="shared" si="5"/>
        <v>338.13664605478891</v>
      </c>
      <c r="AJ291" s="42">
        <f>ABS(('6050_Module3Project_Data'!$E15-'Part 1'!AE291)/'6050_Module3Project_Data'!$E15)</f>
        <v>3.9902435322547586E-2</v>
      </c>
      <c r="AK291" s="42">
        <f>ABS(('6050_Module3Project_Data'!$E15-'Part 1'!AF291)/'6050_Module3Project_Data'!$E15)</f>
        <v>3.8970409037518805E-2</v>
      </c>
      <c r="AL291" s="42">
        <f>ABS(('6050_Module3Project_Data'!$E15-'Part 1'!AG291)/'6050_Module3Project_Data'!$E15)</f>
        <v>3.802262054495241E-2</v>
      </c>
      <c r="AM291" s="42">
        <f>ABS(('6050_Module3Project_Data'!$E15-'Part 1'!AH291)/'6050_Module3Project_Data'!$E15)</f>
        <v>3.7228975628186847E-2</v>
      </c>
      <c r="AO291">
        <f>ABS(('6050_Module3Project_Data'!$E15-'Part 1'!AE291)/AVERAGE('6050_Module3Project_Data'!$E$2:$E$253))</f>
        <v>2.9136655395658885E-2</v>
      </c>
      <c r="AP291">
        <f>ABS(('6050_Module3Project_Data'!$E15-'Part 1'!AF291)/AVERAGE('6050_Module3Project_Data'!$E$2:$E$253))</f>
        <v>2.8456092205290533E-2</v>
      </c>
      <c r="AQ291">
        <f>ABS(('6050_Module3Project_Data'!$E15-'Part 1'!AG291)/AVERAGE('6050_Module3Project_Data'!$E$2:$E$253))</f>
        <v>2.7764019491616498E-2</v>
      </c>
      <c r="AR291" s="41">
        <f>ABS(('6050_Module3Project_Data'!$E15-'Part 1'!AH291)/AVERAGE('6050_Module3Project_Data'!$E$2:$E$253))</f>
        <v>2.71845020195777E-2</v>
      </c>
    </row>
    <row r="292" spans="5:44" x14ac:dyDescent="0.2">
      <c r="E292" s="39">
        <v>15</v>
      </c>
      <c r="F292" s="29">
        <f t="shared" si="7"/>
        <v>4.1829272515318344E-2</v>
      </c>
      <c r="G292" s="29">
        <f t="shared" si="8"/>
        <v>0.16403570429855577</v>
      </c>
      <c r="H292" s="29">
        <f t="shared" si="9"/>
        <v>0.22946648151088295</v>
      </c>
      <c r="I292" s="29">
        <f t="shared" si="10"/>
        <v>0.22181632008989174</v>
      </c>
      <c r="K292" s="40">
        <f t="shared" si="6"/>
        <v>94.317446447941094</v>
      </c>
      <c r="L292" s="40">
        <f t="shared" si="4"/>
        <v>94.439652879724335</v>
      </c>
      <c r="M292" s="40">
        <f t="shared" si="4"/>
        <v>94.505083656936662</v>
      </c>
      <c r="N292" s="40">
        <f t="shared" si="4"/>
        <v>94.497433495515665</v>
      </c>
      <c r="P292" s="42">
        <f>ABS(('6050_Module3Project_Data'!$C16-'Part 1'!K292)/'6050_Module3Project_Data'!$C16)</f>
        <v>9.3867250456814778E-4</v>
      </c>
      <c r="Q292" s="42">
        <f>ABS(('6050_Module3Project_Data'!$C16-'Part 1'!L292)/'6050_Module3Project_Data'!$C16)</f>
        <v>2.2355814880842834E-3</v>
      </c>
      <c r="R292" s="42">
        <f>ABS(('6050_Module3Project_Data'!$C16-'Part 1'!M292)/'6050_Module3Project_Data'!$C16)</f>
        <v>2.929961984485847E-3</v>
      </c>
      <c r="S292" s="42">
        <f>ABS(('6050_Module3Project_Data'!$C16-'Part 1'!N292)/'6050_Module3Project_Data'!$C16)</f>
        <v>2.8487750704465097E-3</v>
      </c>
      <c r="U292">
        <f>ABS(('6050_Module3Project_Data'!$C16-'Part 1'!K292)/AVERAGE('6050_Module3Project_Data'!$C$2:$C$253))</f>
        <v>6.6042849988052392E-4</v>
      </c>
      <c r="V292">
        <f>ABS(('6050_Module3Project_Data'!$C16-'Part 1'!L292)/AVERAGE('6050_Module3Project_Data'!$C$2:$C$253))</f>
        <v>1.572903990849753E-3</v>
      </c>
      <c r="W292">
        <f>ABS(('6050_Module3Project_Data'!$C16-'Part 1'!M292)/AVERAGE('6050_Module3Project_Data'!$C$2:$C$253))</f>
        <v>2.0614542225365325E-3</v>
      </c>
      <c r="X292" s="41">
        <f>ABS(('6050_Module3Project_Data'!$C16-'Part 1'!N292)/AVERAGE('6050_Module3Project_Data'!$C$2:$C$253))</f>
        <v>2.0043329671594013E-3</v>
      </c>
      <c r="Z292" s="39">
        <f t="shared" si="11"/>
        <v>-1.1469282373773668</v>
      </c>
      <c r="AA292">
        <f t="shared" si="12"/>
        <v>-2.9262206339766506</v>
      </c>
      <c r="AB292">
        <f t="shared" si="13"/>
        <v>-4.5860321948711302</v>
      </c>
      <c r="AC292">
        <f t="shared" si="14"/>
        <v>-6.1122019751927308</v>
      </c>
      <c r="AE292" s="40">
        <f t="shared" si="15"/>
        <v>329.8763254015347</v>
      </c>
      <c r="AF292" s="40">
        <f t="shared" si="5"/>
        <v>328.09703300493544</v>
      </c>
      <c r="AG292" s="40">
        <f t="shared" si="5"/>
        <v>326.43722144404097</v>
      </c>
      <c r="AH292" s="40">
        <f t="shared" si="5"/>
        <v>324.91105166371938</v>
      </c>
      <c r="AJ292" s="42">
        <f>ABS(('6050_Module3Project_Data'!$E16-'Part 1'!AE292)/'6050_Module3Project_Data'!$E16)</f>
        <v>5.6417849983742531E-2</v>
      </c>
      <c r="AK292" s="42">
        <f>ABS(('6050_Module3Project_Data'!$E16-'Part 1'!AF292)/'6050_Module3Project_Data'!$E16)</f>
        <v>6.1507359038528733E-2</v>
      </c>
      <c r="AL292" s="42">
        <f>ABS(('6050_Module3Project_Data'!$E16-'Part 1'!AG292)/'6050_Module3Project_Data'!$E16)</f>
        <v>6.6255103695088302E-2</v>
      </c>
      <c r="AM292" s="42">
        <f>ABS(('6050_Module3Project_Data'!$E16-'Part 1'!AH292)/'6050_Module3Project_Data'!$E16)</f>
        <v>7.0620577818921837E-2</v>
      </c>
      <c r="AO292">
        <f>ABS(('6050_Module3Project_Data'!$E16-'Part 1'!AE292)/AVERAGE('6050_Module3Project_Data'!$E$2:$E$253))</f>
        <v>4.4178468693941035E-2</v>
      </c>
      <c r="AP292">
        <f>ABS(('6050_Module3Project_Data'!$E16-'Part 1'!AF292)/AVERAGE('6050_Module3Project_Data'!$E$2:$E$253))</f>
        <v>4.8163851272490087E-2</v>
      </c>
      <c r="AQ292">
        <f>ABS(('6050_Module3Project_Data'!$E16-'Part 1'!AG292)/AVERAGE('6050_Module3Project_Data'!$E$2:$E$253))</f>
        <v>5.1881612384214196E-2</v>
      </c>
      <c r="AR292" s="41">
        <f>ABS(('6050_Module3Project_Data'!$E16-'Part 1'!AH292)/AVERAGE('6050_Module3Project_Data'!$E$2:$E$253))</f>
        <v>5.5300033362141648E-2</v>
      </c>
    </row>
    <row r="293" spans="5:44" x14ac:dyDescent="0.2">
      <c r="E293" s="39">
        <v>16</v>
      </c>
      <c r="F293" s="29">
        <f t="shared" si="7"/>
        <v>2.7868910561161656E-2</v>
      </c>
      <c r="G293" s="29">
        <f t="shared" si="8"/>
        <v>8.7232407676947413E-2</v>
      </c>
      <c r="H293" s="29">
        <f t="shared" si="9"/>
        <v>7.5003070251074111E-2</v>
      </c>
      <c r="I293" s="29">
        <f t="shared" si="10"/>
        <v>2.198523421360625E-2</v>
      </c>
      <c r="K293" s="40">
        <f t="shared" si="6"/>
        <v>94.275513548731482</v>
      </c>
      <c r="L293" s="40">
        <f t="shared" si="4"/>
        <v>94.334877045847264</v>
      </c>
      <c r="M293" s="40">
        <f t="shared" si="4"/>
        <v>94.322647708421385</v>
      </c>
      <c r="N293" s="40">
        <f t="shared" si="4"/>
        <v>94.269629872383916</v>
      </c>
      <c r="P293" s="42">
        <f>ABS(('6050_Module3Project_Data'!$C17-'Part 1'!K293)/'6050_Module3Project_Data'!$C17)</f>
        <v>1.282216550322615E-2</v>
      </c>
      <c r="Q293" s="42">
        <f>ABS(('6050_Module3Project_Data'!$C17-'Part 1'!L293)/'6050_Module3Project_Data'!$C17)</f>
        <v>1.3459920350030276E-2</v>
      </c>
      <c r="R293" s="42">
        <f>ABS(('6050_Module3Project_Data'!$C17-'Part 1'!M293)/'6050_Module3Project_Data'!$C17)</f>
        <v>1.3328537941723947E-2</v>
      </c>
      <c r="S293" s="42">
        <f>ABS(('6050_Module3Project_Data'!$C17-'Part 1'!N293)/'6050_Module3Project_Data'!$C17)</f>
        <v>1.2758955899850391E-2</v>
      </c>
      <c r="U293">
        <f>ABS(('6050_Module3Project_Data'!$C17-'Part 1'!K293)/AVERAGE('6050_Module3Project_Data'!$C$2:$C$253))</f>
        <v>8.9115701960903373E-3</v>
      </c>
      <c r="V293">
        <f>ABS(('6050_Module3Project_Data'!$C17-'Part 1'!L293)/AVERAGE('6050_Module3Project_Data'!$C$2:$C$253))</f>
        <v>9.3548180299887398E-3</v>
      </c>
      <c r="W293">
        <f>ABS(('6050_Module3Project_Data'!$C17-'Part 1'!M293)/AVERAGE('6050_Module3Project_Data'!$C$2:$C$253))</f>
        <v>9.2635055637864689E-3</v>
      </c>
      <c r="X293" s="41">
        <f>ABS(('6050_Module3Project_Data'!$C17-'Part 1'!N293)/AVERAGE('6050_Module3Project_Data'!$C$2:$C$253))</f>
        <v>8.8676387074967476E-3</v>
      </c>
      <c r="Z293" s="39">
        <f t="shared" si="11"/>
        <v>1.3116677054286581</v>
      </c>
      <c r="AA293">
        <f t="shared" si="12"/>
        <v>2.7026882102751131</v>
      </c>
      <c r="AB293">
        <f t="shared" si="13"/>
        <v>4.8532180080432026</v>
      </c>
      <c r="AC293">
        <f t="shared" si="14"/>
        <v>7.6944007862836612</v>
      </c>
      <c r="AE293" s="40">
        <f t="shared" si="15"/>
        <v>343.48097282099349</v>
      </c>
      <c r="AF293" s="40">
        <f t="shared" si="5"/>
        <v>344.87199332583998</v>
      </c>
      <c r="AG293" s="40">
        <f t="shared" si="5"/>
        <v>347.02252312360804</v>
      </c>
      <c r="AH293" s="40">
        <f t="shared" si="5"/>
        <v>349.8637059018485</v>
      </c>
      <c r="AJ293" s="42">
        <f>ABS(('6050_Module3Project_Data'!$E17-'Part 1'!AE293)/'6050_Module3Project_Data'!$E17)</f>
        <v>2.7406928241026401E-2</v>
      </c>
      <c r="AK293" s="42">
        <f>ABS(('6050_Module3Project_Data'!$E17-'Part 1'!AF293)/'6050_Module3Project_Data'!$E17)</f>
        <v>2.3468145563846091E-2</v>
      </c>
      <c r="AL293" s="42">
        <f>ABS(('6050_Module3Project_Data'!$E17-'Part 1'!AG293)/'6050_Module3Project_Data'!$E17)</f>
        <v>1.7378753290549831E-2</v>
      </c>
      <c r="AM293" s="42">
        <f>ABS(('6050_Module3Project_Data'!$E17-'Part 1'!AH293)/'6050_Module3Project_Data'!$E17)</f>
        <v>9.3337234217259115E-3</v>
      </c>
      <c r="AO293">
        <f>ABS(('6050_Module3Project_Data'!$E17-'Part 1'!AE293)/AVERAGE('6050_Module3Project_Data'!$E$2:$E$253))</f>
        <v>2.1679765010044528E-2</v>
      </c>
      <c r="AP293">
        <f>ABS(('6050_Module3Project_Data'!$E17-'Part 1'!AF293)/AVERAGE('6050_Module3Project_Data'!$E$2:$E$253))</f>
        <v>1.856406075760382E-2</v>
      </c>
      <c r="AQ293">
        <f>ABS(('6050_Module3Project_Data'!$E17-'Part 1'!AG293)/AVERAGE('6050_Module3Project_Data'!$E$2:$E$253))</f>
        <v>1.3747154887013646E-2</v>
      </c>
      <c r="AR293" s="41">
        <f>ABS(('6050_Module3Project_Data'!$E17-'Part 1'!AH293)/AVERAGE('6050_Module3Project_Data'!$E$2:$E$253))</f>
        <v>7.3832765449743923E-3</v>
      </c>
    </row>
    <row r="294" spans="5:44" x14ac:dyDescent="0.2">
      <c r="E294" s="39">
        <v>17</v>
      </c>
      <c r="F294" s="29">
        <f t="shared" si="7"/>
        <v>-0.11758214053150672</v>
      </c>
      <c r="G294" s="29">
        <f t="shared" si="8"/>
        <v>-0.22741509335470361</v>
      </c>
      <c r="H294" s="29">
        <f t="shared" si="9"/>
        <v>-0.38963057884087848</v>
      </c>
      <c r="I294" s="29">
        <f t="shared" si="10"/>
        <v>-0.55511202907902291</v>
      </c>
      <c r="K294" s="40">
        <f t="shared" si="6"/>
        <v>93.430676152736623</v>
      </c>
      <c r="L294" s="40">
        <f t="shared" si="6"/>
        <v>93.320843199913426</v>
      </c>
      <c r="M294" s="40">
        <f t="shared" si="6"/>
        <v>93.158627714427254</v>
      </c>
      <c r="N294" s="40">
        <f t="shared" si="6"/>
        <v>92.993146264189107</v>
      </c>
      <c r="P294" s="42">
        <f>ABS(('6050_Module3Project_Data'!$C18-'Part 1'!K294)/'6050_Module3Project_Data'!$C18)</f>
        <v>2.2027372772039661E-2</v>
      </c>
      <c r="Q294" s="42">
        <f>ABS(('6050_Module3Project_Data'!$C18-'Part 1'!L294)/'6050_Module3Project_Data'!$C18)</f>
        <v>2.0825922789657191E-2</v>
      </c>
      <c r="R294" s="42">
        <f>ABS(('6050_Module3Project_Data'!$C18-'Part 1'!M294)/'6050_Module3Project_Data'!$C18)</f>
        <v>1.9051466334013556E-2</v>
      </c>
      <c r="S294" s="42">
        <f>ABS(('6050_Module3Project_Data'!$C18-'Part 1'!N294)/'6050_Module3Project_Data'!$C18)</f>
        <v>1.7241283867251579E-2</v>
      </c>
      <c r="U294">
        <f>ABS(('6050_Module3Project_Data'!$C18-'Part 1'!K294)/AVERAGE('6050_Module3Project_Data'!$C$2:$C$253))</f>
        <v>1.5035463138519953E-2</v>
      </c>
      <c r="V294">
        <f>ABS(('6050_Module3Project_Data'!$C18-'Part 1'!L294)/AVERAGE('6050_Module3Project_Data'!$C$2:$C$253))</f>
        <v>1.4215376371485395E-2</v>
      </c>
      <c r="W294">
        <f>ABS(('6050_Module3Project_Data'!$C18-'Part 1'!M294)/AVERAGE('6050_Module3Project_Data'!$C$2:$C$253))</f>
        <v>1.3004166350851229E-2</v>
      </c>
      <c r="X294" s="41">
        <f>ABS(('6050_Module3Project_Data'!$C18-'Part 1'!N294)/AVERAGE('6050_Module3Project_Data'!$C$2:$C$253))</f>
        <v>1.1768570438680417E-2</v>
      </c>
      <c r="Z294" s="39">
        <f t="shared" si="11"/>
        <v>2.3682179944751489</v>
      </c>
      <c r="AA294">
        <f t="shared" si="12"/>
        <v>4.2593805864295122</v>
      </c>
      <c r="AB294">
        <f t="shared" si="13"/>
        <v>5.8979386936139475</v>
      </c>
      <c r="AC294">
        <f t="shared" si="14"/>
        <v>6.8144154777856203</v>
      </c>
      <c r="AE294" s="40">
        <f t="shared" si="15"/>
        <v>351.13194226070112</v>
      </c>
      <c r="AF294" s="40">
        <f t="shared" si="15"/>
        <v>353.02310485265548</v>
      </c>
      <c r="AG294" s="40">
        <f t="shared" si="15"/>
        <v>354.66166295983987</v>
      </c>
      <c r="AH294" s="40">
        <f t="shared" si="15"/>
        <v>355.57813974401159</v>
      </c>
      <c r="AJ294" s="42">
        <f>ABS(('6050_Module3Project_Data'!$E18-'Part 1'!AE294)/'6050_Module3Project_Data'!$E18)</f>
        <v>2.4066545855036838E-2</v>
      </c>
      <c r="AK294" s="42">
        <f>ABS(('6050_Module3Project_Data'!$E18-'Part 1'!AF294)/'6050_Module3Project_Data'!$E18)</f>
        <v>2.9582068967870169E-2</v>
      </c>
      <c r="AL294" s="42">
        <f>ABS(('6050_Module3Project_Data'!$E18-'Part 1'!AG294)/'6050_Module3Project_Data'!$E18)</f>
        <v>3.4360878124917033E-2</v>
      </c>
      <c r="AM294" s="42">
        <f>ABS(('6050_Module3Project_Data'!$E18-'Part 1'!AH294)/'6050_Module3Project_Data'!$E18)</f>
        <v>3.703375718194752E-2</v>
      </c>
      <c r="AO294">
        <f>ABS(('6050_Module3Project_Data'!$E18-'Part 1'!AE294)/AVERAGE('6050_Module3Project_Data'!$E$2:$E$253))</f>
        <v>1.848326191888023E-2</v>
      </c>
      <c r="AP294">
        <f>ABS(('6050_Module3Project_Data'!$E18-'Part 1'!AF294)/AVERAGE('6050_Module3Project_Data'!$E$2:$E$253))</f>
        <v>2.271921912388147E-2</v>
      </c>
      <c r="AQ294">
        <f>ABS(('6050_Module3Project_Data'!$E18-'Part 1'!AG294)/AVERAGE('6050_Module3Project_Data'!$E$2:$E$253))</f>
        <v>2.6389375275166244E-2</v>
      </c>
      <c r="AR294" s="41">
        <f>ABS(('6050_Module3Project_Data'!$E18-'Part 1'!AH294)/AVERAGE('6050_Module3Project_Data'!$E$2:$E$253))</f>
        <v>2.8442163572504911E-2</v>
      </c>
    </row>
    <row r="295" spans="5:44" x14ac:dyDescent="0.2">
      <c r="E295" s="39">
        <v>18</v>
      </c>
      <c r="F295" s="29">
        <f t="shared" si="7"/>
        <v>-0.34981672921738022</v>
      </c>
      <c r="G295" s="29">
        <f t="shared" si="8"/>
        <v>-0.64795108959717185</v>
      </c>
      <c r="H295" s="29">
        <f t="shared" si="9"/>
        <v>-0.92310528191287589</v>
      </c>
      <c r="I295" s="29">
        <f t="shared" si="10"/>
        <v>-1.1340264729845038</v>
      </c>
      <c r="K295" s="40">
        <f t="shared" si="6"/>
        <v>91.919686480089879</v>
      </c>
      <c r="L295" s="40">
        <f t="shared" si="6"/>
        <v>91.621552119710088</v>
      </c>
      <c r="M295" s="40">
        <f t="shared" si="6"/>
        <v>91.346397927394378</v>
      </c>
      <c r="N295" s="40">
        <f t="shared" si="6"/>
        <v>91.135476736322758</v>
      </c>
      <c r="P295" s="42">
        <f>ABS(('6050_Module3Project_Data'!$C19-'Part 1'!K295)/'6050_Module3Project_Data'!$C19)</f>
        <v>8.0163173039264936E-3</v>
      </c>
      <c r="Q295" s="42">
        <f>ABS(('6050_Module3Project_Data'!$C19-'Part 1'!L295)/'6050_Module3Project_Data'!$C19)</f>
        <v>1.1233739295589212E-2</v>
      </c>
      <c r="R295" s="42">
        <f>ABS(('6050_Module3Project_Data'!$C19-'Part 1'!M295)/'6050_Module3Project_Data'!$C19)</f>
        <v>1.4203162706990033E-2</v>
      </c>
      <c r="S295" s="42">
        <f>ABS(('6050_Module3Project_Data'!$C19-'Part 1'!N295)/'6050_Module3Project_Data'!$C19)</f>
        <v>1.6479393054263766E-2</v>
      </c>
      <c r="U295">
        <f>ABS(('6050_Module3Project_Data'!$C19-'Part 1'!K295)/AVERAGE('6050_Module3Project_Data'!$C$2:$C$253))</f>
        <v>5.5463343892839479E-3</v>
      </c>
      <c r="V295">
        <f>ABS(('6050_Module3Project_Data'!$C19-'Part 1'!L295)/AVERAGE('6050_Module3Project_Data'!$C$2:$C$253))</f>
        <v>7.7724062325799622E-3</v>
      </c>
      <c r="W295">
        <f>ABS(('6050_Module3Project_Data'!$C19-'Part 1'!M295)/AVERAGE('6050_Module3Project_Data'!$C$2:$C$253))</f>
        <v>9.8268926705020604E-3</v>
      </c>
      <c r="X295" s="41">
        <f>ABS(('6050_Module3Project_Data'!$C19-'Part 1'!N295)/AVERAGE('6050_Module3Project_Data'!$C$2:$C$253))</f>
        <v>1.1401772278477693E-2</v>
      </c>
      <c r="Z295" s="39">
        <f t="shared" si="11"/>
        <v>1.1885280716330073</v>
      </c>
      <c r="AA295">
        <f t="shared" si="12"/>
        <v>1.1435357039634835</v>
      </c>
      <c r="AB295">
        <f t="shared" si="13"/>
        <v>0.24103650560424361</v>
      </c>
      <c r="AC295">
        <f t="shared" si="14"/>
        <v>-1.4613022002313241</v>
      </c>
      <c r="AE295" s="40">
        <f t="shared" si="15"/>
        <v>346.42202071812341</v>
      </c>
      <c r="AF295" s="40">
        <f t="shared" si="15"/>
        <v>346.37702835045388</v>
      </c>
      <c r="AG295" s="40">
        <f t="shared" si="15"/>
        <v>345.47452915209465</v>
      </c>
      <c r="AH295" s="40">
        <f t="shared" si="15"/>
        <v>343.77219044625906</v>
      </c>
      <c r="AJ295" s="42">
        <f>ABS(('6050_Module3Project_Data'!$E19-'Part 1'!AE295)/'6050_Module3Project_Data'!$E19)</f>
        <v>6.0196497994168237E-3</v>
      </c>
      <c r="AK295" s="42">
        <f>ABS(('6050_Module3Project_Data'!$E19-'Part 1'!AF295)/'6050_Module3Project_Data'!$E19)</f>
        <v>6.1487453149957653E-3</v>
      </c>
      <c r="AL295" s="42">
        <f>ABS(('6050_Module3Project_Data'!$E19-'Part 1'!AG295)/'6050_Module3Project_Data'!$E19)</f>
        <v>8.738264501395249E-3</v>
      </c>
      <c r="AM295" s="42">
        <f>ABS(('6050_Module3Project_Data'!$E19-'Part 1'!AH295)/'6050_Module3Project_Data'!$E19)</f>
        <v>1.3622743898746506E-2</v>
      </c>
      <c r="AO295">
        <f>ABS(('6050_Module3Project_Data'!$E19-'Part 1'!AE295)/AVERAGE('6050_Module3Project_Data'!$E$2:$E$253))</f>
        <v>4.699174939948138E-3</v>
      </c>
      <c r="AP295">
        <f>ABS(('6050_Module3Project_Data'!$E19-'Part 1'!AF295)/AVERAGE('6050_Module3Project_Data'!$E$2:$E$253))</f>
        <v>4.7999519671644087E-3</v>
      </c>
      <c r="AQ295">
        <f>ABS(('6050_Module3Project_Data'!$E19-'Part 1'!AG295)/AVERAGE('6050_Module3Project_Data'!$E$2:$E$253))</f>
        <v>6.8214322978677371E-3</v>
      </c>
      <c r="AR295" s="41">
        <f>ABS(('6050_Module3Project_Data'!$E19-'Part 1'!AH295)/AVERAGE('6050_Module3Project_Data'!$E$2:$E$253))</f>
        <v>1.0634448659874321E-2</v>
      </c>
    </row>
    <row r="296" spans="5:44" x14ac:dyDescent="0.2">
      <c r="E296" s="39">
        <v>19</v>
      </c>
      <c r="F296" s="29">
        <f t="shared" si="7"/>
        <v>-0.23269395209077562</v>
      </c>
      <c r="G296" s="29">
        <f t="shared" si="8"/>
        <v>-0.29445179119204595</v>
      </c>
      <c r="H296" s="29">
        <f t="shared" si="9"/>
        <v>-0.22776381891576467</v>
      </c>
      <c r="I296" s="29">
        <f t="shared" si="10"/>
        <v>-3.8167569464386375E-2</v>
      </c>
      <c r="K296" s="40">
        <f t="shared" si="6"/>
        <v>92.272606413632133</v>
      </c>
      <c r="L296" s="40">
        <f t="shared" si="6"/>
        <v>92.210848574530857</v>
      </c>
      <c r="M296" s="40">
        <f t="shared" si="6"/>
        <v>92.277536546807141</v>
      </c>
      <c r="N296" s="40">
        <f t="shared" si="6"/>
        <v>92.467132796258511</v>
      </c>
      <c r="P296" s="42">
        <f>ABS(('6050_Module3Project_Data'!$C20-'Part 1'!K296)/'6050_Module3Project_Data'!$C20)</f>
        <v>6.7534457054369505E-3</v>
      </c>
      <c r="Q296" s="42">
        <f>ABS(('6050_Module3Project_Data'!$C20-'Part 1'!L296)/'6050_Module3Project_Data'!$C20)</f>
        <v>7.4182232951481011E-3</v>
      </c>
      <c r="R296" s="42">
        <f>ABS(('6050_Module3Project_Data'!$C20-'Part 1'!M296)/'6050_Module3Project_Data'!$C20)</f>
        <v>6.700376457925511E-3</v>
      </c>
      <c r="S296" s="42">
        <f>ABS(('6050_Module3Project_Data'!$C20-'Part 1'!N296)/'6050_Module3Project_Data'!$C20)</f>
        <v>4.6595126653652518E-3</v>
      </c>
      <c r="U296">
        <f>ABS(('6050_Module3Project_Data'!$C20-'Part 1'!K296)/AVERAGE('6050_Module3Project_Data'!$C$2:$C$253))</f>
        <v>4.6845543109783729E-3</v>
      </c>
      <c r="V296">
        <f>ABS(('6050_Module3Project_Data'!$C20-'Part 1'!L296)/AVERAGE('6050_Module3Project_Data'!$C$2:$C$253))</f>
        <v>5.1456799140488273E-3</v>
      </c>
      <c r="W296">
        <f>ABS(('6050_Module3Project_Data'!$C20-'Part 1'!M296)/AVERAGE('6050_Module3Project_Data'!$C$2:$C$253))</f>
        <v>4.6477426176512243E-3</v>
      </c>
      <c r="X296" s="41">
        <f>ABS(('6050_Module3Project_Data'!$C20-'Part 1'!N296)/AVERAGE('6050_Module3Project_Data'!$C$2:$C$253))</f>
        <v>3.2320893800956169E-3</v>
      </c>
      <c r="Z296" s="39">
        <f t="shared" si="11"/>
        <v>1.3452020197275649</v>
      </c>
      <c r="AA296">
        <f t="shared" si="12"/>
        <v>1.4748805472204078</v>
      </c>
      <c r="AB296">
        <f t="shared" si="13"/>
        <v>1.279553289505174</v>
      </c>
      <c r="AC296">
        <f t="shared" si="14"/>
        <v>1.2852578096383709</v>
      </c>
      <c r="AE296" s="40">
        <f t="shared" si="15"/>
        <v>348.55059247832372</v>
      </c>
      <c r="AF296" s="40">
        <f t="shared" si="15"/>
        <v>348.68027100581656</v>
      </c>
      <c r="AG296" s="40">
        <f t="shared" si="15"/>
        <v>348.48494374810139</v>
      </c>
      <c r="AH296" s="40">
        <f t="shared" si="15"/>
        <v>348.49064826823457</v>
      </c>
      <c r="AJ296" s="42">
        <f>ABS(('6050_Module3Project_Data'!$E20-'Part 1'!AE296)/'6050_Module3Project_Data'!$E20)</f>
        <v>1.5708674438167682E-2</v>
      </c>
      <c r="AK296" s="42">
        <f>ABS(('6050_Module3Project_Data'!$E20-'Part 1'!AF296)/'6050_Module3Project_Data'!$E20)</f>
        <v>1.6086569665159846E-2</v>
      </c>
      <c r="AL296" s="42">
        <f>ABS(('6050_Module3Project_Data'!$E20-'Part 1'!AG296)/'6050_Module3Project_Data'!$E20)</f>
        <v>1.5517367964468821E-2</v>
      </c>
      <c r="AM296" s="42">
        <f>ABS(('6050_Module3Project_Data'!$E20-'Part 1'!AH296)/'6050_Module3Project_Data'!$E20)</f>
        <v>1.5533991463920016E-2</v>
      </c>
      <c r="AO296">
        <f>ABS(('6050_Module3Project_Data'!$E20-'Part 1'!AE296)/AVERAGE('6050_Module3Project_Data'!$E$2:$E$253))</f>
        <v>1.2074214809389751E-2</v>
      </c>
      <c r="AP296">
        <f>ABS(('6050_Module3Project_Data'!$E20-'Part 1'!AF296)/AVERAGE('6050_Module3Project_Data'!$E$2:$E$253))</f>
        <v>1.2364677773919728E-2</v>
      </c>
      <c r="AQ296">
        <f>ABS(('6050_Module3Project_Data'!$E20-'Part 1'!AG296)/AVERAGE('6050_Module3Project_Data'!$E$2:$E$253))</f>
        <v>1.1927170227941519E-2</v>
      </c>
      <c r="AR296" s="41">
        <f>ABS(('6050_Module3Project_Data'!$E20-'Part 1'!AH296)/AVERAGE('6050_Module3Project_Data'!$E$2:$E$253))</f>
        <v>1.1939947607983835E-2</v>
      </c>
    </row>
    <row r="297" spans="5:44" x14ac:dyDescent="0.2">
      <c r="E297" s="39">
        <v>20</v>
      </c>
      <c r="F297" s="29">
        <f t="shared" si="7"/>
        <v>-0.13879102195936802</v>
      </c>
      <c r="G297" s="29">
        <f t="shared" si="8"/>
        <v>-8.1942795288722586E-2</v>
      </c>
      <c r="H297" s="29">
        <f t="shared" si="9"/>
        <v>5.0986891573451584E-2</v>
      </c>
      <c r="I297" s="29">
        <f t="shared" si="10"/>
        <v>0.18182304496013266</v>
      </c>
      <c r="K297" s="40">
        <f t="shared" si="6"/>
        <v>92.603330042329802</v>
      </c>
      <c r="L297" s="40">
        <f t="shared" si="6"/>
        <v>92.66017826900044</v>
      </c>
      <c r="M297" s="40">
        <f t="shared" si="6"/>
        <v>92.793107955862624</v>
      </c>
      <c r="N297" s="40">
        <f t="shared" si="6"/>
        <v>92.923944109249291</v>
      </c>
      <c r="P297" s="42">
        <f>ABS(('6050_Module3Project_Data'!$C21-'Part 1'!K297)/'6050_Module3Project_Data'!$C21)</f>
        <v>9.9500349787169495E-3</v>
      </c>
      <c r="Q297" s="42">
        <f>ABS(('6050_Module3Project_Data'!$C21-'Part 1'!L297)/'6050_Module3Project_Data'!$C21)</f>
        <v>9.3422535436318392E-3</v>
      </c>
      <c r="R297" s="42">
        <f>ABS(('6050_Module3Project_Data'!$C21-'Part 1'!M297)/'6050_Module3Project_Data'!$C21)</f>
        <v>7.9210624075459497E-3</v>
      </c>
      <c r="S297" s="42">
        <f>ABS(('6050_Module3Project_Data'!$C21-'Part 1'!N297)/'6050_Module3Project_Data'!$C21)</f>
        <v>6.5222538655121164E-3</v>
      </c>
      <c r="U297">
        <f>ABS(('6050_Module3Project_Data'!$C21-'Part 1'!K297)/AVERAGE('6050_Module3Project_Data'!$C$2:$C$253))</f>
        <v>6.9489829094715599E-3</v>
      </c>
      <c r="V297">
        <f>ABS(('6050_Module3Project_Data'!$C21-'Part 1'!L297)/AVERAGE('6050_Module3Project_Data'!$C$2:$C$253))</f>
        <v>6.5245157780358925E-3</v>
      </c>
      <c r="W297">
        <f>ABS(('6050_Module3Project_Data'!$C21-'Part 1'!M297)/AVERAGE('6050_Module3Project_Data'!$C$2:$C$253))</f>
        <v>5.5319732455847356E-3</v>
      </c>
      <c r="X297" s="41">
        <f>ABS(('6050_Module3Project_Data'!$C21-'Part 1'!N297)/AVERAGE('6050_Module3Project_Data'!$C$2:$C$253))</f>
        <v>4.5550624434611674E-3</v>
      </c>
      <c r="Z297" s="39">
        <f t="shared" si="11"/>
        <v>0.59071520475050576</v>
      </c>
      <c r="AA297">
        <f t="shared" si="12"/>
        <v>-8.5964493730847691E-2</v>
      </c>
      <c r="AB297">
        <f t="shared" si="13"/>
        <v>-0.94451791729256895</v>
      </c>
      <c r="AC297">
        <f t="shared" si="14"/>
        <v>-1.6847340821985106</v>
      </c>
      <c r="AE297" s="40">
        <f t="shared" si="15"/>
        <v>345.36887360818895</v>
      </c>
      <c r="AF297" s="40">
        <f t="shared" si="15"/>
        <v>344.69219390970761</v>
      </c>
      <c r="AG297" s="40">
        <f t="shared" si="15"/>
        <v>343.8336404861459</v>
      </c>
      <c r="AH297" s="40">
        <f t="shared" si="15"/>
        <v>343.09342432123992</v>
      </c>
      <c r="AJ297" s="42">
        <f>ABS(('6050_Module3Project_Data'!$E21-'Part 1'!AE297)/'6050_Module3Project_Data'!$E21)</f>
        <v>6.8186480089544605E-3</v>
      </c>
      <c r="AK297" s="42">
        <f>ABS(('6050_Module3Project_Data'!$E21-'Part 1'!AF297)/'6050_Module3Project_Data'!$E21)</f>
        <v>8.7645838160272955E-3</v>
      </c>
      <c r="AL297" s="42">
        <f>ABS(('6050_Module3Project_Data'!$E21-'Part 1'!AG297)/'6050_Module3Project_Data'!$E21)</f>
        <v>1.1233536044006382E-2</v>
      </c>
      <c r="AM297" s="42">
        <f>ABS(('6050_Module3Project_Data'!$E21-'Part 1'!AH297)/'6050_Module3Project_Data'!$E21)</f>
        <v>1.3362184418558427E-2</v>
      </c>
      <c r="AO297">
        <f>ABS(('6050_Module3Project_Data'!$E21-'Part 1'!AE297)/AVERAGE('6050_Module3Project_Data'!$E$2:$E$253))</f>
        <v>5.3109914788450514E-3</v>
      </c>
      <c r="AP297">
        <f>ABS(('6050_Module3Project_Data'!$E21-'Part 1'!AF297)/AVERAGE('6050_Module3Project_Data'!$E$2:$E$253))</f>
        <v>6.8266656236566402E-3</v>
      </c>
      <c r="AQ297">
        <f>ABS(('6050_Module3Project_Data'!$E21-'Part 1'!AG297)/AVERAGE('6050_Module3Project_Data'!$E$2:$E$253))</f>
        <v>8.749713158483571E-3</v>
      </c>
      <c r="AR297" s="41">
        <f>ABS(('6050_Module3Project_Data'!$E21-'Part 1'!AH297)/AVERAGE('6050_Module3Project_Data'!$E$2:$E$253))</f>
        <v>1.0407700689715114E-2</v>
      </c>
    </row>
    <row r="298" spans="5:44" x14ac:dyDescent="0.2">
      <c r="E298" s="39">
        <v>21</v>
      </c>
      <c r="F298" s="29">
        <f t="shared" si="7"/>
        <v>-1.6007755682193925E-2</v>
      </c>
      <c r="G298" s="29">
        <f t="shared" si="8"/>
        <v>0.14088444659736743</v>
      </c>
      <c r="H298" s="29">
        <f t="shared" si="9"/>
        <v>0.30546994228528207</v>
      </c>
      <c r="I298" s="29">
        <f t="shared" si="10"/>
        <v>0.41646485653322851</v>
      </c>
      <c r="K298" s="40">
        <f t="shared" si="6"/>
        <v>93.201238618033472</v>
      </c>
      <c r="L298" s="40">
        <f t="shared" si="6"/>
        <v>93.358130820313036</v>
      </c>
      <c r="M298" s="40">
        <f t="shared" si="6"/>
        <v>93.522716316000952</v>
      </c>
      <c r="N298" s="40">
        <f t="shared" si="6"/>
        <v>93.633711230248892</v>
      </c>
      <c r="P298" s="42">
        <f>ABS(('6050_Module3Project_Data'!$C22-'Part 1'!K298)/'6050_Module3Project_Data'!$C22)</f>
        <v>7.2033519834193802E-2</v>
      </c>
      <c r="Q298" s="42">
        <f>ABS(('6050_Module3Project_Data'!$C22-'Part 1'!L298)/'6050_Module3Project_Data'!$C22)</f>
        <v>7.0471408569648231E-2</v>
      </c>
      <c r="R298" s="42">
        <f>ABS(('6050_Module3Project_Data'!$C22-'Part 1'!M298)/'6050_Module3Project_Data'!$C22)</f>
        <v>6.8832698340208123E-2</v>
      </c>
      <c r="S298" s="42">
        <f>ABS(('6050_Module3Project_Data'!$C22-'Part 1'!N298)/'6050_Module3Project_Data'!$C22)</f>
        <v>6.7727567534886013E-2</v>
      </c>
      <c r="U298">
        <f>ABS(('6050_Module3Project_Data'!$C22-'Part 1'!K298)/AVERAGE('6050_Module3Project_Data'!$C$2:$C$253))</f>
        <v>5.4019576631923173E-2</v>
      </c>
      <c r="V298">
        <f>ABS(('6050_Module3Project_Data'!$C22-'Part 1'!L298)/AVERAGE('6050_Module3Project_Data'!$C$2:$C$253))</f>
        <v>5.2848113827426803E-2</v>
      </c>
      <c r="W298">
        <f>ABS(('6050_Module3Project_Data'!$C22-'Part 1'!M298)/AVERAGE('6050_Module3Project_Data'!$C$2:$C$253))</f>
        <v>5.1619207715098585E-2</v>
      </c>
      <c r="X298" s="41">
        <f>ABS(('6050_Module3Project_Data'!$C22-'Part 1'!N298)/AVERAGE('6050_Module3Project_Data'!$C$2:$C$253))</f>
        <v>5.0790444961816353E-2</v>
      </c>
      <c r="Z298" s="39">
        <f t="shared" si="11"/>
        <v>0.82799197938779523</v>
      </c>
      <c r="AA298">
        <f t="shared" si="12"/>
        <v>0.65926093493627247</v>
      </c>
      <c r="AB298">
        <f t="shared" si="13"/>
        <v>0.68845227984514401</v>
      </c>
      <c r="AC298">
        <f t="shared" si="14"/>
        <v>1.0847324459098602</v>
      </c>
      <c r="AE298" s="40">
        <f t="shared" si="15"/>
        <v>347.38324946076318</v>
      </c>
      <c r="AF298" s="40">
        <f t="shared" si="15"/>
        <v>347.21451841631171</v>
      </c>
      <c r="AG298" s="40">
        <f t="shared" si="15"/>
        <v>347.24370976122054</v>
      </c>
      <c r="AH298" s="40">
        <f t="shared" si="15"/>
        <v>347.63998992728528</v>
      </c>
      <c r="AJ298" s="42">
        <f>ABS(('6050_Module3Project_Data'!$E22-'Part 1'!AE298)/'6050_Module3Project_Data'!$E22)</f>
        <v>6.6453771055408192E-3</v>
      </c>
      <c r="AK298" s="42">
        <f>ABS(('6050_Module3Project_Data'!$E22-'Part 1'!AF298)/'6050_Module3Project_Data'!$E22)</f>
        <v>6.1564291607710958E-3</v>
      </c>
      <c r="AL298" s="42">
        <f>ABS(('6050_Module3Project_Data'!$E22-'Part 1'!AG298)/'6050_Module3Project_Data'!$E22)</f>
        <v>6.2410196885227635E-3</v>
      </c>
      <c r="AM298" s="42">
        <f>ABS(('6050_Module3Project_Data'!$E22-'Part 1'!AH298)/'6050_Module3Project_Data'!$E22)</f>
        <v>7.3893582967513253E-3</v>
      </c>
      <c r="AO298">
        <f>ABS(('6050_Module3Project_Data'!$E22-'Part 1'!AE298)/AVERAGE('6050_Module3Project_Data'!$E$2:$E$253))</f>
        <v>5.1365875628853084E-3</v>
      </c>
      <c r="AP298">
        <f>ABS(('6050_Module3Project_Data'!$E22-'Part 1'!AF298)/AVERAGE('6050_Module3Project_Data'!$E$2:$E$253))</f>
        <v>4.7586520609393885E-3</v>
      </c>
      <c r="AQ298">
        <f>ABS(('6050_Module3Project_Data'!$E22-'Part 1'!AG298)/AVERAGE('6050_Module3Project_Data'!$E$2:$E$253))</f>
        <v>4.8240368609118144E-3</v>
      </c>
      <c r="AR298" s="41">
        <f>ABS(('6050_Module3Project_Data'!$E22-'Part 1'!AH298)/AVERAGE('6050_Module3Project_Data'!$E$2:$E$253))</f>
        <v>5.7116526755342433E-3</v>
      </c>
    </row>
    <row r="299" spans="5:44" x14ac:dyDescent="0.2">
      <c r="E299" s="39">
        <v>22</v>
      </c>
      <c r="F299" s="29">
        <f t="shared" si="7"/>
        <v>0.8534438706083638</v>
      </c>
      <c r="G299" s="29">
        <f t="shared" si="8"/>
        <v>1.8170308182666584</v>
      </c>
      <c r="H299" s="29">
        <f t="shared" si="9"/>
        <v>2.7209382023764692</v>
      </c>
      <c r="I299" s="29">
        <f t="shared" si="10"/>
        <v>3.5482932719231211</v>
      </c>
      <c r="K299" s="40">
        <f t="shared" si="6"/>
        <v>98.401940620094621</v>
      </c>
      <c r="L299" s="40">
        <f t="shared" si="6"/>
        <v>99.36552756775292</v>
      </c>
      <c r="M299" s="40">
        <f t="shared" si="6"/>
        <v>100.26943495186273</v>
      </c>
      <c r="N299" s="40">
        <f t="shared" si="6"/>
        <v>101.09679002140938</v>
      </c>
      <c r="P299" s="42">
        <f>ABS(('6050_Module3Project_Data'!$C23-'Part 1'!K299)/'6050_Module3Project_Data'!$C23)</f>
        <v>1.8042695301305353E-2</v>
      </c>
      <c r="Q299" s="42">
        <f>ABS(('6050_Module3Project_Data'!$C23-'Part 1'!L299)/'6050_Module3Project_Data'!$C23)</f>
        <v>8.4270186591298372E-3</v>
      </c>
      <c r="R299" s="42">
        <f>ABS(('6050_Module3Project_Data'!$C23-'Part 1'!M299)/'6050_Module3Project_Data'!$C23)</f>
        <v>5.9311298669326358E-4</v>
      </c>
      <c r="S299" s="42">
        <f>ABS(('6050_Module3Project_Data'!$C23-'Part 1'!N299)/'6050_Module3Project_Data'!$C23)</f>
        <v>8.8493257097471759E-3</v>
      </c>
      <c r="U299">
        <f>ABS(('6050_Module3Project_Data'!$C23-'Part 1'!K299)/AVERAGE('6050_Module3Project_Data'!$C$2:$C$253))</f>
        <v>1.3500181824137009E-2</v>
      </c>
      <c r="V299">
        <f>ABS(('6050_Module3Project_Data'!$C23-'Part 1'!L299)/AVERAGE('6050_Module3Project_Data'!$C$2:$C$253))</f>
        <v>6.3053929711608704E-3</v>
      </c>
      <c r="W299">
        <f>ABS(('6050_Module3Project_Data'!$C23-'Part 1'!M299)/AVERAGE('6050_Module3Project_Data'!$C$2:$C$253))</f>
        <v>4.4378808314945675E-4</v>
      </c>
      <c r="X299" s="41">
        <f>ABS(('6050_Module3Project_Data'!$C23-'Part 1'!N299)/AVERAGE('6050_Module3Project_Data'!$C$2:$C$253))</f>
        <v>6.621378020719217E-3</v>
      </c>
      <c r="Z299" s="39">
        <f t="shared" si="11"/>
        <v>0.48656224174518925</v>
      </c>
      <c r="AA299">
        <f t="shared" si="12"/>
        <v>4.3893877431669448E-2</v>
      </c>
      <c r="AB299">
        <f t="shared" si="13"/>
        <v>-0.25211311335708336</v>
      </c>
      <c r="AC299">
        <f t="shared" si="14"/>
        <v>-0.48637887787821599</v>
      </c>
      <c r="AE299" s="40">
        <f t="shared" si="15"/>
        <v>346.16266301429533</v>
      </c>
      <c r="AF299" s="40">
        <f t="shared" si="15"/>
        <v>345.71999464998186</v>
      </c>
      <c r="AG299" s="40">
        <f t="shared" si="15"/>
        <v>345.42398765919307</v>
      </c>
      <c r="AH299" s="40">
        <f t="shared" si="15"/>
        <v>345.18972189467195</v>
      </c>
      <c r="AJ299" s="42">
        <f>ABS(('6050_Module3Project_Data'!$E23-'Part 1'!AE299)/'6050_Module3Project_Data'!$E23)</f>
        <v>3.3065187110906891E-2</v>
      </c>
      <c r="AK299" s="42">
        <f>ABS(('6050_Module3Project_Data'!$E23-'Part 1'!AF299)/'6050_Module3Project_Data'!$E23)</f>
        <v>3.4301690921838386E-2</v>
      </c>
      <c r="AL299" s="42">
        <f>ABS(('6050_Module3Project_Data'!$E23-'Part 1'!AG299)/'6050_Module3Project_Data'!$E23)</f>
        <v>3.512852609163946E-2</v>
      </c>
      <c r="AM299" s="42">
        <f>ABS(('6050_Module3Project_Data'!$E23-'Part 1'!AH299)/'6050_Module3Project_Data'!$E23)</f>
        <v>3.5782899735553216E-2</v>
      </c>
      <c r="AO299">
        <f>ABS(('6050_Module3Project_Data'!$E23-'Part 1'!AE299)/AVERAGE('6050_Module3Project_Data'!$E$2:$E$253))</f>
        <v>2.6514088796989896E-2</v>
      </c>
      <c r="AP299">
        <f>ABS(('6050_Module3Project_Data'!$E23-'Part 1'!AF299)/AVERAGE('6050_Module3Project_Data'!$E$2:$E$253))</f>
        <v>2.7505608117019385E-2</v>
      </c>
      <c r="AQ299">
        <f>ABS(('6050_Module3Project_Data'!$E23-'Part 1'!AG299)/AVERAGE('6050_Module3Project_Data'!$E$2:$E$253))</f>
        <v>2.8168625115503214E-2</v>
      </c>
      <c r="AR299" s="41">
        <f>ABS(('6050_Module3Project_Data'!$E23-'Part 1'!AH299)/AVERAGE('6050_Module3Project_Data'!$E$2:$E$253))</f>
        <v>2.8693349831045992E-2</v>
      </c>
    </row>
    <row r="300" spans="5:44" x14ac:dyDescent="0.2">
      <c r="E300" s="39">
        <v>23</v>
      </c>
      <c r="F300" s="29">
        <f t="shared" si="7"/>
        <v>1.0021353785483409</v>
      </c>
      <c r="G300" s="29">
        <f t="shared" si="8"/>
        <v>1.7289790550832946</v>
      </c>
      <c r="H300" s="29">
        <f t="shared" si="9"/>
        <v>2.0465161271355368</v>
      </c>
      <c r="I300" s="29">
        <f t="shared" si="10"/>
        <v>1.9871797826312232</v>
      </c>
      <c r="K300" s="40">
        <f t="shared" si="6"/>
        <v>100.14753353834286</v>
      </c>
      <c r="L300" s="40">
        <f t="shared" si="6"/>
        <v>100.87437721487781</v>
      </c>
      <c r="M300" s="40">
        <f t="shared" si="6"/>
        <v>101.19191428693004</v>
      </c>
      <c r="N300" s="40">
        <f t="shared" si="6"/>
        <v>101.13257794242574</v>
      </c>
      <c r="P300" s="42">
        <f>ABS(('6050_Module3Project_Data'!$C24-'Part 1'!K300)/'6050_Module3Project_Data'!$C24)</f>
        <v>2.2793563025869552E-2</v>
      </c>
      <c r="Q300" s="42">
        <f>ABS(('6050_Module3Project_Data'!$C24-'Part 1'!L300)/'6050_Module3Project_Data'!$C24)</f>
        <v>1.5701263352688268E-2</v>
      </c>
      <c r="R300" s="42">
        <f>ABS(('6050_Module3Project_Data'!$C24-'Part 1'!M300)/'6050_Module3Project_Data'!$C24)</f>
        <v>1.260284185568198E-2</v>
      </c>
      <c r="S300" s="42">
        <f>ABS(('6050_Module3Project_Data'!$C24-'Part 1'!N300)/'6050_Module3Project_Data'!$C24)</f>
        <v>1.3181826237498223E-2</v>
      </c>
      <c r="U300">
        <f>ABS(('6050_Module3Project_Data'!$C24-'Part 1'!K300)/AVERAGE('6050_Module3Project_Data'!$C$2:$C$253))</f>
        <v>1.7441880291765462E-2</v>
      </c>
      <c r="V300">
        <f>ABS(('6050_Module3Project_Data'!$C24-'Part 1'!L300)/AVERAGE('6050_Module3Project_Data'!$C$2:$C$253))</f>
        <v>1.2014776080258095E-2</v>
      </c>
      <c r="W300">
        <f>ABS(('6050_Module3Project_Data'!$C24-'Part 1'!M300)/AVERAGE('6050_Module3Project_Data'!$C$2:$C$253))</f>
        <v>9.6438305294075707E-3</v>
      </c>
      <c r="X300" s="41">
        <f>ABS(('6050_Module3Project_Data'!$C24-'Part 1'!N300)/AVERAGE('6050_Module3Project_Data'!$C$2:$C$253))</f>
        <v>1.00868756236291E-2</v>
      </c>
      <c r="Z300" s="39">
        <f t="shared" si="11"/>
        <v>1.8681177006901286</v>
      </c>
      <c r="AA300">
        <f t="shared" si="12"/>
        <v>2.9840721410469562</v>
      </c>
      <c r="AB300">
        <f t="shared" si="13"/>
        <v>4.3357584765390973</v>
      </c>
      <c r="AC300">
        <f t="shared" si="14"/>
        <v>5.8181958536002654</v>
      </c>
      <c r="AE300" s="40">
        <f t="shared" si="15"/>
        <v>354.93855800971016</v>
      </c>
      <c r="AF300" s="40">
        <f t="shared" si="15"/>
        <v>356.05451245006702</v>
      </c>
      <c r="AG300" s="40">
        <f t="shared" si="15"/>
        <v>357.40619878555913</v>
      </c>
      <c r="AH300" s="40">
        <f t="shared" si="15"/>
        <v>358.88863616262034</v>
      </c>
      <c r="AJ300" s="42">
        <f>ABS(('6050_Module3Project_Data'!$E24-'Part 1'!AE300)/'6050_Module3Project_Data'!$E24)</f>
        <v>3.8132981264970049E-2</v>
      </c>
      <c r="AK300" s="42">
        <f>ABS(('6050_Module3Project_Data'!$E24-'Part 1'!AF300)/'6050_Module3Project_Data'!$E24)</f>
        <v>3.5108796525478304E-2</v>
      </c>
      <c r="AL300" s="42">
        <f>ABS(('6050_Module3Project_Data'!$E24-'Part 1'!AG300)/'6050_Module3Project_Data'!$E24)</f>
        <v>3.1445789291000559E-2</v>
      </c>
      <c r="AM300" s="42">
        <f>ABS(('6050_Module3Project_Data'!$E24-'Part 1'!AH300)/'6050_Module3Project_Data'!$E24)</f>
        <v>2.742845280231104E-2</v>
      </c>
      <c r="AO300">
        <f>ABS(('6050_Module3Project_Data'!$E24-'Part 1'!AE300)/AVERAGE('6050_Module3Project_Data'!$E$2:$E$253))</f>
        <v>3.1518214165979219E-2</v>
      </c>
      <c r="AP300">
        <f>ABS(('6050_Module3Project_Data'!$E24-'Part 1'!AF300)/AVERAGE('6050_Module3Project_Data'!$E$2:$E$253))</f>
        <v>2.9018621972164899E-2</v>
      </c>
      <c r="AQ300">
        <f>ABS(('6050_Module3Project_Data'!$E24-'Part 1'!AG300)/AVERAGE('6050_Module3Project_Data'!$E$2:$E$253))</f>
        <v>2.5991021121720571E-2</v>
      </c>
      <c r="AR300" s="41">
        <f>ABS(('6050_Module3Project_Data'!$E24-'Part 1'!AH300)/AVERAGE('6050_Module3Project_Data'!$E$2:$E$253))</f>
        <v>2.2670555015294348E-2</v>
      </c>
    </row>
    <row r="301" spans="5:44" x14ac:dyDescent="0.2">
      <c r="E301" s="39">
        <v>24</v>
      </c>
      <c r="F301" s="29">
        <f t="shared" si="7"/>
        <v>1.2022802356633342</v>
      </c>
      <c r="G301" s="29">
        <f t="shared" si="8"/>
        <v>1.8385312986992994</v>
      </c>
      <c r="H301" s="29">
        <f t="shared" si="9"/>
        <v>2.0203222493281987</v>
      </c>
      <c r="I301" s="29">
        <f t="shared" si="10"/>
        <v>1.9997236878248899</v>
      </c>
      <c r="K301" s="40">
        <f t="shared" si="6"/>
        <v>102.35053805958115</v>
      </c>
      <c r="L301" s="40">
        <f t="shared" si="6"/>
        <v>102.98678912261711</v>
      </c>
      <c r="M301" s="40">
        <f t="shared" si="6"/>
        <v>103.16858007324602</v>
      </c>
      <c r="N301" s="40">
        <f t="shared" si="6"/>
        <v>103.1479815117427</v>
      </c>
      <c r="P301" s="42">
        <f>ABS(('6050_Module3Project_Data'!$C25-'Part 1'!K301)/'6050_Module3Project_Data'!$C25)</f>
        <v>3.5005981781317348E-3</v>
      </c>
      <c r="Q301" s="42">
        <f>ABS(('6050_Module3Project_Data'!$C25-'Part 1'!L301)/'6050_Module3Project_Data'!$C25)</f>
        <v>9.7387512396855322E-3</v>
      </c>
      <c r="R301" s="42">
        <f>ABS(('6050_Module3Project_Data'!$C25-'Part 1'!M301)/'6050_Module3Project_Data'!$C25)</f>
        <v>1.1521129047931978E-2</v>
      </c>
      <c r="S301" s="42">
        <f>ABS(('6050_Module3Project_Data'!$C25-'Part 1'!N301)/'6050_Module3Project_Data'!$C25)</f>
        <v>1.1319169496159446E-2</v>
      </c>
      <c r="U301">
        <f>ABS(('6050_Module3Project_Data'!$C25-'Part 1'!K301)/AVERAGE('6050_Module3Project_Data'!$C$2:$C$253))</f>
        <v>2.6658880097569166E-3</v>
      </c>
      <c r="V301">
        <f>ABS(('6050_Module3Project_Data'!$C25-'Part 1'!L301)/AVERAGE('6050_Module3Project_Data'!$C$2:$C$253))</f>
        <v>7.4165667805206597E-3</v>
      </c>
      <c r="W301">
        <f>ABS(('6050_Module3Project_Data'!$C25-'Part 1'!M301)/AVERAGE('6050_Module3Project_Data'!$C$2:$C$253))</f>
        <v>8.773940402418889E-3</v>
      </c>
      <c r="X301" s="41">
        <f>ABS(('6050_Module3Project_Data'!$C25-'Part 1'!N301)/AVERAGE('6050_Module3Project_Data'!$C$2:$C$253))</f>
        <v>8.6201376749622857E-3</v>
      </c>
      <c r="Z301" s="39">
        <f t="shared" si="11"/>
        <v>3.4072424994696866</v>
      </c>
      <c r="AA301">
        <f t="shared" si="12"/>
        <v>5.615939962463341</v>
      </c>
      <c r="AB301">
        <f t="shared" si="13"/>
        <v>7.4725484073683894</v>
      </c>
      <c r="AC301">
        <f t="shared" si="14"/>
        <v>8.8146325263903869</v>
      </c>
      <c r="AE301" s="40">
        <f t="shared" si="15"/>
        <v>366.04142450307768</v>
      </c>
      <c r="AF301" s="40">
        <f t="shared" si="15"/>
        <v>368.25012196607133</v>
      </c>
      <c r="AG301" s="40">
        <f t="shared" si="15"/>
        <v>370.10673041097635</v>
      </c>
      <c r="AH301" s="40">
        <f t="shared" si="15"/>
        <v>371.44881452999834</v>
      </c>
      <c r="AJ301" s="42">
        <f>ABS(('6050_Module3Project_Data'!$E25-'Part 1'!AE301)/'6050_Module3Project_Data'!$E25)</f>
        <v>9.8157512521742929E-3</v>
      </c>
      <c r="AK301" s="42">
        <f>ABS(('6050_Module3Project_Data'!$E25-'Part 1'!AF301)/'6050_Module3Project_Data'!$E25)</f>
        <v>3.8409700069242428E-3</v>
      </c>
      <c r="AL301" s="42">
        <f>ABS(('6050_Module3Project_Data'!$E25-'Part 1'!AG301)/'6050_Module3Project_Data'!$E25)</f>
        <v>1.1813698572942942E-3</v>
      </c>
      <c r="AM301" s="42">
        <f>ABS(('6050_Module3Project_Data'!$E25-'Part 1'!AH301)/'6050_Module3Project_Data'!$E25)</f>
        <v>4.8118621081488242E-3</v>
      </c>
      <c r="AO301">
        <f>ABS(('6050_Module3Project_Data'!$E25-'Part 1'!AE301)/AVERAGE('6050_Module3Project_Data'!$E$2:$E$253))</f>
        <v>8.1275652063430084E-3</v>
      </c>
      <c r="AP301">
        <f>ABS(('6050_Module3Project_Data'!$E25-'Part 1'!AF301)/AVERAGE('6050_Module3Project_Data'!$E$2:$E$253))</f>
        <v>3.1803713628103078E-3</v>
      </c>
      <c r="AQ301">
        <f>ABS(('6050_Module3Project_Data'!$E25-'Part 1'!AG301)/AVERAGE('6050_Module3Project_Data'!$E$2:$E$253))</f>
        <v>9.7818906584869322E-4</v>
      </c>
      <c r="AR301" s="41">
        <f>ABS(('6050_Module3Project_Data'!$E25-'Part 1'!AH301)/AVERAGE('6050_Module3Project_Data'!$E$2:$E$253))</f>
        <v>3.9842822055263178E-3</v>
      </c>
    </row>
    <row r="302" spans="5:44" x14ac:dyDescent="0.2">
      <c r="E302" s="39">
        <v>25</v>
      </c>
      <c r="F302" s="29">
        <f t="shared" si="7"/>
        <v>1.0632532256605289</v>
      </c>
      <c r="G302" s="29">
        <f t="shared" si="8"/>
        <v>1.3059768534793024</v>
      </c>
      <c r="H302" s="29">
        <f t="shared" si="9"/>
        <v>1.1124160111208639</v>
      </c>
      <c r="I302" s="29">
        <f t="shared" si="10"/>
        <v>0.80566088608442343</v>
      </c>
      <c r="K302" s="40">
        <f t="shared" si="6"/>
        <v>102.71865623522766</v>
      </c>
      <c r="L302" s="40">
        <f t="shared" si="6"/>
        <v>102.96137986304643</v>
      </c>
      <c r="M302" s="40">
        <f t="shared" si="6"/>
        <v>102.76781902068799</v>
      </c>
      <c r="N302" s="40">
        <f t="shared" si="6"/>
        <v>102.46106389565155</v>
      </c>
      <c r="P302" s="42">
        <f>ABS(('6050_Module3Project_Data'!$C26-'Part 1'!K302)/'6050_Module3Project_Data'!$C26)</f>
        <v>2.0208341530436715E-3</v>
      </c>
      <c r="Q302" s="42">
        <f>ABS(('6050_Module3Project_Data'!$C26-'Part 1'!L302)/'6050_Module3Project_Data'!$C26)</f>
        <v>4.3886039519267315E-3</v>
      </c>
      <c r="R302" s="42">
        <f>ABS(('6050_Module3Project_Data'!$C26-'Part 1'!M302)/'6050_Module3Project_Data'!$C26)</f>
        <v>2.5004172891727613E-3</v>
      </c>
      <c r="S302" s="42">
        <f>ABS(('6050_Module3Project_Data'!$C26-'Part 1'!N302)/'6050_Module3Project_Data'!$C26)</f>
        <v>4.9197997862099004E-4</v>
      </c>
      <c r="U302">
        <f>ABS(('6050_Module3Project_Data'!$C26-'Part 1'!K302)/AVERAGE('6050_Module3Project_Data'!$C$2:$C$253))</f>
        <v>1.5467865797006164E-3</v>
      </c>
      <c r="V302">
        <f>ABS(('6050_Module3Project_Data'!$C26-'Part 1'!L302)/AVERAGE('6050_Module3Project_Data'!$C$2:$C$253))</f>
        <v>3.3591245903268636E-3</v>
      </c>
      <c r="W302">
        <f>ABS(('6050_Module3Project_Data'!$C26-'Part 1'!M302)/AVERAGE('6050_Module3Project_Data'!$C$2:$C$253))</f>
        <v>1.913869033101323E-3</v>
      </c>
      <c r="X302" s="41">
        <f>ABS(('6050_Module3Project_Data'!$C26-'Part 1'!N302)/AVERAGE('6050_Module3Project_Data'!$C$2:$C$253))</f>
        <v>3.7657124275447562E-4</v>
      </c>
      <c r="Z302" s="39">
        <f t="shared" si="11"/>
        <v>3.5700937671427924</v>
      </c>
      <c r="AA302">
        <f t="shared" si="12"/>
        <v>5.0581635126120901</v>
      </c>
      <c r="AB302">
        <f t="shared" si="13"/>
        <v>5.5219186656484833</v>
      </c>
      <c r="AC302">
        <f t="shared" si="14"/>
        <v>5.1401255755462483</v>
      </c>
      <c r="AE302" s="40">
        <f t="shared" si="15"/>
        <v>370.42577460858598</v>
      </c>
      <c r="AF302" s="40">
        <f t="shared" si="15"/>
        <v>371.9138443540553</v>
      </c>
      <c r="AG302" s="40">
        <f t="shared" si="15"/>
        <v>372.37759950709165</v>
      </c>
      <c r="AH302" s="40">
        <f t="shared" si="15"/>
        <v>371.99580641698941</v>
      </c>
      <c r="AJ302" s="42">
        <f>ABS(('6050_Module3Project_Data'!$E26-'Part 1'!AE302)/'6050_Module3Project_Data'!$E26)</f>
        <v>9.4720324104842161E-3</v>
      </c>
      <c r="AK302" s="42">
        <f>ABS(('6050_Module3Project_Data'!$E26-'Part 1'!AF302)/'6050_Module3Project_Data'!$E26)</f>
        <v>1.3527270715417887E-2</v>
      </c>
      <c r="AL302" s="42">
        <f>ABS(('6050_Module3Project_Data'!$E26-'Part 1'!AG302)/'6050_Module3Project_Data'!$E26)</f>
        <v>1.4791080873798761E-2</v>
      </c>
      <c r="AM302" s="42">
        <f>ABS(('6050_Module3Project_Data'!$E26-'Part 1'!AH302)/'6050_Module3Project_Data'!$E26)</f>
        <v>1.3750631010305787E-2</v>
      </c>
      <c r="AO302">
        <f>ABS(('6050_Module3Project_Data'!$E26-'Part 1'!AE302)/AVERAGE('6050_Module3Project_Data'!$E$2:$E$253))</f>
        <v>7.7852538328325805E-3</v>
      </c>
      <c r="AP302">
        <f>ABS(('6050_Module3Project_Data'!$E26-'Part 1'!AF302)/AVERAGE('6050_Module3Project_Data'!$E$2:$E$253))</f>
        <v>1.1118335708860538E-2</v>
      </c>
      <c r="AQ302">
        <f>ABS(('6050_Module3Project_Data'!$E26-'Part 1'!AG302)/AVERAGE('6050_Module3Project_Data'!$E$2:$E$253))</f>
        <v>1.2157086681525807E-2</v>
      </c>
      <c r="AR302" s="41">
        <f>ABS(('6050_Module3Project_Data'!$E26-'Part 1'!AH302)/AVERAGE('6050_Module3Project_Data'!$E$2:$E$253))</f>
        <v>1.1301920024931279E-2</v>
      </c>
    </row>
    <row r="303" spans="5:44" x14ac:dyDescent="0.2">
      <c r="E303" s="39">
        <v>26</v>
      </c>
      <c r="F303" s="29">
        <f t="shared" si="7"/>
        <v>0.9533339193803706</v>
      </c>
      <c r="G303" s="29">
        <f t="shared" si="8"/>
        <v>0.98904878979147626</v>
      </c>
      <c r="H303" s="29">
        <f t="shared" si="9"/>
        <v>0.75316042100418779</v>
      </c>
      <c r="I303" s="29">
        <f t="shared" si="10"/>
        <v>0.57205753262467418</v>
      </c>
      <c r="K303" s="40">
        <f t="shared" si="6"/>
        <v>103.12239362320723</v>
      </c>
      <c r="L303" s="40">
        <f t="shared" si="6"/>
        <v>103.15810849361834</v>
      </c>
      <c r="M303" s="40">
        <f t="shared" si="6"/>
        <v>102.92222012483104</v>
      </c>
      <c r="N303" s="40">
        <f t="shared" si="6"/>
        <v>102.74111723645153</v>
      </c>
      <c r="P303" s="42">
        <f>ABS(('6050_Module3Project_Data'!$C27-'Part 1'!K303)/'6050_Module3Project_Data'!$C27)</f>
        <v>8.0951416056298953E-3</v>
      </c>
      <c r="Q303" s="42">
        <f>ABS(('6050_Module3Project_Data'!$C27-'Part 1'!L303)/'6050_Module3Project_Data'!$C27)</f>
        <v>7.75161046527305E-3</v>
      </c>
      <c r="R303" s="42">
        <f>ABS(('6050_Module3Project_Data'!$C27-'Part 1'!M303)/'6050_Module3Project_Data'!$C27)</f>
        <v>1.0020553328389352E-2</v>
      </c>
      <c r="S303" s="42">
        <f>ABS(('6050_Module3Project_Data'!$C27-'Part 1'!N303)/'6050_Module3Project_Data'!$C27)</f>
        <v>1.1762530299068066E-2</v>
      </c>
      <c r="U303">
        <f>ABS(('6050_Module3Project_Data'!$C27-'Part 1'!K303)/AVERAGE('6050_Module3Project_Data'!$C$2:$C$253))</f>
        <v>6.2839766449846431E-3</v>
      </c>
      <c r="V303">
        <f>ABS(('6050_Module3Project_Data'!$C27-'Part 1'!L303)/AVERAGE('6050_Module3Project_Data'!$C$2:$C$253))</f>
        <v>6.017305378687581E-3</v>
      </c>
      <c r="W303">
        <f>ABS(('6050_Module3Project_Data'!$C27-'Part 1'!M303)/AVERAGE('6050_Module3Project_Data'!$C$2:$C$253))</f>
        <v>7.7786067437818603E-3</v>
      </c>
      <c r="X303" s="41">
        <f>ABS(('6050_Module3Project_Data'!$C27-'Part 1'!N303)/AVERAGE('6050_Module3Project_Data'!$C$2:$C$253))</f>
        <v>9.1308428297118688E-3</v>
      </c>
      <c r="Z303" s="39">
        <f t="shared" si="11"/>
        <v>2.8673947767410586</v>
      </c>
      <c r="AA303">
        <f t="shared" si="12"/>
        <v>3.0575376336209033</v>
      </c>
      <c r="AB303">
        <f t="shared" si="13"/>
        <v>2.2427267553398669</v>
      </c>
      <c r="AC303">
        <f t="shared" si="14"/>
        <v>1.0733041672165478</v>
      </c>
      <c r="AE303" s="40">
        <f t="shared" si="15"/>
        <v>369.77967443331835</v>
      </c>
      <c r="AF303" s="40">
        <f t="shared" si="15"/>
        <v>369.96981729019819</v>
      </c>
      <c r="AG303" s="40">
        <f t="shared" si="15"/>
        <v>369.15500641191716</v>
      </c>
      <c r="AH303" s="40">
        <f t="shared" si="15"/>
        <v>367.98558382379383</v>
      </c>
      <c r="AJ303" s="42">
        <f>ABS(('6050_Module3Project_Data'!$E27-'Part 1'!AE303)/'6050_Module3Project_Data'!$E27)</f>
        <v>8.2059206684937866E-3</v>
      </c>
      <c r="AK303" s="42">
        <f>ABS(('6050_Module3Project_Data'!$E27-'Part 1'!AF303)/'6050_Module3Project_Data'!$E27)</f>
        <v>8.7243460102134577E-3</v>
      </c>
      <c r="AL303" s="42">
        <f>ABS(('6050_Module3Project_Data'!$E27-'Part 1'!AG303)/'6050_Module3Project_Data'!$E27)</f>
        <v>6.5027605405227062E-3</v>
      </c>
      <c r="AM303" s="42">
        <f>ABS(('6050_Module3Project_Data'!$E27-'Part 1'!AH303)/'6050_Module3Project_Data'!$E27)</f>
        <v>3.3143246728232767E-3</v>
      </c>
      <c r="AO303">
        <f>ABS(('6050_Module3Project_Data'!$E27-'Part 1'!AE303)/AVERAGE('6050_Module3Project_Data'!$E$2:$E$253))</f>
        <v>6.7413022816177831E-3</v>
      </c>
      <c r="AP303">
        <f>ABS(('6050_Module3Project_Data'!$E27-'Part 1'!AF303)/AVERAGE('6050_Module3Project_Data'!$E$2:$E$253))</f>
        <v>7.1671974468491073E-3</v>
      </c>
      <c r="AQ303">
        <f>ABS(('6050_Module3Project_Data'!$E27-'Part 1'!AG303)/AVERAGE('6050_Module3Project_Data'!$E$2:$E$253))</f>
        <v>5.3421275003242502E-3</v>
      </c>
      <c r="AR303" s="41">
        <f>ABS(('6050_Module3Project_Data'!$E27-'Part 1'!AH303)/AVERAGE('6050_Module3Project_Data'!$E$2:$E$253))</f>
        <v>2.7227736388812482E-3</v>
      </c>
    </row>
    <row r="304" spans="5:44" x14ac:dyDescent="0.2">
      <c r="E304" s="39">
        <v>27</v>
      </c>
      <c r="F304" s="29">
        <f t="shared" si="7"/>
        <v>0.97805959904507134</v>
      </c>
      <c r="G304" s="29">
        <f t="shared" si="8"/>
        <v>1.0242142009564352</v>
      </c>
      <c r="H304" s="29">
        <f t="shared" si="9"/>
        <v>0.9474415590239994</v>
      </c>
      <c r="I304" s="29">
        <f t="shared" si="10"/>
        <v>0.97598136068803398</v>
      </c>
      <c r="K304" s="40">
        <f t="shared" si="6"/>
        <v>104.2240816205758</v>
      </c>
      <c r="L304" s="40">
        <f t="shared" si="6"/>
        <v>104.27023622248717</v>
      </c>
      <c r="M304" s="40">
        <f t="shared" si="6"/>
        <v>104.19346358055473</v>
      </c>
      <c r="N304" s="40">
        <f t="shared" si="6"/>
        <v>104.22200338221877</v>
      </c>
      <c r="P304" s="42">
        <f>ABS(('6050_Module3Project_Data'!$C28-'Part 1'!K304)/'6050_Module3Project_Data'!$C28)</f>
        <v>2.3163315278541208E-2</v>
      </c>
      <c r="Q304" s="42">
        <f>ABS(('6050_Module3Project_Data'!$C28-'Part 1'!L304)/'6050_Module3Project_Data'!$C28)</f>
        <v>2.273073283104244E-2</v>
      </c>
      <c r="R304" s="42">
        <f>ABS(('6050_Module3Project_Data'!$C28-'Part 1'!M304)/'6050_Module3Project_Data'!$C28)</f>
        <v>2.3450281824485272E-2</v>
      </c>
      <c r="S304" s="42">
        <f>ABS(('6050_Module3Project_Data'!$C28-'Part 1'!N304)/'6050_Module3Project_Data'!$C28)</f>
        <v>2.3182793497347989E-2</v>
      </c>
      <c r="U304">
        <f>ABS(('6050_Module3Project_Data'!$C28-'Part 1'!K304)/AVERAGE('6050_Module3Project_Data'!$C$2:$C$253))</f>
        <v>1.8453297311527544E-2</v>
      </c>
      <c r="V304">
        <f>ABS(('6050_Module3Project_Data'!$C28-'Part 1'!L304)/AVERAGE('6050_Module3Project_Data'!$C$2:$C$253))</f>
        <v>1.8108675981659529E-2</v>
      </c>
      <c r="W304">
        <f>ABS(('6050_Module3Project_Data'!$C28-'Part 1'!M304)/AVERAGE('6050_Module3Project_Data'!$C$2:$C$253))</f>
        <v>1.8681912210866833E-2</v>
      </c>
      <c r="X304" s="41">
        <f>ABS(('6050_Module3Project_Data'!$C28-'Part 1'!N304)/AVERAGE('6050_Module3Project_Data'!$C$2:$C$253))</f>
        <v>1.8468814838203593E-2</v>
      </c>
      <c r="Z304" s="39">
        <f t="shared" si="11"/>
        <v>2.2768409426035707</v>
      </c>
      <c r="AA304">
        <f t="shared" si="12"/>
        <v>1.8003728225939892</v>
      </c>
      <c r="AB304">
        <f t="shared" si="13"/>
        <v>0.84586606576811807</v>
      </c>
      <c r="AC304">
        <f t="shared" si="14"/>
        <v>0.14636131828620458</v>
      </c>
      <c r="AE304" s="40">
        <f t="shared" si="15"/>
        <v>369.10374620523453</v>
      </c>
      <c r="AF304" s="40">
        <f t="shared" si="15"/>
        <v>368.62727808522493</v>
      </c>
      <c r="AG304" s="40">
        <f t="shared" si="15"/>
        <v>367.67277132839905</v>
      </c>
      <c r="AH304" s="40">
        <f t="shared" si="15"/>
        <v>366.97326658091714</v>
      </c>
      <c r="AJ304" s="42">
        <f>ABS(('6050_Module3Project_Data'!$E28-'Part 1'!AE304)/'6050_Module3Project_Data'!$E28)</f>
        <v>5.2988952383203223E-3</v>
      </c>
      <c r="AK304" s="42">
        <f>ABS(('6050_Module3Project_Data'!$E28-'Part 1'!AF304)/'6050_Module3Project_Data'!$E28)</f>
        <v>6.5829335885941769E-3</v>
      </c>
      <c r="AL304" s="42">
        <f>ABS(('6050_Module3Project_Data'!$E28-'Part 1'!AG304)/'6050_Module3Project_Data'!$E28)</f>
        <v>9.1552426894323542E-3</v>
      </c>
      <c r="AM304" s="42">
        <f>ABS(('6050_Module3Project_Data'!$E28-'Part 1'!AH304)/'6050_Module3Project_Data'!$E28)</f>
        <v>1.1040344513133184E-2</v>
      </c>
      <c r="AO304">
        <f>ABS(('6050_Module3Project_Data'!$E28-'Part 1'!AE304)/AVERAGE('6050_Module3Project_Data'!$E$2:$E$253))</f>
        <v>4.4041680428323488E-3</v>
      </c>
      <c r="AP304">
        <f>ABS(('6050_Module3Project_Data'!$E28-'Part 1'!AF304)/AVERAGE('6050_Module3Project_Data'!$E$2:$E$253))</f>
        <v>5.4713944011024317E-3</v>
      </c>
      <c r="AQ304">
        <f>ABS(('6050_Module3Project_Data'!$E28-'Part 1'!AG304)/AVERAGE('6050_Module3Project_Data'!$E$2:$E$253))</f>
        <v>7.6093648701674914E-3</v>
      </c>
      <c r="AR304" s="41">
        <f>ABS(('6050_Module3Project_Data'!$E28-'Part 1'!AH304)/AVERAGE('6050_Module3Project_Data'!$E$2:$E$253))</f>
        <v>9.1761641436062108E-3</v>
      </c>
    </row>
    <row r="305" spans="5:44" x14ac:dyDescent="0.2">
      <c r="E305" s="39">
        <v>28</v>
      </c>
      <c r="F305" s="29">
        <f t="shared" si="7"/>
        <v>1.1963854206523679</v>
      </c>
      <c r="G305" s="29">
        <f t="shared" si="8"/>
        <v>1.4424040034064824</v>
      </c>
      <c r="H305" s="29">
        <f t="shared" si="9"/>
        <v>1.6207898478585319</v>
      </c>
      <c r="I305" s="29">
        <f t="shared" si="10"/>
        <v>1.8509472378028498</v>
      </c>
      <c r="K305" s="40">
        <f t="shared" si="6"/>
        <v>106.51209614926465</v>
      </c>
      <c r="L305" s="40">
        <f t="shared" si="6"/>
        <v>106.75811473201877</v>
      </c>
      <c r="M305" s="40">
        <f t="shared" si="6"/>
        <v>106.93650057647082</v>
      </c>
      <c r="N305" s="40">
        <f t="shared" si="6"/>
        <v>107.16665796641514</v>
      </c>
      <c r="P305" s="42">
        <f>ABS(('6050_Module3Project_Data'!$C29-'Part 1'!K305)/'6050_Module3Project_Data'!$C29)</f>
        <v>9.5583479833813677E-3</v>
      </c>
      <c r="Q305" s="42">
        <f>ABS(('6050_Module3Project_Data'!$C29-'Part 1'!L305)/'6050_Module3Project_Data'!$C29)</f>
        <v>7.2706542815476885E-3</v>
      </c>
      <c r="R305" s="42">
        <f>ABS(('6050_Module3Project_Data'!$C29-'Part 1'!M305)/'6050_Module3Project_Data'!$C29)</f>
        <v>5.6118683139156954E-3</v>
      </c>
      <c r="S305" s="42">
        <f>ABS(('6050_Module3Project_Data'!$C29-'Part 1'!N305)/'6050_Module3Project_Data'!$C29)</f>
        <v>3.4716657100646469E-3</v>
      </c>
      <c r="U305">
        <f>ABS(('6050_Module3Project_Data'!$C29-'Part 1'!K305)/AVERAGE('6050_Module3Project_Data'!$C$2:$C$253))</f>
        <v>7.6750288704973604E-3</v>
      </c>
      <c r="V305">
        <f>ABS(('6050_Module3Project_Data'!$C29-'Part 1'!L305)/AVERAGE('6050_Module3Project_Data'!$C$2:$C$253))</f>
        <v>5.8380885081088067E-3</v>
      </c>
      <c r="W305">
        <f>ABS(('6050_Module3Project_Data'!$C29-'Part 1'!M305)/AVERAGE('6050_Module3Project_Data'!$C$2:$C$253))</f>
        <v>4.5061397012975662E-3</v>
      </c>
      <c r="X305" s="41">
        <f>ABS(('6050_Module3Project_Data'!$C29-'Part 1'!N305)/AVERAGE('6050_Module3Project_Data'!$C$2:$C$253))</f>
        <v>2.787629682429273E-3</v>
      </c>
      <c r="Z305" s="39">
        <f t="shared" si="11"/>
        <v>2.3306449985671409</v>
      </c>
      <c r="AA305">
        <f t="shared" si="12"/>
        <v>2.0985681825249625</v>
      </c>
      <c r="AB305">
        <f t="shared" si="13"/>
        <v>1.8658631597601005</v>
      </c>
      <c r="AC305">
        <f t="shared" si="14"/>
        <v>2.0659612415943789</v>
      </c>
      <c r="AE305" s="40">
        <f t="shared" si="15"/>
        <v>371.7034114836195</v>
      </c>
      <c r="AF305" s="40">
        <f t="shared" si="15"/>
        <v>371.47133466757731</v>
      </c>
      <c r="AG305" s="40">
        <f t="shared" si="15"/>
        <v>371.23862964481248</v>
      </c>
      <c r="AH305" s="40">
        <f t="shared" si="15"/>
        <v>371.43872772664673</v>
      </c>
      <c r="AJ305" s="42">
        <f>ABS(('6050_Module3Project_Data'!$E29-'Part 1'!AE305)/'6050_Module3Project_Data'!$E29)</f>
        <v>5.3161468158681498E-3</v>
      </c>
      <c r="AK305" s="42">
        <f>ABS(('6050_Module3Project_Data'!$E29-'Part 1'!AF305)/'6050_Module3Project_Data'!$E29)</f>
        <v>5.9371878245964979E-3</v>
      </c>
      <c r="AL305" s="42">
        <f>ABS(('6050_Module3Project_Data'!$E29-'Part 1'!AG305)/'6050_Module3Project_Data'!$E29)</f>
        <v>6.5599099238506922E-3</v>
      </c>
      <c r="AM305" s="42">
        <f>ABS(('6050_Module3Project_Data'!$E29-'Part 1'!AH305)/'6050_Module3Project_Data'!$E29)</f>
        <v>6.0244444831133474E-3</v>
      </c>
      <c r="AO305">
        <f>ABS(('6050_Module3Project_Data'!$E29-'Part 1'!AE305)/AVERAGE('6050_Module3Project_Data'!$E$2:$E$253))</f>
        <v>4.4497041880126147E-3</v>
      </c>
      <c r="AP305">
        <f>ABS(('6050_Module3Project_Data'!$E29-'Part 1'!AF305)/AVERAGE('6050_Module3Project_Data'!$E$2:$E$253))</f>
        <v>4.969525944856782E-3</v>
      </c>
      <c r="AQ305">
        <f>ABS(('6050_Module3Project_Data'!$E29-'Part 1'!AG305)/AVERAGE('6050_Module3Project_Data'!$E$2:$E$253))</f>
        <v>5.4907548027108306E-3</v>
      </c>
      <c r="AR305" s="41">
        <f>ABS(('6050_Module3Project_Data'!$E29-'Part 1'!AH305)/AVERAGE('6050_Module3Project_Data'!$E$2:$E$253))</f>
        <v>5.042561233813715E-3</v>
      </c>
    </row>
    <row r="306" spans="5:44" x14ac:dyDescent="0.2">
      <c r="E306" s="39">
        <v>29</v>
      </c>
      <c r="F306" s="29">
        <f t="shared" si="7"/>
        <v>1.2240231570884181</v>
      </c>
      <c r="G306" s="29">
        <f t="shared" si="8"/>
        <v>1.399272043176937</v>
      </c>
      <c r="H306" s="29">
        <f t="shared" si="9"/>
        <v>1.4490604008429839</v>
      </c>
      <c r="I306" s="29">
        <f t="shared" si="10"/>
        <v>1.4378487298266649</v>
      </c>
      <c r="K306" s="40">
        <f t="shared" si="6"/>
        <v>107.87430798853333</v>
      </c>
      <c r="L306" s="40">
        <f t="shared" si="6"/>
        <v>108.04955687462184</v>
      </c>
      <c r="M306" s="40">
        <f t="shared" si="6"/>
        <v>108.09934523228789</v>
      </c>
      <c r="N306" s="40">
        <f t="shared" si="6"/>
        <v>108.08813356127158</v>
      </c>
      <c r="P306" s="42">
        <f>ABS(('6050_Module3Project_Data'!$C30-'Part 1'!K306)/'6050_Module3Project_Data'!$C30)</f>
        <v>1.1638149209876705E-3</v>
      </c>
      <c r="Q306" s="42">
        <f>ABS(('6050_Module3Project_Data'!$C30-'Part 1'!L306)/'6050_Module3Project_Data'!$C30)</f>
        <v>4.5885995020224479E-4</v>
      </c>
      <c r="R306" s="42">
        <f>ABS(('6050_Module3Project_Data'!$C30-'Part 1'!M306)/'6050_Module3Project_Data'!$C30)</f>
        <v>9.1986326192488937E-4</v>
      </c>
      <c r="S306" s="42">
        <f>ABS(('6050_Module3Project_Data'!$C30-'Part 1'!N306)/'6050_Module3Project_Data'!$C30)</f>
        <v>8.1605149325533245E-4</v>
      </c>
      <c r="U306">
        <f>ABS(('6050_Module3Project_Data'!$C30-'Part 1'!K306)/AVERAGE('6050_Module3Project_Data'!$C$2:$C$253))</f>
        <v>9.3850117543229847E-4</v>
      </c>
      <c r="V306">
        <f>ABS(('6050_Module3Project_Data'!$C30-'Part 1'!L306)/AVERAGE('6050_Module3Project_Data'!$C$2:$C$253))</f>
        <v>3.7002498838745759E-4</v>
      </c>
      <c r="W306">
        <f>ABS(('6050_Module3Project_Data'!$C30-'Part 1'!M306)/AVERAGE('6050_Module3Project_Data'!$C$2:$C$253))</f>
        <v>7.4177838502093116E-4</v>
      </c>
      <c r="X306" s="41">
        <f>ABS(('6050_Module3Project_Data'!$C30-'Part 1'!N306)/AVERAGE('6050_Module3Project_Data'!$C$2:$C$253))</f>
        <v>6.5806450134138245E-4</v>
      </c>
      <c r="Z306" s="39">
        <f t="shared" si="11"/>
        <v>2.382584308647429</v>
      </c>
      <c r="AA306">
        <f t="shared" si="12"/>
        <v>2.2952775291024103</v>
      </c>
      <c r="AB306">
        <f t="shared" si="13"/>
        <v>2.3005501932851891</v>
      </c>
      <c r="AC306">
        <f t="shared" si="14"/>
        <v>2.485465487493741</v>
      </c>
      <c r="AE306" s="40">
        <f t="shared" si="15"/>
        <v>374.34569234266837</v>
      </c>
      <c r="AF306" s="40">
        <f t="shared" si="15"/>
        <v>374.25838556312334</v>
      </c>
      <c r="AG306" s="40">
        <f t="shared" si="15"/>
        <v>374.26365822730611</v>
      </c>
      <c r="AH306" s="40">
        <f t="shared" si="15"/>
        <v>374.44857352151467</v>
      </c>
      <c r="AJ306" s="42">
        <f>ABS(('6050_Module3Project_Data'!$E30-'Part 1'!AE306)/'6050_Module3Project_Data'!$E30)</f>
        <v>1.4905705932095703E-2</v>
      </c>
      <c r="AK306" s="42">
        <f>ABS(('6050_Module3Project_Data'!$E30-'Part 1'!AF306)/'6050_Module3Project_Data'!$E30)</f>
        <v>1.513545456316724E-2</v>
      </c>
      <c r="AL306" s="42">
        <f>ABS(('6050_Module3Project_Data'!$E30-'Part 1'!AG306)/'6050_Module3Project_Data'!$E30)</f>
        <v>1.5121579496598482E-2</v>
      </c>
      <c r="AM306" s="42">
        <f>ABS(('6050_Module3Project_Data'!$E30-'Part 1'!AH306)/'6050_Module3Project_Data'!$E30)</f>
        <v>1.4634973119293088E-2</v>
      </c>
      <c r="AO306">
        <f>ABS(('6050_Module3Project_Data'!$E30-'Part 1'!AE306)/AVERAGE('6050_Module3Project_Data'!$E$2:$E$253))</f>
        <v>1.2687331299210274E-2</v>
      </c>
      <c r="AP306">
        <f>ABS(('6050_Module3Project_Data'!$E30-'Part 1'!AF306)/AVERAGE('6050_Module3Project_Data'!$E$2:$E$253))</f>
        <v>1.2882887082426695E-2</v>
      </c>
      <c r="AQ306">
        <f>ABS(('6050_Module3Project_Data'!$E30-'Part 1'!AG306)/AVERAGE('6050_Module3Project_Data'!$E$2:$E$253))</f>
        <v>1.2871077003309452E-2</v>
      </c>
      <c r="AR306" s="41">
        <f>ABS(('6050_Module3Project_Data'!$E30-'Part 1'!AH306)/AVERAGE('6050_Module3Project_Data'!$E$2:$E$253))</f>
        <v>1.2456890895700254E-2</v>
      </c>
    </row>
    <row r="307" spans="5:44" x14ac:dyDescent="0.2">
      <c r="E307" s="39">
        <v>30</v>
      </c>
      <c r="F307" s="29">
        <f t="shared" si="7"/>
        <v>1.1411843458973467</v>
      </c>
      <c r="G307" s="29">
        <f t="shared" si="8"/>
        <v>1.1634948663593869</v>
      </c>
      <c r="H307" s="29">
        <f t="shared" si="9"/>
        <v>1.0655216210170306</v>
      </c>
      <c r="I307" s="29">
        <f t="shared" si="10"/>
        <v>0.9354330268717822</v>
      </c>
      <c r="K307" s="40">
        <f t="shared" si="6"/>
        <v>108.60129827847531</v>
      </c>
      <c r="L307" s="40">
        <f t="shared" si="6"/>
        <v>108.62360879893735</v>
      </c>
      <c r="M307" s="40">
        <f t="shared" si="6"/>
        <v>108.525635553595</v>
      </c>
      <c r="N307" s="40">
        <f t="shared" si="6"/>
        <v>108.39554695944975</v>
      </c>
      <c r="P307" s="42">
        <f>ABS(('6050_Module3Project_Data'!$C31-'Part 1'!K307)/'6050_Module3Project_Data'!$C31)</f>
        <v>1.0305725281402708E-2</v>
      </c>
      <c r="Q307" s="42">
        <f>ABS(('6050_Module3Project_Data'!$C31-'Part 1'!L307)/'6050_Module3Project_Data'!$C31)</f>
        <v>1.0513277556689613E-2</v>
      </c>
      <c r="R307" s="42">
        <f>ABS(('6050_Module3Project_Data'!$C31-'Part 1'!M307)/'6050_Module3Project_Data'!$C31)</f>
        <v>9.6018434185822284E-3</v>
      </c>
      <c r="S307" s="42">
        <f>ABS(('6050_Module3Project_Data'!$C31-'Part 1'!N307)/'6050_Module3Project_Data'!$C31)</f>
        <v>8.3916437843039766E-3</v>
      </c>
      <c r="U307">
        <f>ABS(('6050_Module3Project_Data'!$C31-'Part 1'!K307)/AVERAGE('6050_Module3Project_Data'!$C$2:$C$253))</f>
        <v>8.2715692275073596E-3</v>
      </c>
      <c r="V307">
        <f>ABS(('6050_Module3Project_Data'!$C31-'Part 1'!L307)/AVERAGE('6050_Module3Project_Data'!$C$2:$C$253))</f>
        <v>8.4381545930672531E-3</v>
      </c>
      <c r="W307">
        <f>ABS(('6050_Module3Project_Data'!$C31-'Part 1'!M307)/AVERAGE('6050_Module3Project_Data'!$C$2:$C$253))</f>
        <v>7.7066203862246442E-3</v>
      </c>
      <c r="X307" s="41">
        <f>ABS(('6050_Module3Project_Data'!$C31-'Part 1'!N307)/AVERAGE('6050_Module3Project_Data'!$C$2:$C$253))</f>
        <v>6.735291364666043E-3</v>
      </c>
      <c r="Z307" s="39">
        <f t="shared" si="11"/>
        <v>2.871695658835431</v>
      </c>
      <c r="AA307">
        <f t="shared" si="12"/>
        <v>3.3084229412964214</v>
      </c>
      <c r="AB307">
        <f t="shared" si="13"/>
        <v>3.8171047130665383</v>
      </c>
      <c r="AC307">
        <f t="shared" si="14"/>
        <v>4.3596059451686981</v>
      </c>
      <c r="AE307" s="40">
        <f t="shared" si="15"/>
        <v>379.66294475244382</v>
      </c>
      <c r="AF307" s="40">
        <f t="shared" si="15"/>
        <v>380.09967203490481</v>
      </c>
      <c r="AG307" s="40">
        <f t="shared" si="15"/>
        <v>380.60835380667493</v>
      </c>
      <c r="AH307" s="40">
        <f t="shared" si="15"/>
        <v>381.15085503877708</v>
      </c>
      <c r="AJ307" s="42">
        <f>ABS(('6050_Module3Project_Data'!$E31-'Part 1'!AE307)/'6050_Module3Project_Data'!$E31)</f>
        <v>4.5544026621344054E-3</v>
      </c>
      <c r="AK307" s="42">
        <f>ABS(('6050_Module3Project_Data'!$E31-'Part 1'!AF307)/'6050_Module3Project_Data'!$E31)</f>
        <v>3.4093389771688021E-3</v>
      </c>
      <c r="AL307" s="42">
        <f>ABS(('6050_Module3Project_Data'!$E31-'Part 1'!AG307)/'6050_Module3Project_Data'!$E31)</f>
        <v>2.0756164289102252E-3</v>
      </c>
      <c r="AM307" s="42">
        <f>ABS(('6050_Module3Project_Data'!$E31-'Part 1'!AH307)/'6050_Module3Project_Data'!$E31)</f>
        <v>6.5322198533717833E-4</v>
      </c>
      <c r="AO307">
        <f>ABS(('6050_Module3Project_Data'!$E31-'Part 1'!AE307)/AVERAGE('6050_Module3Project_Data'!$E$2:$E$253))</f>
        <v>3.8907632179991675E-3</v>
      </c>
      <c r="AP307">
        <f>ABS(('6050_Module3Project_Data'!$E31-'Part 1'!AF307)/AVERAGE('6050_Module3Project_Data'!$E$2:$E$253))</f>
        <v>2.9125511453663858E-3</v>
      </c>
      <c r="AQ307">
        <f>ABS(('6050_Module3Project_Data'!$E31-'Part 1'!AG307)/AVERAGE('6050_Module3Project_Data'!$E$2:$E$253))</f>
        <v>1.7731704145135959E-3</v>
      </c>
      <c r="AR307" s="41">
        <f>ABS(('6050_Module3Project_Data'!$E31-'Part 1'!AH307)/AVERAGE('6050_Module3Project_Data'!$E$2:$E$253))</f>
        <v>5.5803850960933798E-4</v>
      </c>
    </row>
    <row r="308" spans="5:44" x14ac:dyDescent="0.2">
      <c r="E308" s="39">
        <v>31</v>
      </c>
      <c r="F308" s="29">
        <f t="shared" si="7"/>
        <v>0.91695378080852064</v>
      </c>
      <c r="G308" s="29">
        <f t="shared" si="8"/>
        <v>0.70610952799691851</v>
      </c>
      <c r="H308" s="29">
        <f t="shared" si="9"/>
        <v>0.43822756067874186</v>
      </c>
      <c r="I308" s="29">
        <f t="shared" si="10"/>
        <v>0.20311182173692918</v>
      </c>
      <c r="K308" s="40">
        <f t="shared" si="6"/>
        <v>108.39709923383971</v>
      </c>
      <c r="L308" s="40">
        <f t="shared" si="6"/>
        <v>108.1862549810281</v>
      </c>
      <c r="M308" s="40">
        <f t="shared" si="6"/>
        <v>107.91837301370992</v>
      </c>
      <c r="N308" s="40">
        <f t="shared" si="6"/>
        <v>107.68325727476811</v>
      </c>
      <c r="P308" s="42">
        <f>ABS(('6050_Module3Project_Data'!$C32-'Part 1'!K308)/'6050_Module3Project_Data'!$C32)</f>
        <v>1.549133611824592E-2</v>
      </c>
      <c r="Q308" s="42">
        <f>ABS(('6050_Module3Project_Data'!$C32-'Part 1'!L308)/'6050_Module3Project_Data'!$C32)</f>
        <v>1.3516094035995853E-2</v>
      </c>
      <c r="R308" s="42">
        <f>ABS(('6050_Module3Project_Data'!$C32-'Part 1'!M308)/'6050_Module3Project_Data'!$C32)</f>
        <v>1.1006508273676911E-2</v>
      </c>
      <c r="S308" s="42">
        <f>ABS(('6050_Module3Project_Data'!$C32-'Part 1'!N308)/'6050_Module3Project_Data'!$C32)</f>
        <v>8.803884794192543E-3</v>
      </c>
      <c r="U308">
        <f>ABS(('6050_Module3Project_Data'!$C32-'Part 1'!K308)/AVERAGE('6050_Module3Project_Data'!$C$2:$C$253))</f>
        <v>1.2346886601972298E-2</v>
      </c>
      <c r="V308">
        <f>ABS(('6050_Module3Project_Data'!$C32-'Part 1'!L308)/AVERAGE('6050_Module3Project_Data'!$C$2:$C$253))</f>
        <v>1.0772581466841923E-2</v>
      </c>
      <c r="W308">
        <f>ABS(('6050_Module3Project_Data'!$C32-'Part 1'!M308)/AVERAGE('6050_Module3Project_Data'!$C$2:$C$253))</f>
        <v>8.7723943565266964E-3</v>
      </c>
      <c r="X308" s="41">
        <f>ABS(('6050_Module3Project_Data'!$C32-'Part 1'!N308)/AVERAGE('6050_Module3Project_Data'!$C$2:$C$253))</f>
        <v>7.0168619660052724E-3</v>
      </c>
      <c r="Z308" s="39">
        <f t="shared" si="11"/>
        <v>2.8504059038353344</v>
      </c>
      <c r="AA308">
        <f t="shared" si="12"/>
        <v>3.0911525183118318</v>
      </c>
      <c r="AB308">
        <f t="shared" si="13"/>
        <v>3.185990015527584</v>
      </c>
      <c r="AC308">
        <f t="shared" si="14"/>
        <v>3.0841186961016978</v>
      </c>
      <c r="AE308" s="40">
        <f t="shared" si="15"/>
        <v>382.40690188127866</v>
      </c>
      <c r="AF308" s="40">
        <f t="shared" si="15"/>
        <v>382.64764849575516</v>
      </c>
      <c r="AG308" s="40">
        <f t="shared" si="15"/>
        <v>382.7424859929709</v>
      </c>
      <c r="AH308" s="40">
        <f t="shared" si="15"/>
        <v>382.64061467354503</v>
      </c>
      <c r="AJ308" s="42">
        <f>ABS(('6050_Module3Project_Data'!$E32-'Part 1'!AE308)/'6050_Module3Project_Data'!$E32)</f>
        <v>5.2757834212957639E-3</v>
      </c>
      <c r="AK308" s="42">
        <f>ABS(('6050_Module3Project_Data'!$E32-'Part 1'!AF308)/'6050_Module3Project_Data'!$E32)</f>
        <v>5.908660966871631E-3</v>
      </c>
      <c r="AL308" s="42">
        <f>ABS(('6050_Module3Project_Data'!$E32-'Part 1'!AG308)/'6050_Module3Project_Data'!$E32)</f>
        <v>6.1579709004587124E-3</v>
      </c>
      <c r="AM308" s="42">
        <f>ABS(('6050_Module3Project_Data'!$E32-'Part 1'!AH308)/'6050_Module3Project_Data'!$E32)</f>
        <v>5.8901703719112589E-3</v>
      </c>
      <c r="AO308">
        <f>ABS(('6050_Module3Project_Data'!$E32-'Part 1'!AE308)/AVERAGE('6050_Module3Project_Data'!$E$2:$E$253))</f>
        <v>4.4952117598130292E-3</v>
      </c>
      <c r="AP308">
        <f>ABS(('6050_Module3Project_Data'!$E32-'Part 1'!AF308)/AVERAGE('6050_Module3Project_Data'!$E$2:$E$253))</f>
        <v>5.0344527328049626E-3</v>
      </c>
      <c r="AQ308">
        <f>ABS(('6050_Module3Project_Data'!$E32-'Part 1'!AG308)/AVERAGE('6050_Module3Project_Data'!$E$2:$E$253))</f>
        <v>5.2468763400317364E-3</v>
      </c>
      <c r="AR308" s="41">
        <f>ABS(('6050_Module3Project_Data'!$E32-'Part 1'!AH308)/AVERAGE('6050_Module3Project_Data'!$E$2:$E$253))</f>
        <v>5.0186978897277636E-3</v>
      </c>
    </row>
    <row r="309" spans="5:44" x14ac:dyDescent="0.2">
      <c r="E309" s="39">
        <v>32</v>
      </c>
      <c r="F309" s="29">
        <f t="shared" si="7"/>
        <v>0.64516554628307388</v>
      </c>
      <c r="G309" s="29">
        <f t="shared" si="8"/>
        <v>0.24687076007066561</v>
      </c>
      <c r="H309" s="29">
        <f t="shared" si="9"/>
        <v>-8.9901410819731381E-2</v>
      </c>
      <c r="I309" s="29">
        <f t="shared" si="10"/>
        <v>-0.31296754910758512</v>
      </c>
      <c r="K309" s="40">
        <f t="shared" si="6"/>
        <v>107.68332360749554</v>
      </c>
      <c r="L309" s="40">
        <f t="shared" si="6"/>
        <v>107.28502882128313</v>
      </c>
      <c r="M309" s="40">
        <f t="shared" si="6"/>
        <v>106.94825665039274</v>
      </c>
      <c r="N309" s="40">
        <f t="shared" si="6"/>
        <v>106.72519051210489</v>
      </c>
      <c r="P309" s="42">
        <f>ABS(('6050_Module3Project_Data'!$C33-'Part 1'!K309)/'6050_Module3Project_Data'!$C33)</f>
        <v>9.2942882587656304E-4</v>
      </c>
      <c r="Q309" s="42">
        <f>ABS(('6050_Module3Project_Data'!$C33-'Part 1'!L309)/'6050_Module3Project_Data'!$C33)</f>
        <v>4.6247512418834454E-3</v>
      </c>
      <c r="R309" s="42">
        <f>ABS(('6050_Module3Project_Data'!$C33-'Part 1'!M309)/'6050_Module3Project_Data'!$C33)</f>
        <v>7.7492755772708803E-3</v>
      </c>
      <c r="S309" s="42">
        <f>ABS(('6050_Module3Project_Data'!$C33-'Part 1'!N309)/'6050_Module3Project_Data'!$C33)</f>
        <v>9.8188515034483091E-3</v>
      </c>
      <c r="U309">
        <f>ABS(('6050_Module3Project_Data'!$C33-'Part 1'!K309)/AVERAGE('6050_Module3Project_Data'!$C$2:$C$253))</f>
        <v>7.4798961341917723E-4</v>
      </c>
      <c r="V309">
        <f>ABS(('6050_Module3Project_Data'!$C33-'Part 1'!L309)/AVERAGE('6050_Module3Project_Data'!$C$2:$C$253))</f>
        <v>3.7219266255420422E-3</v>
      </c>
      <c r="W309">
        <f>ABS(('6050_Module3Project_Data'!$C33-'Part 1'!M309)/AVERAGE('6050_Module3Project_Data'!$C$2:$C$253))</f>
        <v>6.2364943736868033E-3</v>
      </c>
      <c r="X309" s="41">
        <f>ABS(('6050_Module3Project_Data'!$C33-'Part 1'!N309)/AVERAGE('6050_Module3Project_Data'!$C$2:$C$253))</f>
        <v>7.9020563337466512E-3</v>
      </c>
      <c r="Z309" s="39">
        <f t="shared" si="11"/>
        <v>2.3815444737750773</v>
      </c>
      <c r="AA309">
        <f t="shared" si="12"/>
        <v>2.0571310124007178</v>
      </c>
      <c r="AB309">
        <f t="shared" si="13"/>
        <v>1.5780552583314622</v>
      </c>
      <c r="AC309">
        <f t="shared" si="14"/>
        <v>1.0217027420475773</v>
      </c>
      <c r="AE309" s="40">
        <f t="shared" si="15"/>
        <v>382.44413920475245</v>
      </c>
      <c r="AF309" s="40">
        <f t="shared" si="15"/>
        <v>382.11972574337807</v>
      </c>
      <c r="AG309" s="40">
        <f t="shared" si="15"/>
        <v>381.64064998930883</v>
      </c>
      <c r="AH309" s="40">
        <f t="shared" si="15"/>
        <v>381.08429747302495</v>
      </c>
      <c r="AJ309" s="42">
        <f>ABS(('6050_Module3Project_Data'!$E33-'Part 1'!AE309)/'6050_Module3Project_Data'!$E33)</f>
        <v>1.3760017566041473E-2</v>
      </c>
      <c r="AK309" s="42">
        <f>ABS(('6050_Module3Project_Data'!$E33-'Part 1'!AF309)/'6050_Module3Project_Data'!$E33)</f>
        <v>1.4596609093140051E-2</v>
      </c>
      <c r="AL309" s="42">
        <f>ABS(('6050_Module3Project_Data'!$E33-'Part 1'!AG309)/'6050_Module3Project_Data'!$E33)</f>
        <v>1.5832040924466474E-2</v>
      </c>
      <c r="AM309" s="42">
        <f>ABS(('6050_Module3Project_Data'!$E33-'Part 1'!AH309)/'6050_Module3Project_Data'!$E33)</f>
        <v>1.7266752663095426E-2</v>
      </c>
      <c r="AO309">
        <f>ABS(('6050_Module3Project_Data'!$E33-'Part 1'!AE309)/AVERAGE('6050_Module3Project_Data'!$E$2:$E$253))</f>
        <v>1.1951628587368627E-2</v>
      </c>
      <c r="AP309">
        <f>ABS(('6050_Module3Project_Data'!$E33-'Part 1'!AF309)/AVERAGE('6050_Module3Project_Data'!$E$2:$E$253))</f>
        <v>1.2678272369851688E-2</v>
      </c>
      <c r="AQ309">
        <f>ABS(('6050_Module3Project_Data'!$E33-'Part 1'!AG309)/AVERAGE('6050_Module3Project_Data'!$E$2:$E$253))</f>
        <v>1.3751339487837485E-2</v>
      </c>
      <c r="AR309" s="41">
        <f>ABS(('6050_Module3Project_Data'!$E33-'Part 1'!AH309)/AVERAGE('6050_Module3Project_Data'!$E$2:$E$253))</f>
        <v>1.4997496460220193E-2</v>
      </c>
    </row>
    <row r="310" spans="5:44" x14ac:dyDescent="0.2">
      <c r="E310" s="39">
        <v>33</v>
      </c>
      <c r="F310" s="29">
        <f t="shared" si="7"/>
        <v>0.60557355368096322</v>
      </c>
      <c r="G310" s="29">
        <f t="shared" si="8"/>
        <v>0.32700468935140747</v>
      </c>
      <c r="H310" s="29">
        <f t="shared" si="9"/>
        <v>0.23236278563561966</v>
      </c>
      <c r="I310" s="29">
        <f t="shared" si="10"/>
        <v>0.2951709567964993</v>
      </c>
      <c r="K310" s="40">
        <f t="shared" si="6"/>
        <v>108.09093719816596</v>
      </c>
      <c r="L310" s="40">
        <f t="shared" si="6"/>
        <v>107.8123683338364</v>
      </c>
      <c r="M310" s="40">
        <f t="shared" si="6"/>
        <v>107.71772643012061</v>
      </c>
      <c r="N310" s="40">
        <f t="shared" si="6"/>
        <v>107.78053460128149</v>
      </c>
      <c r="P310" s="42">
        <f>ABS(('6050_Module3Project_Data'!$C34-'Part 1'!K310)/'6050_Module3Project_Data'!$C34)</f>
        <v>3.8711687814154305E-3</v>
      </c>
      <c r="Q310" s="42">
        <f>ABS(('6050_Module3Project_Data'!$C34-'Part 1'!L310)/'6050_Module3Project_Data'!$C34)</f>
        <v>6.4383634457540291E-3</v>
      </c>
      <c r="R310" s="42">
        <f>ABS(('6050_Module3Project_Data'!$C34-'Part 1'!M310)/'6050_Module3Project_Data'!$C34)</f>
        <v>7.3105506186701133E-3</v>
      </c>
      <c r="S310" s="42">
        <f>ABS(('6050_Module3Project_Data'!$C34-'Part 1'!N310)/'6050_Module3Project_Data'!$C34)</f>
        <v>6.7317321557053269E-3</v>
      </c>
      <c r="U310">
        <f>ABS(('6050_Module3Project_Data'!$C34-'Part 1'!K310)/AVERAGE('6050_Module3Project_Data'!$C$2:$C$253))</f>
        <v>3.1364836179987115E-3</v>
      </c>
      <c r="V310">
        <f>ABS(('6050_Module3Project_Data'!$C34-'Part 1'!L310)/AVERAGE('6050_Module3Project_Data'!$C$2:$C$253))</f>
        <v>5.2164662959866357E-3</v>
      </c>
      <c r="W310">
        <f>ABS(('6050_Module3Project_Data'!$C34-'Part 1'!M310)/AVERAGE('6050_Module3Project_Data'!$C$2:$C$253))</f>
        <v>5.9231264635341944E-3</v>
      </c>
      <c r="X310" s="41">
        <f>ABS(('6050_Module3Project_Data'!$C34-'Part 1'!N310)/AVERAGE('6050_Module3Project_Data'!$C$2:$C$253))</f>
        <v>5.4541583742068016E-3</v>
      </c>
      <c r="Z310" s="39">
        <f t="shared" si="11"/>
        <v>2.8313240673027718</v>
      </c>
      <c r="AA310">
        <f t="shared" si="12"/>
        <v>3.0864555840058507</v>
      </c>
      <c r="AB310">
        <f t="shared" si="13"/>
        <v>3.4094875681807144</v>
      </c>
      <c r="AC310">
        <f t="shared" si="14"/>
        <v>3.9086945015403551</v>
      </c>
      <c r="AE310" s="40">
        <f t="shared" si="15"/>
        <v>387.52436123969369</v>
      </c>
      <c r="AF310" s="40">
        <f t="shared" si="15"/>
        <v>387.77949275639679</v>
      </c>
      <c r="AG310" s="40">
        <f t="shared" si="15"/>
        <v>388.10252474057165</v>
      </c>
      <c r="AH310" s="40">
        <f t="shared" si="15"/>
        <v>388.60173167393128</v>
      </c>
      <c r="AJ310" s="42">
        <f>ABS(('6050_Module3Project_Data'!$E34-'Part 1'!AE310)/'6050_Module3Project_Data'!$E34)</f>
        <v>3.4551874243279575E-3</v>
      </c>
      <c r="AK310" s="42">
        <f>ABS(('6050_Module3Project_Data'!$E34-'Part 1'!AF310)/'6050_Module3Project_Data'!$E34)</f>
        <v>4.1158247145674058E-3</v>
      </c>
      <c r="AL310" s="42">
        <f>ABS(('6050_Module3Project_Data'!$E34-'Part 1'!AG310)/'6050_Module3Project_Data'!$E34)</f>
        <v>4.9522834063185136E-3</v>
      </c>
      <c r="AM310" s="42">
        <f>ABS(('6050_Module3Project_Data'!$E34-'Part 1'!AH310)/'6050_Module3Project_Data'!$E34)</f>
        <v>6.2449293325653873E-3</v>
      </c>
      <c r="AO310">
        <f>ABS(('6050_Module3Project_Data'!$E34-'Part 1'!AE310)/AVERAGE('6050_Module3Project_Data'!$E$2:$E$253))</f>
        <v>2.9887895229655076E-3</v>
      </c>
      <c r="AP310">
        <f>ABS(('6050_Module3Project_Data'!$E34-'Part 1'!AF310)/AVERAGE('6050_Module3Project_Data'!$E$2:$E$253))</f>
        <v>3.5602507981616085E-3</v>
      </c>
      <c r="AQ310">
        <f>ABS(('6050_Module3Project_Data'!$E34-'Part 1'!AG310)/AVERAGE('6050_Module3Project_Data'!$E$2:$E$253))</f>
        <v>4.2838002521497377E-3</v>
      </c>
      <c r="AR310" s="41">
        <f>ABS(('6050_Module3Project_Data'!$E34-'Part 1'!AH310)/AVERAGE('6050_Module3Project_Data'!$E$2:$E$253))</f>
        <v>5.401958582452804E-3</v>
      </c>
    </row>
    <row r="311" spans="5:44" x14ac:dyDescent="0.2">
      <c r="E311" s="39">
        <v>34</v>
      </c>
      <c r="F311" s="29">
        <f t="shared" si="7"/>
        <v>0.60753539760657227</v>
      </c>
      <c r="G311" s="29">
        <f t="shared" si="8"/>
        <v>0.44235592293444781</v>
      </c>
      <c r="H311" s="29">
        <f t="shared" si="9"/>
        <v>0.46217477823965281</v>
      </c>
      <c r="I311" s="29">
        <f t="shared" si="10"/>
        <v>0.55134041000650647</v>
      </c>
      <c r="K311" s="40">
        <f t="shared" si="6"/>
        <v>108.70828181540057</v>
      </c>
      <c r="L311" s="40">
        <f t="shared" si="6"/>
        <v>108.54310234072845</v>
      </c>
      <c r="M311" s="40">
        <f t="shared" si="6"/>
        <v>108.56292119603366</v>
      </c>
      <c r="N311" s="40">
        <f t="shared" si="6"/>
        <v>108.6520868278005</v>
      </c>
      <c r="P311" s="42">
        <f>ABS(('6050_Module3Project_Data'!$C35-'Part 1'!K311)/'6050_Module3Project_Data'!$C35)</f>
        <v>9.7838746657490702E-3</v>
      </c>
      <c r="Q311" s="42">
        <f>ABS(('6050_Module3Project_Data'!$C35-'Part 1'!L311)/'6050_Module3Project_Data'!$C35)</f>
        <v>8.2495337014341363E-3</v>
      </c>
      <c r="R311" s="42">
        <f>ABS(('6050_Module3Project_Data'!$C35-'Part 1'!M311)/'6050_Module3Project_Data'!$C35)</f>
        <v>8.4336297074358874E-3</v>
      </c>
      <c r="S311" s="42">
        <f>ABS(('6050_Module3Project_Data'!$C35-'Part 1'!N311)/'6050_Module3Project_Data'!$C35)</f>
        <v>9.2618832280410672E-3</v>
      </c>
      <c r="U311">
        <f>ABS(('6050_Module3Project_Data'!$C35-'Part 1'!K311)/AVERAGE('6050_Module3Project_Data'!$C$2:$C$253))</f>
        <v>7.8645200795314212E-3</v>
      </c>
      <c r="V311">
        <f>ABS(('6050_Module3Project_Data'!$C35-'Part 1'!L311)/AVERAGE('6050_Module3Project_Data'!$C$2:$C$253))</f>
        <v>6.6311789202312633E-3</v>
      </c>
      <c r="W311">
        <f>ABS(('6050_Module3Project_Data'!$C35-'Part 1'!M311)/AVERAGE('6050_Module3Project_Data'!$C$2:$C$253))</f>
        <v>6.7791598363023571E-3</v>
      </c>
      <c r="X311" s="41">
        <f>ABS(('6050_Module3Project_Data'!$C35-'Part 1'!N311)/AVERAGE('6050_Module3Project_Data'!$C$2:$C$253))</f>
        <v>7.4449304707673797E-3</v>
      </c>
      <c r="Z311" s="39">
        <f t="shared" si="11"/>
        <v>2.4446950811553152</v>
      </c>
      <c r="AA311">
        <f t="shared" si="12"/>
        <v>2.2111450050297057</v>
      </c>
      <c r="AB311">
        <f t="shared" si="13"/>
        <v>1.9027025092115788</v>
      </c>
      <c r="AC311">
        <f t="shared" si="14"/>
        <v>1.5002822095604618</v>
      </c>
      <c r="AE311" s="40">
        <f t="shared" si="15"/>
        <v>388.03591139011172</v>
      </c>
      <c r="AF311" s="40">
        <f t="shared" si="15"/>
        <v>387.80236131398613</v>
      </c>
      <c r="AG311" s="40">
        <f t="shared" si="15"/>
        <v>387.49391881816797</v>
      </c>
      <c r="AH311" s="40">
        <f t="shared" si="15"/>
        <v>387.09149851851686</v>
      </c>
      <c r="AJ311" s="42">
        <f>ABS(('6050_Module3Project_Data'!$E35-'Part 1'!AE311)/'6050_Module3Project_Data'!$E35)</f>
        <v>5.2743818396676712E-3</v>
      </c>
      <c r="AK311" s="42">
        <f>ABS(('6050_Module3Project_Data'!$E35-'Part 1'!AF311)/'6050_Module3Project_Data'!$E35)</f>
        <v>4.6693298289795992E-3</v>
      </c>
      <c r="AL311" s="42">
        <f>ABS(('6050_Module3Project_Data'!$E35-'Part 1'!AG311)/'6050_Module3Project_Data'!$E35)</f>
        <v>3.8702560056165019E-3</v>
      </c>
      <c r="AM311" s="42">
        <f>ABS(('6050_Module3Project_Data'!$E35-'Part 1'!AH311)/'6050_Module3Project_Data'!$E35)</f>
        <v>2.8277163692146568E-3</v>
      </c>
      <c r="AO311">
        <f>ABS(('6050_Module3Project_Data'!$E35-'Part 1'!AE311)/AVERAGE('6050_Module3Project_Data'!$E$2:$E$253))</f>
        <v>4.5601756075217374E-3</v>
      </c>
      <c r="AP311">
        <f>ABS(('6050_Module3Project_Data'!$E35-'Part 1'!AF311)/AVERAGE('6050_Module3Project_Data'!$E$2:$E$253))</f>
        <v>4.0370539405103151E-3</v>
      </c>
      <c r="AQ311">
        <f>ABS(('6050_Module3Project_Data'!$E35-'Part 1'!AG311)/AVERAGE('6050_Module3Project_Data'!$E$2:$E$253))</f>
        <v>3.3461830349372119E-3</v>
      </c>
      <c r="AR311" s="41">
        <f>ABS(('6050_Module3Project_Data'!$E35-'Part 1'!AH311)/AVERAGE('6050_Module3Project_Data'!$E$2:$E$253))</f>
        <v>2.444814123031921E-3</v>
      </c>
    </row>
    <row r="312" spans="5:44" x14ac:dyDescent="0.2">
      <c r="E312" s="39">
        <v>35</v>
      </c>
      <c r="F312" s="29">
        <f t="shared" si="7"/>
        <v>0.43253860394997917</v>
      </c>
      <c r="G312" s="29">
        <f t="shared" si="8"/>
        <v>0.15843412549011138</v>
      </c>
      <c r="H312" s="29">
        <f t="shared" si="9"/>
        <v>2.4400768890025237E-2</v>
      </c>
      <c r="I312" s="29">
        <f t="shared" si="10"/>
        <v>-0.10369077453981328</v>
      </c>
      <c r="K312" s="40">
        <f t="shared" si="6"/>
        <v>108.26583645106759</v>
      </c>
      <c r="L312" s="40">
        <f t="shared" si="6"/>
        <v>107.99173197260772</v>
      </c>
      <c r="M312" s="40">
        <f t="shared" si="6"/>
        <v>107.85769861600762</v>
      </c>
      <c r="N312" s="40">
        <f t="shared" si="6"/>
        <v>107.72960707257779</v>
      </c>
      <c r="P312" s="42">
        <f>ABS(('6050_Module3Project_Data'!$C36-'Part 1'!K312)/'6050_Module3Project_Data'!$C36)</f>
        <v>3.3085744049380597E-2</v>
      </c>
      <c r="Q312" s="42">
        <f>ABS(('6050_Module3Project_Data'!$C36-'Part 1'!L312)/'6050_Module3Project_Data'!$C36)</f>
        <v>3.0470205867075436E-2</v>
      </c>
      <c r="R312" s="42">
        <f>ABS(('6050_Module3Project_Data'!$C36-'Part 1'!M312)/'6050_Module3Project_Data'!$C36)</f>
        <v>2.9191243320166815E-2</v>
      </c>
      <c r="S312" s="42">
        <f>ABS(('6050_Module3Project_Data'!$C36-'Part 1'!N312)/'6050_Module3Project_Data'!$C36)</f>
        <v>2.7968978275270125E-2</v>
      </c>
      <c r="U312">
        <f>ABS(('6050_Module3Project_Data'!$C36-'Part 1'!K312)/AVERAGE('6050_Module3Project_Data'!$C$2:$C$253))</f>
        <v>2.5889467461971551E-2</v>
      </c>
      <c r="V312">
        <f>ABS(('6050_Module3Project_Data'!$C36-'Part 1'!L312)/AVERAGE('6050_Module3Project_Data'!$C$2:$C$253))</f>
        <v>2.384281889438096E-2</v>
      </c>
      <c r="W312">
        <f>ABS(('6050_Module3Project_Data'!$C36-'Part 1'!M312)/AVERAGE('6050_Module3Project_Data'!$C$2:$C$253))</f>
        <v>2.2842035620658847E-2</v>
      </c>
      <c r="X312" s="41">
        <f>ABS(('6050_Module3Project_Data'!$C36-'Part 1'!N312)/AVERAGE('6050_Module3Project_Data'!$C$2:$C$253))</f>
        <v>2.1885617924187233E-2</v>
      </c>
      <c r="Z312" s="39">
        <f t="shared" si="11"/>
        <v>2.0048101078494929</v>
      </c>
      <c r="AA312">
        <f t="shared" si="12"/>
        <v>1.4247950888683043</v>
      </c>
      <c r="AB312">
        <f t="shared" si="13"/>
        <v>0.90824313246035326</v>
      </c>
      <c r="AC312">
        <f t="shared" si="14"/>
        <v>0.49627261361305447</v>
      </c>
      <c r="AE312" s="40">
        <f t="shared" si="15"/>
        <v>387.8412966314321</v>
      </c>
      <c r="AF312" s="40">
        <f t="shared" si="15"/>
        <v>387.26128161245089</v>
      </c>
      <c r="AG312" s="40">
        <f t="shared" si="15"/>
        <v>386.74472965604298</v>
      </c>
      <c r="AH312" s="40">
        <f t="shared" si="15"/>
        <v>386.33275913719564</v>
      </c>
      <c r="AJ312" s="42">
        <f>ABS(('6050_Module3Project_Data'!$E36-'Part 1'!AE312)/'6050_Module3Project_Data'!$E36)</f>
        <v>2.0446994454098075E-2</v>
      </c>
      <c r="AK312" s="42">
        <f>ABS(('6050_Module3Project_Data'!$E36-'Part 1'!AF312)/'6050_Module3Project_Data'!$E36)</f>
        <v>1.892092028923141E-2</v>
      </c>
      <c r="AL312" s="42">
        <f>ABS(('6050_Module3Project_Data'!$E36-'Part 1'!AG312)/'6050_Module3Project_Data'!$E36)</f>
        <v>1.7561823421584657E-2</v>
      </c>
      <c r="AM312" s="42">
        <f>ABS(('6050_Module3Project_Data'!$E36-'Part 1'!AH312)/'6050_Module3Project_Data'!$E36)</f>
        <v>1.6477890169987248E-2</v>
      </c>
      <c r="AO312">
        <f>ABS(('6050_Module3Project_Data'!$E36-'Part 1'!AE312)/AVERAGE('6050_Module3Project_Data'!$E$2:$E$253))</f>
        <v>1.7406673109798727E-2</v>
      </c>
      <c r="AP312">
        <f>ABS(('6050_Module3Project_Data'!$E36-'Part 1'!AF312)/AVERAGE('6050_Module3Project_Data'!$E$2:$E$253))</f>
        <v>1.6107515221886304E-2</v>
      </c>
      <c r="AQ312">
        <f>ABS(('6050_Module3Project_Data'!$E36-'Part 1'!AG312)/AVERAGE('6050_Module3Project_Data'!$E$2:$E$253))</f>
        <v>1.4950506305353979E-2</v>
      </c>
      <c r="AR312" s="41">
        <f>ABS(('6050_Module3Project_Data'!$E36-'Part 1'!AH312)/AVERAGE('6050_Module3Project_Data'!$E$2:$E$253))</f>
        <v>1.4027746149784231E-2</v>
      </c>
    </row>
    <row r="313" spans="5:44" x14ac:dyDescent="0.2">
      <c r="E313" s="39">
        <v>36</v>
      </c>
      <c r="F313" s="29">
        <f t="shared" si="7"/>
        <v>-1.8144846494129618E-2</v>
      </c>
      <c r="G313" s="29">
        <f t="shared" si="8"/>
        <v>-0.63329098401415918</v>
      </c>
      <c r="H313" s="29">
        <f t="shared" si="9"/>
        <v>-1.0827668814063287</v>
      </c>
      <c r="I313" s="29">
        <f t="shared" si="10"/>
        <v>-1.4774410735244146</v>
      </c>
      <c r="K313" s="40">
        <f t="shared" si="6"/>
        <v>105.99427435235292</v>
      </c>
      <c r="L313" s="40">
        <f t="shared" si="6"/>
        <v>105.37912821483289</v>
      </c>
      <c r="M313" s="40">
        <f t="shared" si="6"/>
        <v>104.92965231744071</v>
      </c>
      <c r="N313" s="40">
        <f t="shared" si="6"/>
        <v>104.53497812532262</v>
      </c>
      <c r="P313" s="42">
        <f>ABS(('6050_Module3Project_Data'!$C37-'Part 1'!K313)/'6050_Module3Project_Data'!$C37)</f>
        <v>5.5042068893351219E-2</v>
      </c>
      <c r="Q313" s="42">
        <f>ABS(('6050_Module3Project_Data'!$C37-'Part 1'!L313)/'6050_Module3Project_Data'!$C37)</f>
        <v>4.8919048970186119E-2</v>
      </c>
      <c r="R313" s="42">
        <f>ABS(('6050_Module3Project_Data'!$C37-'Part 1'!M313)/'6050_Module3Project_Data'!$C37)</f>
        <v>4.4445071638864256E-2</v>
      </c>
      <c r="S313" s="42">
        <f>ABS(('6050_Module3Project_Data'!$C37-'Part 1'!N313)/'6050_Module3Project_Data'!$C37)</f>
        <v>4.0516577588262388E-2</v>
      </c>
      <c r="U313">
        <f>ABS(('6050_Module3Project_Data'!$C37-'Part 1'!K313)/AVERAGE('6050_Module3Project_Data'!$C$2:$C$253))</f>
        <v>4.1289015058322484E-2</v>
      </c>
      <c r="V313">
        <f>ABS(('6050_Module3Project_Data'!$C37-'Part 1'!L313)/AVERAGE('6050_Module3Project_Data'!$C$2:$C$253))</f>
        <v>3.6695919869625622E-2</v>
      </c>
      <c r="W313">
        <f>ABS(('6050_Module3Project_Data'!$C37-'Part 1'!M313)/AVERAGE('6050_Module3Project_Data'!$C$2:$C$253))</f>
        <v>3.3339830225512415E-2</v>
      </c>
      <c r="X313" s="41">
        <f>ABS(('6050_Module3Project_Data'!$C37-'Part 1'!N313)/AVERAGE('6050_Module3Project_Data'!$C$2:$C$253))</f>
        <v>3.0392927006338107E-2</v>
      </c>
      <c r="Z313" s="39">
        <f t="shared" si="11"/>
        <v>0.91187057944967975</v>
      </c>
      <c r="AA313">
        <f t="shared" si="12"/>
        <v>-0.52907796033884658</v>
      </c>
      <c r="AB313">
        <f t="shared" si="13"/>
        <v>-1.7126352675056022</v>
      </c>
      <c r="AC313">
        <f t="shared" si="14"/>
        <v>-2.6686555045970475</v>
      </c>
      <c r="AE313" s="40">
        <f t="shared" si="15"/>
        <v>383.2884695688827</v>
      </c>
      <c r="AF313" s="40">
        <f t="shared" si="15"/>
        <v>381.8475210290942</v>
      </c>
      <c r="AG313" s="40">
        <f t="shared" si="15"/>
        <v>380.66396372192742</v>
      </c>
      <c r="AH313" s="40">
        <f t="shared" si="15"/>
        <v>379.70794348483599</v>
      </c>
      <c r="AJ313" s="42">
        <f>ABS(('6050_Module3Project_Data'!$E37-'Part 1'!AE313)/'6050_Module3Project_Data'!$E37)</f>
        <v>3.9567282034613127E-2</v>
      </c>
      <c r="AK313" s="42">
        <f>ABS(('6050_Module3Project_Data'!$E37-'Part 1'!AF313)/'6050_Module3Project_Data'!$E37)</f>
        <v>3.5659095183220045E-2</v>
      </c>
      <c r="AL313" s="42">
        <f>ABS(('6050_Module3Project_Data'!$E37-'Part 1'!AG313)/'6050_Module3Project_Data'!$E37)</f>
        <v>3.2449013089366568E-2</v>
      </c>
      <c r="AM313" s="42">
        <f>ABS(('6050_Module3Project_Data'!$E37-'Part 1'!AH313)/'6050_Module3Project_Data'!$E37)</f>
        <v>2.985606433575266E-2</v>
      </c>
      <c r="AO313">
        <f>ABS(('6050_Module3Project_Data'!$E37-'Part 1'!AE313)/AVERAGE('6050_Module3Project_Data'!$E$2:$E$253))</f>
        <v>3.2676239136959204E-2</v>
      </c>
      <c r="AP313">
        <f>ABS(('6050_Module3Project_Data'!$E37-'Part 1'!AF313)/AVERAGE('6050_Module3Project_Data'!$E$2:$E$253))</f>
        <v>2.9448702607249511E-2</v>
      </c>
      <c r="AQ313">
        <f>ABS(('6050_Module3Project_Data'!$E37-'Part 1'!AG313)/AVERAGE('6050_Module3Project_Data'!$E$2:$E$253))</f>
        <v>2.679768882125665E-2</v>
      </c>
      <c r="AR313" s="41">
        <f>ABS(('6050_Module3Project_Data'!$E37-'Part 1'!AH313)/AVERAGE('6050_Module3Project_Data'!$E$2:$E$253))</f>
        <v>2.4656328354069411E-2</v>
      </c>
    </row>
    <row r="314" spans="5:44" x14ac:dyDescent="0.2">
      <c r="E314" s="39">
        <v>37</v>
      </c>
      <c r="F314" s="29">
        <f t="shared" si="7"/>
        <v>-0.68026613305694805</v>
      </c>
      <c r="G314" s="29">
        <f t="shared" si="8"/>
        <v>-1.7114751021317842</v>
      </c>
      <c r="H314" s="29">
        <f t="shared" si="9"/>
        <v>-2.4303575201474641</v>
      </c>
      <c r="I314" s="29">
        <f t="shared" si="10"/>
        <v>-2.9584892381514605</v>
      </c>
      <c r="K314" s="40">
        <f t="shared" si="6"/>
        <v>102.00340178648187</v>
      </c>
      <c r="L314" s="40">
        <f t="shared" si="6"/>
        <v>100.97219281740703</v>
      </c>
      <c r="M314" s="40">
        <f t="shared" si="6"/>
        <v>100.25331039939135</v>
      </c>
      <c r="N314" s="40">
        <f t="shared" si="6"/>
        <v>99.725178681387362</v>
      </c>
      <c r="P314" s="42">
        <f>ABS(('6050_Module3Project_Data'!$C38-'Part 1'!K314)/'6050_Module3Project_Data'!$C38)</f>
        <v>3.4129187941518063E-2</v>
      </c>
      <c r="Q314" s="42">
        <f>ABS(('6050_Module3Project_Data'!$C38-'Part 1'!L314)/'6050_Module3Project_Data'!$C38)</f>
        <v>2.3674602357993922E-2</v>
      </c>
      <c r="R314" s="42">
        <f>ABS(('6050_Module3Project_Data'!$C38-'Part 1'!M314)/'6050_Module3Project_Data'!$C38)</f>
        <v>1.6386440608995138E-2</v>
      </c>
      <c r="S314" s="42">
        <f>ABS(('6050_Module3Project_Data'!$C38-'Part 1'!N314)/'6050_Module3Project_Data'!$C38)</f>
        <v>1.1032144427688705E-2</v>
      </c>
      <c r="U314">
        <f>ABS(('6050_Module3Project_Data'!$C38-'Part 1'!K314)/AVERAGE('6050_Module3Project_Data'!$C$2:$C$253))</f>
        <v>2.5135814286711616E-2</v>
      </c>
      <c r="V314">
        <f>ABS(('6050_Module3Project_Data'!$C38-'Part 1'!L314)/AVERAGE('6050_Module3Project_Data'!$C$2:$C$253))</f>
        <v>1.7436113897640281E-2</v>
      </c>
      <c r="W314">
        <f>ABS(('6050_Module3Project_Data'!$C38-'Part 1'!M314)/AVERAGE('6050_Module3Project_Data'!$C$2:$C$253))</f>
        <v>1.2068453801881191E-2</v>
      </c>
      <c r="X314" s="41">
        <f>ABS(('6050_Module3Project_Data'!$C38-'Part 1'!N314)/AVERAGE('6050_Module3Project_Data'!$C$2:$C$253))</f>
        <v>8.1250668487551862E-3</v>
      </c>
      <c r="Z314" s="39">
        <f t="shared" si="11"/>
        <v>-0.91169395117222218</v>
      </c>
      <c r="AA314">
        <f t="shared" si="12"/>
        <v>-3.5998276056672398</v>
      </c>
      <c r="AB314">
        <f t="shared" si="13"/>
        <v>-5.608625351198139</v>
      </c>
      <c r="AC314">
        <f t="shared" si="14"/>
        <v>-7.0984927598472733</v>
      </c>
      <c r="AE314" s="40">
        <f t="shared" si="15"/>
        <v>373.25895296460101</v>
      </c>
      <c r="AF314" s="40">
        <f t="shared" si="15"/>
        <v>370.57081931010595</v>
      </c>
      <c r="AG314" s="40">
        <f t="shared" si="15"/>
        <v>368.56202156457505</v>
      </c>
      <c r="AH314" s="40">
        <f t="shared" si="15"/>
        <v>367.07215415592594</v>
      </c>
      <c r="AJ314" s="42">
        <f>ABS(('6050_Module3Project_Data'!$E38-'Part 1'!AE314)/'6050_Module3Project_Data'!$E38)</f>
        <v>3.6571292732135843E-2</v>
      </c>
      <c r="AK314" s="42">
        <f>ABS(('6050_Module3Project_Data'!$E38-'Part 1'!AF314)/'6050_Module3Project_Data'!$E38)</f>
        <v>2.9106121019185756E-2</v>
      </c>
      <c r="AL314" s="42">
        <f>ABS(('6050_Module3Project_Data'!$E38-'Part 1'!AG314)/'6050_Module3Project_Data'!$E38)</f>
        <v>2.3527521874050605E-2</v>
      </c>
      <c r="AM314" s="42">
        <f>ABS(('6050_Module3Project_Data'!$E38-'Part 1'!AH314)/'6050_Module3Project_Data'!$E38)</f>
        <v>1.9390035623508235E-2</v>
      </c>
      <c r="AO314">
        <f>ABS(('6050_Module3Project_Data'!$E38-'Part 1'!AE314)/AVERAGE('6050_Module3Project_Data'!$E$2:$E$253))</f>
        <v>2.9496742957525742E-2</v>
      </c>
      <c r="AP314">
        <f>ABS(('6050_Module3Project_Data'!$E38-'Part 1'!AF314)/AVERAGE('6050_Module3Project_Data'!$E$2:$E$253))</f>
        <v>2.3475674663235212E-2</v>
      </c>
      <c r="AQ314">
        <f>ABS(('6050_Module3Project_Data'!$E38-'Part 1'!AG314)/AVERAGE('6050_Module3Project_Data'!$E$2:$E$253))</f>
        <v>1.8976230078315441E-2</v>
      </c>
      <c r="AR314" s="41">
        <f>ABS(('6050_Module3Project_Data'!$E38-'Part 1'!AH314)/AVERAGE('6050_Module3Project_Data'!$E$2:$E$253))</f>
        <v>1.5639121671553968E-2</v>
      </c>
    </row>
    <row r="315" spans="5:44" x14ac:dyDescent="0.2">
      <c r="E315" s="39">
        <v>38</v>
      </c>
      <c r="F315" s="29">
        <f t="shared" si="7"/>
        <v>-1.0298129319902172</v>
      </c>
      <c r="G315" s="29">
        <f t="shared" si="8"/>
        <v>-1.9980851123683883</v>
      </c>
      <c r="H315" s="29">
        <f t="shared" si="9"/>
        <v>-2.4289430846929623</v>
      </c>
      <c r="I315" s="29">
        <f t="shared" si="10"/>
        <v>-2.5340979498089276</v>
      </c>
      <c r="K315" s="40">
        <f t="shared" si="6"/>
        <v>99.225854859825304</v>
      </c>
      <c r="L315" s="40">
        <f t="shared" si="6"/>
        <v>98.25758267944714</v>
      </c>
      <c r="M315" s="40">
        <f t="shared" si="6"/>
        <v>97.826724707122565</v>
      </c>
      <c r="N315" s="40">
        <f t="shared" si="6"/>
        <v>97.721569842006602</v>
      </c>
      <c r="P315" s="42">
        <f>ABS(('6050_Module3Project_Data'!$C39-'Part 1'!K315)/'6050_Module3Project_Data'!$C39)</f>
        <v>2.4889501389006247E-3</v>
      </c>
      <c r="Q315" s="42">
        <f>ABS(('6050_Module3Project_Data'!$C39-'Part 1'!L315)/'6050_Module3Project_Data'!$C39)</f>
        <v>7.2936026335322941E-3</v>
      </c>
      <c r="R315" s="42">
        <f>ABS(('6050_Module3Project_Data'!$C39-'Part 1'!M315)/'6050_Module3Project_Data'!$C39)</f>
        <v>1.164660475122449E-2</v>
      </c>
      <c r="S315" s="42">
        <f>ABS(('6050_Module3Project_Data'!$C39-'Part 1'!N315)/'6050_Module3Project_Data'!$C39)</f>
        <v>1.2708995097783057E-2</v>
      </c>
      <c r="U315">
        <f>ABS(('6050_Module3Project_Data'!$C39-'Part 1'!K315)/AVERAGE('6050_Module3Project_Data'!$C$2:$C$253))</f>
        <v>1.8394525773901692E-3</v>
      </c>
      <c r="V315">
        <f>ABS(('6050_Module3Project_Data'!$C39-'Part 1'!L315)/AVERAGE('6050_Module3Project_Data'!$C$2:$C$253))</f>
        <v>5.3903193772442091E-3</v>
      </c>
      <c r="W315">
        <f>ABS(('6050_Module3Project_Data'!$C39-'Part 1'!M315)/AVERAGE('6050_Module3Project_Data'!$C$2:$C$253))</f>
        <v>8.6073950589252192E-3</v>
      </c>
      <c r="X315" s="41">
        <f>ABS(('6050_Module3Project_Data'!$C39-'Part 1'!N315)/AVERAGE('6050_Module3Project_Data'!$C$2:$C$253))</f>
        <v>9.3925520737759768E-3</v>
      </c>
      <c r="Z315" s="39">
        <f t="shared" si="11"/>
        <v>-2.4190332348305654</v>
      </c>
      <c r="AA315">
        <f t="shared" si="12"/>
        <v>-5.5392527111859184</v>
      </c>
      <c r="AB315">
        <f t="shared" si="13"/>
        <v>-7.3124843621576172</v>
      </c>
      <c r="AC315">
        <f t="shared" si="14"/>
        <v>-8.1784108475406043</v>
      </c>
      <c r="AE315" s="40">
        <f t="shared" si="15"/>
        <v>363.30322331147869</v>
      </c>
      <c r="AF315" s="40">
        <f t="shared" si="15"/>
        <v>360.18300383512337</v>
      </c>
      <c r="AG315" s="40">
        <f t="shared" si="15"/>
        <v>358.40977218415168</v>
      </c>
      <c r="AH315" s="40">
        <f t="shared" si="15"/>
        <v>357.54384569876868</v>
      </c>
      <c r="AJ315" s="42">
        <f>ABS(('6050_Module3Project_Data'!$E39-'Part 1'!AE315)/'6050_Module3Project_Data'!$E39)</f>
        <v>4.2022907130961455E-2</v>
      </c>
      <c r="AK315" s="42">
        <f>ABS(('6050_Module3Project_Data'!$E39-'Part 1'!AF315)/'6050_Module3Project_Data'!$E39)</f>
        <v>5.025046634672297E-2</v>
      </c>
      <c r="AL315" s="42">
        <f>ABS(('6050_Module3Project_Data'!$E39-'Part 1'!AG315)/'6050_Module3Project_Data'!$E39)</f>
        <v>5.4926217050219571E-2</v>
      </c>
      <c r="AM315" s="42">
        <f>ABS(('6050_Module3Project_Data'!$E39-'Part 1'!AH315)/'6050_Module3Project_Data'!$E39)</f>
        <v>5.7209537659225852E-2</v>
      </c>
      <c r="AO315">
        <f>ABS(('6050_Module3Project_Data'!$E39-'Part 1'!AE315)/AVERAGE('6050_Module3Project_Data'!$E$2:$E$253))</f>
        <v>3.5696276360930937E-2</v>
      </c>
      <c r="AP315">
        <f>ABS(('6050_Module3Project_Data'!$E39-'Part 1'!AF315)/AVERAGE('6050_Module3Project_Data'!$E$2:$E$253))</f>
        <v>4.2685160462320515E-2</v>
      </c>
      <c r="AQ315">
        <f>ABS(('6050_Module3Project_Data'!$E39-'Part 1'!AG315)/AVERAGE('6050_Module3Project_Data'!$E$2:$E$253))</f>
        <v>4.6656967762245732E-2</v>
      </c>
      <c r="AR315" s="41">
        <f>ABS(('6050_Module3Project_Data'!$E39-'Part 1'!AH315)/AVERAGE('6050_Module3Project_Data'!$E$2:$E$253))</f>
        <v>4.8596529992571427E-2</v>
      </c>
    </row>
    <row r="316" spans="5:44" x14ac:dyDescent="0.2">
      <c r="E316" s="39">
        <v>39</v>
      </c>
      <c r="F316" s="29">
        <f t="shared" si="7"/>
        <v>-0.97699050221003669</v>
      </c>
      <c r="G316" s="29">
        <f t="shared" si="8"/>
        <v>-1.505131380656759</v>
      </c>
      <c r="H316" s="29">
        <f t="shared" si="9"/>
        <v>-1.430997703730774</v>
      </c>
      <c r="I316" s="29">
        <f t="shared" si="10"/>
        <v>-1.1193802164332376</v>
      </c>
      <c r="K316" s="40">
        <f t="shared" si="6"/>
        <v>98.512976506516168</v>
      </c>
      <c r="L316" s="40">
        <f t="shared" si="6"/>
        <v>97.984835628069447</v>
      </c>
      <c r="M316" s="40">
        <f t="shared" si="6"/>
        <v>98.058969304995443</v>
      </c>
      <c r="N316" s="40">
        <f t="shared" si="6"/>
        <v>98.370586792292968</v>
      </c>
      <c r="P316" s="42">
        <f>ABS(('6050_Module3Project_Data'!$C40-'Part 1'!K316)/'6050_Module3Project_Data'!$C40)</f>
        <v>4.561885404108873E-2</v>
      </c>
      <c r="Q316" s="42">
        <f>ABS(('6050_Module3Project_Data'!$C40-'Part 1'!L316)/'6050_Module3Project_Data'!$C40)</f>
        <v>4.0013155384148992E-2</v>
      </c>
      <c r="R316" s="42">
        <f>ABS(('6050_Module3Project_Data'!$C40-'Part 1'!M316)/'6050_Module3Project_Data'!$C40)</f>
        <v>4.0800011827453034E-2</v>
      </c>
      <c r="S316" s="42">
        <f>ABS(('6050_Module3Project_Data'!$C40-'Part 1'!N316)/'6050_Module3Project_Data'!$C40)</f>
        <v>4.4107526548071076E-2</v>
      </c>
      <c r="U316">
        <f>ABS(('6050_Module3Project_Data'!$C40-'Part 1'!K316)/AVERAGE('6050_Module3Project_Data'!$C$2:$C$253))</f>
        <v>3.2091613390480223E-2</v>
      </c>
      <c r="V316">
        <f>ABS(('6050_Module3Project_Data'!$C40-'Part 1'!L316)/AVERAGE('6050_Module3Project_Data'!$C$2:$C$253))</f>
        <v>2.8148158039321847E-2</v>
      </c>
      <c r="W316">
        <f>ABS(('6050_Module3Project_Data'!$C40-'Part 1'!M316)/AVERAGE('6050_Module3Project_Data'!$C$2:$C$253))</f>
        <v>2.8701689979198676E-2</v>
      </c>
      <c r="X316" s="41">
        <f>ABS(('6050_Module3Project_Data'!$C40-'Part 1'!N316)/AVERAGE('6050_Module3Project_Data'!$C$2:$C$253))</f>
        <v>3.1028435925113788E-2</v>
      </c>
      <c r="Z316" s="39">
        <f t="shared" si="11"/>
        <v>-0.31309854942156856</v>
      </c>
      <c r="AA316">
        <f t="shared" si="12"/>
        <v>-7.929554982578324E-2</v>
      </c>
      <c r="AB316">
        <f t="shared" si="13"/>
        <v>1.9413903704656037</v>
      </c>
      <c r="AC316">
        <f t="shared" si="14"/>
        <v>4.8528299842634146</v>
      </c>
      <c r="AE316" s="40">
        <f t="shared" si="15"/>
        <v>373.51979818910212</v>
      </c>
      <c r="AF316" s="40">
        <f t="shared" si="15"/>
        <v>373.75360118869793</v>
      </c>
      <c r="AG316" s="40">
        <f t="shared" si="15"/>
        <v>375.77428710898931</v>
      </c>
      <c r="AH316" s="40">
        <f t="shared" si="15"/>
        <v>378.68572672278708</v>
      </c>
      <c r="AJ316" s="42">
        <f>ABS(('6050_Module3Project_Data'!$E40-'Part 1'!AE316)/'6050_Module3Project_Data'!$E40)</f>
        <v>4.8688674786459638E-3</v>
      </c>
      <c r="AK316" s="42">
        <f>ABS(('6050_Module3Project_Data'!$E40-'Part 1'!AF316)/'6050_Module3Project_Data'!$E40)</f>
        <v>5.497860524144472E-3</v>
      </c>
      <c r="AL316" s="42">
        <f>ABS(('6050_Module3Project_Data'!$E40-'Part 1'!AG316)/'6050_Module3Project_Data'!$E40)</f>
        <v>1.0934049936586953E-2</v>
      </c>
      <c r="AM316" s="42">
        <f>ABS(('6050_Module3Project_Data'!$E40-'Part 1'!AH316)/'6050_Module3Project_Data'!$E40)</f>
        <v>1.8766606715727951E-2</v>
      </c>
      <c r="AO316">
        <f>ABS(('6050_Module3Project_Data'!$E40-'Part 1'!AE316)/AVERAGE('6050_Module3Project_Data'!$E$2:$E$253))</f>
        <v>4.0537306083445338E-3</v>
      </c>
      <c r="AP316">
        <f>ABS(('6050_Module3Project_Data'!$E40-'Part 1'!AF316)/AVERAGE('6050_Module3Project_Data'!$E$2:$E$253))</f>
        <v>4.5774187908954054E-3</v>
      </c>
      <c r="AQ316">
        <f>ABS(('6050_Module3Project_Data'!$E40-'Part 1'!AG316)/AVERAGE('6050_Module3Project_Data'!$E$2:$E$253))</f>
        <v>9.103491334587854E-3</v>
      </c>
      <c r="AR316" s="41">
        <f>ABS(('6050_Module3Project_Data'!$E40-'Part 1'!AH316)/AVERAGE('6050_Module3Project_Data'!$E$2:$E$253))</f>
        <v>1.5624735812170214E-2</v>
      </c>
    </row>
    <row r="317" spans="5:44" x14ac:dyDescent="0.2">
      <c r="E317" s="39">
        <v>40</v>
      </c>
      <c r="F317" s="29">
        <f t="shared" si="7"/>
        <v>-1.414588882015176</v>
      </c>
      <c r="G317" s="29">
        <f t="shared" si="8"/>
        <v>-2.1690717888883486</v>
      </c>
      <c r="H317" s="29">
        <f t="shared" si="9"/>
        <v>-2.4713885222337493</v>
      </c>
      <c r="I317" s="29">
        <f t="shared" si="10"/>
        <v>-2.7558619642752338</v>
      </c>
      <c r="K317" s="40">
        <f t="shared" si="6"/>
        <v>94.910395725475297</v>
      </c>
      <c r="L317" s="40">
        <f t="shared" si="6"/>
        <v>94.155912818602133</v>
      </c>
      <c r="M317" s="40">
        <f t="shared" si="6"/>
        <v>93.853596085256726</v>
      </c>
      <c r="N317" s="40">
        <f t="shared" si="6"/>
        <v>93.569122643215238</v>
      </c>
      <c r="P317" s="42">
        <f>ABS(('6050_Module3Project_Data'!$C41-'Part 1'!K317)/'6050_Module3Project_Data'!$C41)</f>
        <v>7.6750707416089929E-3</v>
      </c>
      <c r="Q317" s="42">
        <f>ABS(('6050_Module3Project_Data'!$C41-'Part 1'!L317)/'6050_Module3Project_Data'!$C41)</f>
        <v>3.3536489871657517E-4</v>
      </c>
      <c r="R317" s="42">
        <f>ABS(('6050_Module3Project_Data'!$C41-'Part 1'!M317)/'6050_Module3Project_Data'!$C41)</f>
        <v>3.545097966750092E-3</v>
      </c>
      <c r="S317" s="42">
        <f>ABS(('6050_Module3Project_Data'!$C41-'Part 1'!N317)/'6050_Module3Project_Data'!$C41)</f>
        <v>6.5653866679205031E-3</v>
      </c>
      <c r="U317">
        <f>ABS(('6050_Module3Project_Data'!$C41-'Part 1'!K317)/AVERAGE('6050_Module3Project_Data'!$C$2:$C$253))</f>
        <v>5.3976261510737438E-3</v>
      </c>
      <c r="V317">
        <f>ABS(('6050_Module3Project_Data'!$C41-'Part 1'!L317)/AVERAGE('6050_Module3Project_Data'!$C$2:$C$253))</f>
        <v>2.3585116129956361E-4</v>
      </c>
      <c r="W317">
        <f>ABS(('6050_Module3Project_Data'!$C41-'Part 1'!M317)/AVERAGE('6050_Module3Project_Data'!$C$2:$C$253))</f>
        <v>2.4931514167955658E-3</v>
      </c>
      <c r="X317" s="41">
        <f>ABS(('6050_Module3Project_Data'!$C41-'Part 1'!N317)/AVERAGE('6050_Module3Project_Data'!$C$2:$C$253))</f>
        <v>4.6172216470345574E-3</v>
      </c>
      <c r="Z317" s="39">
        <f t="shared" si="11"/>
        <v>-0.50522746816009256</v>
      </c>
      <c r="AA317">
        <f t="shared" si="12"/>
        <v>-0.55707458714114533</v>
      </c>
      <c r="AB317">
        <f t="shared" si="13"/>
        <v>1.231026231772836E-2</v>
      </c>
      <c r="AC317">
        <f t="shared" si="14"/>
        <v>-4.8428517638668067E-2</v>
      </c>
      <c r="AE317" s="40">
        <f t="shared" si="15"/>
        <v>372.05392612724938</v>
      </c>
      <c r="AF317" s="40">
        <f t="shared" si="15"/>
        <v>372.00207900826837</v>
      </c>
      <c r="AG317" s="40">
        <f t="shared" si="15"/>
        <v>372.57146385772722</v>
      </c>
      <c r="AH317" s="40">
        <f t="shared" si="15"/>
        <v>372.51072507777081</v>
      </c>
      <c r="AJ317" s="42">
        <f>ABS(('6050_Module3Project_Data'!$E41-'Part 1'!AE317)/'6050_Module3Project_Data'!$E41)</f>
        <v>8.1942588328388112E-3</v>
      </c>
      <c r="AK317" s="42">
        <f>ABS(('6050_Module3Project_Data'!$E41-'Part 1'!AF317)/'6050_Module3Project_Data'!$E41)</f>
        <v>8.0537631572850342E-3</v>
      </c>
      <c r="AL317" s="42">
        <f>ABS(('6050_Module3Project_Data'!$E41-'Part 1'!AG317)/'6050_Module3Project_Data'!$E41)</f>
        <v>9.5966860939307383E-3</v>
      </c>
      <c r="AM317" s="42">
        <f>ABS(('6050_Module3Project_Data'!$E41-'Part 1'!AH317)/'6050_Module3Project_Data'!$E41)</f>
        <v>9.4320957350062119E-3</v>
      </c>
      <c r="AO317">
        <f>ABS(('6050_Module3Project_Data'!$E41-'Part 1'!AE317)/AVERAGE('6050_Module3Project_Data'!$E$2:$E$253))</f>
        <v>6.7732022639179733E-3</v>
      </c>
      <c r="AP317">
        <f>ABS(('6050_Module3Project_Data'!$E41-'Part 1'!AF317)/AVERAGE('6050_Module3Project_Data'!$E$2:$E$253))</f>
        <v>6.6570714890493623E-3</v>
      </c>
      <c r="AQ317">
        <f>ABS(('6050_Module3Project_Data'!$E41-'Part 1'!AG317)/AVERAGE('6050_Module3Project_Data'!$E$2:$E$253))</f>
        <v>7.9324191856169571E-3</v>
      </c>
      <c r="AR317" s="41">
        <f>ABS(('6050_Module3Project_Data'!$E41-'Part 1'!AH317)/AVERAGE('6050_Module3Project_Data'!$E$2:$E$253))</f>
        <v>7.7963722514855808E-3</v>
      </c>
    </row>
    <row r="318" spans="5:44" x14ac:dyDescent="0.2">
      <c r="E318" s="39">
        <v>41</v>
      </c>
      <c r="F318" s="29">
        <f t="shared" si="7"/>
        <v>-1.3881692585110006</v>
      </c>
      <c r="G318" s="29">
        <f t="shared" si="8"/>
        <v>-1.8144393791307283</v>
      </c>
      <c r="H318" s="29">
        <f t="shared" si="9"/>
        <v>-1.7580498675900786</v>
      </c>
      <c r="I318" s="29">
        <f t="shared" si="10"/>
        <v>-1.5771650044504852</v>
      </c>
      <c r="K318" s="40">
        <f t="shared" si="6"/>
        <v>93.654324584485181</v>
      </c>
      <c r="L318" s="40">
        <f t="shared" si="6"/>
        <v>93.228054463865448</v>
      </c>
      <c r="M318" s="40">
        <f t="shared" si="6"/>
        <v>93.284443975406106</v>
      </c>
      <c r="N318" s="40">
        <f t="shared" si="6"/>
        <v>93.465328838545702</v>
      </c>
      <c r="P318" s="42">
        <f>ABS(('6050_Module3Project_Data'!$C42-'Part 1'!K318)/'6050_Module3Project_Data'!$C42)</f>
        <v>4.1384656382728847E-2</v>
      </c>
      <c r="Q318" s="42">
        <f>ABS(('6050_Module3Project_Data'!$C42-'Part 1'!L318)/'6050_Module3Project_Data'!$C42)</f>
        <v>4.5747819322236663E-2</v>
      </c>
      <c r="R318" s="42">
        <f>ABS(('6050_Module3Project_Data'!$C42-'Part 1'!M318)/'6050_Module3Project_Data'!$C42)</f>
        <v>4.5170634539560724E-2</v>
      </c>
      <c r="S318" s="42">
        <f>ABS(('6050_Module3Project_Data'!$C42-'Part 1'!N318)/'6050_Module3Project_Data'!$C42)</f>
        <v>4.3319155646268356E-2</v>
      </c>
      <c r="U318">
        <f>ABS(('6050_Module3Project_Data'!$C42-'Part 1'!K318)/AVERAGE('6050_Module3Project_Data'!$C$2:$C$253))</f>
        <v>3.0189085559653026E-2</v>
      </c>
      <c r="V318">
        <f>ABS(('6050_Module3Project_Data'!$C42-'Part 1'!L318)/AVERAGE('6050_Module3Project_Data'!$C$2:$C$253))</f>
        <v>3.3371905251892382E-2</v>
      </c>
      <c r="W318">
        <f>ABS(('6050_Module3Project_Data'!$C42-'Part 1'!M318)/AVERAGE('6050_Module3Project_Data'!$C$2:$C$253))</f>
        <v>3.2950863196431326E-2</v>
      </c>
      <c r="X318" s="41">
        <f>ABS(('6050_Module3Project_Data'!$C42-'Part 1'!N318)/AVERAGE('6050_Module3Project_Data'!$C$2:$C$253))</f>
        <v>3.1600255033720534E-2</v>
      </c>
      <c r="Z318" s="39">
        <f t="shared" si="11"/>
        <v>-0.82768054997721308</v>
      </c>
      <c r="AA318">
        <f t="shared" si="12"/>
        <v>-1.1812419031829653</v>
      </c>
      <c r="AB318">
        <f t="shared" si="13"/>
        <v>-1.2655716214203256</v>
      </c>
      <c r="AC318">
        <f t="shared" si="14"/>
        <v>-1.7036800053242898</v>
      </c>
      <c r="AE318" s="40">
        <f t="shared" si="15"/>
        <v>369.61398016818657</v>
      </c>
      <c r="AF318" s="40">
        <f t="shared" si="15"/>
        <v>369.26041881498082</v>
      </c>
      <c r="AG318" s="40">
        <f t="shared" si="15"/>
        <v>369.17608909674345</v>
      </c>
      <c r="AH318" s="40">
        <f t="shared" si="15"/>
        <v>368.73798071283949</v>
      </c>
      <c r="AJ318" s="42">
        <f>ABS(('6050_Module3Project_Data'!$E42-'Part 1'!AE318)/'6050_Module3Project_Data'!$E42)</f>
        <v>3.0011830463082947E-2</v>
      </c>
      <c r="AK318" s="42">
        <f>ABS(('6050_Module3Project_Data'!$E42-'Part 1'!AF318)/'6050_Module3Project_Data'!$E42)</f>
        <v>3.0939691280628283E-2</v>
      </c>
      <c r="AL318" s="42">
        <f>ABS(('6050_Module3Project_Data'!$E42-'Part 1'!AG318)/'6050_Module3Project_Data'!$E42)</f>
        <v>3.1161000087706978E-2</v>
      </c>
      <c r="AM318" s="42">
        <f>ABS(('6050_Module3Project_Data'!$E42-'Part 1'!AH318)/'6050_Module3Project_Data'!$E42)</f>
        <v>3.2310740011419863E-2</v>
      </c>
      <c r="AO318">
        <f>ABS(('6050_Module3Project_Data'!$E42-'Part 1'!AE318)/AVERAGE('6050_Module3Project_Data'!$E$2:$E$253))</f>
        <v>2.5615163461100463E-2</v>
      </c>
      <c r="AP318">
        <f>ABS(('6050_Module3Project_Data'!$E42-'Part 1'!AF318)/AVERAGE('6050_Module3Project_Data'!$E$2:$E$253))</f>
        <v>2.6407094714337744E-2</v>
      </c>
      <c r="AQ318">
        <f>ABS(('6050_Module3Project_Data'!$E42-'Part 1'!AG318)/AVERAGE('6050_Module3Project_Data'!$E$2:$E$253))</f>
        <v>2.6595982269053048E-2</v>
      </c>
      <c r="AR318" s="41">
        <f>ABS(('6050_Module3Project_Data'!$E42-'Part 1'!AH318)/AVERAGE('6050_Module3Project_Data'!$E$2:$E$253))</f>
        <v>2.7577287828535184E-2</v>
      </c>
    </row>
    <row r="319" spans="5:44" x14ac:dyDescent="0.2">
      <c r="E319" s="39">
        <v>42</v>
      </c>
      <c r="F319" s="29">
        <f t="shared" si="7"/>
        <v>-0.79193441116834284</v>
      </c>
      <c r="G319" s="29">
        <f t="shared" si="8"/>
        <v>-0.45146163619752178</v>
      </c>
      <c r="H319" s="29">
        <f t="shared" si="9"/>
        <v>0.25258303988534103</v>
      </c>
      <c r="I319" s="29">
        <f t="shared" si="10"/>
        <v>0.95897098167173334</v>
      </c>
      <c r="K319" s="40">
        <f t="shared" si="6"/>
        <v>95.843564410030126</v>
      </c>
      <c r="L319" s="40">
        <f t="shared" si="6"/>
        <v>96.184037185000946</v>
      </c>
      <c r="M319" s="40">
        <f t="shared" si="6"/>
        <v>96.888081861083805</v>
      </c>
      <c r="N319" s="40">
        <f t="shared" si="6"/>
        <v>97.594469802870208</v>
      </c>
      <c r="P319" s="42">
        <f>ABS(('6050_Module3Project_Data'!$C43-'Part 1'!K319)/'6050_Module3Project_Data'!$C43)</f>
        <v>4.1285010999165392E-3</v>
      </c>
      <c r="Q319" s="42">
        <f>ABS(('6050_Module3Project_Data'!$C43-'Part 1'!L319)/'6050_Module3Project_Data'!$C43)</f>
        <v>7.6955472474719696E-3</v>
      </c>
      <c r="R319" s="42">
        <f>ABS(('6050_Module3Project_Data'!$C43-'Part 1'!M319)/'6050_Module3Project_Data'!$C43)</f>
        <v>1.5071643176855769E-2</v>
      </c>
      <c r="S319" s="42">
        <f>ABS(('6050_Module3Project_Data'!$C43-'Part 1'!N319)/'6050_Module3Project_Data'!$C43)</f>
        <v>2.2472288901450779E-2</v>
      </c>
      <c r="U319">
        <f>ABS(('6050_Module3Project_Data'!$C43-'Part 1'!K319)/AVERAGE('6050_Module3Project_Data'!$C$2:$C$253))</f>
        <v>2.9423424102506136E-3</v>
      </c>
      <c r="V319">
        <f>ABS(('6050_Module3Project_Data'!$C43-'Part 1'!L319)/AVERAGE('6050_Module3Project_Data'!$C$2:$C$253))</f>
        <v>5.4845413597641758E-3</v>
      </c>
      <c r="W319">
        <f>ABS(('6050_Module3Project_Data'!$C43-'Part 1'!M319)/AVERAGE('6050_Module3Project_Data'!$C$2:$C$253))</f>
        <v>1.0741412885253562E-2</v>
      </c>
      <c r="X319" s="41">
        <f>ABS(('6050_Module3Project_Data'!$C43-'Part 1'!N319)/AVERAGE('6050_Module3Project_Data'!$C$2:$C$253))</f>
        <v>1.6015780810008623E-2</v>
      </c>
      <c r="Z319" s="39">
        <f t="shared" si="11"/>
        <v>0.61085480983857965</v>
      </c>
      <c r="AA319">
        <f t="shared" si="12"/>
        <v>1.8372533577309214</v>
      </c>
      <c r="AB319">
        <f t="shared" si="13"/>
        <v>3.3127691008929196</v>
      </c>
      <c r="AC319">
        <f t="shared" si="14"/>
        <v>4.7512609982165426</v>
      </c>
      <c r="AE319" s="40">
        <f t="shared" si="15"/>
        <v>377.41751177710415</v>
      </c>
      <c r="AF319" s="40">
        <f t="shared" si="15"/>
        <v>378.64391032499645</v>
      </c>
      <c r="AG319" s="40">
        <f t="shared" si="15"/>
        <v>380.11942606815848</v>
      </c>
      <c r="AH319" s="40">
        <f t="shared" si="15"/>
        <v>381.55791796548209</v>
      </c>
      <c r="AJ319" s="42">
        <f>ABS(('6050_Module3Project_Data'!$E43-'Part 1'!AE319)/'6050_Module3Project_Data'!$E43)</f>
        <v>2.3449638080782497E-2</v>
      </c>
      <c r="AK319" s="42">
        <f>ABS(('6050_Module3Project_Data'!$E43-'Part 1'!AF319)/'6050_Module3Project_Data'!$E43)</f>
        <v>2.6775284376507235E-2</v>
      </c>
      <c r="AL319" s="42">
        <f>ABS(('6050_Module3Project_Data'!$E43-'Part 1'!AG319)/'6050_Module3Project_Data'!$E43)</f>
        <v>3.0776466108142182E-2</v>
      </c>
      <c r="AM319" s="42">
        <f>ABS(('6050_Module3Project_Data'!$E43-'Part 1'!AH319)/'6050_Module3Project_Data'!$E43)</f>
        <v>3.4677249632377435E-2</v>
      </c>
      <c r="AO319">
        <f>ABS(('6050_Module3Project_Data'!$E43-'Part 1'!AE319)/AVERAGE('6050_Module3Project_Data'!$E$2:$E$253))</f>
        <v>1.936932158500031E-2</v>
      </c>
      <c r="AP319">
        <f>ABS(('6050_Module3Project_Data'!$E43-'Part 1'!AF319)/AVERAGE('6050_Module3Project_Data'!$E$2:$E$253))</f>
        <v>2.2116294154809285E-2</v>
      </c>
      <c r="AQ319">
        <f>ABS(('6050_Module3Project_Data'!$E43-'Part 1'!AG319)/AVERAGE('6050_Module3Project_Data'!$E$2:$E$253))</f>
        <v>2.5421256705322113E-2</v>
      </c>
      <c r="AR319" s="41">
        <f>ABS(('6050_Module3Project_Data'!$E43-'Part 1'!AH319)/AVERAGE('6050_Module3Project_Data'!$E$2:$E$253))</f>
        <v>2.8643290676767623E-2</v>
      </c>
    </row>
    <row r="320" spans="5:44" x14ac:dyDescent="0.2">
      <c r="E320" s="39">
        <v>43</v>
      </c>
      <c r="F320" s="29">
        <f t="shared" si="7"/>
        <v>-0.77586726267848971</v>
      </c>
      <c r="G320" s="29">
        <f t="shared" si="8"/>
        <v>-0.55551644920614385</v>
      </c>
      <c r="H320" s="29">
        <f t="shared" si="9"/>
        <v>-0.32592598527730976</v>
      </c>
      <c r="I320" s="29">
        <f t="shared" si="10"/>
        <v>-0.37748473864091497</v>
      </c>
      <c r="K320" s="40">
        <f t="shared" si="6"/>
        <v>95.148032889800902</v>
      </c>
      <c r="L320" s="40">
        <f t="shared" si="6"/>
        <v>95.368383703273253</v>
      </c>
      <c r="M320" s="40">
        <f t="shared" si="6"/>
        <v>95.597974167202082</v>
      </c>
      <c r="N320" s="40">
        <f t="shared" si="6"/>
        <v>95.546415413838474</v>
      </c>
      <c r="P320" s="42">
        <f>ABS(('6050_Module3Project_Data'!$C44-'Part 1'!K320)/'6050_Module3Project_Data'!$C44)</f>
        <v>3.688033411167909E-2</v>
      </c>
      <c r="Q320" s="42">
        <f>ABS(('6050_Module3Project_Data'!$C44-'Part 1'!L320)/'6050_Module3Project_Data'!$C44)</f>
        <v>3.4649870744186191E-2</v>
      </c>
      <c r="R320" s="42">
        <f>ABS(('6050_Module3Project_Data'!$C44-'Part 1'!M320)/'6050_Module3Project_Data'!$C44)</f>
        <v>3.2325880597523039E-2</v>
      </c>
      <c r="S320" s="42">
        <f>ABS(('6050_Module3Project_Data'!$C44-'Part 1'!N320)/'6050_Module3Project_Data'!$C44)</f>
        <v>3.2847775247417575E-2</v>
      </c>
      <c r="U320">
        <f>ABS(('6050_Module3Project_Data'!$C44-'Part 1'!K320)/AVERAGE('6050_Module3Project_Data'!$C$2:$C$253))</f>
        <v>2.7204550507596698E-2</v>
      </c>
      <c r="V320">
        <f>ABS(('6050_Module3Project_Data'!$C44-'Part 1'!L320)/AVERAGE('6050_Module3Project_Data'!$C$2:$C$253))</f>
        <v>2.5559262990608362E-2</v>
      </c>
      <c r="W320">
        <f>ABS(('6050_Module3Project_Data'!$C44-'Part 1'!M320)/AVERAGE('6050_Module3Project_Data'!$C$2:$C$253))</f>
        <v>2.3844986023035187E-2</v>
      </c>
      <c r="X320" s="41">
        <f>ABS(('6050_Module3Project_Data'!$C44-'Part 1'!N320)/AVERAGE('6050_Module3Project_Data'!$C$2:$C$253))</f>
        <v>2.4229958385804651E-2</v>
      </c>
      <c r="Z320" s="39">
        <f t="shared" si="11"/>
        <v>-0.47571630820099697</v>
      </c>
      <c r="AA320">
        <f t="shared" si="12"/>
        <v>-0.82644829750516857</v>
      </c>
      <c r="AB320">
        <f t="shared" si="13"/>
        <v>-1.5680928278584141</v>
      </c>
      <c r="AC320">
        <f t="shared" si="14"/>
        <v>-2.9073484246441343</v>
      </c>
      <c r="AE320" s="40">
        <f t="shared" si="15"/>
        <v>371.50893987870523</v>
      </c>
      <c r="AF320" s="40">
        <f t="shared" si="15"/>
        <v>371.15820788940107</v>
      </c>
      <c r="AG320" s="40">
        <f t="shared" si="15"/>
        <v>370.41656335904781</v>
      </c>
      <c r="AH320" s="40">
        <f t="shared" si="15"/>
        <v>369.07730776226214</v>
      </c>
      <c r="AJ320" s="42">
        <f>ABS(('6050_Module3Project_Data'!$E44-'Part 1'!AE320)/'6050_Module3Project_Data'!$E44)</f>
        <v>3.1999448524712606E-2</v>
      </c>
      <c r="AK320" s="42">
        <f>ABS(('6050_Module3Project_Data'!$E44-'Part 1'!AF320)/'6050_Module3Project_Data'!$E44)</f>
        <v>3.2913312829505124E-2</v>
      </c>
      <c r="AL320" s="42">
        <f>ABS(('6050_Module3Project_Data'!$E44-'Part 1'!AG320)/'6050_Module3Project_Data'!$E44)</f>
        <v>3.4845735544864205E-2</v>
      </c>
      <c r="AM320" s="42">
        <f>ABS(('6050_Module3Project_Data'!$E44-'Part 1'!AH320)/'6050_Module3Project_Data'!$E44)</f>
        <v>3.8335288600244689E-2</v>
      </c>
      <c r="AO320">
        <f>ABS(('6050_Module3Project_Data'!$E44-'Part 1'!AE320)/AVERAGE('6050_Module3Project_Data'!$E$2:$E$253))</f>
        <v>2.750798970580727E-2</v>
      </c>
      <c r="AP320">
        <f>ABS(('6050_Module3Project_Data'!$E44-'Part 1'!AF320)/AVERAGE('6050_Module3Project_Data'!$E$2:$E$253))</f>
        <v>2.8293583553442588E-2</v>
      </c>
      <c r="AQ320">
        <f>ABS(('6050_Module3Project_Data'!$E44-'Part 1'!AG320)/AVERAGE('6050_Module3Project_Data'!$E$2:$E$253))</f>
        <v>2.9954770436720075E-2</v>
      </c>
      <c r="AR320" s="41">
        <f>ABS(('6050_Module3Project_Data'!$E44-'Part 1'!AH320)/AVERAGE('6050_Module3Project_Data'!$E$2:$E$253))</f>
        <v>3.2954528056016008E-2</v>
      </c>
    </row>
    <row r="321" spans="5:44" x14ac:dyDescent="0.2">
      <c r="E321" s="39">
        <v>44</v>
      </c>
      <c r="F321" s="29">
        <f t="shared" si="7"/>
        <v>-0.27658227484031761</v>
      </c>
      <c r="G321" s="29">
        <f t="shared" si="8"/>
        <v>0.35491320108126206</v>
      </c>
      <c r="H321" s="29">
        <f t="shared" si="9"/>
        <v>0.90196421179649866</v>
      </c>
      <c r="I321" s="29">
        <f t="shared" si="10"/>
        <v>1.3009491934817137</v>
      </c>
      <c r="K321" s="40">
        <f t="shared" si="6"/>
        <v>97.367875554151439</v>
      </c>
      <c r="L321" s="40">
        <f t="shared" si="6"/>
        <v>97.999371030073021</v>
      </c>
      <c r="M321" s="40">
        <f t="shared" si="6"/>
        <v>98.546422040788258</v>
      </c>
      <c r="N321" s="40">
        <f t="shared" si="6"/>
        <v>98.945407022473475</v>
      </c>
      <c r="P321" s="42">
        <f>ABS(('6050_Module3Project_Data'!$C45-'Part 1'!K321)/'6050_Module3Project_Data'!$C45)</f>
        <v>1.2124297592853458E-2</v>
      </c>
      <c r="Q321" s="42">
        <f>ABS(('6050_Module3Project_Data'!$C45-'Part 1'!L321)/'6050_Module3Project_Data'!$C45)</f>
        <v>1.8688597279609278E-2</v>
      </c>
      <c r="R321" s="42">
        <f>ABS(('6050_Module3Project_Data'!$C45-'Part 1'!M321)/'6050_Module3Project_Data'!$C45)</f>
        <v>2.4375109559110403E-2</v>
      </c>
      <c r="S321" s="42">
        <f>ABS(('6050_Module3Project_Data'!$C45-'Part 1'!N321)/'6050_Module3Project_Data'!$C45)</f>
        <v>2.8522497925550221E-2</v>
      </c>
      <c r="U321">
        <f>ABS(('6050_Module3Project_Data'!$C45-'Part 1'!K321)/AVERAGE('6050_Module3Project_Data'!$C$2:$C$253))</f>
        <v>8.708945557506436E-3</v>
      </c>
      <c r="V321">
        <f>ABS(('6050_Module3Project_Data'!$C45-'Part 1'!L321)/AVERAGE('6050_Module3Project_Data'!$C$2:$C$253))</f>
        <v>1.3424115913338856E-2</v>
      </c>
      <c r="W321">
        <f>ABS(('6050_Module3Project_Data'!$C45-'Part 1'!M321)/AVERAGE('6050_Module3Project_Data'!$C$2:$C$253))</f>
        <v>1.7508767042609903E-2</v>
      </c>
      <c r="X321" s="41">
        <f>ABS(('6050_Module3Project_Data'!$C45-'Part 1'!N321)/AVERAGE('6050_Module3Project_Data'!$C$2:$C$253))</f>
        <v>2.0487857518783147E-2</v>
      </c>
      <c r="Z321" s="39">
        <f t="shared" si="11"/>
        <v>1.0360692310104502</v>
      </c>
      <c r="AA321">
        <f t="shared" si="12"/>
        <v>2.3374155766393945</v>
      </c>
      <c r="AB321">
        <f t="shared" si="13"/>
        <v>3.6226897015703772</v>
      </c>
      <c r="AC321">
        <f t="shared" si="14"/>
        <v>5.0850994253561641</v>
      </c>
      <c r="AE321" s="40">
        <f t="shared" si="15"/>
        <v>380.10393680577295</v>
      </c>
      <c r="AF321" s="40">
        <f t="shared" si="15"/>
        <v>381.40528315140187</v>
      </c>
      <c r="AG321" s="40">
        <f t="shared" si="15"/>
        <v>382.69055727633287</v>
      </c>
      <c r="AH321" s="40">
        <f t="shared" si="15"/>
        <v>384.15296700011868</v>
      </c>
      <c r="AJ321" s="42">
        <f>ABS(('6050_Module3Project_Data'!$E45-'Part 1'!AE321)/'6050_Module3Project_Data'!$E45)</f>
        <v>1.9646810529934899E-2</v>
      </c>
      <c r="AK321" s="42">
        <f>ABS(('6050_Module3Project_Data'!$E45-'Part 1'!AF321)/'6050_Module3Project_Data'!$E45)</f>
        <v>2.3137733728116231E-2</v>
      </c>
      <c r="AL321" s="42">
        <f>ABS(('6050_Module3Project_Data'!$E45-'Part 1'!AG321)/'6050_Module3Project_Data'!$E45)</f>
        <v>2.658554243316576E-2</v>
      </c>
      <c r="AM321" s="42">
        <f>ABS(('6050_Module3Project_Data'!$E45-'Part 1'!AH321)/'6050_Module3Project_Data'!$E45)</f>
        <v>3.0508525770505186E-2</v>
      </c>
      <c r="AO321">
        <f>ABS(('6050_Module3Project_Data'!$E45-'Part 1'!AE321)/AVERAGE('6050_Module3Project_Data'!$E$2:$E$253))</f>
        <v>1.6404664567987164E-2</v>
      </c>
      <c r="AP321">
        <f>ABS(('6050_Module3Project_Data'!$E45-'Part 1'!AF321)/AVERAGE('6050_Module3Project_Data'!$E$2:$E$253))</f>
        <v>1.9319510415943712E-2</v>
      </c>
      <c r="AQ321">
        <f>ABS(('6050_Module3Project_Data'!$E45-'Part 1'!AG321)/AVERAGE('6050_Module3Project_Data'!$E$2:$E$253))</f>
        <v>2.2198356588697593E-2</v>
      </c>
      <c r="AR321" s="41">
        <f>ABS(('6050_Module3Project_Data'!$E45-'Part 1'!AH321)/AVERAGE('6050_Module3Project_Data'!$E$2:$E$253))</f>
        <v>2.5473963367558777E-2</v>
      </c>
    </row>
    <row r="322" spans="5:44" x14ac:dyDescent="0.2">
      <c r="E322" s="39">
        <v>45</v>
      </c>
      <c r="F322" s="29">
        <f t="shared" si="7"/>
        <v>-0.39442076655126546</v>
      </c>
      <c r="G322" s="29">
        <f t="shared" si="8"/>
        <v>-0.13336197270926547</v>
      </c>
      <c r="H322" s="29">
        <f t="shared" si="9"/>
        <v>-0.15867915531843446</v>
      </c>
      <c r="I322" s="29">
        <f t="shared" si="10"/>
        <v>-0.43242994801970275</v>
      </c>
      <c r="K322" s="40">
        <f t="shared" si="6"/>
        <v>96.384262329045441</v>
      </c>
      <c r="L322" s="40">
        <f t="shared" si="6"/>
        <v>96.645321122887438</v>
      </c>
      <c r="M322" s="40">
        <f t="shared" si="6"/>
        <v>96.620003940278266</v>
      </c>
      <c r="N322" s="40">
        <f t="shared" si="6"/>
        <v>96.346253147577002</v>
      </c>
      <c r="P322" s="42">
        <f>ABS(('6050_Module3Project_Data'!$C46-'Part 1'!K322)/'6050_Module3Project_Data'!$C46)</f>
        <v>1.3989507116775631E-2</v>
      </c>
      <c r="Q322" s="42">
        <f>ABS(('6050_Module3Project_Data'!$C46-'Part 1'!L322)/'6050_Module3Project_Data'!$C46)</f>
        <v>1.6735918940654636E-2</v>
      </c>
      <c r="R322" s="42">
        <f>ABS(('6050_Module3Project_Data'!$C46-'Part 1'!M322)/'6050_Module3Project_Data'!$C46)</f>
        <v>1.6469575069828296E-2</v>
      </c>
      <c r="S322" s="42">
        <f>ABS(('6050_Module3Project_Data'!$C46-'Part 1'!N322)/'6050_Module3Project_Data'!$C46)</f>
        <v>1.3589639853679086E-2</v>
      </c>
      <c r="U322">
        <f>ABS(('6050_Module3Project_Data'!$C46-'Part 1'!K322)/AVERAGE('6050_Module3Project_Data'!$C$2:$C$253))</f>
        <v>9.9289248827438871E-3</v>
      </c>
      <c r="V322">
        <f>ABS(('6050_Module3Project_Data'!$C46-'Part 1'!L322)/AVERAGE('6050_Module3Project_Data'!$C$2:$C$253))</f>
        <v>1.1878165586419182E-2</v>
      </c>
      <c r="W322">
        <f>ABS(('6050_Module3Project_Data'!$C46-'Part 1'!M322)/AVERAGE('6050_Module3Project_Data'!$C$2:$C$253))</f>
        <v>1.168913045713698E-2</v>
      </c>
      <c r="X322" s="41">
        <f>ABS(('6050_Module3Project_Data'!$C46-'Part 1'!N322)/AVERAGE('6050_Module3Project_Data'!$C$2:$C$253))</f>
        <v>9.6451227455268424E-3</v>
      </c>
      <c r="Z322" s="39">
        <f t="shared" si="11"/>
        <v>7.4311131836855449E-2</v>
      </c>
      <c r="AA322">
        <f t="shared" si="12"/>
        <v>-0.10663915995937279</v>
      </c>
      <c r="AB322">
        <f t="shared" si="13"/>
        <v>-0.81455687828636281</v>
      </c>
      <c r="AC322">
        <f t="shared" si="14"/>
        <v>-2.0011571268147863</v>
      </c>
      <c r="AE322" s="40">
        <f t="shared" si="15"/>
        <v>375.36945744174182</v>
      </c>
      <c r="AF322" s="40">
        <f t="shared" si="15"/>
        <v>375.18850714994556</v>
      </c>
      <c r="AG322" s="40">
        <f t="shared" si="15"/>
        <v>374.48058943161863</v>
      </c>
      <c r="AH322" s="40">
        <f t="shared" si="15"/>
        <v>373.29398918309016</v>
      </c>
      <c r="AJ322" s="42">
        <f>ABS(('6050_Module3Project_Data'!$E46-'Part 1'!AE322)/'6050_Module3Project_Data'!$E46)</f>
        <v>1.7344109875948914E-2</v>
      </c>
      <c r="AK322" s="42">
        <f>ABS(('6050_Module3Project_Data'!$E46-'Part 1'!AF322)/'6050_Module3Project_Data'!$E46)</f>
        <v>1.685368981142403E-2</v>
      </c>
      <c r="AL322" s="42">
        <f>ABS(('6050_Module3Project_Data'!$E46-'Part 1'!AG322)/'6050_Module3Project_Data'!$E46)</f>
        <v>1.4935057629879241E-2</v>
      </c>
      <c r="AM322" s="42">
        <f>ABS(('6050_Module3Project_Data'!$E46-'Part 1'!AH322)/'6050_Module3Project_Data'!$E46)</f>
        <v>1.1719077347825719E-2</v>
      </c>
      <c r="AO322">
        <f>ABS(('6050_Module3Project_Data'!$E46-'Part 1'!AE322)/AVERAGE('6050_Module3Project_Data'!$E$2:$E$253))</f>
        <v>1.4333946161277821E-2</v>
      </c>
      <c r="AP322">
        <f>ABS(('6050_Module3Project_Data'!$E46-'Part 1'!AF322)/AVERAGE('6050_Module3Project_Data'!$E$2:$E$253))</f>
        <v>1.3928641141211147E-2</v>
      </c>
      <c r="AQ322">
        <f>ABS(('6050_Module3Project_Data'!$E46-'Part 1'!AG322)/AVERAGE('6050_Module3Project_Data'!$E$2:$E$253))</f>
        <v>1.2342997911880914E-2</v>
      </c>
      <c r="AR322" s="41">
        <f>ABS(('6050_Module3Project_Data'!$E46-'Part 1'!AH322)/AVERAGE('6050_Module3Project_Data'!$E$2:$E$253))</f>
        <v>9.6851683346703861E-3</v>
      </c>
    </row>
    <row r="323" spans="5:44" x14ac:dyDescent="0.2">
      <c r="E323" s="39">
        <v>46</v>
      </c>
      <c r="F323" s="29">
        <f t="shared" si="7"/>
        <v>-0.52243897231261527</v>
      </c>
      <c r="G323" s="29">
        <f t="shared" si="8"/>
        <v>-0.493821901768765</v>
      </c>
      <c r="H323" s="29">
        <f t="shared" si="9"/>
        <v>-0.68417873934218232</v>
      </c>
      <c r="I323" s="29">
        <f t="shared" si="10"/>
        <v>-0.91409542589035198</v>
      </c>
      <c r="K323" s="40">
        <f t="shared" si="6"/>
        <v>95.221732327926077</v>
      </c>
      <c r="L323" s="40">
        <f t="shared" si="6"/>
        <v>95.250349398469922</v>
      </c>
      <c r="M323" s="40">
        <f t="shared" si="6"/>
        <v>95.059992560896504</v>
      </c>
      <c r="N323" s="40">
        <f t="shared" si="6"/>
        <v>94.830075874348339</v>
      </c>
      <c r="P323" s="42">
        <f>ABS(('6050_Module3Project_Data'!$C47-'Part 1'!K323)/'6050_Module3Project_Data'!$C47)</f>
        <v>5.7660791333526355E-2</v>
      </c>
      <c r="Q323" s="42">
        <f>ABS(('6050_Module3Project_Data'!$C47-'Part 1'!L323)/'6050_Module3Project_Data'!$C47)</f>
        <v>5.7978651056691401E-2</v>
      </c>
      <c r="R323" s="42">
        <f>ABS(('6050_Module3Project_Data'!$C47-'Part 1'!M323)/'6050_Module3Project_Data'!$C47)</f>
        <v>5.5864291671059815E-2</v>
      </c>
      <c r="S323" s="42">
        <f>ABS(('6050_Module3Project_Data'!$C47-'Part 1'!N323)/'6050_Module3Project_Data'!$C47)</f>
        <v>5.3310527328715475E-2</v>
      </c>
      <c r="U323">
        <f>ABS(('6050_Module3Project_Data'!$C47-'Part 1'!K323)/AVERAGE('6050_Module3Project_Data'!$C$2:$C$253))</f>
        <v>3.8761218056169139E-2</v>
      </c>
      <c r="V323">
        <f>ABS(('6050_Module3Project_Data'!$C47-'Part 1'!L323)/AVERAGE('6050_Module3Project_Data'!$C$2:$C$253))</f>
        <v>3.8974892370307629E-2</v>
      </c>
      <c r="W323">
        <f>ABS(('6050_Module3Project_Data'!$C47-'Part 1'!M323)/AVERAGE('6050_Module3Project_Data'!$C$2:$C$253))</f>
        <v>3.7553560069793025E-2</v>
      </c>
      <c r="X323" s="41">
        <f>ABS(('6050_Module3Project_Data'!$C47-'Part 1'!N323)/AVERAGE('6050_Module3Project_Data'!$C$2:$C$253))</f>
        <v>3.5836847304525729E-2</v>
      </c>
      <c r="Z323" s="39">
        <f t="shared" si="11"/>
        <v>-0.69956850771910306</v>
      </c>
      <c r="AA323">
        <f t="shared" si="12"/>
        <v>-1.5820183223527984</v>
      </c>
      <c r="AB323">
        <f t="shared" si="13"/>
        <v>-2.6028749908803075</v>
      </c>
      <c r="AC323">
        <f t="shared" si="14"/>
        <v>-3.4363010781173067</v>
      </c>
      <c r="AE323" s="40">
        <f t="shared" si="15"/>
        <v>370.80049073624292</v>
      </c>
      <c r="AF323" s="40">
        <f t="shared" si="15"/>
        <v>369.91804092160925</v>
      </c>
      <c r="AG323" s="40">
        <f t="shared" si="15"/>
        <v>368.89718425308172</v>
      </c>
      <c r="AH323" s="40">
        <f t="shared" si="15"/>
        <v>368.06375816584472</v>
      </c>
      <c r="AJ323" s="42">
        <f>ABS(('6050_Module3Project_Data'!$E47-'Part 1'!AE323)/'6050_Module3Project_Data'!$E47)</f>
        <v>7.0162201575319549E-2</v>
      </c>
      <c r="AK323" s="42">
        <f>ABS(('6050_Module3Project_Data'!$E47-'Part 1'!AF323)/'6050_Module3Project_Data'!$E47)</f>
        <v>6.7615375290022511E-2</v>
      </c>
      <c r="AL323" s="42">
        <f>ABS(('6050_Module3Project_Data'!$E47-'Part 1'!AG323)/'6050_Module3Project_Data'!$E47)</f>
        <v>6.4669094885390119E-2</v>
      </c>
      <c r="AM323" s="42">
        <f>ABS(('6050_Module3Project_Data'!$E47-'Part 1'!AH323)/'6050_Module3Project_Data'!$E47)</f>
        <v>6.2263755306154564E-2</v>
      </c>
      <c r="AO323">
        <f>ABS(('6050_Module3Project_Data'!$E47-'Part 1'!AE323)/AVERAGE('6050_Module3Project_Data'!$E$2:$E$253))</f>
        <v>5.4452346055166724E-2</v>
      </c>
      <c r="AP323">
        <f>ABS(('6050_Module3Project_Data'!$E47-'Part 1'!AF323)/AVERAGE('6050_Module3Project_Data'!$E$2:$E$253))</f>
        <v>5.2475773725398613E-2</v>
      </c>
      <c r="AQ323">
        <f>ABS(('6050_Module3Project_Data'!$E47-'Part 1'!AG323)/AVERAGE('6050_Module3Project_Data'!$E$2:$E$253))</f>
        <v>5.0189188119951572E-2</v>
      </c>
      <c r="AR323" s="41">
        <f>ABS(('6050_Module3Project_Data'!$E47-'Part 1'!AH323)/AVERAGE('6050_Module3Project_Data'!$E$2:$E$253))</f>
        <v>4.8322422536660692E-2</v>
      </c>
    </row>
    <row r="324" spans="5:44" x14ac:dyDescent="0.2">
      <c r="E324" s="39">
        <v>47</v>
      </c>
      <c r="F324" s="29">
        <f t="shared" si="7"/>
        <v>-1.1035914554787338</v>
      </c>
      <c r="G324" s="29">
        <f t="shared" si="8"/>
        <v>-1.6675736963185424</v>
      </c>
      <c r="H324" s="29">
        <f t="shared" si="9"/>
        <v>-2.3305923286227976</v>
      </c>
      <c r="I324" s="29">
        <f t="shared" si="10"/>
        <v>-2.9253801956926369</v>
      </c>
      <c r="K324" s="40">
        <f t="shared" si="6"/>
        <v>91.212378456616747</v>
      </c>
      <c r="L324" s="40">
        <f t="shared" si="6"/>
        <v>90.648396215776941</v>
      </c>
      <c r="M324" s="40">
        <f t="shared" si="6"/>
        <v>89.985377583472683</v>
      </c>
      <c r="N324" s="40">
        <f t="shared" si="6"/>
        <v>89.390589716402843</v>
      </c>
      <c r="P324" s="42">
        <f>ABS(('6050_Module3Project_Data'!$C48-'Part 1'!K324)/'6050_Module3Project_Data'!$C48)</f>
        <v>3.5718248472125777E-2</v>
      </c>
      <c r="Q324" s="42">
        <f>ABS(('6050_Module3Project_Data'!$C48-'Part 1'!L324)/'6050_Module3Project_Data'!$C48)</f>
        <v>4.1680572799478878E-2</v>
      </c>
      <c r="R324" s="42">
        <f>ABS(('6050_Module3Project_Data'!$C48-'Part 1'!M324)/'6050_Module3Project_Data'!$C48)</f>
        <v>4.8689893013160755E-2</v>
      </c>
      <c r="S324" s="42">
        <f>ABS(('6050_Module3Project_Data'!$C48-'Part 1'!N324)/'6050_Module3Project_Data'!$C48)</f>
        <v>5.4977889181558312E-2</v>
      </c>
      <c r="U324">
        <f>ABS(('6050_Module3Project_Data'!$C48-'Part 1'!K324)/AVERAGE('6050_Module3Project_Data'!$C$2:$C$253))</f>
        <v>2.5227088519630812E-2</v>
      </c>
      <c r="V324">
        <f>ABS(('6050_Module3Project_Data'!$C48-'Part 1'!L324)/AVERAGE('6050_Module3Project_Data'!$C$2:$C$253))</f>
        <v>2.9438159611380039E-2</v>
      </c>
      <c r="W324">
        <f>ABS(('6050_Module3Project_Data'!$C48-'Part 1'!M324)/AVERAGE('6050_Module3Project_Data'!$C$2:$C$253))</f>
        <v>3.4388703074645963E-2</v>
      </c>
      <c r="X324" s="41">
        <f>ABS(('6050_Module3Project_Data'!$C48-'Part 1'!N324)/AVERAGE('6050_Module3Project_Data'!$C$2:$C$253))</f>
        <v>3.8829789710656586E-2</v>
      </c>
      <c r="Z324" s="39">
        <f t="shared" si="11"/>
        <v>-3.5608630914507304</v>
      </c>
      <c r="AA324">
        <f t="shared" si="12"/>
        <v>-6.9516275639625746</v>
      </c>
      <c r="AB324">
        <f t="shared" si="13"/>
        <v>-10.044774852178465</v>
      </c>
      <c r="AC324">
        <f t="shared" si="14"/>
        <v>-12.692093356725252</v>
      </c>
      <c r="AE324" s="40">
        <f t="shared" si="15"/>
        <v>352.93315472613403</v>
      </c>
      <c r="AF324" s="40">
        <f t="shared" si="15"/>
        <v>349.54239025362222</v>
      </c>
      <c r="AG324" s="40">
        <f t="shared" si="15"/>
        <v>346.44924296540631</v>
      </c>
      <c r="AH324" s="40">
        <f t="shared" si="15"/>
        <v>343.80192446085954</v>
      </c>
      <c r="AJ324" s="42">
        <f>ABS(('6050_Module3Project_Data'!$E48-'Part 1'!AE324)/'6050_Module3Project_Data'!$E48)</f>
        <v>3.0749594988583654E-2</v>
      </c>
      <c r="AK324" s="42">
        <f>ABS(('6050_Module3Project_Data'!$E48-'Part 1'!AF324)/'6050_Module3Project_Data'!$E48)</f>
        <v>4.0061556175201643E-2</v>
      </c>
      <c r="AL324" s="42">
        <f>ABS(('6050_Module3Project_Data'!$E48-'Part 1'!AG324)/'6050_Module3Project_Data'!$E48)</f>
        <v>4.8556179651960629E-2</v>
      </c>
      <c r="AM324" s="42">
        <f>ABS(('6050_Module3Project_Data'!$E48-'Part 1'!AH324)/'6050_Module3Project_Data'!$E48)</f>
        <v>5.582643606841222E-2</v>
      </c>
      <c r="AO324">
        <f>ABS(('6050_Module3Project_Data'!$E48-'Part 1'!AE324)/AVERAGE('6050_Module3Project_Data'!$E$2:$E$253))</f>
        <v>2.5079481991177068E-2</v>
      </c>
      <c r="AP324">
        <f>ABS(('6050_Module3Project_Data'!$E48-'Part 1'!AF324)/AVERAGE('6050_Module3Project_Data'!$E$2:$E$253))</f>
        <v>3.2674351548614533E-2</v>
      </c>
      <c r="AQ324">
        <f>ABS(('6050_Module3Project_Data'!$E48-'Part 1'!AG324)/AVERAGE('6050_Module3Project_Data'!$E$2:$E$253))</f>
        <v>3.9602597484416358E-2</v>
      </c>
      <c r="AR324" s="41">
        <f>ABS(('6050_Module3Project_Data'!$E48-'Part 1'!AH324)/AVERAGE('6050_Module3Project_Data'!$E$2:$E$253))</f>
        <v>4.5532245173608106E-2</v>
      </c>
    </row>
    <row r="325" spans="5:44" x14ac:dyDescent="0.2">
      <c r="E325" s="39">
        <v>48</v>
      </c>
      <c r="F325" s="29">
        <f t="shared" si="7"/>
        <v>-0.60986914343444476</v>
      </c>
      <c r="G325" s="29">
        <f t="shared" si="8"/>
        <v>-0.45453617589404072</v>
      </c>
      <c r="H325" s="29">
        <f t="shared" si="9"/>
        <v>-0.11322486860349212</v>
      </c>
      <c r="I325" s="29">
        <f t="shared" si="10"/>
        <v>0.50694004465564224</v>
      </c>
      <c r="K325" s="40">
        <f t="shared" si="6"/>
        <v>93.071120873403743</v>
      </c>
      <c r="L325" s="40">
        <f t="shared" si="6"/>
        <v>93.22645384094416</v>
      </c>
      <c r="M325" s="40">
        <f t="shared" si="6"/>
        <v>93.567765148234699</v>
      </c>
      <c r="N325" s="40">
        <f t="shared" si="6"/>
        <v>94.18793006149383</v>
      </c>
      <c r="P325" s="42">
        <f>ABS(('6050_Module3Project_Data'!$C49-'Part 1'!K325)/'6050_Module3Project_Data'!$C49)</f>
        <v>2.2276524495739487E-2</v>
      </c>
      <c r="Q325" s="42">
        <f>ABS(('6050_Module3Project_Data'!$C49-'Part 1'!L325)/'6050_Module3Project_Data'!$C49)</f>
        <v>2.3982673994173261E-2</v>
      </c>
      <c r="R325" s="42">
        <f>ABS(('6050_Module3Project_Data'!$C49-'Part 1'!M325)/'6050_Module3Project_Data'!$C49)</f>
        <v>2.7731576271418493E-2</v>
      </c>
      <c r="S325" s="42">
        <f>ABS(('6050_Module3Project_Data'!$C49-'Part 1'!N325)/'6050_Module3Project_Data'!$C49)</f>
        <v>3.4543356619514791E-2</v>
      </c>
      <c r="U325">
        <f>ABS(('6050_Module3Project_Data'!$C49-'Part 1'!K325)/AVERAGE('6050_Module3Project_Data'!$C$2:$C$253))</f>
        <v>1.5143321254102176E-2</v>
      </c>
      <c r="V325">
        <f>ABS(('6050_Module3Project_Data'!$C49-'Part 1'!L325)/AVERAGE('6050_Module3Project_Data'!$C$2:$C$253))</f>
        <v>1.6303141762334931E-2</v>
      </c>
      <c r="W325">
        <f>ABS(('6050_Module3Project_Data'!$C49-'Part 1'!M325)/AVERAGE('6050_Module3Project_Data'!$C$2:$C$253))</f>
        <v>1.8851601758660547E-2</v>
      </c>
      <c r="X325" s="41">
        <f>ABS(('6050_Module3Project_Data'!$C49-'Part 1'!N325)/AVERAGE('6050_Module3Project_Data'!$C$2:$C$253))</f>
        <v>2.3482170505743638E-2</v>
      </c>
      <c r="Z325" s="39">
        <f t="shared" si="11"/>
        <v>-1.9323720232707526</v>
      </c>
      <c r="AA325">
        <f t="shared" si="12"/>
        <v>-2.3383396385978812</v>
      </c>
      <c r="AB325">
        <f t="shared" si="13"/>
        <v>-1.2689545912018914</v>
      </c>
      <c r="AC325">
        <f t="shared" si="14"/>
        <v>1.1268551282142774</v>
      </c>
      <c r="AE325" s="40">
        <f t="shared" si="15"/>
        <v>359.14323804376318</v>
      </c>
      <c r="AF325" s="40">
        <f t="shared" si="15"/>
        <v>358.73727042843609</v>
      </c>
      <c r="AG325" s="40">
        <f t="shared" si="15"/>
        <v>359.80665547583203</v>
      </c>
      <c r="AH325" s="40">
        <f t="shared" si="15"/>
        <v>362.20246519524824</v>
      </c>
      <c r="AJ325" s="42">
        <f>ABS(('6050_Module3Project_Data'!$E49-'Part 1'!AE325)/'6050_Module3Project_Data'!$E49)</f>
        <v>2.6358094108838302E-2</v>
      </c>
      <c r="AK325" s="42">
        <f>ABS(('6050_Module3Project_Data'!$E49-'Part 1'!AF325)/'6050_Module3Project_Data'!$E49)</f>
        <v>2.5197921498582323E-2</v>
      </c>
      <c r="AL325" s="42">
        <f>ABS(('6050_Module3Project_Data'!$E49-'Part 1'!AG325)/'6050_Module3Project_Data'!$E49)</f>
        <v>2.8254005764827207E-2</v>
      </c>
      <c r="AM325" s="42">
        <f>ABS(('6050_Module3Project_Data'!$E49-'Part 1'!AH325)/'6050_Module3Project_Data'!$E49)</f>
        <v>3.5100741097674582E-2</v>
      </c>
      <c r="AO325">
        <f>ABS(('6050_Module3Project_Data'!$E49-'Part 1'!AE325)/AVERAGE('6050_Module3Project_Data'!$E$2:$E$253))</f>
        <v>2.0658818575043241E-2</v>
      </c>
      <c r="AP325">
        <f>ABS(('6050_Module3Project_Data'!$E49-'Part 1'!AF325)/AVERAGE('6050_Module3Project_Data'!$E$2:$E$253))</f>
        <v>1.9749504139331599E-2</v>
      </c>
      <c r="AQ325">
        <f>ABS(('6050_Module3Project_Data'!$E49-'Part 1'!AG325)/AVERAGE('6050_Module3Project_Data'!$E$2:$E$253))</f>
        <v>2.2144786975249048E-2</v>
      </c>
      <c r="AR325" s="41">
        <f>ABS(('6050_Module3Project_Data'!$E49-'Part 1'!AH325)/AVERAGE('6050_Module3Project_Data'!$E$2:$E$253))</f>
        <v>2.7511087834809423E-2</v>
      </c>
    </row>
    <row r="326" spans="5:44" x14ac:dyDescent="0.2">
      <c r="E326" s="39">
        <v>49</v>
      </c>
      <c r="F326" s="29">
        <f t="shared" si="7"/>
        <v>-0.80445420436813908</v>
      </c>
      <c r="G326" s="29">
        <f t="shared" si="8"/>
        <v>-0.90583948477759102</v>
      </c>
      <c r="H326" s="29">
        <f t="shared" si="9"/>
        <v>-0.99496661630314653</v>
      </c>
      <c r="I326" s="29">
        <f t="shared" si="10"/>
        <v>-1.164847549551205</v>
      </c>
      <c r="K326" s="40">
        <f t="shared" si="6"/>
        <v>91.293741364367136</v>
      </c>
      <c r="L326" s="40">
        <f t="shared" si="6"/>
        <v>91.192356083957691</v>
      </c>
      <c r="M326" s="40">
        <f t="shared" si="6"/>
        <v>91.103228952432133</v>
      </c>
      <c r="N326" s="40">
        <f t="shared" si="6"/>
        <v>90.933348019184066</v>
      </c>
      <c r="P326" s="42">
        <f>ABS(('6050_Module3Project_Data'!$C50-'Part 1'!K326)/'6050_Module3Project_Data'!$C50)</f>
        <v>8.9027786134759243E-2</v>
      </c>
      <c r="Q326" s="42">
        <f>ABS(('6050_Module3Project_Data'!$C50-'Part 1'!L326)/'6050_Module3Project_Data'!$C50)</f>
        <v>8.7818378065587427E-2</v>
      </c>
      <c r="R326" s="42">
        <f>ABS(('6050_Module3Project_Data'!$C50-'Part 1'!M326)/'6050_Module3Project_Data'!$C50)</f>
        <v>8.675519540619317E-2</v>
      </c>
      <c r="S326" s="42">
        <f>ABS(('6050_Module3Project_Data'!$C50-'Part 1'!N326)/'6050_Module3Project_Data'!$C50)</f>
        <v>8.4728714139495315E-2</v>
      </c>
      <c r="U326">
        <f>ABS(('6050_Module3Project_Data'!$C50-'Part 1'!K326)/AVERAGE('6050_Module3Project_Data'!$C$2:$C$253))</f>
        <v>5.572560127151429E-2</v>
      </c>
      <c r="V326">
        <f>ABS(('6050_Module3Project_Data'!$C50-'Part 1'!L326)/AVERAGE('6050_Module3Project_Data'!$C$2:$C$253))</f>
        <v>5.4968590513825598E-2</v>
      </c>
      <c r="W326">
        <f>ABS(('6050_Module3Project_Data'!$C50-'Part 1'!M326)/AVERAGE('6050_Module3Project_Data'!$C$2:$C$253))</f>
        <v>5.4303107348080998E-2</v>
      </c>
      <c r="X326" s="41">
        <f>ABS(('6050_Module3Project_Data'!$C50-'Part 1'!N326)/AVERAGE('6050_Module3Project_Data'!$C$2:$C$253))</f>
        <v>5.3034661933957561E-2</v>
      </c>
      <c r="Z326" s="39">
        <f t="shared" si="11"/>
        <v>-2.8845692186606655</v>
      </c>
      <c r="AA326">
        <f t="shared" si="12"/>
        <v>-4.0803469832468551</v>
      </c>
      <c r="AB326">
        <f t="shared" si="13"/>
        <v>-4.523596636612945</v>
      </c>
      <c r="AC326">
        <f t="shared" si="14"/>
        <v>-5.1293153745333964</v>
      </c>
      <c r="AE326" s="40">
        <f t="shared" si="15"/>
        <v>351.49768284815298</v>
      </c>
      <c r="AF326" s="40">
        <f t="shared" si="15"/>
        <v>350.30190508356679</v>
      </c>
      <c r="AG326" s="40">
        <f t="shared" si="15"/>
        <v>349.85865543020071</v>
      </c>
      <c r="AH326" s="40">
        <f t="shared" si="15"/>
        <v>349.25293669228023</v>
      </c>
      <c r="AJ326" s="42">
        <f>ABS(('6050_Module3Project_Data'!$E50-'Part 1'!AE326)/'6050_Module3Project_Data'!$E50)</f>
        <v>0.11498075447471205</v>
      </c>
      <c r="AK326" s="42">
        <f>ABS(('6050_Module3Project_Data'!$E50-'Part 1'!AF326)/'6050_Module3Project_Data'!$E50)</f>
        <v>0.11118764499148864</v>
      </c>
      <c r="AL326" s="42">
        <f>ABS(('6050_Module3Project_Data'!$E50-'Part 1'!AG326)/'6050_Module3Project_Data'!$E50)</f>
        <v>0.10978161912831312</v>
      </c>
      <c r="AM326" s="42">
        <f>ABS(('6050_Module3Project_Data'!$E50-'Part 1'!AH326)/'6050_Module3Project_Data'!$E50)</f>
        <v>0.10786022741405307</v>
      </c>
      <c r="AO326">
        <f>ABS(('6050_Module3Project_Data'!$E50-'Part 1'!AE326)/AVERAGE('6050_Module3Project_Data'!$E$2:$E$253))</f>
        <v>8.1190075342257709E-2</v>
      </c>
      <c r="AP326">
        <f>ABS(('6050_Module3Project_Data'!$E50-'Part 1'!AF326)/AVERAGE('6050_Module3Project_Data'!$E$2:$E$253))</f>
        <v>7.8511689327734974E-2</v>
      </c>
      <c r="AQ326">
        <f>ABS(('6050_Module3Project_Data'!$E50-'Part 1'!AG326)/AVERAGE('6050_Module3Project_Data'!$E$2:$E$253))</f>
        <v>7.7518867996148655E-2</v>
      </c>
      <c r="AR326" s="41">
        <f>ABS(('6050_Module3Project_Data'!$E50-'Part 1'!AH326)/AVERAGE('6050_Module3Project_Data'!$E$2:$E$253))</f>
        <v>7.6162137134923757E-2</v>
      </c>
    </row>
    <row r="327" spans="5:44" x14ac:dyDescent="0.2">
      <c r="E327" s="39">
        <v>50</v>
      </c>
      <c r="F327" s="29">
        <f t="shared" si="7"/>
        <v>-1.635687102942746</v>
      </c>
      <c r="G327" s="29">
        <f t="shared" si="8"/>
        <v>-2.5277511697630239</v>
      </c>
      <c r="H327" s="29">
        <f t="shared" si="9"/>
        <v>-3.3743578648659627</v>
      </c>
      <c r="I327" s="29">
        <f t="shared" si="10"/>
        <v>-4.2014644677031798</v>
      </c>
      <c r="K327" s="40">
        <f t="shared" si="6"/>
        <v>85.501889768551365</v>
      </c>
      <c r="L327" s="40">
        <f t="shared" si="6"/>
        <v>84.609825701731083</v>
      </c>
      <c r="M327" s="40">
        <f t="shared" si="6"/>
        <v>83.763219006628148</v>
      </c>
      <c r="N327" s="40">
        <f t="shared" si="6"/>
        <v>82.936112403790929</v>
      </c>
      <c r="P327" s="42">
        <f>ABS(('6050_Module3Project_Data'!$C51-'Part 1'!K327)/'6050_Module3Project_Data'!$C51)</f>
        <v>4.1995632845362854E-2</v>
      </c>
      <c r="Q327" s="42">
        <f>ABS(('6050_Module3Project_Data'!$C51-'Part 1'!L327)/'6050_Module3Project_Data'!$C51)</f>
        <v>5.1990748439987869E-2</v>
      </c>
      <c r="R327" s="42">
        <f>ABS(('6050_Module3Project_Data'!$C51-'Part 1'!M327)/'6050_Module3Project_Data'!$C51)</f>
        <v>6.1476537740861086E-2</v>
      </c>
      <c r="S327" s="42">
        <f>ABS(('6050_Module3Project_Data'!$C51-'Part 1'!N327)/'6050_Module3Project_Data'!$C51)</f>
        <v>7.074383861298679E-2</v>
      </c>
      <c r="U327">
        <f>ABS(('6050_Module3Project_Data'!$C51-'Part 1'!K327)/AVERAGE('6050_Module3Project_Data'!$C$2:$C$253))</f>
        <v>2.7985914274251095E-2</v>
      </c>
      <c r="V327">
        <f>ABS(('6050_Module3Project_Data'!$C51-'Part 1'!L327)/AVERAGE('6050_Module3Project_Data'!$C$2:$C$253))</f>
        <v>3.4646665148571891E-2</v>
      </c>
      <c r="W327">
        <f>ABS(('6050_Module3Project_Data'!$C51-'Part 1'!M327)/AVERAGE('6050_Module3Project_Data'!$C$2:$C$253))</f>
        <v>4.096800068303947E-2</v>
      </c>
      <c r="X327" s="41">
        <f>ABS(('6050_Module3Project_Data'!$C51-'Part 1'!N327)/AVERAGE('6050_Module3Project_Data'!$C$2:$C$253))</f>
        <v>4.7143735400885026E-2</v>
      </c>
      <c r="Z327" s="39">
        <f t="shared" si="11"/>
        <v>-7.0035256229461602</v>
      </c>
      <c r="AA327">
        <f t="shared" si="12"/>
        <v>-11.839948685983368</v>
      </c>
      <c r="AB327">
        <f t="shared" si="13"/>
        <v>-15.897049398698059</v>
      </c>
      <c r="AC327">
        <f t="shared" si="14"/>
        <v>-19.809344066977186</v>
      </c>
      <c r="AE327" s="40">
        <f t="shared" si="15"/>
        <v>323.89937520377936</v>
      </c>
      <c r="AF327" s="40">
        <f t="shared" si="15"/>
        <v>319.06295214074214</v>
      </c>
      <c r="AG327" s="40">
        <f t="shared" si="15"/>
        <v>315.00585142802743</v>
      </c>
      <c r="AH327" s="40">
        <f t="shared" si="15"/>
        <v>311.09355675974831</v>
      </c>
      <c r="AJ327" s="42">
        <f>ABS(('6050_Module3Project_Data'!$E51-'Part 1'!AE327)/'6050_Module3Project_Data'!$E51)</f>
        <v>3.6873663532796121E-2</v>
      </c>
      <c r="AK327" s="42">
        <f>ABS(('6050_Module3Project_Data'!$E51-'Part 1'!AF327)/'6050_Module3Project_Data'!$E51)</f>
        <v>5.1254939888694985E-2</v>
      </c>
      <c r="AL327" s="42">
        <f>ABS(('6050_Module3Project_Data'!$E51-'Part 1'!AG327)/'6050_Module3Project_Data'!$E51)</f>
        <v>6.3318873459598052E-2</v>
      </c>
      <c r="AM327" s="42">
        <f>ABS(('6050_Module3Project_Data'!$E51-'Part 1'!AH327)/'6050_Module3Project_Data'!$E51)</f>
        <v>7.495222109624973E-2</v>
      </c>
      <c r="AO327">
        <f>ABS(('6050_Module3Project_Data'!$E51-'Part 1'!AE327)/AVERAGE('6050_Module3Project_Data'!$E$2:$E$253))</f>
        <v>2.7775752596240953E-2</v>
      </c>
      <c r="AP327">
        <f>ABS(('6050_Module3Project_Data'!$E51-'Part 1'!AF327)/AVERAGE('6050_Module3Project_Data'!$E$2:$E$253))</f>
        <v>3.8608708581868406E-2</v>
      </c>
      <c r="AQ327">
        <f>ABS(('6050_Module3Project_Data'!$E51-'Part 1'!AG327)/AVERAGE('6050_Module3Project_Data'!$E$2:$E$253))</f>
        <v>4.7696084288512221E-2</v>
      </c>
      <c r="AR327" s="41">
        <f>ABS(('6050_Module3Project_Data'!$E51-'Part 1'!AH327)/AVERAGE('6050_Module3Project_Data'!$E$2:$E$253))</f>
        <v>5.6459113368449124E-2</v>
      </c>
    </row>
    <row r="328" spans="5:44" x14ac:dyDescent="0.2">
      <c r="E328" s="39">
        <v>51</v>
      </c>
      <c r="F328" s="29">
        <f t="shared" si="7"/>
        <v>-1.0550589069334899</v>
      </c>
      <c r="G328" s="29">
        <f t="shared" si="8"/>
        <v>-1.0096691510164004</v>
      </c>
      <c r="H328" s="29">
        <f t="shared" si="9"/>
        <v>-0.58927081968426454</v>
      </c>
      <c r="I328" s="29">
        <f t="shared" si="10"/>
        <v>0.17367020814219192</v>
      </c>
      <c r="K328" s="40">
        <f t="shared" si="6"/>
        <v>87.349971841664143</v>
      </c>
      <c r="L328" s="40">
        <f t="shared" si="6"/>
        <v>87.395361597581243</v>
      </c>
      <c r="M328" s="40">
        <f t="shared" si="6"/>
        <v>87.81575992891338</v>
      </c>
      <c r="N328" s="40">
        <f t="shared" si="6"/>
        <v>88.578700956739837</v>
      </c>
      <c r="P328" s="42">
        <f>ABS(('6050_Module3Project_Data'!$C52-'Part 1'!K328)/'6050_Module3Project_Data'!$C52)</f>
        <v>3.4247702296852506E-2</v>
      </c>
      <c r="Q328" s="42">
        <f>ABS(('6050_Module3Project_Data'!$C52-'Part 1'!L328)/'6050_Module3Project_Data'!$C52)</f>
        <v>3.4785129496602139E-2</v>
      </c>
      <c r="R328" s="42">
        <f>ABS(('6050_Module3Project_Data'!$C52-'Part 1'!M328)/'6050_Module3Project_Data'!$C52)</f>
        <v>3.976276141865738E-2</v>
      </c>
      <c r="S328" s="42">
        <f>ABS(('6050_Module3Project_Data'!$C52-'Part 1'!N328)/'6050_Module3Project_Data'!$C52)</f>
        <v>4.8796193123109774E-2</v>
      </c>
      <c r="U328">
        <f>ABS(('6050_Module3Project_Data'!$C52-'Part 1'!K328)/AVERAGE('6050_Module3Project_Data'!$C$2:$C$253))</f>
        <v>2.1597167115035294E-2</v>
      </c>
      <c r="V328">
        <f>ABS(('6050_Module3Project_Data'!$C52-'Part 1'!L328)/AVERAGE('6050_Module3Project_Data'!$C$2:$C$253))</f>
        <v>2.193607758980385E-2</v>
      </c>
      <c r="W328">
        <f>ABS(('6050_Module3Project_Data'!$C52-'Part 1'!M328)/AVERAGE('6050_Module3Project_Data'!$C$2:$C$253))</f>
        <v>2.5075054550241904E-2</v>
      </c>
      <c r="X328" s="41">
        <f>ABS(('6050_Module3Project_Data'!$C52-'Part 1'!N328)/AVERAGE('6050_Module3Project_Data'!$C$2:$C$253))</f>
        <v>3.0771685887791417E-2</v>
      </c>
      <c r="Z328" s="39">
        <f t="shared" si="11"/>
        <v>-4.9551700615639822</v>
      </c>
      <c r="AA328">
        <f t="shared" si="12"/>
        <v>-5.8086683380041269</v>
      </c>
      <c r="AB328">
        <f t="shared" si="13"/>
        <v>-4.415868449100385</v>
      </c>
      <c r="AC328">
        <f t="shared" si="14"/>
        <v>-1.3712670662236501</v>
      </c>
      <c r="AE328" s="40">
        <f t="shared" si="15"/>
        <v>329.18598294912624</v>
      </c>
      <c r="AF328" s="40">
        <f t="shared" si="15"/>
        <v>328.33248467268612</v>
      </c>
      <c r="AG328" s="40">
        <f t="shared" si="15"/>
        <v>329.72528456158983</v>
      </c>
      <c r="AH328" s="40">
        <f t="shared" si="15"/>
        <v>332.76988594446658</v>
      </c>
      <c r="AJ328" s="42">
        <f>ABS(('6050_Module3Project_Data'!$E52-'Part 1'!AE328)/'6050_Module3Project_Data'!$E52)</f>
        <v>0.10154593436235512</v>
      </c>
      <c r="AK328" s="42">
        <f>ABS(('6050_Module3Project_Data'!$E52-'Part 1'!AF328)/'6050_Module3Project_Data'!$E52)</f>
        <v>9.8689896726806128E-2</v>
      </c>
      <c r="AL328" s="42">
        <f>ABS(('6050_Module3Project_Data'!$E52-'Part 1'!AG328)/'6050_Module3Project_Data'!$E52)</f>
        <v>0.1033505844063278</v>
      </c>
      <c r="AM328" s="42">
        <f>ABS(('6050_Module3Project_Data'!$E52-'Part 1'!AH328)/'6050_Module3Project_Data'!$E52)</f>
        <v>0.11353864966055277</v>
      </c>
      <c r="AO328">
        <f>ABS(('6050_Module3Project_Data'!$E52-'Part 1'!AE328)/AVERAGE('6050_Module3Project_Data'!$E$2:$E$253))</f>
        <v>6.7971046665214641E-2</v>
      </c>
      <c r="AP328">
        <f>ABS(('6050_Module3Project_Data'!$E52-'Part 1'!AF328)/AVERAGE('6050_Module3Project_Data'!$E$2:$E$253))</f>
        <v>6.6059321999697398E-2</v>
      </c>
      <c r="AQ328">
        <f>ABS(('6050_Module3Project_Data'!$E52-'Part 1'!AG328)/AVERAGE('6050_Module3Project_Data'!$E$2:$E$253))</f>
        <v>6.9179011840024465E-2</v>
      </c>
      <c r="AR328" s="41">
        <f>ABS(('6050_Module3Project_Data'!$E52-'Part 1'!AH328)/AVERAGE('6050_Module3Project_Data'!$E$2:$E$253))</f>
        <v>7.599852128835051E-2</v>
      </c>
    </row>
    <row r="329" spans="5:44" x14ac:dyDescent="0.2">
      <c r="E329" s="39">
        <v>52</v>
      </c>
      <c r="F329" s="29">
        <f t="shared" si="7"/>
        <v>-1.3177512185785085</v>
      </c>
      <c r="G329" s="29">
        <f t="shared" si="8"/>
        <v>-1.5532096766732733</v>
      </c>
      <c r="H329" s="29">
        <f t="shared" si="9"/>
        <v>-1.6568206069688549</v>
      </c>
      <c r="I329" s="29">
        <f t="shared" si="10"/>
        <v>-1.8600823304984275</v>
      </c>
      <c r="K329" s="40">
        <f t="shared" si="6"/>
        <v>84.718759064860549</v>
      </c>
      <c r="L329" s="40">
        <f t="shared" si="6"/>
        <v>84.483300606765781</v>
      </c>
      <c r="M329" s="40">
        <f t="shared" si="6"/>
        <v>84.379689676470207</v>
      </c>
      <c r="N329" s="40">
        <f t="shared" si="6"/>
        <v>84.176427952940628</v>
      </c>
      <c r="P329" s="42">
        <f>ABS(('6050_Module3Project_Data'!$C53-'Part 1'!K329)/'6050_Module3Project_Data'!$C53)</f>
        <v>6.2762626476497316E-2</v>
      </c>
      <c r="Q329" s="42">
        <f>ABS(('6050_Module3Project_Data'!$C53-'Part 1'!L329)/'6050_Module3Project_Data'!$C53)</f>
        <v>6.5367486005538364E-2</v>
      </c>
      <c r="R329" s="42">
        <f>ABS(('6050_Module3Project_Data'!$C53-'Part 1'!M329)/'6050_Module3Project_Data'!$C53)</f>
        <v>6.6513726073859053E-2</v>
      </c>
      <c r="S329" s="42">
        <f>ABS(('6050_Module3Project_Data'!$C53-'Part 1'!N329)/'6050_Module3Project_Data'!$C53)</f>
        <v>6.8762395506715993E-2</v>
      </c>
      <c r="U329">
        <f>ABS(('6050_Module3Project_Data'!$C53-'Part 1'!K329)/AVERAGE('6050_Module3Project_Data'!$C$2:$C$253))</f>
        <v>4.2360223368005635E-2</v>
      </c>
      <c r="V329">
        <f>ABS(('6050_Module3Project_Data'!$C53-'Part 1'!L329)/AVERAGE('6050_Module3Project_Data'!$C$2:$C$253))</f>
        <v>4.4118314730446889E-2</v>
      </c>
      <c r="W329">
        <f>ABS(('6050_Module3Project_Data'!$C53-'Part 1'!M329)/AVERAGE('6050_Module3Project_Data'!$C$2:$C$253))</f>
        <v>4.489194368852762E-2</v>
      </c>
      <c r="X329" s="41">
        <f>ABS(('6050_Module3Project_Data'!$C53-'Part 1'!N329)/AVERAGE('6050_Module3Project_Data'!$C$2:$C$253))</f>
        <v>4.6409632555361388E-2</v>
      </c>
      <c r="Z329" s="39">
        <f t="shared" si="11"/>
        <v>-8.2002748545340118</v>
      </c>
      <c r="AA329">
        <f t="shared" si="12"/>
        <v>-11.95747861336813</v>
      </c>
      <c r="AB329">
        <f t="shared" si="13"/>
        <v>-14.474763795488631</v>
      </c>
      <c r="AC329">
        <f t="shared" si="14"/>
        <v>-17.218808634376035</v>
      </c>
      <c r="AE329" s="40">
        <f t="shared" si="15"/>
        <v>304.76018412974207</v>
      </c>
      <c r="AF329" s="40">
        <f t="shared" si="15"/>
        <v>301.00298037090795</v>
      </c>
      <c r="AG329" s="40">
        <f t="shared" si="15"/>
        <v>298.48569518878747</v>
      </c>
      <c r="AH329" s="40">
        <f t="shared" si="15"/>
        <v>295.74165034990006</v>
      </c>
      <c r="AJ329" s="42">
        <f>ABS(('6050_Module3Project_Data'!$E53-'Part 1'!AE329)/'6050_Module3Project_Data'!$E53)</f>
        <v>4.6879799437866861E-2</v>
      </c>
      <c r="AK329" s="42">
        <f>ABS(('6050_Module3Project_Data'!$E53-'Part 1'!AF329)/'6050_Module3Project_Data'!$E53)</f>
        <v>5.8630241216863332E-2</v>
      </c>
      <c r="AL329" s="42">
        <f>ABS(('6050_Module3Project_Data'!$E53-'Part 1'!AG329)/'6050_Module3Project_Data'!$E53)</f>
        <v>6.6502907931860908E-2</v>
      </c>
      <c r="AM329" s="42">
        <f>ABS(('6050_Module3Project_Data'!$E53-'Part 1'!AH329)/'6050_Module3Project_Data'!$E53)</f>
        <v>7.5084752619546349E-2</v>
      </c>
      <c r="AO329">
        <f>ABS(('6050_Module3Project_Data'!$E53-'Part 1'!AE329)/AVERAGE('6050_Module3Project_Data'!$E$2:$E$253))</f>
        <v>3.357522975940587E-2</v>
      </c>
      <c r="AP329">
        <f>ABS(('6050_Module3Project_Data'!$E53-'Part 1'!AF329)/AVERAGE('6050_Module3Project_Data'!$E$2:$E$253))</f>
        <v>4.1990875458300526E-2</v>
      </c>
      <c r="AQ329">
        <f>ABS(('6050_Module3Project_Data'!$E53-'Part 1'!AG329)/AVERAGE('6050_Module3Project_Data'!$E$2:$E$253))</f>
        <v>4.7629265488650409E-2</v>
      </c>
      <c r="AR329" s="41">
        <f>ABS(('6050_Module3Project_Data'!$E53-'Part 1'!AH329)/AVERAGE('6050_Module3Project_Data'!$E$2:$E$253))</f>
        <v>5.3775567533531472E-2</v>
      </c>
    </row>
    <row r="330" spans="5:44" x14ac:dyDescent="0.2">
      <c r="E330" s="39">
        <v>53</v>
      </c>
      <c r="F330" s="29">
        <f t="shared" si="7"/>
        <v>-0.53154241407549219</v>
      </c>
      <c r="G330" s="29">
        <f t="shared" si="8"/>
        <v>0.11339131557066562</v>
      </c>
      <c r="H330" s="29">
        <f t="shared" si="9"/>
        <v>0.90524743957440212</v>
      </c>
      <c r="I330" s="29">
        <f t="shared" si="10"/>
        <v>1.7186177770495736</v>
      </c>
      <c r="K330" s="40">
        <f t="shared" si="6"/>
        <v>88.118260673300142</v>
      </c>
      <c r="L330" s="40">
        <f t="shared" si="6"/>
        <v>88.763194402946297</v>
      </c>
      <c r="M330" s="40">
        <f t="shared" si="6"/>
        <v>89.555050526950026</v>
      </c>
      <c r="N330" s="40">
        <f t="shared" si="6"/>
        <v>90.368420864425204</v>
      </c>
      <c r="P330" s="42">
        <f>ABS(('6050_Module3Project_Data'!$C54-'Part 1'!K330)/'6050_Module3Project_Data'!$C54)</f>
        <v>3.6958899745353636E-2</v>
      </c>
      <c r="Q330" s="42">
        <f>ABS(('6050_Module3Project_Data'!$C54-'Part 1'!L330)/'6050_Module3Project_Data'!$C54)</f>
        <v>2.9910443683647026E-2</v>
      </c>
      <c r="R330" s="42">
        <f>ABS(('6050_Module3Project_Data'!$C54-'Part 1'!M330)/'6050_Module3Project_Data'!$C54)</f>
        <v>2.1256278393988783E-2</v>
      </c>
      <c r="S330" s="42">
        <f>ABS(('6050_Module3Project_Data'!$C54-'Part 1'!N330)/'6050_Module3Project_Data'!$C54)</f>
        <v>1.2366985088249138E-2</v>
      </c>
      <c r="U330">
        <f>ABS(('6050_Module3Project_Data'!$C54-'Part 1'!K330)/AVERAGE('6050_Module3Project_Data'!$C$2:$C$253))</f>
        <v>2.5250342452790484E-2</v>
      </c>
      <c r="V330">
        <f>ABS(('6050_Module3Project_Data'!$C54-'Part 1'!L330)/AVERAGE('6050_Module3Project_Data'!$C$2:$C$253))</f>
        <v>2.0434833047808441E-2</v>
      </c>
      <c r="W330">
        <f>ABS(('6050_Module3Project_Data'!$C54-'Part 1'!M330)/AVERAGE('6050_Module3Project_Data'!$C$2:$C$253))</f>
        <v>1.452230213610577E-2</v>
      </c>
      <c r="X330" s="41">
        <f>ABS(('6050_Module3Project_Data'!$C54-'Part 1'!N330)/AVERAGE('6050_Module3Project_Data'!$C$2:$C$253))</f>
        <v>8.4491316229212653E-3</v>
      </c>
      <c r="Z330" s="39">
        <f t="shared" si="11"/>
        <v>-5.7454749617403396</v>
      </c>
      <c r="AA330">
        <f t="shared" si="12"/>
        <v>-5.5449973242471371</v>
      </c>
      <c r="AB330">
        <f t="shared" si="13"/>
        <v>-3.3456707525348426</v>
      </c>
      <c r="AC330">
        <f t="shared" si="14"/>
        <v>-0.18478203932772574</v>
      </c>
      <c r="AE330" s="40">
        <f t="shared" si="15"/>
        <v>311.28870863197011</v>
      </c>
      <c r="AF330" s="40">
        <f t="shared" si="15"/>
        <v>311.48918626946329</v>
      </c>
      <c r="AG330" s="40">
        <f t="shared" si="15"/>
        <v>313.68851284117562</v>
      </c>
      <c r="AH330" s="40">
        <f t="shared" si="15"/>
        <v>316.84940155438272</v>
      </c>
      <c r="AJ330" s="42">
        <f>ABS(('6050_Module3Project_Data'!$E54-'Part 1'!AE330)/'6050_Module3Project_Data'!$E54)</f>
        <v>1.3254168548910834E-2</v>
      </c>
      <c r="AK330" s="42">
        <f>ABS(('6050_Module3Project_Data'!$E54-'Part 1'!AF330)/'6050_Module3Project_Data'!$E54)</f>
        <v>1.2618679796476077E-2</v>
      </c>
      <c r="AL330" s="42">
        <f>ABS(('6050_Module3Project_Data'!$E54-'Part 1'!AG330)/'6050_Module3Project_Data'!$E54)</f>
        <v>5.6470927569907715E-3</v>
      </c>
      <c r="AM330" s="42">
        <f>ABS(('6050_Module3Project_Data'!$E54-'Part 1'!AH330)/'6050_Module3Project_Data'!$E54)</f>
        <v>4.3725246430268505E-3</v>
      </c>
      <c r="AO330">
        <f>ABS(('6050_Module3Project_Data'!$E54-'Part 1'!AE330)/AVERAGE('6050_Module3Project_Data'!$E$2:$E$253))</f>
        <v>9.3655492420991662E-3</v>
      </c>
      <c r="AP330">
        <f>ABS(('6050_Module3Project_Data'!$E54-'Part 1'!AF330)/AVERAGE('6050_Module3Project_Data'!$E$2:$E$253))</f>
        <v>8.9165055180990688E-3</v>
      </c>
      <c r="AQ330">
        <f>ABS(('6050_Module3Project_Data'!$E54-'Part 1'!AG330)/AVERAGE('6050_Module3Project_Data'!$E$2:$E$253))</f>
        <v>3.9903012471230953E-3</v>
      </c>
      <c r="AR330" s="41">
        <f>ABS(('6050_Module3Project_Data'!$E54-'Part 1'!AH330)/AVERAGE('6050_Module3Project_Data'!$E$2:$E$253))</f>
        <v>3.0896766330865181E-3</v>
      </c>
    </row>
    <row r="331" spans="5:44" x14ac:dyDescent="0.2">
      <c r="E331" s="39">
        <v>54</v>
      </c>
      <c r="F331" s="29">
        <f t="shared" si="7"/>
        <v>-8.3210301745470006E-2</v>
      </c>
      <c r="G331" s="29">
        <f t="shared" si="8"/>
        <v>0.7520820483722469</v>
      </c>
      <c r="H331" s="29">
        <f t="shared" si="9"/>
        <v>1.3881698643745319</v>
      </c>
      <c r="I331" s="29">
        <f t="shared" si="10"/>
        <v>1.7118180734696098</v>
      </c>
      <c r="K331" s="40">
        <f t="shared" si="6"/>
        <v>90.276710933204782</v>
      </c>
      <c r="L331" s="40">
        <f t="shared" si="6"/>
        <v>91.112003283322494</v>
      </c>
      <c r="M331" s="40">
        <f t="shared" si="6"/>
        <v>91.748091099324782</v>
      </c>
      <c r="N331" s="40">
        <f t="shared" si="6"/>
        <v>92.071739308419865</v>
      </c>
      <c r="P331" s="42">
        <f>ABS(('6050_Module3Project_Data'!$C55-'Part 1'!K331)/'6050_Module3Project_Data'!$C55)</f>
        <v>4.0084321907752116E-2</v>
      </c>
      <c r="Q331" s="42">
        <f>ABS(('6050_Module3Project_Data'!$C55-'Part 1'!L331)/'6050_Module3Project_Data'!$C55)</f>
        <v>3.1202626790815865E-2</v>
      </c>
      <c r="R331" s="42">
        <f>ABS(('6050_Module3Project_Data'!$C55-'Part 1'!M331)/'6050_Module3Project_Data'!$C55)</f>
        <v>2.4439081011264529E-2</v>
      </c>
      <c r="S331" s="42">
        <f>ABS(('6050_Module3Project_Data'!$C55-'Part 1'!N331)/'6050_Module3Project_Data'!$C55)</f>
        <v>2.0997717376221213E-2</v>
      </c>
      <c r="U331">
        <f>ABS(('6050_Module3Project_Data'!$C55-'Part 1'!K331)/AVERAGE('6050_Module3Project_Data'!$C$2:$C$253))</f>
        <v>2.8147791714819667E-2</v>
      </c>
      <c r="V331">
        <f>ABS(('6050_Module3Project_Data'!$C55-'Part 1'!L331)/AVERAGE('6050_Module3Project_Data'!$C$2:$C$253))</f>
        <v>2.1910936697005241E-2</v>
      </c>
      <c r="W331">
        <f>ABS(('6050_Module3Project_Data'!$C55-'Part 1'!M331)/AVERAGE('6050_Module3Project_Data'!$C$2:$C$253))</f>
        <v>1.7161476838495317E-2</v>
      </c>
      <c r="X331" s="41">
        <f>ABS(('6050_Module3Project_Data'!$C55-'Part 1'!N331)/AVERAGE('6050_Module3Project_Data'!$C$2:$C$253))</f>
        <v>1.4744901424370115E-2</v>
      </c>
      <c r="Z331" s="39">
        <f t="shared" si="11"/>
        <v>-4.7840818566375205</v>
      </c>
      <c r="AA331">
        <f t="shared" si="12"/>
        <v>-3.7024021690387787</v>
      </c>
      <c r="AB331">
        <f t="shared" si="13"/>
        <v>-1.9013739627496815</v>
      </c>
      <c r="AC331">
        <f t="shared" si="14"/>
        <v>-0.78776395684653777</v>
      </c>
      <c r="AE331" s="40">
        <f t="shared" si="15"/>
        <v>311.31159230084671</v>
      </c>
      <c r="AF331" s="40">
        <f t="shared" si="15"/>
        <v>312.39327198844541</v>
      </c>
      <c r="AG331" s="40">
        <f t="shared" si="15"/>
        <v>314.19430019473452</v>
      </c>
      <c r="AH331" s="40">
        <f t="shared" si="15"/>
        <v>315.30791020063765</v>
      </c>
      <c r="AJ331" s="42">
        <f>ABS(('6050_Module3Project_Data'!$E55-'Part 1'!AE331)/'6050_Module3Project_Data'!$E55)</f>
        <v>6.2399200596428984E-2</v>
      </c>
      <c r="AK331" s="42">
        <f>ABS(('6050_Module3Project_Data'!$E55-'Part 1'!AF331)/'6050_Module3Project_Data'!$E55)</f>
        <v>5.9141423613903232E-2</v>
      </c>
      <c r="AL331" s="42">
        <f>ABS(('6050_Module3Project_Data'!$E55-'Part 1'!AG331)/'6050_Module3Project_Data'!$E55)</f>
        <v>5.3717129987428905E-2</v>
      </c>
      <c r="AM331" s="42">
        <f>ABS(('6050_Module3Project_Data'!$E55-'Part 1'!AH331)/'6050_Module3Project_Data'!$E55)</f>
        <v>5.0363186036798367E-2</v>
      </c>
      <c r="AO331">
        <f>ABS(('6050_Module3Project_Data'!$E55-'Part 1'!AE331)/AVERAGE('6050_Module3Project_Data'!$E$2:$E$253))</f>
        <v>4.6406524568328097E-2</v>
      </c>
      <c r="AP331">
        <f>ABS(('6050_Module3Project_Data'!$E55-'Part 1'!AF331)/AVERAGE('6050_Module3Project_Data'!$E$2:$E$253))</f>
        <v>4.3983703344134928E-2</v>
      </c>
      <c r="AQ331">
        <f>ABS(('6050_Module3Project_Data'!$E55-'Part 1'!AG331)/AVERAGE('6050_Module3Project_Data'!$E$2:$E$253))</f>
        <v>3.9949635390751373E-2</v>
      </c>
      <c r="AR331" s="41">
        <f>ABS(('6050_Module3Project_Data'!$E55-'Part 1'!AH331)/AVERAGE('6050_Module3Project_Data'!$E$2:$E$253))</f>
        <v>3.7455294423911503E-2</v>
      </c>
    </row>
    <row r="332" spans="5:44" x14ac:dyDescent="0.2">
      <c r="E332" s="39">
        <v>55</v>
      </c>
      <c r="F332" s="29">
        <f t="shared" si="7"/>
        <v>0.37582134960959529</v>
      </c>
      <c r="G332" s="29">
        <f t="shared" si="8"/>
        <v>1.3360284110352907</v>
      </c>
      <c r="H332" s="29">
        <f t="shared" si="9"/>
        <v>1.8824367187677264</v>
      </c>
      <c r="I332" s="29">
        <f t="shared" si="10"/>
        <v>2.111921978717807</v>
      </c>
      <c r="K332" s="40">
        <f t="shared" si="6"/>
        <v>92.947690539589701</v>
      </c>
      <c r="L332" s="40">
        <f t="shared" si="6"/>
        <v>93.907897601015392</v>
      </c>
      <c r="M332" s="40">
        <f t="shared" si="6"/>
        <v>94.454305908747827</v>
      </c>
      <c r="N332" s="40">
        <f t="shared" si="6"/>
        <v>94.683791168697908</v>
      </c>
      <c r="P332" s="42">
        <f>ABS(('6050_Module3Project_Data'!$C56-'Part 1'!K332)/'6050_Module3Project_Data'!$C56)</f>
        <v>6.9681737303912772E-3</v>
      </c>
      <c r="Q332" s="42">
        <f>ABS(('6050_Module3Project_Data'!$C56-'Part 1'!L332)/'6050_Module3Project_Data'!$C56)</f>
        <v>1.7370777016537678E-2</v>
      </c>
      <c r="R332" s="42">
        <f>ABS(('6050_Module3Project_Data'!$C56-'Part 1'!M332)/'6050_Module3Project_Data'!$C56)</f>
        <v>2.3290405277920749E-2</v>
      </c>
      <c r="S332" s="42">
        <f>ABS(('6050_Module3Project_Data'!$C56-'Part 1'!N332)/'6050_Module3Project_Data'!$C56)</f>
        <v>2.5776581661308681E-2</v>
      </c>
      <c r="U332">
        <f>ABS(('6050_Module3Project_Data'!$C56-'Part 1'!K332)/AVERAGE('6050_Module3Project_Data'!$C$2:$C$253))</f>
        <v>4.802517691832312E-3</v>
      </c>
      <c r="V332">
        <f>ABS(('6050_Module3Project_Data'!$C56-'Part 1'!L332)/AVERAGE('6050_Module3Project_Data'!$C$2:$C$253))</f>
        <v>1.197207003880368E-2</v>
      </c>
      <c r="W332">
        <f>ABS(('6050_Module3Project_Data'!$C56-'Part 1'!M332)/AVERAGE('6050_Module3Project_Data'!$C$2:$C$253))</f>
        <v>1.6051922314927459E-2</v>
      </c>
      <c r="X332" s="41">
        <f>ABS(('6050_Module3Project_Data'!$C56-'Part 1'!N332)/AVERAGE('6050_Module3Project_Data'!$C$2:$C$253))</f>
        <v>1.7765413758770342E-2</v>
      </c>
      <c r="Z332" s="39">
        <f t="shared" si="11"/>
        <v>-1.9151465282081235</v>
      </c>
      <c r="AA332">
        <f t="shared" si="12"/>
        <v>1.6027966127805193</v>
      </c>
      <c r="AB332">
        <f t="shared" si="13"/>
        <v>4.9758072862058063</v>
      </c>
      <c r="AC332">
        <f t="shared" si="14"/>
        <v>7.4909230370382653</v>
      </c>
      <c r="AE332" s="40">
        <f t="shared" si="15"/>
        <v>323.74112241478554</v>
      </c>
      <c r="AF332" s="40">
        <f t="shared" si="15"/>
        <v>327.25906555577421</v>
      </c>
      <c r="AG332" s="40">
        <f t="shared" si="15"/>
        <v>330.63207622919947</v>
      </c>
      <c r="AH332" s="40">
        <f t="shared" si="15"/>
        <v>333.14719198003195</v>
      </c>
      <c r="AJ332" s="42">
        <f>ABS(('6050_Module3Project_Data'!$E56-'Part 1'!AE332)/'6050_Module3Project_Data'!$E56)</f>
        <v>2.7307828474414413E-2</v>
      </c>
      <c r="AK332" s="42">
        <f>ABS(('6050_Module3Project_Data'!$E56-'Part 1'!AF332)/'6050_Module3Project_Data'!$E56)</f>
        <v>1.6738038243293823E-2</v>
      </c>
      <c r="AL332" s="42">
        <f>ABS(('6050_Module3Project_Data'!$E56-'Part 1'!AG332)/'6050_Module3Project_Data'!$E56)</f>
        <v>6.6037029693541268E-3</v>
      </c>
      <c r="AM332" s="42">
        <f>ABS(('6050_Module3Project_Data'!$E56-'Part 1'!AH332)/'6050_Module3Project_Data'!$E56)</f>
        <v>9.5305529189948458E-4</v>
      </c>
      <c r="AO332">
        <f>ABS(('6050_Module3Project_Data'!$E56-'Part 1'!AE332)/AVERAGE('6050_Module3Project_Data'!$E$2:$E$253))</f>
        <v>2.0357868696445795E-2</v>
      </c>
      <c r="AP332">
        <f>ABS(('6050_Module3Project_Data'!$E56-'Part 1'!AF332)/AVERAGE('6050_Module3Project_Data'!$E$2:$E$253))</f>
        <v>1.2478135532172552E-2</v>
      </c>
      <c r="AQ332">
        <f>ABS(('6050_Module3Project_Data'!$E56-'Part 1'!AG332)/AVERAGE('6050_Module3Project_Data'!$E$2:$E$253))</f>
        <v>4.9230321659006751E-3</v>
      </c>
      <c r="AR332" s="41">
        <f>ABS(('6050_Module3Project_Data'!$E56-'Part 1'!AH332)/AVERAGE('6050_Module3Project_Data'!$E$2:$E$253))</f>
        <v>7.1049862170919416E-4</v>
      </c>
    </row>
    <row r="333" spans="5:44" x14ac:dyDescent="0.2">
      <c r="E333" s="39">
        <v>56</v>
      </c>
      <c r="F333" s="29">
        <f t="shared" si="7"/>
        <v>0.268572389290063</v>
      </c>
      <c r="G333" s="29">
        <f t="shared" si="8"/>
        <v>0.7374476658259479</v>
      </c>
      <c r="H333" s="29">
        <f t="shared" si="9"/>
        <v>0.65672061631425083</v>
      </c>
      <c r="I333" s="29">
        <f t="shared" si="10"/>
        <v>0.29404563415310825</v>
      </c>
      <c r="K333" s="40">
        <f t="shared" si="6"/>
        <v>92.680018127282096</v>
      </c>
      <c r="L333" s="40">
        <f t="shared" si="6"/>
        <v>93.148893403817993</v>
      </c>
      <c r="M333" s="40">
        <f t="shared" si="6"/>
        <v>93.068166354306285</v>
      </c>
      <c r="N333" s="40">
        <f t="shared" si="6"/>
        <v>92.705491372145147</v>
      </c>
      <c r="P333" s="42">
        <f>ABS(('6050_Module3Project_Data'!$C57-'Part 1'!K333)/'6050_Module3Project_Data'!$C57)</f>
        <v>2.5871824505005352E-2</v>
      </c>
      <c r="Q333" s="42">
        <f>ABS(('6050_Module3Project_Data'!$C57-'Part 1'!L333)/'6050_Module3Project_Data'!$C57)</f>
        <v>2.0943635809149097E-2</v>
      </c>
      <c r="R333" s="42">
        <f>ABS(('6050_Module3Project_Data'!$C57-'Part 1'!M333)/'6050_Module3Project_Data'!$C57)</f>
        <v>2.1792130393450279E-2</v>
      </c>
      <c r="S333" s="42">
        <f>ABS(('6050_Module3Project_Data'!$C57-'Part 1'!N333)/'6050_Module3Project_Data'!$C57)</f>
        <v>2.5604083884710027E-2</v>
      </c>
      <c r="U333">
        <f>ABS(('6050_Module3Project_Data'!$C57-'Part 1'!K333)/AVERAGE('6050_Module3Project_Data'!$C$2:$C$253))</f>
        <v>1.8379098540375057E-2</v>
      </c>
      <c r="V333">
        <f>ABS(('6050_Module3Project_Data'!$C57-'Part 1'!L333)/AVERAGE('6050_Module3Project_Data'!$C$2:$C$253))</f>
        <v>1.4878160071610278E-2</v>
      </c>
      <c r="W333">
        <f>ABS(('6050_Module3Project_Data'!$C57-'Part 1'!M333)/AVERAGE('6050_Module3Project_Data'!$C$2:$C$253))</f>
        <v>1.5480922569973273E-2</v>
      </c>
      <c r="X333" s="41">
        <f>ABS(('6050_Module3Project_Data'!$C57-'Part 1'!N333)/AVERAGE('6050_Module3Project_Data'!$C$2:$C$253))</f>
        <v>1.8188898145241852E-2</v>
      </c>
      <c r="Z333" s="39">
        <f t="shared" si="11"/>
        <v>-0.67127110372573295</v>
      </c>
      <c r="AA333">
        <f t="shared" si="12"/>
        <v>2.6833702053498438</v>
      </c>
      <c r="AB333">
        <f t="shared" si="13"/>
        <v>4.572861271004621</v>
      </c>
      <c r="AC333">
        <f t="shared" si="14"/>
        <v>4.9415690827707168</v>
      </c>
      <c r="AE333" s="40">
        <f t="shared" si="15"/>
        <v>329.28922843347175</v>
      </c>
      <c r="AF333" s="40">
        <f t="shared" si="15"/>
        <v>332.64386974254734</v>
      </c>
      <c r="AG333" s="40">
        <f t="shared" si="15"/>
        <v>334.53336080820213</v>
      </c>
      <c r="AH333" s="40">
        <f t="shared" si="15"/>
        <v>334.90206861996825</v>
      </c>
      <c r="AJ333" s="42">
        <f>ABS(('6050_Module3Project_Data'!$E57-'Part 1'!AE333)/'6050_Module3Project_Data'!$E57)</f>
        <v>8.5993175985936088E-2</v>
      </c>
      <c r="AK333" s="42">
        <f>ABS(('6050_Module3Project_Data'!$E57-'Part 1'!AF333)/'6050_Module3Project_Data'!$E57)</f>
        <v>7.6681711219228621E-2</v>
      </c>
      <c r="AL333" s="42">
        <f>ABS(('6050_Module3Project_Data'!$E57-'Part 1'!AG333)/'6050_Module3Project_Data'!$E57)</f>
        <v>7.1437058255212807E-2</v>
      </c>
      <c r="AM333" s="42">
        <f>ABS(('6050_Module3Project_Data'!$E57-'Part 1'!AH333)/'6050_Module3Project_Data'!$E57)</f>
        <v>7.0413637423548378E-2</v>
      </c>
      <c r="AO333">
        <f>ABS(('6050_Module3Project_Data'!$E57-'Part 1'!AE333)/AVERAGE('6050_Module3Project_Data'!$E$2:$E$253))</f>
        <v>6.9392857333639091E-2</v>
      </c>
      <c r="AP333">
        <f>ABS(('6050_Module3Project_Data'!$E57-'Part 1'!AF333)/AVERAGE('6050_Module3Project_Data'!$E$2:$E$253))</f>
        <v>6.1878898944324398E-2</v>
      </c>
      <c r="AQ333">
        <f>ABS(('6050_Module3Project_Data'!$E57-'Part 1'!AG333)/AVERAGE('6050_Module3Project_Data'!$E$2:$E$253))</f>
        <v>5.7646685739919455E-2</v>
      </c>
      <c r="AR333" s="41">
        <f>ABS(('6050_Module3Project_Data'!$E57-'Part 1'!AH333)/AVERAGE('6050_Module3Project_Data'!$E$2:$E$253))</f>
        <v>5.6820828397755721E-2</v>
      </c>
    </row>
    <row r="334" spans="5:44" x14ac:dyDescent="0.2">
      <c r="E334" s="39">
        <v>57</v>
      </c>
      <c r="F334" s="29">
        <f t="shared" si="7"/>
        <v>0.54246470847300465</v>
      </c>
      <c r="G334" s="29">
        <f t="shared" si="8"/>
        <v>1.0976821935774772</v>
      </c>
      <c r="H334" s="29">
        <f t="shared" si="9"/>
        <v>1.2455086376485629</v>
      </c>
      <c r="I334" s="29">
        <f t="shared" si="10"/>
        <v>1.3692363149944387</v>
      </c>
      <c r="K334" s="40">
        <f t="shared" si="6"/>
        <v>94.591944431669816</v>
      </c>
      <c r="L334" s="40">
        <f t="shared" si="6"/>
        <v>95.147161916774294</v>
      </c>
      <c r="M334" s="40">
        <f t="shared" si="6"/>
        <v>95.29498836084538</v>
      </c>
      <c r="N334" s="40">
        <f t="shared" si="6"/>
        <v>95.418716038191249</v>
      </c>
      <c r="P334" s="42">
        <f>ABS(('6050_Module3Project_Data'!$C58-'Part 1'!K334)/'6050_Module3Project_Data'!$C58)</f>
        <v>2.487555163896658E-2</v>
      </c>
      <c r="Q334" s="42">
        <f>ABS(('6050_Module3Project_Data'!$C58-'Part 1'!L334)/'6050_Module3Project_Data'!$C58)</f>
        <v>1.9151954908443729E-2</v>
      </c>
      <c r="R334" s="42">
        <f>ABS(('6050_Module3Project_Data'!$C58-'Part 1'!M334)/'6050_Module3Project_Data'!$C58)</f>
        <v>1.7628049457571859E-2</v>
      </c>
      <c r="S334" s="42">
        <f>ABS(('6050_Module3Project_Data'!$C58-'Part 1'!N334)/'6050_Module3Project_Data'!$C58)</f>
        <v>1.6352572102245517E-2</v>
      </c>
      <c r="U334">
        <f>ABS(('6050_Module3Project_Data'!$C58-'Part 1'!K334)/AVERAGE('6050_Module3Project_Data'!$C$2:$C$253))</f>
        <v>1.8017476846439451E-2</v>
      </c>
      <c r="V334">
        <f>ABS(('6050_Module3Project_Data'!$C58-'Part 1'!L334)/AVERAGE('6050_Module3Project_Data'!$C$2:$C$253))</f>
        <v>1.3871849321580421E-2</v>
      </c>
      <c r="W334">
        <f>ABS(('6050_Module3Project_Data'!$C58-'Part 1'!M334)/AVERAGE('6050_Module3Project_Data'!$C$2:$C$253))</f>
        <v>1.276807757107835E-2</v>
      </c>
      <c r="X334" s="41">
        <f>ABS(('6050_Module3Project_Data'!$C58-'Part 1'!N334)/AVERAGE('6050_Module3Project_Data'!$C$2:$C$253))</f>
        <v>1.1844243436612303E-2</v>
      </c>
      <c r="Z334" s="39">
        <f t="shared" si="11"/>
        <v>3.1001218525557164</v>
      </c>
      <c r="AA334">
        <f t="shared" si="12"/>
        <v>8.8842995942825116</v>
      </c>
      <c r="AB334">
        <f t="shared" si="13"/>
        <v>12.740560715010755</v>
      </c>
      <c r="AC334">
        <f t="shared" si="14"/>
        <v>15.536868758699354</v>
      </c>
      <c r="AE334" s="40">
        <f t="shared" si="15"/>
        <v>351.24631506743475</v>
      </c>
      <c r="AF334" s="40">
        <f t="shared" si="15"/>
        <v>357.03049280916156</v>
      </c>
      <c r="AG334" s="40">
        <f t="shared" si="15"/>
        <v>360.88675392988978</v>
      </c>
      <c r="AH334" s="40">
        <f t="shared" si="15"/>
        <v>363.68306197357839</v>
      </c>
      <c r="AJ334" s="42">
        <f>ABS(('6050_Module3Project_Data'!$E58-'Part 1'!AE334)/'6050_Module3Project_Data'!$E58)</f>
        <v>1.6997906941902261E-2</v>
      </c>
      <c r="AK334" s="42">
        <f>ABS(('6050_Module3Project_Data'!$E58-'Part 1'!AF334)/'6050_Module3Project_Data'!$E58)</f>
        <v>8.1023867940133729E-4</v>
      </c>
      <c r="AL334" s="42">
        <f>ABS(('6050_Module3Project_Data'!$E58-'Part 1'!AG334)/'6050_Module3Project_Data'!$E58)</f>
        <v>9.9819393177589706E-3</v>
      </c>
      <c r="AM334" s="42">
        <f>ABS(('6050_Module3Project_Data'!$E58-'Part 1'!AH334)/'6050_Module3Project_Data'!$E58)</f>
        <v>1.7807720092863671E-2</v>
      </c>
      <c r="AO334">
        <f>ABS(('6050_Module3Project_Data'!$E58-'Part 1'!AE334)/AVERAGE('6050_Module3Project_Data'!$E$2:$E$253))</f>
        <v>1.3604277328110211E-2</v>
      </c>
      <c r="AP334">
        <f>ABS(('6050_Module3Project_Data'!$E58-'Part 1'!AF334)/AVERAGE('6050_Module3Project_Data'!$E$2:$E$253))</f>
        <v>6.484746465675146E-4</v>
      </c>
      <c r="AQ334">
        <f>ABS(('6050_Module3Project_Data'!$E58-'Part 1'!AG334)/AVERAGE('6050_Module3Project_Data'!$E$2:$E$253))</f>
        <v>7.9890466052853337E-3</v>
      </c>
      <c r="AR334" s="41">
        <f>ABS(('6050_Module3Project_Data'!$E58-'Part 1'!AH334)/AVERAGE('6050_Module3Project_Data'!$E$2:$E$253))</f>
        <v>1.4252411402928067E-2</v>
      </c>
    </row>
    <row r="335" spans="5:44" x14ac:dyDescent="0.2">
      <c r="E335" s="39">
        <v>58</v>
      </c>
      <c r="F335" s="29">
        <f t="shared" si="7"/>
        <v>0.78863386999478791</v>
      </c>
      <c r="G335" s="29">
        <f t="shared" si="8"/>
        <v>1.3679335225792546</v>
      </c>
      <c r="H335" s="29">
        <f t="shared" si="9"/>
        <v>1.5621897647085776</v>
      </c>
      <c r="I335" s="29">
        <f t="shared" si="10"/>
        <v>1.6924956758644243</v>
      </c>
      <c r="K335" s="40">
        <f t="shared" si="6"/>
        <v>96.611424109273514</v>
      </c>
      <c r="L335" s="40">
        <f t="shared" si="6"/>
        <v>97.190723761857981</v>
      </c>
      <c r="M335" s="40">
        <f t="shared" si="6"/>
        <v>97.384980003987309</v>
      </c>
      <c r="N335" s="40">
        <f t="shared" si="6"/>
        <v>97.515285915143153</v>
      </c>
      <c r="P335" s="42">
        <f>ABS(('6050_Module3Project_Data'!$C59-'Part 1'!K335)/'6050_Module3Project_Data'!$C59)</f>
        <v>2.4598314742514848E-2</v>
      </c>
      <c r="Q335" s="42">
        <f>ABS(('6050_Module3Project_Data'!$C59-'Part 1'!L335)/'6050_Module3Project_Data'!$C59)</f>
        <v>3.0741992400113893E-2</v>
      </c>
      <c r="R335" s="42">
        <f>ABS(('6050_Module3Project_Data'!$C59-'Part 1'!M335)/'6050_Module3Project_Data'!$C59)</f>
        <v>3.2802148537433656E-2</v>
      </c>
      <c r="S335" s="42">
        <f>ABS(('6050_Module3Project_Data'!$C59-'Part 1'!N335)/'6050_Module3Project_Data'!$C59)</f>
        <v>3.4184088801767785E-2</v>
      </c>
      <c r="U335">
        <f>ABS(('6050_Module3Project_Data'!$C59-'Part 1'!K335)/AVERAGE('6050_Module3Project_Data'!$C$2:$C$253))</f>
        <v>1.7318383216316534E-2</v>
      </c>
      <c r="V335">
        <f>ABS(('6050_Module3Project_Data'!$C59-'Part 1'!L335)/AVERAGE('6050_Module3Project_Data'!$C$2:$C$253))</f>
        <v>2.1643824416071843E-2</v>
      </c>
      <c r="W335">
        <f>ABS(('6050_Module3Project_Data'!$C59-'Part 1'!M335)/AVERAGE('6050_Module3Project_Data'!$C$2:$C$253))</f>
        <v>2.3094272296140823E-2</v>
      </c>
      <c r="X335" s="41">
        <f>ABS(('6050_Module3Project_Data'!$C59-'Part 1'!N335)/AVERAGE('6050_Module3Project_Data'!$C$2:$C$253))</f>
        <v>2.4067223952801725E-2</v>
      </c>
      <c r="Z335" s="39">
        <f t="shared" si="11"/>
        <v>3.5809551722590873</v>
      </c>
      <c r="AA335">
        <f t="shared" si="12"/>
        <v>7.5322951369985347</v>
      </c>
      <c r="AB335">
        <f t="shared" si="13"/>
        <v>8.3987973566478438</v>
      </c>
      <c r="AC335">
        <f t="shared" si="14"/>
        <v>7.5108045125979253</v>
      </c>
      <c r="AE335" s="40">
        <f t="shared" si="15"/>
        <v>357.2314368382107</v>
      </c>
      <c r="AF335" s="40">
        <f t="shared" si="15"/>
        <v>361.18277680295012</v>
      </c>
      <c r="AG335" s="40">
        <f t="shared" si="15"/>
        <v>362.04927902259942</v>
      </c>
      <c r="AH335" s="40">
        <f t="shared" si="15"/>
        <v>361.16128617854952</v>
      </c>
      <c r="AJ335" s="42">
        <f>ABS(('6050_Module3Project_Data'!$E59-'Part 1'!AE335)/'6050_Module3Project_Data'!$E59)</f>
        <v>4.3346539342128135E-2</v>
      </c>
      <c r="AK335" s="42">
        <f>ABS(('6050_Module3Project_Data'!$E59-'Part 1'!AF335)/'6050_Module3Project_Data'!$E59)</f>
        <v>5.4887004298022381E-2</v>
      </c>
      <c r="AL335" s="42">
        <f>ABS(('6050_Module3Project_Data'!$E59-'Part 1'!AG335)/'6050_Module3Project_Data'!$E59)</f>
        <v>5.7417750472561389E-2</v>
      </c>
      <c r="AM335" s="42">
        <f>ABS(('6050_Module3Project_Data'!$E59-'Part 1'!AH335)/'6050_Module3Project_Data'!$E59)</f>
        <v>5.4824237793497689E-2</v>
      </c>
      <c r="AO335">
        <f>ABS(('6050_Module3Project_Data'!$E59-'Part 1'!AE335)/AVERAGE('6050_Module3Project_Data'!$E$2:$E$253))</f>
        <v>3.3242847405016623E-2</v>
      </c>
      <c r="AP335">
        <f>ABS(('6050_Module3Project_Data'!$E59-'Part 1'!AF335)/AVERAGE('6050_Module3Project_Data'!$E$2:$E$253))</f>
        <v>4.2093332849396259E-2</v>
      </c>
      <c r="AQ335">
        <f>ABS(('6050_Module3Project_Data'!$E59-'Part 1'!AG335)/AVERAGE('6050_Module3Project_Data'!$E$2:$E$253))</f>
        <v>4.4034184649282979E-2</v>
      </c>
      <c r="AR335" s="41">
        <f>ABS(('6050_Module3Project_Data'!$E59-'Part 1'!AH335)/AVERAGE('6050_Module3Project_Data'!$E$2:$E$253))</f>
        <v>4.2045196657586534E-2</v>
      </c>
    </row>
    <row r="336" spans="5:44" x14ac:dyDescent="0.2">
      <c r="E336" s="39">
        <v>59</v>
      </c>
      <c r="F336" s="29">
        <f t="shared" si="7"/>
        <v>0.44721224568238382</v>
      </c>
      <c r="G336" s="29">
        <f t="shared" si="8"/>
        <v>0.45337041292065966</v>
      </c>
      <c r="H336" s="29">
        <f t="shared" si="9"/>
        <v>7.3791354943091525E-2</v>
      </c>
      <c r="I336" s="29">
        <f t="shared" si="10"/>
        <v>-0.39628026608090139</v>
      </c>
      <c r="K336" s="40">
        <f t="shared" si="6"/>
        <v>95.351528233393879</v>
      </c>
      <c r="L336" s="40">
        <f t="shared" si="6"/>
        <v>95.357686400632161</v>
      </c>
      <c r="M336" s="40">
        <f t="shared" si="6"/>
        <v>94.978107342654596</v>
      </c>
      <c r="N336" s="40">
        <f t="shared" si="6"/>
        <v>94.508035721630591</v>
      </c>
      <c r="P336" s="42">
        <f>ABS(('6050_Module3Project_Data'!$C60-'Part 1'!K336)/'6050_Module3Project_Data'!$C60)</f>
        <v>2.4781203753702054E-2</v>
      </c>
      <c r="Q336" s="42">
        <f>ABS(('6050_Module3Project_Data'!$C60-'Part 1'!L336)/'6050_Module3Project_Data'!$C60)</f>
        <v>2.4718220385186954E-2</v>
      </c>
      <c r="R336" s="42">
        <f>ABS(('6050_Module3Project_Data'!$C60-'Part 1'!M336)/'6050_Module3Project_Data'!$C60)</f>
        <v>2.8600409154045554E-2</v>
      </c>
      <c r="S336" s="42">
        <f>ABS(('6050_Module3Project_Data'!$C60-'Part 1'!N336)/'6050_Module3Project_Data'!$C60)</f>
        <v>3.3408121090056531E-2</v>
      </c>
      <c r="U336">
        <f>ABS(('6050_Module3Project_Data'!$C60-'Part 1'!K336)/AVERAGE('6050_Module3Project_Data'!$C$2:$C$253))</f>
        <v>1.8091523383845079E-2</v>
      </c>
      <c r="V336">
        <f>ABS(('6050_Module3Project_Data'!$C60-'Part 1'!L336)/AVERAGE('6050_Module3Project_Data'!$C$2:$C$253))</f>
        <v>1.8045542361469845E-2</v>
      </c>
      <c r="W336">
        <f>ABS(('6050_Module3Project_Data'!$C60-'Part 1'!M336)/AVERAGE('6050_Module3Project_Data'!$C$2:$C$253))</f>
        <v>2.0879735146871307E-2</v>
      </c>
      <c r="X336" s="41">
        <f>ABS(('6050_Module3Project_Data'!$C60-'Part 1'!N336)/AVERAGE('6050_Module3Project_Data'!$C$2:$C$253))</f>
        <v>2.4389606328982065E-2</v>
      </c>
      <c r="Z336" s="39">
        <f t="shared" si="11"/>
        <v>1.5135080898930762</v>
      </c>
      <c r="AA336">
        <f t="shared" si="12"/>
        <v>1.8168649863707329</v>
      </c>
      <c r="AB336">
        <f t="shared" si="13"/>
        <v>-0.69424920108344335</v>
      </c>
      <c r="AC336">
        <f t="shared" si="14"/>
        <v>-3.902863289137191</v>
      </c>
      <c r="AE336" s="40">
        <f t="shared" si="15"/>
        <v>348.40770951627371</v>
      </c>
      <c r="AF336" s="40">
        <f t="shared" si="15"/>
        <v>348.71106641275134</v>
      </c>
      <c r="AG336" s="40">
        <f t="shared" si="15"/>
        <v>346.19995222529718</v>
      </c>
      <c r="AH336" s="40">
        <f t="shared" si="15"/>
        <v>342.99133813724342</v>
      </c>
      <c r="AJ336" s="42">
        <f>ABS(('6050_Module3Project_Data'!$E60-'Part 1'!AE336)/'6050_Module3Project_Data'!$E60)</f>
        <v>4.017267990142586E-2</v>
      </c>
      <c r="AK336" s="42">
        <f>ABS(('6050_Module3Project_Data'!$E60-'Part 1'!AF336)/'6050_Module3Project_Data'!$E60)</f>
        <v>3.9336962926667191E-2</v>
      </c>
      <c r="AL336" s="42">
        <f>ABS(('6050_Module3Project_Data'!$E60-'Part 1'!AG336)/'6050_Module3Project_Data'!$E60)</f>
        <v>4.6254823625995513E-2</v>
      </c>
      <c r="AM336" s="42">
        <f>ABS(('6050_Module3Project_Data'!$E60-'Part 1'!AH336)/'6050_Module3Project_Data'!$E60)</f>
        <v>5.5094224641670582E-2</v>
      </c>
      <c r="AO336">
        <f>ABS(('6050_Module3Project_Data'!$E60-'Part 1'!AE336)/AVERAGE('6050_Module3Project_Data'!$E$2:$E$253))</f>
        <v>3.2662404168933422E-2</v>
      </c>
      <c r="AP336">
        <f>ABS(('6050_Module3Project_Data'!$E60-'Part 1'!AF336)/AVERAGE('6050_Module3Project_Data'!$E$2:$E$253))</f>
        <v>3.1982924341663117E-2</v>
      </c>
      <c r="AQ336">
        <f>ABS(('6050_Module3Project_Data'!$E60-'Part 1'!AG336)/AVERAGE('6050_Module3Project_Data'!$E$2:$E$253))</f>
        <v>3.760749214994176E-2</v>
      </c>
      <c r="AR336" s="41">
        <f>ABS(('6050_Module3Project_Data'!$E60-'Part 1'!AH336)/AVERAGE('6050_Module3Project_Data'!$E$2:$E$253))</f>
        <v>4.4794368636491826E-2</v>
      </c>
    </row>
    <row r="337" spans="5:44" x14ac:dyDescent="0.2">
      <c r="E337" s="39">
        <v>60</v>
      </c>
      <c r="F337" s="29">
        <f t="shared" si="7"/>
        <v>0.70219163682052721</v>
      </c>
      <c r="G337" s="29">
        <f t="shared" si="8"/>
        <v>0.9608659283016362</v>
      </c>
      <c r="H337" s="29">
        <f t="shared" si="9"/>
        <v>1.0627820628010971</v>
      </c>
      <c r="I337" s="29">
        <f t="shared" si="10"/>
        <v>1.2984313078823004</v>
      </c>
      <c r="K337" s="40">
        <f t="shared" si="6"/>
        <v>97.328616825905129</v>
      </c>
      <c r="L337" s="40">
        <f t="shared" si="6"/>
        <v>97.587291117386229</v>
      </c>
      <c r="M337" s="40">
        <f t="shared" si="6"/>
        <v>97.689207251885691</v>
      </c>
      <c r="N337" s="40">
        <f t="shared" si="6"/>
        <v>97.924856496966896</v>
      </c>
      <c r="P337" s="42">
        <f>ABS(('6050_Module3Project_Data'!$C61-'Part 1'!K337)/'6050_Module3Project_Data'!$C61)</f>
        <v>2.4457866882419462E-2</v>
      </c>
      <c r="Q337" s="42">
        <f>ABS(('6050_Module3Project_Data'!$C61-'Part 1'!L337)/'6050_Module3Project_Data'!$C61)</f>
        <v>2.7180610937665457E-2</v>
      </c>
      <c r="R337" s="42">
        <f>ABS(('6050_Module3Project_Data'!$C61-'Part 1'!M337)/'6050_Module3Project_Data'!$C61)</f>
        <v>2.8253355924239956E-2</v>
      </c>
      <c r="S337" s="42">
        <f>ABS(('6050_Module3Project_Data'!$C61-'Part 1'!N337)/'6050_Module3Project_Data'!$C61)</f>
        <v>3.0733743818585225E-2</v>
      </c>
      <c r="U337">
        <f>ABS(('6050_Module3Project_Data'!$C61-'Part 1'!K337)/AVERAGE('6050_Module3Project_Data'!$C$2:$C$253))</f>
        <v>1.7349708050640542E-2</v>
      </c>
      <c r="V337">
        <f>ABS(('6050_Module3Project_Data'!$C61-'Part 1'!L337)/AVERAGE('6050_Module3Project_Data'!$C$2:$C$253))</f>
        <v>1.9281144454405208E-2</v>
      </c>
      <c r="W337">
        <f>ABS(('6050_Module3Project_Data'!$C61-'Part 1'!M337)/AVERAGE('6050_Module3Project_Data'!$C$2:$C$253))</f>
        <v>2.0042118926109204E-2</v>
      </c>
      <c r="X337" s="41">
        <f>ABS(('6050_Module3Project_Data'!$C61-'Part 1'!N337)/AVERAGE('6050_Module3Project_Data'!$C$2:$C$253))</f>
        <v>2.1801634832631974E-2</v>
      </c>
      <c r="Z337" s="39">
        <f t="shared" si="11"/>
        <v>3.1423011247487898</v>
      </c>
      <c r="AA337">
        <f t="shared" si="12"/>
        <v>4.9531082974910969</v>
      </c>
      <c r="AB337">
        <f t="shared" si="13"/>
        <v>5.5167842780696077</v>
      </c>
      <c r="AC337">
        <f t="shared" si="14"/>
        <v>6.9454059535098764</v>
      </c>
      <c r="AE337" s="40">
        <f t="shared" si="15"/>
        <v>359.69397581530103</v>
      </c>
      <c r="AF337" s="40">
        <f t="shared" si="15"/>
        <v>361.50478298804336</v>
      </c>
      <c r="AG337" s="40">
        <f t="shared" si="15"/>
        <v>362.06845896862188</v>
      </c>
      <c r="AH337" s="40">
        <f t="shared" si="15"/>
        <v>363.49708064406212</v>
      </c>
      <c r="AJ337" s="42">
        <f>ABS(('6050_Module3Project_Data'!$E61-'Part 1'!AE337)/'6050_Module3Project_Data'!$E61)</f>
        <v>7.207607388604177E-3</v>
      </c>
      <c r="AK337" s="42">
        <f>ABS(('6050_Module3Project_Data'!$E61-'Part 1'!AF337)/'6050_Module3Project_Data'!$E61)</f>
        <v>1.2278192059270044E-2</v>
      </c>
      <c r="AL337" s="42">
        <f>ABS(('6050_Module3Project_Data'!$E61-'Part 1'!AG337)/'6050_Module3Project_Data'!$E61)</f>
        <v>1.3856585843747679E-2</v>
      </c>
      <c r="AM337" s="42">
        <f>ABS(('6050_Module3Project_Data'!$E61-'Part 1'!AH337)/'6050_Module3Project_Data'!$E61)</f>
        <v>1.785698261525917E-2</v>
      </c>
      <c r="AO337">
        <f>ABS(('6050_Module3Project_Data'!$E61-'Part 1'!AE337)/AVERAGE('6050_Module3Project_Data'!$E$2:$E$253))</f>
        <v>5.765380619783789E-3</v>
      </c>
      <c r="AP337">
        <f>ABS(('6050_Module3Project_Data'!$E61-'Part 1'!AF337)/AVERAGE('6050_Module3Project_Data'!$E$2:$E$253))</f>
        <v>9.8213521808112238E-3</v>
      </c>
      <c r="AQ337">
        <f>ABS(('6050_Module3Project_Data'!$E61-'Part 1'!AG337)/AVERAGE('6050_Module3Project_Data'!$E$2:$E$253))</f>
        <v>1.1083912756710857E-2</v>
      </c>
      <c r="AR337" s="41">
        <f>ABS(('6050_Module3Project_Data'!$E61-'Part 1'!AH337)/AVERAGE('6050_Module3Project_Data'!$E$2:$E$253))</f>
        <v>1.4283838720267611E-2</v>
      </c>
    </row>
    <row r="338" spans="5:44" x14ac:dyDescent="0.2">
      <c r="E338" s="39">
        <v>61</v>
      </c>
      <c r="F338" s="29">
        <f t="shared" si="7"/>
        <v>0.36718195676626897</v>
      </c>
      <c r="G338" s="29">
        <f t="shared" si="8"/>
        <v>0.18737685160067602</v>
      </c>
      <c r="H338" s="29">
        <f t="shared" si="9"/>
        <v>-0.15860123295001954</v>
      </c>
      <c r="I338" s="29">
        <f t="shared" si="10"/>
        <v>-0.51859914918415129</v>
      </c>
      <c r="K338" s="40">
        <f t="shared" si="6"/>
        <v>96.020750382400109</v>
      </c>
      <c r="L338" s="40">
        <f t="shared" si="6"/>
        <v>95.840945277234511</v>
      </c>
      <c r="M338" s="40">
        <f t="shared" si="6"/>
        <v>95.494967192683816</v>
      </c>
      <c r="N338" s="40">
        <f t="shared" si="6"/>
        <v>95.134969276449681</v>
      </c>
      <c r="P338" s="42">
        <f>ABS(('6050_Module3Project_Data'!$C62-'Part 1'!K338)/'6050_Module3Project_Data'!$C62)</f>
        <v>2.2167078695102621E-2</v>
      </c>
      <c r="Q338" s="42">
        <f>ABS(('6050_Module3Project_Data'!$C62-'Part 1'!L338)/'6050_Module3Project_Data'!$C62)</f>
        <v>2.3998134488245417E-2</v>
      </c>
      <c r="R338" s="42">
        <f>ABS(('6050_Module3Project_Data'!$C62-'Part 1'!M338)/'6050_Module3Project_Data'!$C62)</f>
        <v>2.7521422525220468E-2</v>
      </c>
      <c r="S338" s="42">
        <f>ABS(('6050_Module3Project_Data'!$C62-'Part 1'!N338)/'6050_Module3Project_Data'!$C62)</f>
        <v>3.1187482337219425E-2</v>
      </c>
      <c r="U338">
        <f>ABS(('6050_Module3Project_Data'!$C62-'Part 1'!K338)/AVERAGE('6050_Module3Project_Data'!$C$2:$C$253))</f>
        <v>1.6253094045468097E-2</v>
      </c>
      <c r="V338">
        <f>ABS(('6050_Module3Project_Data'!$C62-'Part 1'!L338)/AVERAGE('6050_Module3Project_Data'!$C$2:$C$253))</f>
        <v>1.7595640008235127E-2</v>
      </c>
      <c r="W338">
        <f>ABS(('6050_Module3Project_Data'!$C62-'Part 1'!M338)/AVERAGE('6050_Module3Project_Data'!$C$2:$C$253))</f>
        <v>2.0178945305332287E-2</v>
      </c>
      <c r="X338" s="41">
        <f>ABS(('6050_Module3Project_Data'!$C62-'Part 1'!N338)/AVERAGE('6050_Module3Project_Data'!$C$2:$C$253))</f>
        <v>2.2866932104147336E-2</v>
      </c>
      <c r="Z338" s="39">
        <f t="shared" si="11"/>
        <v>2.5820393489327609</v>
      </c>
      <c r="AA338">
        <f t="shared" si="12"/>
        <v>3.108261876762116</v>
      </c>
      <c r="AB338">
        <f t="shared" si="13"/>
        <v>2.4113090586290298</v>
      </c>
      <c r="AC338">
        <f t="shared" si="14"/>
        <v>1.6618749872368905</v>
      </c>
      <c r="AE338" s="40">
        <f t="shared" si="15"/>
        <v>359.47470628515367</v>
      </c>
      <c r="AF338" s="40">
        <f t="shared" si="15"/>
        <v>360.00092881298303</v>
      </c>
      <c r="AG338" s="40">
        <f t="shared" si="15"/>
        <v>359.30397599484991</v>
      </c>
      <c r="AH338" s="40">
        <f t="shared" si="15"/>
        <v>358.5545419234578</v>
      </c>
      <c r="AJ338" s="42">
        <f>ABS(('6050_Module3Project_Data'!$E62-'Part 1'!AE338)/'6050_Module3Project_Data'!$E62)</f>
        <v>3.0960980909032418E-2</v>
      </c>
      <c r="AK338" s="42">
        <f>ABS(('6050_Module3Project_Data'!$E62-'Part 1'!AF338)/'6050_Module3Project_Data'!$E62)</f>
        <v>2.9542438371058046E-2</v>
      </c>
      <c r="AL338" s="42">
        <f>ABS(('6050_Module3Project_Data'!$E62-'Part 1'!AG338)/'6050_Module3Project_Data'!$E62)</f>
        <v>3.1421220002777833E-2</v>
      </c>
      <c r="AM338" s="42">
        <f>ABS(('6050_Module3Project_Data'!$E62-'Part 1'!AH338)/'6050_Module3Project_Data'!$E62)</f>
        <v>3.3441475794680667E-2</v>
      </c>
      <c r="AO338">
        <f>ABS(('6050_Module3Project_Data'!$E62-'Part 1'!AE338)/AVERAGE('6050_Module3Project_Data'!$E$2:$E$253))</f>
        <v>2.572553881104727E-2</v>
      </c>
      <c r="AP338">
        <f>ABS(('6050_Module3Project_Data'!$E62-'Part 1'!AF338)/AVERAGE('6050_Module3Project_Data'!$E$2:$E$253))</f>
        <v>2.4546869077584951E-2</v>
      </c>
      <c r="AQ338">
        <f>ABS(('6050_Module3Project_Data'!$E62-'Part 1'!AG338)/AVERAGE('6050_Module3Project_Data'!$E$2:$E$253))</f>
        <v>2.6107952362584803E-2</v>
      </c>
      <c r="AR338" s="41">
        <f>ABS(('6050_Module3Project_Data'!$E62-'Part 1'!AH338)/AVERAGE('6050_Module3Project_Data'!$E$2:$E$253))</f>
        <v>2.778658680041288E-2</v>
      </c>
    </row>
    <row r="339" spans="5:44" x14ac:dyDescent="0.2">
      <c r="E339" s="39">
        <v>62</v>
      </c>
      <c r="F339" s="29">
        <f t="shared" si="7"/>
        <v>0.59901761113695406</v>
      </c>
      <c r="G339" s="29">
        <f t="shared" si="8"/>
        <v>0.72297020240828336</v>
      </c>
      <c r="H339" s="29">
        <f t="shared" si="9"/>
        <v>0.85237564399180876</v>
      </c>
      <c r="I339" s="29">
        <f t="shared" si="10"/>
        <v>1.1173683530589251</v>
      </c>
      <c r="K339" s="40">
        <f t="shared" si="6"/>
        <v>97.778946265390488</v>
      </c>
      <c r="L339" s="40">
        <f t="shared" si="6"/>
        <v>97.902898856661807</v>
      </c>
      <c r="M339" s="40">
        <f t="shared" si="6"/>
        <v>98.032304298245336</v>
      </c>
      <c r="N339" s="40">
        <f t="shared" si="6"/>
        <v>98.297297007312451</v>
      </c>
      <c r="P339" s="42">
        <f>ABS(('6050_Module3Project_Data'!$C63-'Part 1'!K339)/'6050_Module3Project_Data'!$C63)</f>
        <v>3.0050079520155949E-3</v>
      </c>
      <c r="Q339" s="42">
        <f>ABS(('6050_Module3Project_Data'!$C63-'Part 1'!L339)/'6050_Module3Project_Data'!$C63)</f>
        <v>4.2764991527524145E-3</v>
      </c>
      <c r="R339" s="42">
        <f>ABS(('6050_Module3Project_Data'!$C63-'Part 1'!M339)/'6050_Module3Project_Data'!$C63)</f>
        <v>5.6039250549730774E-3</v>
      </c>
      <c r="S339" s="42">
        <f>ABS(('6050_Module3Project_Data'!$C63-'Part 1'!N339)/'6050_Module3Project_Data'!$C63)</f>
        <v>8.3221893073172071E-3</v>
      </c>
      <c r="U339">
        <f>ABS(('6050_Module3Project_Data'!$C63-'Part 1'!K339)/AVERAGE('6050_Module3Project_Data'!$C$2:$C$253))</f>
        <v>2.1873335853990709E-3</v>
      </c>
      <c r="V339">
        <f>ABS(('6050_Module3Project_Data'!$C63-'Part 1'!L339)/AVERAGE('6050_Module3Project_Data'!$C$2:$C$253))</f>
        <v>3.1128470786480913E-3</v>
      </c>
      <c r="W339">
        <f>ABS(('6050_Module3Project_Data'!$C63-'Part 1'!M339)/AVERAGE('6050_Module3Project_Data'!$C$2:$C$253))</f>
        <v>4.0790752232719328E-3</v>
      </c>
      <c r="X339" s="41">
        <f>ABS(('6050_Module3Project_Data'!$C63-'Part 1'!N339)/AVERAGE('6050_Module3Project_Data'!$C$2:$C$253))</f>
        <v>6.0576891863910404E-3</v>
      </c>
      <c r="Z339" s="39">
        <f t="shared" si="11"/>
        <v>3.7537104267997004</v>
      </c>
      <c r="AA339">
        <f t="shared" si="12"/>
        <v>5.2411150213642532</v>
      </c>
      <c r="AB339">
        <f t="shared" si="13"/>
        <v>6.028760466412086</v>
      </c>
      <c r="AC339">
        <f t="shared" si="14"/>
        <v>7.0846907880613443</v>
      </c>
      <c r="AE339" s="40">
        <f t="shared" si="15"/>
        <v>369.08677210128809</v>
      </c>
      <c r="AF339" s="40">
        <f t="shared" si="15"/>
        <v>370.5741766958526</v>
      </c>
      <c r="AG339" s="40">
        <f t="shared" si="15"/>
        <v>371.36182214090047</v>
      </c>
      <c r="AH339" s="40">
        <f t="shared" si="15"/>
        <v>372.41775246254969</v>
      </c>
      <c r="AJ339" s="42">
        <f>ABS(('6050_Module3Project_Data'!$E63-'Part 1'!AE339)/'6050_Module3Project_Data'!$E63)</f>
        <v>1.7079168838114271E-2</v>
      </c>
      <c r="AK339" s="42">
        <f>ABS(('6050_Module3Project_Data'!$E63-'Part 1'!AF339)/'6050_Module3Project_Data'!$E63)</f>
        <v>1.3118038093601597E-2</v>
      </c>
      <c r="AL339" s="42">
        <f>ABS(('6050_Module3Project_Data'!$E63-'Part 1'!AG339)/'6050_Module3Project_Data'!$E63)</f>
        <v>1.1020447028227772E-2</v>
      </c>
      <c r="AM339" s="42">
        <f>ABS(('6050_Module3Project_Data'!$E63-'Part 1'!AH339)/'6050_Module3Project_Data'!$E63)</f>
        <v>8.2083822568583594E-3</v>
      </c>
      <c r="AO339">
        <f>ABS(('6050_Module3Project_Data'!$E63-'Part 1'!AE339)/AVERAGE('6050_Module3Project_Data'!$E$2:$E$253))</f>
        <v>1.4364792874202195E-2</v>
      </c>
      <c r="AP339">
        <f>ABS(('6050_Module3Project_Data'!$E63-'Part 1'!AF339)/AVERAGE('6050_Module3Project_Data'!$E$2:$E$253))</f>
        <v>1.1033200849326973E-2</v>
      </c>
      <c r="AQ339">
        <f>ABS(('6050_Module3Project_Data'!$E63-'Part 1'!AG339)/AVERAGE('6050_Module3Project_Data'!$E$2:$E$253))</f>
        <v>9.2689779252213191E-3</v>
      </c>
      <c r="AR339" s="41">
        <f>ABS(('6050_Module3Project_Data'!$E63-'Part 1'!AH339)/AVERAGE('6050_Module3Project_Data'!$E$2:$E$253))</f>
        <v>6.9038319176816243E-3</v>
      </c>
    </row>
    <row r="340" spans="5:44" x14ac:dyDescent="0.2">
      <c r="E340" s="39">
        <v>63</v>
      </c>
      <c r="F340" s="29">
        <f t="shared" si="7"/>
        <v>0.51594265759913738</v>
      </c>
      <c r="G340" s="29">
        <f t="shared" si="8"/>
        <v>0.50723925882411824</v>
      </c>
      <c r="H340" s="29">
        <f t="shared" si="9"/>
        <v>0.45113596366544584</v>
      </c>
      <c r="I340" s="29">
        <f t="shared" si="10"/>
        <v>0.37038794537008135</v>
      </c>
      <c r="K340" s="40">
        <f t="shared" si="6"/>
        <v>97.879514155300541</v>
      </c>
      <c r="L340" s="40">
        <f t="shared" si="6"/>
        <v>97.870810756525515</v>
      </c>
      <c r="M340" s="40">
        <f t="shared" si="6"/>
        <v>97.814707461366851</v>
      </c>
      <c r="N340" s="40">
        <f t="shared" si="6"/>
        <v>97.733959443071484</v>
      </c>
      <c r="P340" s="42">
        <f>ABS(('6050_Module3Project_Data'!$C64-'Part 1'!K340)/'6050_Module3Project_Data'!$C64)</f>
        <v>2.6152036057400914E-2</v>
      </c>
      <c r="Q340" s="42">
        <f>ABS(('6050_Module3Project_Data'!$C64-'Part 1'!L340)/'6050_Module3Project_Data'!$C64)</f>
        <v>2.6060791117633007E-2</v>
      </c>
      <c r="R340" s="42">
        <f>ABS(('6050_Module3Project_Data'!$C64-'Part 1'!M340)/'6050_Module3Project_Data'!$C64)</f>
        <v>2.5472613795203228E-2</v>
      </c>
      <c r="S340" s="42">
        <f>ABS(('6050_Module3Project_Data'!$C64-'Part 1'!N340)/'6050_Module3Project_Data'!$C64)</f>
        <v>2.462606542298796E-2</v>
      </c>
      <c r="U340">
        <f>ABS(('6050_Module3Project_Data'!$C64-'Part 1'!K340)/AVERAGE('6050_Module3Project_Data'!$C$2:$C$253))</f>
        <v>1.8625706050621808E-2</v>
      </c>
      <c r="V340">
        <f>ABS(('6050_Module3Project_Data'!$C64-'Part 1'!L340)/AVERAGE('6050_Module3Project_Data'!$C$2:$C$253))</f>
        <v>1.8560720616103688E-2</v>
      </c>
      <c r="W340">
        <f>ABS(('6050_Module3Project_Data'!$C64-'Part 1'!M340)/AVERAGE('6050_Module3Project_Data'!$C$2:$C$253))</f>
        <v>1.814181564483593E-2</v>
      </c>
      <c r="X340" s="41">
        <f>ABS(('6050_Module3Project_Data'!$C64-'Part 1'!N340)/AVERAGE('6050_Module3Project_Data'!$C$2:$C$253))</f>
        <v>1.7538896579417627E-2</v>
      </c>
      <c r="Z340" s="39">
        <f t="shared" si="11"/>
        <v>4.2230009405011524</v>
      </c>
      <c r="AA340">
        <f t="shared" si="12"/>
        <v>5.5847342109413365</v>
      </c>
      <c r="AB340">
        <f t="shared" si="13"/>
        <v>6.0716019837490105</v>
      </c>
      <c r="AC340">
        <f t="shared" si="14"/>
        <v>6.2970685538578373</v>
      </c>
      <c r="AE340" s="40">
        <f t="shared" si="15"/>
        <v>375.65622561029647</v>
      </c>
      <c r="AF340" s="40">
        <f t="shared" si="15"/>
        <v>377.01795888073667</v>
      </c>
      <c r="AG340" s="40">
        <f t="shared" si="15"/>
        <v>377.50482665354434</v>
      </c>
      <c r="AH340" s="40">
        <f t="shared" si="15"/>
        <v>377.73029322365318</v>
      </c>
      <c r="AJ340" s="42">
        <f>ABS(('6050_Module3Project_Data'!$E64-'Part 1'!AE340)/'6050_Module3Project_Data'!$E64)</f>
        <v>3.1795867491653251E-2</v>
      </c>
      <c r="AK340" s="42">
        <f>ABS(('6050_Module3Project_Data'!$E64-'Part 1'!AF340)/'6050_Module3Project_Data'!$E64)</f>
        <v>3.5536071074818834E-2</v>
      </c>
      <c r="AL340" s="42">
        <f>ABS(('6050_Module3Project_Data'!$E64-'Part 1'!AG340)/'6050_Module3Project_Data'!$E64)</f>
        <v>3.6873326048250187E-2</v>
      </c>
      <c r="AM340" s="42">
        <f>ABS(('6050_Module3Project_Data'!$E64-'Part 1'!AH340)/'6050_Module3Project_Data'!$E64)</f>
        <v>3.7492603620232046E-2</v>
      </c>
      <c r="AO340">
        <f>ABS(('6050_Module3Project_Data'!$E64-'Part 1'!AE340)/AVERAGE('6050_Module3Project_Data'!$E$2:$E$253))</f>
        <v>2.5929263433561705E-2</v>
      </c>
      <c r="AP340">
        <f>ABS(('6050_Module3Project_Data'!$E64-'Part 1'!AF340)/AVERAGE('6050_Module3Project_Data'!$E$2:$E$253))</f>
        <v>2.8979368106079612E-2</v>
      </c>
      <c r="AQ340">
        <f>ABS(('6050_Module3Project_Data'!$E64-'Part 1'!AG340)/AVERAGE('6050_Module3Project_Data'!$E$2:$E$253))</f>
        <v>3.0069888328339452E-2</v>
      </c>
      <c r="AR340" s="41">
        <f>ABS(('6050_Module3Project_Data'!$E64-'Part 1'!AH340)/AVERAGE('6050_Module3Project_Data'!$E$2:$E$253))</f>
        <v>3.0574903997643944E-2</v>
      </c>
    </row>
    <row r="341" spans="5:44" x14ac:dyDescent="0.2">
      <c r="E341" s="39">
        <v>64</v>
      </c>
      <c r="F341" s="29">
        <f t="shared" si="7"/>
        <v>0.17532580315514157</v>
      </c>
      <c r="G341" s="29">
        <f t="shared" si="8"/>
        <v>-0.17051309055386582</v>
      </c>
      <c r="H341" s="29">
        <f t="shared" si="9"/>
        <v>-0.53183058330632671</v>
      </c>
      <c r="I341" s="29">
        <f t="shared" si="10"/>
        <v>-0.87563570262265722</v>
      </c>
      <c r="K341" s="40">
        <f t="shared" si="6"/>
        <v>96.351755686235705</v>
      </c>
      <c r="L341" s="40">
        <f t="shared" si="6"/>
        <v>96.005916792526691</v>
      </c>
      <c r="M341" s="40">
        <f t="shared" si="6"/>
        <v>95.644599299774228</v>
      </c>
      <c r="N341" s="40">
        <f t="shared" si="6"/>
        <v>95.300794180457899</v>
      </c>
      <c r="P341" s="42">
        <f>ABS(('6050_Module3Project_Data'!$C65-'Part 1'!K341)/'6050_Module3Project_Data'!$C65)</f>
        <v>4.2761255102660286E-3</v>
      </c>
      <c r="Q341" s="42">
        <f>ABS(('6050_Module3Project_Data'!$C65-'Part 1'!L341)/'6050_Module3Project_Data'!$C65)</f>
        <v>6.7144034650141917E-4</v>
      </c>
      <c r="R341" s="42">
        <f>ABS(('6050_Module3Project_Data'!$C65-'Part 1'!M341)/'6050_Module3Project_Data'!$C65)</f>
        <v>3.0945785404005374E-3</v>
      </c>
      <c r="S341" s="42">
        <f>ABS(('6050_Module3Project_Data'!$C65-'Part 1'!N341)/'6050_Module3Project_Data'!$C65)</f>
        <v>6.6780656361828689E-3</v>
      </c>
      <c r="U341">
        <f>ABS(('6050_Module3Project_Data'!$C65-'Part 1'!K341)/AVERAGE('6050_Module3Project_Data'!$C$2:$C$253))</f>
        <v>3.0632615706423735E-3</v>
      </c>
      <c r="V341">
        <f>ABS(('6050_Module3Project_Data'!$C65-'Part 1'!L341)/AVERAGE('6050_Module3Project_Data'!$C$2:$C$253))</f>
        <v>4.809955660746352E-4</v>
      </c>
      <c r="W341">
        <f>ABS(('6050_Module3Project_Data'!$C65-'Part 1'!M341)/AVERAGE('6050_Module3Project_Data'!$C$2:$C$253))</f>
        <v>2.216844079385731E-3</v>
      </c>
      <c r="X341" s="41">
        <f>ABS(('6050_Module3Project_Data'!$C65-'Part 1'!N341)/AVERAGE('6050_Module3Project_Data'!$C$2:$C$253))</f>
        <v>4.7839245551690402E-3</v>
      </c>
      <c r="Z341" s="39">
        <f t="shared" si="11"/>
        <v>2.4960121840254836</v>
      </c>
      <c r="AA341">
        <f t="shared" si="12"/>
        <v>1.5860633898139249</v>
      </c>
      <c r="AB341">
        <f t="shared" si="13"/>
        <v>-0.21852491162671051</v>
      </c>
      <c r="AC341">
        <f t="shared" si="14"/>
        <v>-2.2701405627301865</v>
      </c>
      <c r="AE341" s="40">
        <f t="shared" si="15"/>
        <v>369.51729401194359</v>
      </c>
      <c r="AF341" s="40">
        <f t="shared" si="15"/>
        <v>368.60734521773207</v>
      </c>
      <c r="AG341" s="40">
        <f t="shared" si="15"/>
        <v>366.8027569162914</v>
      </c>
      <c r="AH341" s="40">
        <f t="shared" si="15"/>
        <v>364.75114126518793</v>
      </c>
      <c r="AJ341" s="42">
        <f>ABS(('6050_Module3Project_Data'!$E65-'Part 1'!AE341)/'6050_Module3Project_Data'!$E65)</f>
        <v>1.5204620850372489E-3</v>
      </c>
      <c r="AK341" s="42">
        <f>ABS(('6050_Module3Project_Data'!$E65-'Part 1'!AF341)/'6050_Module3Project_Data'!$E65)</f>
        <v>3.979251609354412E-3</v>
      </c>
      <c r="AL341" s="42">
        <f>ABS(('6050_Module3Project_Data'!$E65-'Part 1'!AG341)/'6050_Module3Project_Data'!$E65)</f>
        <v>8.8554631495130504E-3</v>
      </c>
      <c r="AM341" s="42">
        <f>ABS(('6050_Module3Project_Data'!$E65-'Part 1'!AH341)/'6050_Module3Project_Data'!$E65)</f>
        <v>1.439917187570515E-2</v>
      </c>
      <c r="AO341">
        <f>ABS(('6050_Module3Project_Data'!$E65-'Part 1'!AE341)/AVERAGE('6050_Module3Project_Data'!$E$2:$E$253))</f>
        <v>1.2603579050889993E-3</v>
      </c>
      <c r="AP341">
        <f>ABS(('6050_Module3Project_Data'!$E65-'Part 1'!AF341)/AVERAGE('6050_Module3Project_Data'!$E$2:$E$253))</f>
        <v>3.2985243575245674E-3</v>
      </c>
      <c r="AQ341">
        <f>ABS(('6050_Module3Project_Data'!$E65-'Part 1'!AG341)/AVERAGE('6050_Module3Project_Data'!$E$2:$E$253))</f>
        <v>7.3405664590706788E-3</v>
      </c>
      <c r="AR341" s="41">
        <f>ABS(('6050_Module3Project_Data'!$E65-'Part 1'!AH341)/AVERAGE('6050_Module3Project_Data'!$E$2:$E$253))</f>
        <v>1.193591756011172E-2</v>
      </c>
    </row>
    <row r="342" spans="5:44" x14ac:dyDescent="0.2">
      <c r="E342" s="39">
        <v>65</v>
      </c>
      <c r="F342" s="29">
        <f t="shared" si="7"/>
        <v>0.11206879255444602</v>
      </c>
      <c r="G342" s="29">
        <f t="shared" si="8"/>
        <v>-0.15869155427165402</v>
      </c>
      <c r="H342" s="29">
        <f t="shared" si="9"/>
        <v>-0.29730778323153245</v>
      </c>
      <c r="I342" s="29">
        <f t="shared" si="10"/>
        <v>-0.28789454040320045</v>
      </c>
      <c r="K342" s="40">
        <f t="shared" si="6"/>
        <v>96.147539425786675</v>
      </c>
      <c r="L342" s="40">
        <f t="shared" si="6"/>
        <v>95.876779078960567</v>
      </c>
      <c r="M342" s="40">
        <f t="shared" si="6"/>
        <v>95.738162850000691</v>
      </c>
      <c r="N342" s="40">
        <f t="shared" si="6"/>
        <v>95.747576092829021</v>
      </c>
      <c r="P342" s="42">
        <f>ABS(('6050_Module3Project_Data'!$C66-'Part 1'!K342)/'6050_Module3Project_Data'!$C66)</f>
        <v>8.58119627670886E-3</v>
      </c>
      <c r="Q342" s="42">
        <f>ABS(('6050_Module3Project_Data'!$C66-'Part 1'!L342)/'6050_Module3Project_Data'!$C66)</f>
        <v>5.7409385214185343E-3</v>
      </c>
      <c r="R342" s="42">
        <f>ABS(('6050_Module3Project_Data'!$C66-'Part 1'!M342)/'6050_Module3Project_Data'!$C66)</f>
        <v>4.2868636395997492E-3</v>
      </c>
      <c r="S342" s="42">
        <f>ABS(('6050_Module3Project_Data'!$C66-'Part 1'!N342)/'6050_Module3Project_Data'!$C66)</f>
        <v>4.3856079212458605E-3</v>
      </c>
      <c r="U342">
        <f>ABS(('6050_Module3Project_Data'!$C66-'Part 1'!K342)/AVERAGE('6050_Module3Project_Data'!$C$2:$C$253))</f>
        <v>6.1080458378323802E-3</v>
      </c>
      <c r="V342">
        <f>ABS(('6050_Module3Project_Data'!$C66-'Part 1'!L342)/AVERAGE('6050_Module3Project_Data'!$C$2:$C$253))</f>
        <v>4.0863668083409533E-3</v>
      </c>
      <c r="W342">
        <f>ABS(('6050_Module3Project_Data'!$C66-'Part 1'!M342)/AVERAGE('6050_Module3Project_Data'!$C$2:$C$253))</f>
        <v>3.051364724319613E-3</v>
      </c>
      <c r="X342" s="41">
        <f>ABS(('6050_Module3Project_Data'!$C66-'Part 1'!N342)/AVERAGE('6050_Module3Project_Data'!$C$2:$C$253))</f>
        <v>3.1216503324177879E-3</v>
      </c>
      <c r="Z342" s="39">
        <f t="shared" si="11"/>
        <v>2.3638543198702182</v>
      </c>
      <c r="AA342">
        <f t="shared" si="12"/>
        <v>1.6857271791880177</v>
      </c>
      <c r="AB342">
        <f t="shared" si="13"/>
        <v>1.0137237532988101</v>
      </c>
      <c r="AC342">
        <f t="shared" si="14"/>
        <v>1.0141501780532887</v>
      </c>
      <c r="AE342" s="40">
        <f t="shared" si="15"/>
        <v>371.22035901103749</v>
      </c>
      <c r="AF342" s="40">
        <f t="shared" si="15"/>
        <v>370.54223187035529</v>
      </c>
      <c r="AG342" s="40">
        <f t="shared" si="15"/>
        <v>369.87022844446608</v>
      </c>
      <c r="AH342" s="40">
        <f t="shared" si="15"/>
        <v>369.87065486922057</v>
      </c>
      <c r="AJ342" s="42">
        <f>ABS(('6050_Module3Project_Data'!$E66-'Part 1'!AE342)/'6050_Module3Project_Data'!$E66)</f>
        <v>2.6150898260611202E-2</v>
      </c>
      <c r="AK342" s="42">
        <f>ABS(('6050_Module3Project_Data'!$E66-'Part 1'!AF342)/'6050_Module3Project_Data'!$E66)</f>
        <v>2.4276376140111765E-2</v>
      </c>
      <c r="AL342" s="42">
        <f>ABS(('6050_Module3Project_Data'!$E66-'Part 1'!AG342)/'6050_Module3Project_Data'!$E66)</f>
        <v>2.2418781581053857E-2</v>
      </c>
      <c r="AM342" s="42">
        <f>ABS(('6050_Module3Project_Data'!$E66-'Part 1'!AH342)/'6050_Module3Project_Data'!$E66)</f>
        <v>2.2419960331448986E-2</v>
      </c>
      <c r="AO342">
        <f>ABS(('6050_Module3Project_Data'!$E66-'Part 1'!AE342)/AVERAGE('6050_Module3Project_Data'!$E$2:$E$253))</f>
        <v>2.1189946635370709E-2</v>
      </c>
      <c r="AP342">
        <f>ABS(('6050_Module3Project_Data'!$E66-'Part 1'!AF342)/AVERAGE('6050_Module3Project_Data'!$E$2:$E$253))</f>
        <v>1.9671030409076744E-2</v>
      </c>
      <c r="AQ342">
        <f>ABS(('6050_Module3Project_Data'!$E66-'Part 1'!AG342)/AVERAGE('6050_Module3Project_Data'!$E$2:$E$253))</f>
        <v>1.8165830504112863E-2</v>
      </c>
      <c r="AR342" s="41">
        <f>ABS(('6050_Module3Project_Data'!$E66-'Part 1'!AH342)/AVERAGE('6050_Module3Project_Data'!$E$2:$E$253))</f>
        <v>1.8166785639868441E-2</v>
      </c>
    </row>
    <row r="343" spans="5:44" x14ac:dyDescent="0.2">
      <c r="E343" s="39">
        <v>66</v>
      </c>
      <c r="F343" s="29">
        <f t="shared" si="7"/>
        <v>4.938352855691705E-3</v>
      </c>
      <c r="G343" s="29">
        <f t="shared" si="8"/>
        <v>-0.26464829493872266</v>
      </c>
      <c r="H343" s="29">
        <f t="shared" si="9"/>
        <v>-0.37307315685620834</v>
      </c>
      <c r="I343" s="29">
        <f t="shared" si="10"/>
        <v>-0.39644563283210055</v>
      </c>
      <c r="K343" s="40">
        <f t="shared" ref="K343:N406" si="16">$H85+F343</f>
        <v>95.616825580148586</v>
      </c>
      <c r="L343" s="40">
        <f t="shared" si="16"/>
        <v>95.347238932354173</v>
      </c>
      <c r="M343" s="40">
        <f t="shared" si="16"/>
        <v>95.238814070436689</v>
      </c>
      <c r="N343" s="40">
        <f t="shared" si="16"/>
        <v>95.215441594460799</v>
      </c>
      <c r="P343" s="42">
        <f>ABS(('6050_Module3Project_Data'!$C67-'Part 1'!K343)/'6050_Module3Project_Data'!$C67)</f>
        <v>4.2678184238634072E-2</v>
      </c>
      <c r="Q343" s="42">
        <f>ABS(('6050_Module3Project_Data'!$C67-'Part 1'!L343)/'6050_Module3Project_Data'!$C67)</f>
        <v>4.5377303118660436E-2</v>
      </c>
      <c r="R343" s="42">
        <f>ABS(('6050_Module3Project_Data'!$C67-'Part 1'!M343)/'6050_Module3Project_Data'!$C67)</f>
        <v>4.6462859819112863E-2</v>
      </c>
      <c r="S343" s="42">
        <f>ABS(('6050_Module3Project_Data'!$C67-'Part 1'!N343)/'6050_Module3Project_Data'!$C67)</f>
        <v>4.6696866553851434E-2</v>
      </c>
      <c r="U343">
        <f>ABS(('6050_Module3Project_Data'!$C67-'Part 1'!K343)/AVERAGE('6050_Module3Project_Data'!$C$2:$C$253))</f>
        <v>3.1828006922844099E-2</v>
      </c>
      <c r="V343">
        <f>ABS(('6050_Module3Project_Data'!$C67-'Part 1'!L343)/AVERAGE('6050_Module3Project_Data'!$C$2:$C$253))</f>
        <v>3.3840922325212394E-2</v>
      </c>
      <c r="W343">
        <f>ABS(('6050_Module3Project_Data'!$C67-'Part 1'!M343)/AVERAGE('6050_Module3Project_Data'!$C$2:$C$253))</f>
        <v>3.4650495337596142E-2</v>
      </c>
      <c r="X343" s="41">
        <f>ABS(('6050_Module3Project_Data'!$C67-'Part 1'!N343)/AVERAGE('6050_Module3Project_Data'!$C$2:$C$253))</f>
        <v>3.4825009977947435E-2</v>
      </c>
      <c r="Z343" s="39">
        <f t="shared" si="11"/>
        <v>1.039504068956095</v>
      </c>
      <c r="AA343">
        <f t="shared" si="12"/>
        <v>-0.69172246636734869</v>
      </c>
      <c r="AB343">
        <f t="shared" si="13"/>
        <v>-2.1492486595007145</v>
      </c>
      <c r="AC343">
        <f t="shared" si="14"/>
        <v>-3.2034875121496609</v>
      </c>
      <c r="AE343" s="40">
        <f t="shared" ref="AE343:AH406" si="17">$W85+Z343</f>
        <v>365.63811182542298</v>
      </c>
      <c r="AF343" s="40">
        <f t="shared" si="17"/>
        <v>363.90688529009952</v>
      </c>
      <c r="AG343" s="40">
        <f t="shared" si="17"/>
        <v>362.44935909696619</v>
      </c>
      <c r="AH343" s="40">
        <f t="shared" si="17"/>
        <v>361.39512024431724</v>
      </c>
      <c r="AJ343" s="42">
        <f>ABS(('6050_Module3Project_Data'!$E67-'Part 1'!AE343)/'6050_Module3Project_Data'!$E67)</f>
        <v>3.7693125578925638E-2</v>
      </c>
      <c r="AK343" s="42">
        <f>ABS(('6050_Module3Project_Data'!$E67-'Part 1'!AF343)/'6050_Module3Project_Data'!$E67)</f>
        <v>4.2249464598960222E-2</v>
      </c>
      <c r="AL343" s="42">
        <f>ABS(('6050_Module3Project_Data'!$E67-'Part 1'!AG343)/'6050_Module3Project_Data'!$E67)</f>
        <v>4.6085463719234263E-2</v>
      </c>
      <c r="AM343" s="42">
        <f>ABS(('6050_Module3Project_Data'!$E67-'Part 1'!AH343)/'6050_Module3Project_Data'!$E67)</f>
        <v>4.8860068615099859E-2</v>
      </c>
      <c r="AO343">
        <f>ABS(('6050_Module3Project_Data'!$E67-'Part 1'!AE343)/AVERAGE('6050_Module3Project_Data'!$E$2:$E$253))</f>
        <v>3.2079139918895765E-2</v>
      </c>
      <c r="AP343">
        <f>ABS(('6050_Module3Project_Data'!$E67-'Part 1'!AF343)/AVERAGE('6050_Module3Project_Data'!$E$2:$E$253))</f>
        <v>3.5956861245973352E-2</v>
      </c>
      <c r="AQ343">
        <f>ABS(('6050_Module3Project_Data'!$E67-'Part 1'!AG343)/AVERAGE('6050_Module3Project_Data'!$E$2:$E$253))</f>
        <v>3.9221529554001197E-2</v>
      </c>
      <c r="AR343" s="41">
        <f>ABS(('6050_Module3Project_Data'!$E67-'Part 1'!AH343)/AVERAGE('6050_Module3Project_Data'!$E$2:$E$253))</f>
        <v>4.1582886891899692E-2</v>
      </c>
    </row>
    <row r="344" spans="5:44" x14ac:dyDescent="0.2">
      <c r="E344" s="39">
        <v>67</v>
      </c>
      <c r="F344" s="29">
        <f t="shared" ref="F344:F407" si="18">C$278*($H86-$H85)+(1-C$278)*F343</f>
        <v>0.51606437580940345</v>
      </c>
      <c r="G344" s="29">
        <f t="shared" ref="G344:G407" si="19">C$279*($H86-$H85)+(1-C$279)*G343</f>
        <v>0.86543841008646671</v>
      </c>
      <c r="H344" s="29">
        <f t="shared" ref="H344:H407" si="20">C$280*($H86-$H85)+(1-C$280)*H343</f>
        <v>1.3871118178320667</v>
      </c>
      <c r="I344" s="29">
        <f t="shared" ref="I344:I407" si="21">C$281*($H86-$H85)+(1-C$281)*I343</f>
        <v>1.9691656475329804</v>
      </c>
      <c r="K344" s="40">
        <f t="shared" si="16"/>
        <v>98.688520070726554</v>
      </c>
      <c r="L344" s="40">
        <f t="shared" si="16"/>
        <v>99.037894105003616</v>
      </c>
      <c r="M344" s="40">
        <f t="shared" si="16"/>
        <v>99.559567512749211</v>
      </c>
      <c r="N344" s="40">
        <f t="shared" si="16"/>
        <v>100.14162134245012</v>
      </c>
      <c r="P344" s="42">
        <f>ABS(('6050_Module3Project_Data'!$C68-'Part 1'!K344)/'6050_Module3Project_Data'!$C68)</f>
        <v>1.8805743641112673E-2</v>
      </c>
      <c r="Q344" s="42">
        <f>ABS(('6050_Module3Project_Data'!$C68-'Part 1'!L344)/'6050_Module3Project_Data'!$C68)</f>
        <v>1.5332150202808894E-2</v>
      </c>
      <c r="R344" s="42">
        <f>ABS(('6050_Module3Project_Data'!$C68-'Part 1'!M344)/'6050_Module3Project_Data'!$C68)</f>
        <v>1.0145498796867129E-2</v>
      </c>
      <c r="S344" s="42">
        <f>ABS(('6050_Module3Project_Data'!$C68-'Part 1'!N344)/'6050_Module3Project_Data'!$C68)</f>
        <v>4.358525051745255E-3</v>
      </c>
      <c r="U344">
        <f>ABS(('6050_Module3Project_Data'!$C68-'Part 1'!K344)/AVERAGE('6050_Module3Project_Data'!$C$2:$C$253))</f>
        <v>1.412307596575137E-2</v>
      </c>
      <c r="V344">
        <f>ABS(('6050_Module3Project_Data'!$C68-'Part 1'!L344)/AVERAGE('6050_Module3Project_Data'!$C$2:$C$253))</f>
        <v>1.1514414221790835E-2</v>
      </c>
      <c r="W344">
        <f>ABS(('6050_Module3Project_Data'!$C68-'Part 1'!M344)/AVERAGE('6050_Module3Project_Data'!$C$2:$C$253))</f>
        <v>7.6192493608891855E-3</v>
      </c>
      <c r="X344" s="41">
        <f>ABS(('6050_Module3Project_Data'!$C68-'Part 1'!N344)/AVERAGE('6050_Module3Project_Data'!$C$2:$C$253))</f>
        <v>3.2732436206275232E-3</v>
      </c>
      <c r="Z344" s="39">
        <f t="shared" ref="Z344:Z407" si="22">$C$278*($W86-$W85)+(1-$C$278)*Z343</f>
        <v>2.6749693043888474</v>
      </c>
      <c r="AA344">
        <f t="shared" ref="AA344:AA407" si="23">$C$279*($W86-$W85)+(1-$C$279)*AA343</f>
        <v>3.271698618627533</v>
      </c>
      <c r="AB344">
        <f t="shared" ref="AB344:AB407" si="24">$C$280*($W86-$W85)+(1-$C$280)*AB343</f>
        <v>4.6703986838716265</v>
      </c>
      <c r="AC344">
        <f t="shared" ref="AC344:AC407" si="25">$C$281*($W86-$W85)+(1-$C$281)*AC343</f>
        <v>6.732766694465953</v>
      </c>
      <c r="AE344" s="40">
        <f t="shared" si="17"/>
        <v>376.49040730697561</v>
      </c>
      <c r="AF344" s="40">
        <f t="shared" si="17"/>
        <v>377.08713662121426</v>
      </c>
      <c r="AG344" s="40">
        <f t="shared" si="17"/>
        <v>378.48583668645836</v>
      </c>
      <c r="AH344" s="40">
        <f t="shared" si="17"/>
        <v>380.54820469705271</v>
      </c>
      <c r="AJ344" s="42">
        <f>ABS(('6050_Module3Project_Data'!$E68-'Part 1'!AE344)/'6050_Module3Project_Data'!$E68)</f>
        <v>1.1309789729631925E-2</v>
      </c>
      <c r="AK344" s="42">
        <f>ABS(('6050_Module3Project_Data'!$E68-'Part 1'!AF344)/'6050_Module3Project_Data'!$E68)</f>
        <v>1.2912694307267386E-2</v>
      </c>
      <c r="AL344" s="42">
        <f>ABS(('6050_Module3Project_Data'!$E68-'Part 1'!AG344)/'6050_Module3Project_Data'!$E68)</f>
        <v>1.6669812792688688E-2</v>
      </c>
      <c r="AM344" s="42">
        <f>ABS(('6050_Module3Project_Data'!$E68-'Part 1'!AH344)/'6050_Module3Project_Data'!$E68)</f>
        <v>2.2209643074310455E-2</v>
      </c>
      <c r="AO344">
        <f>ABS(('6050_Module3Project_Data'!$E68-'Part 1'!AE344)/AVERAGE('6050_Module3Project_Data'!$E$2:$E$253))</f>
        <v>9.4307651425628337E-3</v>
      </c>
      <c r="AP344">
        <f>ABS(('6050_Module3Project_Data'!$E68-'Part 1'!AF344)/AVERAGE('6050_Module3Project_Data'!$E$2:$E$253))</f>
        <v>1.0767360868831113E-2</v>
      </c>
      <c r="AQ344">
        <f>ABS(('6050_Module3Project_Data'!$E68-'Part 1'!AG344)/AVERAGE('6050_Module3Project_Data'!$E$2:$E$253))</f>
        <v>1.3900266333550378E-2</v>
      </c>
      <c r="AR344" s="41">
        <f>ABS(('6050_Module3Project_Data'!$E68-'Part 1'!AH344)/AVERAGE('6050_Module3Project_Data'!$E$2:$E$253))</f>
        <v>1.8519701315506749E-2</v>
      </c>
    </row>
    <row r="345" spans="5:44" x14ac:dyDescent="0.2">
      <c r="E345" s="39">
        <v>68</v>
      </c>
      <c r="F345" s="29">
        <f t="shared" si="18"/>
        <v>0.70175703325746519</v>
      </c>
      <c r="G345" s="29">
        <f t="shared" si="19"/>
        <v>1.0970741112717648</v>
      </c>
      <c r="H345" s="29">
        <f t="shared" si="20"/>
        <v>1.4215613249626537</v>
      </c>
      <c r="I345" s="29">
        <f t="shared" si="21"/>
        <v>1.5494552599463656</v>
      </c>
      <c r="K345" s="40">
        <f t="shared" si="16"/>
        <v>100.31874039122432</v>
      </c>
      <c r="L345" s="40">
        <f t="shared" si="16"/>
        <v>100.71405746923863</v>
      </c>
      <c r="M345" s="40">
        <f t="shared" si="16"/>
        <v>101.03854468292951</v>
      </c>
      <c r="N345" s="40">
        <f t="shared" si="16"/>
        <v>101.16643861791323</v>
      </c>
      <c r="P345" s="42">
        <f>ABS(('6050_Module3Project_Data'!$C69-'Part 1'!K345)/'6050_Module3Project_Data'!$C69)</f>
        <v>1.7927176523591905E-2</v>
      </c>
      <c r="Q345" s="42">
        <f>ABS(('6050_Module3Project_Data'!$C69-'Part 1'!L345)/'6050_Module3Project_Data'!$C69)</f>
        <v>1.4057210080034866E-2</v>
      </c>
      <c r="R345" s="42">
        <f>ABS(('6050_Module3Project_Data'!$C69-'Part 1'!M345)/'6050_Module3Project_Data'!$C69)</f>
        <v>1.0880634368571104E-2</v>
      </c>
      <c r="S345" s="42">
        <f>ABS(('6050_Module3Project_Data'!$C69-'Part 1'!N345)/'6050_Module3Project_Data'!$C69)</f>
        <v>9.6286134864792192E-3</v>
      </c>
      <c r="U345">
        <f>ABS(('6050_Module3Project_Data'!$C69-'Part 1'!K345)/AVERAGE('6050_Module3Project_Data'!$C$2:$C$253))</f>
        <v>1.3673428271654199E-2</v>
      </c>
      <c r="V345">
        <f>ABS(('6050_Module3Project_Data'!$C69-'Part 1'!L345)/AVERAGE('6050_Module3Project_Data'!$C$2:$C$253))</f>
        <v>1.072172483357796E-2</v>
      </c>
      <c r="W345">
        <f>ABS(('6050_Module3Project_Data'!$C69-'Part 1'!M345)/AVERAGE('6050_Module3Project_Data'!$C$2:$C$253))</f>
        <v>8.2988848463095115E-3</v>
      </c>
      <c r="X345" s="41">
        <f>ABS(('6050_Module3Project_Data'!$C69-'Part 1'!N345)/AVERAGE('6050_Module3Project_Data'!$C$2:$C$253))</f>
        <v>7.3439426275296775E-3</v>
      </c>
      <c r="Z345" s="39">
        <f t="shared" si="22"/>
        <v>1.9557227392006737</v>
      </c>
      <c r="AA345">
        <f t="shared" si="23"/>
        <v>1.5945137625557113</v>
      </c>
      <c r="AB345">
        <f t="shared" si="24"/>
        <v>1.3154013606174382</v>
      </c>
      <c r="AC345">
        <f t="shared" si="25"/>
        <v>0.60954252165157352</v>
      </c>
      <c r="AE345" s="40">
        <f t="shared" si="17"/>
        <v>374.84989722023539</v>
      </c>
      <c r="AF345" s="40">
        <f t="shared" si="17"/>
        <v>374.48868824359045</v>
      </c>
      <c r="AG345" s="40">
        <f t="shared" si="17"/>
        <v>374.20957584165217</v>
      </c>
      <c r="AH345" s="40">
        <f t="shared" si="17"/>
        <v>373.5037170026863</v>
      </c>
      <c r="AJ345" s="42">
        <f>ABS(('6050_Module3Project_Data'!$E69-'Part 1'!AE345)/'6050_Module3Project_Data'!$E69)</f>
        <v>1.0050393860428806E-2</v>
      </c>
      <c r="AK345" s="42">
        <f>ABS(('6050_Module3Project_Data'!$E69-'Part 1'!AF345)/'6050_Module3Project_Data'!$E69)</f>
        <v>9.0770995582783211E-3</v>
      </c>
      <c r="AL345" s="42">
        <f>ABS(('6050_Module3Project_Data'!$E69-'Part 1'!AG345)/'6050_Module3Project_Data'!$E69)</f>
        <v>8.3250182756110548E-3</v>
      </c>
      <c r="AM345" s="42">
        <f>ABS(('6050_Module3Project_Data'!$E69-'Part 1'!AH345)/'6050_Module3Project_Data'!$E69)</f>
        <v>6.4230489711124654E-3</v>
      </c>
      <c r="AO345">
        <f>ABS(('6050_Module3Project_Data'!$E69-'Part 1'!AE345)/AVERAGE('6050_Module3Project_Data'!$E$2:$E$253))</f>
        <v>8.354493594246136E-3</v>
      </c>
      <c r="AP345">
        <f>ABS(('6050_Module3Project_Data'!$E69-'Part 1'!AF345)/AVERAGE('6050_Module3Project_Data'!$E$2:$E$253))</f>
        <v>7.5454326633459055E-3</v>
      </c>
      <c r="AQ345">
        <f>ABS(('6050_Module3Project_Data'!$E69-'Part 1'!AG345)/AVERAGE('6050_Module3Project_Data'!$E$2:$E$253))</f>
        <v>6.9202573373186305E-3</v>
      </c>
      <c r="AR345" s="41">
        <f>ABS(('6050_Module3Project_Data'!$E69-'Part 1'!AH345)/AVERAGE('6050_Module3Project_Data'!$E$2:$E$253))</f>
        <v>5.3392257288510719E-3</v>
      </c>
    </row>
    <row r="346" spans="5:44" x14ac:dyDescent="0.2">
      <c r="E346" s="39">
        <v>69</v>
      </c>
      <c r="F346" s="29">
        <f t="shared" si="18"/>
        <v>0.86536780364994881</v>
      </c>
      <c r="G346" s="29">
        <f t="shared" si="19"/>
        <v>1.266168820851012</v>
      </c>
      <c r="H346" s="29">
        <f t="shared" si="20"/>
        <v>1.4805110611169912</v>
      </c>
      <c r="I346" s="29">
        <f t="shared" si="21"/>
        <v>1.5257397601651794</v>
      </c>
      <c r="K346" s="40">
        <f t="shared" si="16"/>
        <v>102.00216204683669</v>
      </c>
      <c r="L346" s="40">
        <f t="shared" si="16"/>
        <v>102.40296306403775</v>
      </c>
      <c r="M346" s="40">
        <f t="shared" si="16"/>
        <v>102.61730530430373</v>
      </c>
      <c r="N346" s="40">
        <f t="shared" si="16"/>
        <v>102.66253400335192</v>
      </c>
      <c r="P346" s="42">
        <f>ABS(('6050_Module3Project_Data'!$C70-'Part 1'!K346)/'6050_Module3Project_Data'!$C70)</f>
        <v>1.3299501899228616E-3</v>
      </c>
      <c r="Q346" s="42">
        <f>ABS(('6050_Module3Project_Data'!$C70-'Part 1'!L346)/'6050_Module3Project_Data'!$C70)</f>
        <v>2.594162434555835E-3</v>
      </c>
      <c r="R346" s="42">
        <f>ABS(('6050_Module3Project_Data'!$C70-'Part 1'!M346)/'6050_Module3Project_Data'!$C70)</f>
        <v>4.6927177148305653E-3</v>
      </c>
      <c r="S346" s="42">
        <f>ABS(('6050_Module3Project_Data'!$C70-'Part 1'!N346)/'6050_Module3Project_Data'!$C70)</f>
        <v>5.1355372220344012E-3</v>
      </c>
      <c r="U346">
        <f>ABS(('6050_Module3Project_Data'!$C70-'Part 1'!K346)/AVERAGE('6050_Module3Project_Data'!$C$2:$C$253))</f>
        <v>1.0142613398822448E-3</v>
      </c>
      <c r="V346">
        <f>ABS(('6050_Module3Project_Data'!$C70-'Part 1'!L346)/AVERAGE('6050_Module3Project_Data'!$C$2:$C$253))</f>
        <v>1.9783888800357233E-3</v>
      </c>
      <c r="W346">
        <f>ABS(('6050_Module3Project_Data'!$C70-'Part 1'!M346)/AVERAGE('6050_Module3Project_Data'!$C$2:$C$253))</f>
        <v>3.5788123444001007E-3</v>
      </c>
      <c r="X346" s="41">
        <f>ABS(('6050_Module3Project_Data'!$C70-'Part 1'!N346)/AVERAGE('6050_Module3Project_Data'!$C$2:$C$253))</f>
        <v>3.916520260159418E-3</v>
      </c>
      <c r="Z346" s="39">
        <f t="shared" si="22"/>
        <v>1.3516766656363699</v>
      </c>
      <c r="AA346">
        <f t="shared" si="23"/>
        <v>0.53090520608508873</v>
      </c>
      <c r="AB346">
        <f t="shared" si="24"/>
        <v>-0.11254403292553161</v>
      </c>
      <c r="AC346">
        <f t="shared" si="25"/>
        <v>-0.72969759856636141</v>
      </c>
      <c r="AE346" s="40">
        <f t="shared" si="17"/>
        <v>373.18134351805026</v>
      </c>
      <c r="AF346" s="40">
        <f t="shared" si="17"/>
        <v>372.36057205849897</v>
      </c>
      <c r="AG346" s="40">
        <f t="shared" si="17"/>
        <v>371.71712281948834</v>
      </c>
      <c r="AH346" s="40">
        <f t="shared" si="17"/>
        <v>371.09996925384752</v>
      </c>
      <c r="AJ346" s="42">
        <f>ABS(('6050_Module3Project_Data'!$E70-'Part 1'!AE346)/'6050_Module3Project_Data'!$E70)</f>
        <v>6.6393566845139567E-3</v>
      </c>
      <c r="AK346" s="42">
        <f>ABS(('6050_Module3Project_Data'!$E70-'Part 1'!AF346)/'6050_Module3Project_Data'!$E70)</f>
        <v>4.4253637602193691E-3</v>
      </c>
      <c r="AL346" s="42">
        <f>ABS(('6050_Module3Project_Data'!$E70-'Part 1'!AG346)/'6050_Module3Project_Data'!$E70)</f>
        <v>2.6896892972073216E-3</v>
      </c>
      <c r="AM346" s="42">
        <f>ABS(('6050_Module3Project_Data'!$E70-'Part 1'!AH346)/'6050_Module3Project_Data'!$E70)</f>
        <v>1.0249461928613791E-3</v>
      </c>
      <c r="AO346">
        <f>ABS(('6050_Module3Project_Data'!$E70-'Part 1'!AE346)/AVERAGE('6050_Module3Project_Data'!$E$2:$E$253))</f>
        <v>5.5130853214185307E-3</v>
      </c>
      <c r="AP346">
        <f>ABS(('6050_Module3Project_Data'!$E70-'Part 1'!AF346)/AVERAGE('6050_Module3Project_Data'!$E$2:$E$253))</f>
        <v>3.674664451347964E-3</v>
      </c>
      <c r="AQ346">
        <f>ABS(('6050_Module3Project_Data'!$E70-'Part 1'!AG346)/AVERAGE('6050_Module3Project_Data'!$E$2:$E$253))</f>
        <v>2.2334221955866715E-3</v>
      </c>
      <c r="AR346" s="41">
        <f>ABS(('6050_Module3Project_Data'!$E70-'Part 1'!AH346)/AVERAGE('6050_Module3Project_Data'!$E$2:$E$253))</f>
        <v>8.510788137482834E-4</v>
      </c>
    </row>
    <row r="347" spans="5:44" x14ac:dyDescent="0.2">
      <c r="E347" s="39">
        <v>70</v>
      </c>
      <c r="F347" s="29">
        <f t="shared" si="18"/>
        <v>0.81243899373754946</v>
      </c>
      <c r="G347" s="29">
        <f t="shared" si="19"/>
        <v>0.99999079414578773</v>
      </c>
      <c r="H347" s="29">
        <f t="shared" si="20"/>
        <v>0.95263867689956738</v>
      </c>
      <c r="I347" s="29">
        <f t="shared" si="21"/>
        <v>0.78572695530339698</v>
      </c>
      <c r="K347" s="40">
        <f t="shared" si="16"/>
        <v>102.54995699101224</v>
      </c>
      <c r="L347" s="40">
        <f t="shared" si="16"/>
        <v>102.73750879142048</v>
      </c>
      <c r="M347" s="40">
        <f t="shared" si="16"/>
        <v>102.69015667417426</v>
      </c>
      <c r="N347" s="40">
        <f t="shared" si="16"/>
        <v>102.5232449525781</v>
      </c>
      <c r="P347" s="42">
        <f>ABS(('6050_Module3Project_Data'!$C71-'Part 1'!K347)/'6050_Module3Project_Data'!$C71)</f>
        <v>5.4346640308839837E-2</v>
      </c>
      <c r="Q347" s="42">
        <f>ABS(('6050_Module3Project_Data'!$C71-'Part 1'!L347)/'6050_Module3Project_Data'!$C71)</f>
        <v>5.2617151624727312E-2</v>
      </c>
      <c r="R347" s="42">
        <f>ABS(('6050_Module3Project_Data'!$C71-'Part 1'!M347)/'6050_Module3Project_Data'!$C71)</f>
        <v>5.3053804062975551E-2</v>
      </c>
      <c r="S347" s="42">
        <f>ABS(('6050_Module3Project_Data'!$C71-'Part 1'!N347)/'6050_Module3Project_Data'!$C71)</f>
        <v>5.4592962488103733E-2</v>
      </c>
      <c r="U347">
        <f>ABS(('6050_Module3Project_Data'!$C71-'Part 1'!K347)/AVERAGE('6050_Module3Project_Data'!$C$2:$C$253))</f>
        <v>4.4005135090138162E-2</v>
      </c>
      <c r="V347">
        <f>ABS(('6050_Module3Project_Data'!$C71-'Part 1'!L347)/AVERAGE('6050_Module3Project_Data'!$C$2:$C$253))</f>
        <v>4.2604747085493506E-2</v>
      </c>
      <c r="W347">
        <f>ABS(('6050_Module3Project_Data'!$C71-'Part 1'!M347)/AVERAGE('6050_Module3Project_Data'!$C$2:$C$253))</f>
        <v>4.295830987103752E-2</v>
      </c>
      <c r="X347" s="41">
        <f>ABS(('6050_Module3Project_Data'!$C71-'Part 1'!N347)/AVERAGE('6050_Module3Project_Data'!$C$2:$C$253))</f>
        <v>4.4204585152048274E-2</v>
      </c>
      <c r="Z347" s="39">
        <f t="shared" si="22"/>
        <v>0.94818145421942968</v>
      </c>
      <c r="AA347">
        <f t="shared" si="23"/>
        <v>5.2223367071720705E-2</v>
      </c>
      <c r="AB347">
        <f t="shared" si="24"/>
        <v>-0.44449724803921142</v>
      </c>
      <c r="AC347">
        <f t="shared" si="25"/>
        <v>-0.67857903287193733</v>
      </c>
      <c r="AE347" s="40">
        <f t="shared" si="17"/>
        <v>372.11204891518497</v>
      </c>
      <c r="AF347" s="40">
        <f t="shared" si="17"/>
        <v>371.2160908280373</v>
      </c>
      <c r="AG347" s="40">
        <f t="shared" si="17"/>
        <v>370.71937021292632</v>
      </c>
      <c r="AH347" s="40">
        <f t="shared" si="17"/>
        <v>370.48528842809361</v>
      </c>
      <c r="AJ347" s="42">
        <f>ABS(('6050_Module3Project_Data'!$E71-'Part 1'!AE347)/'6050_Module3Project_Data'!$E71)</f>
        <v>6.2028514343569326E-2</v>
      </c>
      <c r="AK347" s="42">
        <f>ABS(('6050_Module3Project_Data'!$E71-'Part 1'!AF347)/'6050_Module3Project_Data'!$E71)</f>
        <v>6.4286928551165565E-2</v>
      </c>
      <c r="AL347" s="42">
        <f>ABS(('6050_Module3Project_Data'!$E71-'Part 1'!AG347)/'6050_Module3Project_Data'!$E71)</f>
        <v>6.5538997046851413E-2</v>
      </c>
      <c r="AM347" s="42">
        <f>ABS(('6050_Module3Project_Data'!$E71-'Part 1'!AH347)/'6050_Module3Project_Data'!$E71)</f>
        <v>6.6129039858216263E-2</v>
      </c>
      <c r="AO347">
        <f>ABS(('6050_Module3Project_Data'!$E71-'Part 1'!AE347)/AVERAGE('6050_Module3Project_Data'!$E$2:$E$253))</f>
        <v>5.5118599122388354E-2</v>
      </c>
      <c r="AP347">
        <f>ABS(('6050_Module3Project_Data'!$E71-'Part 1'!AF347)/AVERAGE('6050_Module3Project_Data'!$E$2:$E$253))</f>
        <v>5.712542821829928E-2</v>
      </c>
      <c r="AQ347">
        <f>ABS(('6050_Module3Project_Data'!$E71-'Part 1'!AG347)/AVERAGE('6050_Module3Project_Data'!$E$2:$E$253))</f>
        <v>5.8238017520458422E-2</v>
      </c>
      <c r="AR347" s="41">
        <f>ABS(('6050_Module3Project_Data'!$E71-'Part 1'!AH347)/AVERAGE('6050_Module3Project_Data'!$E$2:$E$253))</f>
        <v>5.8762330145528369E-2</v>
      </c>
    </row>
    <row r="348" spans="5:44" x14ac:dyDescent="0.2">
      <c r="E348" s="39">
        <v>71</v>
      </c>
      <c r="F348" s="29">
        <f t="shared" si="18"/>
        <v>1.454668639317076</v>
      </c>
      <c r="G348" s="29">
        <f t="shared" si="19"/>
        <v>2.2094293651415455</v>
      </c>
      <c r="H348" s="29">
        <f t="shared" si="20"/>
        <v>2.7952078037409365</v>
      </c>
      <c r="I348" s="29">
        <f t="shared" si="21"/>
        <v>3.3760151683688253</v>
      </c>
      <c r="K348" s="40">
        <f t="shared" si="16"/>
        <v>107.21577385822695</v>
      </c>
      <c r="L348" s="40">
        <f t="shared" si="16"/>
        <v>107.97053458405142</v>
      </c>
      <c r="M348" s="40">
        <f t="shared" si="16"/>
        <v>108.55631302265081</v>
      </c>
      <c r="N348" s="40">
        <f t="shared" si="16"/>
        <v>109.1371203872787</v>
      </c>
      <c r="P348" s="42">
        <f>ABS(('6050_Module3Project_Data'!$C72-'Part 1'!K348)/'6050_Module3Project_Data'!$C72)</f>
        <v>6.0878251996406528E-2</v>
      </c>
      <c r="Q348" s="42">
        <f>ABS(('6050_Module3Project_Data'!$C72-'Part 1'!L348)/'6050_Module3Project_Data'!$C72)</f>
        <v>5.4267170560777393E-2</v>
      </c>
      <c r="R348" s="42">
        <f>ABS(('6050_Module3Project_Data'!$C72-'Part 1'!M348)/'6050_Module3Project_Data'!$C72)</f>
        <v>4.9136234585556958E-2</v>
      </c>
      <c r="S348" s="42">
        <f>ABS(('6050_Module3Project_Data'!$C72-'Part 1'!N348)/'6050_Module3Project_Data'!$C72)</f>
        <v>4.4048841118211779E-2</v>
      </c>
      <c r="U348">
        <f>ABS(('6050_Module3Project_Data'!$C72-'Part 1'!K348)/AVERAGE('6050_Module3Project_Data'!$C$2:$C$253))</f>
        <v>5.1895070361766861E-2</v>
      </c>
      <c r="V348">
        <f>ABS(('6050_Module3Project_Data'!$C72-'Part 1'!L348)/AVERAGE('6050_Module3Project_Data'!$C$2:$C$253))</f>
        <v>4.6259518666071066E-2</v>
      </c>
      <c r="W348">
        <f>ABS(('6050_Module3Project_Data'!$C72-'Part 1'!M348)/AVERAGE('6050_Module3Project_Data'!$C$2:$C$253))</f>
        <v>4.1885702488308564E-2</v>
      </c>
      <c r="X348" s="41">
        <f>ABS(('6050_Module3Project_Data'!$C72-'Part 1'!N348)/AVERAGE('6050_Module3Project_Data'!$C$2:$C$253))</f>
        <v>3.7549003695421822E-2</v>
      </c>
      <c r="Z348" s="39">
        <f t="shared" si="22"/>
        <v>3.8252812120596733</v>
      </c>
      <c r="AA348">
        <f t="shared" si="23"/>
        <v>6.1648061176112909</v>
      </c>
      <c r="AB348">
        <f t="shared" si="24"/>
        <v>9.0224092468367019</v>
      </c>
      <c r="AC348">
        <f t="shared" si="25"/>
        <v>12.13122838816213</v>
      </c>
      <c r="AE348" s="40">
        <f t="shared" si="17"/>
        <v>390.32282891644587</v>
      </c>
      <c r="AF348" s="40">
        <f t="shared" si="17"/>
        <v>392.6623538219975</v>
      </c>
      <c r="AG348" s="40">
        <f t="shared" si="17"/>
        <v>395.51995695122287</v>
      </c>
      <c r="AH348" s="40">
        <f t="shared" si="17"/>
        <v>398.62877609254832</v>
      </c>
      <c r="AJ348" s="42">
        <f>ABS(('6050_Module3Project_Data'!$E72-'Part 1'!AE348)/'6050_Module3Project_Data'!$E72)</f>
        <v>5.6165299404596247E-2</v>
      </c>
      <c r="AK348" s="42">
        <f>ABS(('6050_Module3Project_Data'!$E72-'Part 1'!AF348)/'6050_Module3Project_Data'!$E72)</f>
        <v>5.050812379204838E-2</v>
      </c>
      <c r="AL348" s="42">
        <f>ABS(('6050_Module3Project_Data'!$E72-'Part 1'!AG348)/'6050_Module3Project_Data'!$E72)</f>
        <v>4.3598189773123068E-2</v>
      </c>
      <c r="AM348" s="42">
        <f>ABS(('6050_Module3Project_Data'!$E72-'Part 1'!AH348)/'6050_Module3Project_Data'!$E72)</f>
        <v>3.6080793489632106E-2</v>
      </c>
      <c r="AO348">
        <f>ABS(('6050_Module3Project_Data'!$E72-'Part 1'!AE348)/AVERAGE('6050_Module3Project_Data'!$E$2:$E$253))</f>
        <v>5.2025802246237728E-2</v>
      </c>
      <c r="AP348">
        <f>ABS(('6050_Module3Project_Data'!$E72-'Part 1'!AF348)/AVERAGE('6050_Module3Project_Data'!$E$2:$E$253))</f>
        <v>4.6785572018486661E-2</v>
      </c>
      <c r="AQ348">
        <f>ABS(('6050_Module3Project_Data'!$E72-'Part 1'!AG348)/AVERAGE('6050_Module3Project_Data'!$E$2:$E$253))</f>
        <v>4.0384914234870541E-2</v>
      </c>
      <c r="AR348" s="41">
        <f>ABS(('6050_Module3Project_Data'!$E72-'Part 1'!AH348)/AVERAGE('6050_Module3Project_Data'!$E$2:$E$253))</f>
        <v>3.3421565394972819E-2</v>
      </c>
    </row>
    <row r="349" spans="5:44" x14ac:dyDescent="0.2">
      <c r="E349" s="39">
        <v>72</v>
      </c>
      <c r="F349" s="29">
        <f t="shared" si="18"/>
        <v>2.1723223331844754</v>
      </c>
      <c r="G349" s="29">
        <f t="shared" si="19"/>
        <v>3.3428324625465562</v>
      </c>
      <c r="H349" s="29">
        <f t="shared" si="20"/>
        <v>4.1438453866888185</v>
      </c>
      <c r="I349" s="29">
        <f t="shared" si="21"/>
        <v>4.7095527205970233</v>
      </c>
      <c r="K349" s="40">
        <f t="shared" si="16"/>
        <v>112.97636466074843</v>
      </c>
      <c r="L349" s="40">
        <f t="shared" si="16"/>
        <v>114.1468747901105</v>
      </c>
      <c r="M349" s="40">
        <f t="shared" si="16"/>
        <v>114.94788771425277</v>
      </c>
      <c r="N349" s="40">
        <f t="shared" si="16"/>
        <v>115.51359504816097</v>
      </c>
      <c r="P349" s="42">
        <f>ABS(('6050_Module3Project_Data'!$C73-'Part 1'!K349)/'6050_Module3Project_Data'!$C73)</f>
        <v>2.0866307138880061E-2</v>
      </c>
      <c r="Q349" s="42">
        <f>ABS(('6050_Module3Project_Data'!$C73-'Part 1'!L349)/'6050_Module3Project_Data'!$C73)</f>
        <v>1.072183215125622E-2</v>
      </c>
      <c r="R349" s="42">
        <f>ABS(('6050_Module3Project_Data'!$C73-'Part 1'!M349)/'6050_Module3Project_Data'!$C73)</f>
        <v>3.7796832796755126E-3</v>
      </c>
      <c r="S349" s="42">
        <f>ABS(('6050_Module3Project_Data'!$C73-'Part 1'!N349)/'6050_Module3Project_Data'!$C73)</f>
        <v>1.1231396478583863E-3</v>
      </c>
      <c r="U349">
        <f>ABS(('6050_Module3Project_Data'!$C73-'Part 1'!K349)/AVERAGE('6050_Module3Project_Data'!$C$2:$C$253))</f>
        <v>1.7977046460524761E-2</v>
      </c>
      <c r="V349">
        <f>ABS(('6050_Module3Project_Data'!$C73-'Part 1'!L349)/AVERAGE('6050_Module3Project_Data'!$C$2:$C$253))</f>
        <v>9.2372298290355915E-3</v>
      </c>
      <c r="W349">
        <f>ABS(('6050_Module3Project_Data'!$C73-'Part 1'!M349)/AVERAGE('6050_Module3Project_Data'!$C$2:$C$253))</f>
        <v>3.2563280829979281E-3</v>
      </c>
      <c r="X349" s="41">
        <f>ABS(('6050_Module3Project_Data'!$C73-'Part 1'!N349)/AVERAGE('6050_Module3Project_Data'!$C$2:$C$253))</f>
        <v>9.6762371495943142E-4</v>
      </c>
      <c r="Z349" s="39">
        <f t="shared" si="22"/>
        <v>6.3065177811213928</v>
      </c>
      <c r="AA349">
        <f t="shared" si="23"/>
        <v>10.191469293514084</v>
      </c>
      <c r="AB349">
        <f t="shared" si="24"/>
        <v>13.347842133155645</v>
      </c>
      <c r="AC349">
        <f t="shared" si="25"/>
        <v>15.411416923527042</v>
      </c>
      <c r="AE349" s="40">
        <f t="shared" si="17"/>
        <v>409.03552954287585</v>
      </c>
      <c r="AF349" s="40">
        <f t="shared" si="17"/>
        <v>412.92048105526857</v>
      </c>
      <c r="AG349" s="40">
        <f t="shared" si="17"/>
        <v>416.07685389491013</v>
      </c>
      <c r="AH349" s="40">
        <f t="shared" si="17"/>
        <v>418.14042868528151</v>
      </c>
      <c r="AJ349" s="42">
        <f>ABS(('6050_Module3Project_Data'!$E73-'Part 1'!AE349)/'6050_Module3Project_Data'!$E73)</f>
        <v>4.1510182676330755E-2</v>
      </c>
      <c r="AK349" s="42">
        <f>ABS(('6050_Module3Project_Data'!$E73-'Part 1'!AF349)/'6050_Module3Project_Data'!$E73)</f>
        <v>3.240660561155579E-2</v>
      </c>
      <c r="AL349" s="42">
        <f>ABS(('6050_Module3Project_Data'!$E73-'Part 1'!AG349)/'6050_Module3Project_Data'!$E73)</f>
        <v>2.5010301359320142E-2</v>
      </c>
      <c r="AM349" s="42">
        <f>ABS(('6050_Module3Project_Data'!$E73-'Part 1'!AH349)/'6050_Module3Project_Data'!$E73)</f>
        <v>2.0174742389498519E-2</v>
      </c>
      <c r="AO349">
        <f>ABS(('6050_Module3Project_Data'!$E73-'Part 1'!AE349)/AVERAGE('6050_Module3Project_Data'!$E$2:$E$253))</f>
        <v>3.967810017228162E-2</v>
      </c>
      <c r="AP349">
        <f>ABS(('6050_Module3Project_Data'!$E73-'Part 1'!AF349)/AVERAGE('6050_Module3Project_Data'!$E$2:$E$253))</f>
        <v>3.0976316190295162E-2</v>
      </c>
      <c r="AQ349">
        <f>ABS(('6050_Module3Project_Data'!$E73-'Part 1'!AG349)/AVERAGE('6050_Module3Project_Data'!$E$2:$E$253))</f>
        <v>2.390645327706311E-2</v>
      </c>
      <c r="AR349" s="41">
        <f>ABS(('6050_Module3Project_Data'!$E73-'Part 1'!AH349)/AVERAGE('6050_Module3Project_Data'!$E$2:$E$253))</f>
        <v>1.9284315266021309E-2</v>
      </c>
    </row>
    <row r="350" spans="5:44" x14ac:dyDescent="0.2">
      <c r="E350" s="39">
        <v>73</v>
      </c>
      <c r="F350" s="29">
        <f t="shared" si="18"/>
        <v>2.2874531112399072</v>
      </c>
      <c r="G350" s="29">
        <f t="shared" si="19"/>
        <v>3.1048899669125873</v>
      </c>
      <c r="H350" s="29">
        <f t="shared" si="20"/>
        <v>3.3063238887525079</v>
      </c>
      <c r="I350" s="29">
        <f t="shared" si="21"/>
        <v>3.1402915228887123</v>
      </c>
      <c r="K350" s="40">
        <f t="shared" si="16"/>
        <v>115.8394716622655</v>
      </c>
      <c r="L350" s="40">
        <f t="shared" si="16"/>
        <v>116.65690851793818</v>
      </c>
      <c r="M350" s="40">
        <f t="shared" si="16"/>
        <v>116.85834243977808</v>
      </c>
      <c r="N350" s="40">
        <f t="shared" si="16"/>
        <v>116.6923100739143</v>
      </c>
      <c r="P350" s="42">
        <f>ABS(('6050_Module3Project_Data'!$C74-'Part 1'!K350)/'6050_Module3Project_Data'!$C74)</f>
        <v>3.7954052080102496E-2</v>
      </c>
      <c r="Q350" s="42">
        <f>ABS(('6050_Module3Project_Data'!$C74-'Part 1'!L350)/'6050_Module3Project_Data'!$C74)</f>
        <v>3.116524509233325E-2</v>
      </c>
      <c r="R350" s="42">
        <f>ABS(('6050_Module3Project_Data'!$C74-'Part 1'!M350)/'6050_Module3Project_Data'!$C74)</f>
        <v>2.9492337874276398E-2</v>
      </c>
      <c r="S350" s="42">
        <f>ABS(('6050_Module3Project_Data'!$C74-'Part 1'!N350)/'6050_Module3Project_Data'!$C74)</f>
        <v>3.0871235434069399E-2</v>
      </c>
      <c r="U350">
        <f>ABS(('6050_Module3Project_Data'!$C74-'Part 1'!K350)/AVERAGE('6050_Module3Project_Data'!$C$2:$C$253))</f>
        <v>3.4122908930534823E-2</v>
      </c>
      <c r="V350">
        <f>ABS(('6050_Module3Project_Data'!$C74-'Part 1'!L350)/AVERAGE('6050_Module3Project_Data'!$C$2:$C$253))</f>
        <v>2.8019375054844288E-2</v>
      </c>
      <c r="W350">
        <f>ABS(('6050_Module3Project_Data'!$C74-'Part 1'!M350)/AVERAGE('6050_Module3Project_Data'!$C$2:$C$253))</f>
        <v>2.6515333785930212E-2</v>
      </c>
      <c r="X350" s="41">
        <f>ABS(('6050_Module3Project_Data'!$C74-'Part 1'!N350)/AVERAGE('6050_Module3Project_Data'!$C$2:$C$253))</f>
        <v>2.7755043205047028E-2</v>
      </c>
      <c r="Z350" s="39">
        <f t="shared" si="22"/>
        <v>7.9277328134865863</v>
      </c>
      <c r="AA350">
        <f t="shared" si="23"/>
        <v>11.879918753287393</v>
      </c>
      <c r="AB350">
        <f t="shared" si="24"/>
        <v>13.98669261903067</v>
      </c>
      <c r="AC350">
        <f t="shared" si="25"/>
        <v>14.612357739063293</v>
      </c>
      <c r="AE350" s="40">
        <f t="shared" si="17"/>
        <v>425.06933751818843</v>
      </c>
      <c r="AF350" s="40">
        <f t="shared" si="17"/>
        <v>429.02152345798919</v>
      </c>
      <c r="AG350" s="40">
        <f t="shared" si="17"/>
        <v>431.12829732373251</v>
      </c>
      <c r="AH350" s="40">
        <f t="shared" si="17"/>
        <v>431.75396244376509</v>
      </c>
      <c r="AJ350" s="42">
        <f>ABS(('6050_Module3Project_Data'!$E74-'Part 1'!AE350)/'6050_Module3Project_Data'!$E74)</f>
        <v>3.2107556189107475E-2</v>
      </c>
      <c r="AK350" s="42">
        <f>ABS(('6050_Module3Project_Data'!$E74-'Part 1'!AF350)/'6050_Module3Project_Data'!$E74)</f>
        <v>2.3108339896529981E-2</v>
      </c>
      <c r="AL350" s="42">
        <f>ABS(('6050_Module3Project_Data'!$E74-'Part 1'!AG350)/'6050_Module3Project_Data'!$E74)</f>
        <v>1.8311168410633349E-2</v>
      </c>
      <c r="AM350" s="42">
        <f>ABS(('6050_Module3Project_Data'!$E74-'Part 1'!AH350)/'6050_Module3Project_Data'!$E74)</f>
        <v>1.68865148574712E-2</v>
      </c>
      <c r="AO350">
        <f>ABS(('6050_Module3Project_Data'!$E74-'Part 1'!AE350)/AVERAGE('6050_Module3Project_Data'!$E$2:$E$253))</f>
        <v>3.1583672314087638E-2</v>
      </c>
      <c r="AP350">
        <f>ABS(('6050_Module3Project_Data'!$E74-'Part 1'!AF350)/AVERAGE('6050_Module3Project_Data'!$E$2:$E$253))</f>
        <v>2.2731291996061723E-2</v>
      </c>
      <c r="AQ350">
        <f>ABS(('6050_Module3Project_Data'!$E74-'Part 1'!AG350)/AVERAGE('6050_Module3Project_Data'!$E$2:$E$253))</f>
        <v>1.8012393698331894E-2</v>
      </c>
      <c r="AR350" s="41">
        <f>ABS(('6050_Module3Project_Data'!$E74-'Part 1'!AH350)/AVERAGE('6050_Module3Project_Data'!$E$2:$E$253))</f>
        <v>1.6610985546333119E-2</v>
      </c>
    </row>
    <row r="351" spans="5:44" x14ac:dyDescent="0.2">
      <c r="E351" s="39">
        <v>74</v>
      </c>
      <c r="F351" s="29">
        <f t="shared" si="18"/>
        <v>2.6528602748688588</v>
      </c>
      <c r="G351" s="29">
        <f t="shared" si="19"/>
        <v>3.5087295519014177</v>
      </c>
      <c r="H351" s="29">
        <f t="shared" si="20"/>
        <v>3.7912229131318012</v>
      </c>
      <c r="I351" s="29">
        <f t="shared" si="21"/>
        <v>3.9196494480854729</v>
      </c>
      <c r="K351" s="40">
        <f t="shared" si="16"/>
        <v>120.3193677552791</v>
      </c>
      <c r="L351" s="40">
        <f t="shared" si="16"/>
        <v>121.17523703231166</v>
      </c>
      <c r="M351" s="40">
        <f t="shared" si="16"/>
        <v>121.45773039354205</v>
      </c>
      <c r="N351" s="40">
        <f t="shared" si="16"/>
        <v>121.58615692849573</v>
      </c>
      <c r="P351" s="42">
        <f>ABS(('6050_Module3Project_Data'!$C75-'Part 1'!K351)/'6050_Module3Project_Data'!$C75)</f>
        <v>1.3215728465508236E-2</v>
      </c>
      <c r="Q351" s="42">
        <f>ABS(('6050_Module3Project_Data'!$C75-'Part 1'!L351)/'6050_Module3Project_Data'!$C75)</f>
        <v>2.0423048693150793E-2</v>
      </c>
      <c r="R351" s="42">
        <f>ABS(('6050_Module3Project_Data'!$C75-'Part 1'!M351)/'6050_Module3Project_Data'!$C75)</f>
        <v>2.280194015614358E-2</v>
      </c>
      <c r="S351" s="42">
        <f>ABS(('6050_Module3Project_Data'!$C75-'Part 1'!N351)/'6050_Module3Project_Data'!$C75)</f>
        <v>2.3883426766279792E-2</v>
      </c>
      <c r="U351">
        <f>ABS(('6050_Module3Project_Data'!$C75-'Part 1'!K351)/AVERAGE('6050_Module3Project_Data'!$C$2:$C$253))</f>
        <v>1.1717956183759251E-2</v>
      </c>
      <c r="V351">
        <f>ABS(('6050_Module3Project_Data'!$C75-'Part 1'!L351)/AVERAGE('6050_Module3Project_Data'!$C$2:$C$253))</f>
        <v>1.8108452390627961E-2</v>
      </c>
      <c r="W351">
        <f>ABS(('6050_Module3Project_Data'!$C75-'Part 1'!M351)/AVERAGE('6050_Module3Project_Data'!$C$2:$C$253))</f>
        <v>2.0217738004510044E-2</v>
      </c>
      <c r="X351" s="41">
        <f>ABS(('6050_Module3Project_Data'!$C75-'Part 1'!N351)/AVERAGE('6050_Module3Project_Data'!$C$2:$C$253))</f>
        <v>2.1176656973220187E-2</v>
      </c>
      <c r="Z351" s="39">
        <f t="shared" si="22"/>
        <v>8.9855952942250621</v>
      </c>
      <c r="AA351">
        <f t="shared" si="23"/>
        <v>12.414769338844021</v>
      </c>
      <c r="AB351">
        <f t="shared" si="24"/>
        <v>13.524904177919646</v>
      </c>
      <c r="AC351">
        <f t="shared" si="25"/>
        <v>13.49610772155583</v>
      </c>
      <c r="AE351" s="40">
        <f t="shared" si="17"/>
        <v>439.34424521610583</v>
      </c>
      <c r="AF351" s="40">
        <f t="shared" si="17"/>
        <v>442.77341926072478</v>
      </c>
      <c r="AG351" s="40">
        <f t="shared" si="17"/>
        <v>443.88355409980045</v>
      </c>
      <c r="AH351" s="40">
        <f t="shared" si="17"/>
        <v>443.85475764343664</v>
      </c>
      <c r="AJ351" s="42">
        <f>ABS(('6050_Module3Project_Data'!$E75-'Part 1'!AE351)/'6050_Module3Project_Data'!$E75)</f>
        <v>3.8737124185198098E-2</v>
      </c>
      <c r="AK351" s="42">
        <f>ABS(('6050_Module3Project_Data'!$E75-'Part 1'!AF351)/'6050_Module3Project_Data'!$E75)</f>
        <v>4.6844685452299521E-2</v>
      </c>
      <c r="AL351" s="42">
        <f>ABS(('6050_Module3Project_Data'!$E75-'Part 1'!AG351)/'6050_Module3Project_Data'!$E75)</f>
        <v>4.9469365945455972E-2</v>
      </c>
      <c r="AM351" s="42">
        <f>ABS(('6050_Module3Project_Data'!$E75-'Part 1'!AH351)/'6050_Module3Project_Data'!$E75)</f>
        <v>4.9401282776970742E-2</v>
      </c>
      <c r="AO351">
        <f>ABS(('6050_Module3Project_Data'!$E75-'Part 1'!AE351)/AVERAGE('6050_Module3Project_Data'!$E$2:$E$253))</f>
        <v>3.6698588409357635E-2</v>
      </c>
      <c r="AP351">
        <f>ABS(('6050_Module3Project_Data'!$E75-'Part 1'!AF351)/AVERAGE('6050_Module3Project_Data'!$E$2:$E$253))</f>
        <v>4.4379490391717416E-2</v>
      </c>
      <c r="AQ351">
        <f>ABS(('6050_Module3Project_Data'!$E75-'Part 1'!AG351)/AVERAGE('6050_Module3Project_Data'!$E$2:$E$253))</f>
        <v>4.6866047438748393E-2</v>
      </c>
      <c r="AR351" s="41">
        <f>ABS(('6050_Module3Project_Data'!$E75-'Part 1'!AH351)/AVERAGE('6050_Module3Project_Data'!$E$2:$E$253))</f>
        <v>4.6801547137541234E-2</v>
      </c>
    </row>
    <row r="352" spans="5:44" x14ac:dyDescent="0.2">
      <c r="E352" s="39">
        <v>75</v>
      </c>
      <c r="F352" s="29">
        <f t="shared" si="18"/>
        <v>2.2523073222458567</v>
      </c>
      <c r="G352" s="29">
        <f t="shared" si="19"/>
        <v>2.3652759358423889</v>
      </c>
      <c r="H352" s="29">
        <f t="shared" si="20"/>
        <v>1.9065464723050285</v>
      </c>
      <c r="I352" s="29">
        <f t="shared" si="21"/>
        <v>1.304006299020172</v>
      </c>
      <c r="K352" s="40">
        <f t="shared" si="16"/>
        <v>120.56891031440995</v>
      </c>
      <c r="L352" s="40">
        <f t="shared" si="16"/>
        <v>120.68187892800648</v>
      </c>
      <c r="M352" s="40">
        <f t="shared" si="16"/>
        <v>120.22314946446912</v>
      </c>
      <c r="N352" s="40">
        <f t="shared" si="16"/>
        <v>119.62060929118427</v>
      </c>
      <c r="P352" s="42">
        <f>ABS(('6050_Module3Project_Data'!$C76-'Part 1'!K352)/'6050_Module3Project_Data'!$C76)</f>
        <v>7.4232154997528705E-3</v>
      </c>
      <c r="Q352" s="42">
        <f>ABS(('6050_Module3Project_Data'!$C76-'Part 1'!L352)/'6050_Module3Project_Data'!$C76)</f>
        <v>8.3671338254903572E-3</v>
      </c>
      <c r="R352" s="42">
        <f>ABS(('6050_Module3Project_Data'!$C76-'Part 1'!M352)/'6050_Module3Project_Data'!$C76)</f>
        <v>4.5341829429106561E-3</v>
      </c>
      <c r="S352" s="42">
        <f>ABS(('6050_Module3Project_Data'!$C76-'Part 1'!N352)/'6050_Module3Project_Data'!$C76)</f>
        <v>5.0038987735854016E-4</v>
      </c>
      <c r="U352">
        <f>ABS(('6050_Module3Project_Data'!$C76-'Part 1'!K352)/AVERAGE('6050_Module3Project_Data'!$C$2:$C$253))</f>
        <v>6.6334978724204097E-3</v>
      </c>
      <c r="V352">
        <f>ABS(('6050_Module3Project_Data'!$C76-'Part 1'!L352)/AVERAGE('6050_Module3Project_Data'!$C$2:$C$253))</f>
        <v>7.4769975937644438E-3</v>
      </c>
      <c r="W352">
        <f>ABS(('6050_Module3Project_Data'!$C76-'Part 1'!M352)/AVERAGE('6050_Module3Project_Data'!$C$2:$C$253))</f>
        <v>4.0518145951662149E-3</v>
      </c>
      <c r="X352" s="41">
        <f>ABS(('6050_Module3Project_Data'!$C76-'Part 1'!N352)/AVERAGE('6050_Module3Project_Data'!$C$2:$C$253))</f>
        <v>4.4715597801910659E-4</v>
      </c>
      <c r="Z352" s="39">
        <f t="shared" si="22"/>
        <v>6.3006372247543583</v>
      </c>
      <c r="AA352">
        <f t="shared" si="23"/>
        <v>5.6731835820550289</v>
      </c>
      <c r="AB352">
        <f t="shared" si="24"/>
        <v>2.7464446392907846</v>
      </c>
      <c r="AC352">
        <f t="shared" si="25"/>
        <v>-0.85213449819160081</v>
      </c>
      <c r="AE352" s="40">
        <f t="shared" si="17"/>
        <v>432.22009209350671</v>
      </c>
      <c r="AF352" s="40">
        <f t="shared" si="17"/>
        <v>431.59263845080733</v>
      </c>
      <c r="AG352" s="40">
        <f t="shared" si="17"/>
        <v>428.66589950804308</v>
      </c>
      <c r="AH352" s="40">
        <f t="shared" si="17"/>
        <v>425.06732037056071</v>
      </c>
      <c r="AJ352" s="42">
        <f>ABS(('6050_Module3Project_Data'!$E76-'Part 1'!AE352)/'6050_Module3Project_Data'!$E76)</f>
        <v>1.2045756987683681E-2</v>
      </c>
      <c r="AK352" s="42">
        <f>ABS(('6050_Module3Project_Data'!$E76-'Part 1'!AF352)/'6050_Module3Project_Data'!$E76)</f>
        <v>1.3479969556553053E-2</v>
      </c>
      <c r="AL352" s="42">
        <f>ABS(('6050_Module3Project_Data'!$E76-'Part 1'!AG352)/'6050_Module3Project_Data'!$E76)</f>
        <v>2.0169811629114021E-2</v>
      </c>
      <c r="AM352" s="42">
        <f>ABS(('6050_Module3Project_Data'!$E76-'Part 1'!AH352)/'6050_Module3Project_Data'!$E76)</f>
        <v>2.8395323567883803E-2</v>
      </c>
      <c r="AO352">
        <f>ABS(('6050_Module3Project_Data'!$E76-'Part 1'!AE352)/AVERAGE('6050_Module3Project_Data'!$E$2:$E$253))</f>
        <v>1.1803883467657726E-2</v>
      </c>
      <c r="AP352">
        <f>ABS(('6050_Module3Project_Data'!$E76-'Part 1'!AF352)/AVERAGE('6050_Module3Project_Data'!$E$2:$E$253))</f>
        <v>1.3209297676834755E-2</v>
      </c>
      <c r="AQ352">
        <f>ABS(('6050_Module3Project_Data'!$E76-'Part 1'!AG352)/AVERAGE('6050_Module3Project_Data'!$E$2:$E$253))</f>
        <v>1.9764810653087165E-2</v>
      </c>
      <c r="AR352" s="41">
        <f>ABS(('6050_Module3Project_Data'!$E76-'Part 1'!AH352)/AVERAGE('6050_Module3Project_Data'!$E$2:$E$253))</f>
        <v>2.782515791779952E-2</v>
      </c>
    </row>
    <row r="353" spans="5:44" x14ac:dyDescent="0.2">
      <c r="E353" s="39">
        <v>76</v>
      </c>
      <c r="F353" s="29">
        <f t="shared" si="18"/>
        <v>1.965513042736994</v>
      </c>
      <c r="G353" s="29">
        <f t="shared" si="19"/>
        <v>1.7464999313860505</v>
      </c>
      <c r="H353" s="29">
        <f t="shared" si="20"/>
        <v>1.2536201437429373</v>
      </c>
      <c r="I353" s="29">
        <f t="shared" si="21"/>
        <v>0.91546999956526887</v>
      </c>
      <c r="K353" s="40">
        <f t="shared" si="16"/>
        <v>121.10045195960262</v>
      </c>
      <c r="L353" s="40">
        <f t="shared" si="16"/>
        <v>120.88143884825169</v>
      </c>
      <c r="M353" s="40">
        <f t="shared" si="16"/>
        <v>120.38855906060857</v>
      </c>
      <c r="N353" s="40">
        <f t="shared" si="16"/>
        <v>120.05040891643091</v>
      </c>
      <c r="P353" s="42">
        <f>ABS(('6050_Module3Project_Data'!$C77-'Part 1'!K353)/'6050_Module3Project_Data'!$C77)</f>
        <v>4.0328280605755107E-2</v>
      </c>
      <c r="Q353" s="42">
        <f>ABS(('6050_Module3Project_Data'!$C77-'Part 1'!L353)/'6050_Module3Project_Data'!$C77)</f>
        <v>3.8446821619641344E-2</v>
      </c>
      <c r="R353" s="42">
        <f>ABS(('6050_Module3Project_Data'!$C77-'Part 1'!M353)/'6050_Module3Project_Data'!$C77)</f>
        <v>3.4212677372226448E-2</v>
      </c>
      <c r="S353" s="42">
        <f>ABS(('6050_Module3Project_Data'!$C77-'Part 1'!N353)/'6050_Module3Project_Data'!$C77)</f>
        <v>3.1307757098301414E-2</v>
      </c>
      <c r="U353">
        <f>ABS(('6050_Module3Project_Data'!$C77-'Part 1'!K353)/AVERAGE('6050_Module3Project_Data'!$C$2:$C$253))</f>
        <v>3.5051952148669144E-2</v>
      </c>
      <c r="V353">
        <f>ABS(('6050_Module3Project_Data'!$C77-'Part 1'!L353)/AVERAGE('6050_Module3Project_Data'!$C$2:$C$253))</f>
        <v>3.3416652816281249E-2</v>
      </c>
      <c r="W353">
        <f>ABS(('6050_Module3Project_Data'!$C77-'Part 1'!M353)/AVERAGE('6050_Module3Project_Data'!$C$2:$C$253))</f>
        <v>2.9736480507378746E-2</v>
      </c>
      <c r="X353" s="41">
        <f>ABS(('6050_Module3Project_Data'!$C77-'Part 1'!N353)/AVERAGE('6050_Module3Project_Data'!$C$2:$C$253))</f>
        <v>2.7211623882998179E-2</v>
      </c>
      <c r="Z353" s="39">
        <f t="shared" si="22"/>
        <v>6.4289740195532126</v>
      </c>
      <c r="AA353">
        <f t="shared" si="23"/>
        <v>6.1808386287324693</v>
      </c>
      <c r="AB353">
        <f t="shared" si="24"/>
        <v>5.2639705749654908</v>
      </c>
      <c r="AC353">
        <f t="shared" si="25"/>
        <v>5.3834300593605837</v>
      </c>
      <c r="AE353" s="40">
        <f t="shared" si="17"/>
        <v>439.29075008705416</v>
      </c>
      <c r="AF353" s="40">
        <f t="shared" si="17"/>
        <v>439.04261469623344</v>
      </c>
      <c r="AG353" s="40">
        <f t="shared" si="17"/>
        <v>438.12574664246642</v>
      </c>
      <c r="AH353" s="40">
        <f t="shared" si="17"/>
        <v>438.24520612686155</v>
      </c>
      <c r="AJ353" s="42">
        <f>ABS(('6050_Module3Project_Data'!$E77-'Part 1'!AE353)/'6050_Module3Project_Data'!$E77)</f>
        <v>1.2587335259720335E-2</v>
      </c>
      <c r="AK353" s="42">
        <f>ABS(('6050_Module3Project_Data'!$E77-'Part 1'!AF353)/'6050_Module3Project_Data'!$E77)</f>
        <v>1.2015370668785991E-2</v>
      </c>
      <c r="AL353" s="42">
        <f>ABS(('6050_Module3Project_Data'!$E77-'Part 1'!AG353)/'6050_Module3Project_Data'!$E77)</f>
        <v>9.9019435611932896E-3</v>
      </c>
      <c r="AM353" s="42">
        <f>ABS(('6050_Module3Project_Data'!$E77-'Part 1'!AH353)/'6050_Module3Project_Data'!$E77)</f>
        <v>1.017730369784808E-2</v>
      </c>
      <c r="AO353">
        <f>ABS(('6050_Module3Project_Data'!$E77-'Part 1'!AE353)/AVERAGE('6050_Module3Project_Data'!$E$2:$E$253))</f>
        <v>1.2231396991567159E-2</v>
      </c>
      <c r="AP353">
        <f>ABS(('6050_Module3Project_Data'!$E77-'Part 1'!AF353)/AVERAGE('6050_Module3Project_Data'!$E$2:$E$253))</f>
        <v>1.1675606124597534E-2</v>
      </c>
      <c r="AQ353">
        <f>ABS(('6050_Module3Project_Data'!$E77-'Part 1'!AG353)/AVERAGE('6050_Module3Project_Data'!$E$2:$E$253))</f>
        <v>9.62194143446834E-3</v>
      </c>
      <c r="AR353" s="41">
        <f>ABS(('6050_Module3Project_Data'!$E77-'Part 1'!AH353)/AVERAGE('6050_Module3Project_Data'!$E$2:$E$253))</f>
        <v>9.8895150771482736E-3</v>
      </c>
    </row>
    <row r="354" spans="5:44" x14ac:dyDescent="0.2">
      <c r="E354" s="39">
        <v>77</v>
      </c>
      <c r="F354" s="29">
        <f t="shared" si="18"/>
        <v>1.244937548165717</v>
      </c>
      <c r="G354" s="29">
        <f t="shared" si="19"/>
        <v>0.39295418678387395</v>
      </c>
      <c r="H354" s="29">
        <f t="shared" si="20"/>
        <v>-0.48097060057445939</v>
      </c>
      <c r="I354" s="29">
        <f t="shared" si="21"/>
        <v>-1.1267975441824589</v>
      </c>
      <c r="K354" s="40">
        <f t="shared" si="16"/>
        <v>118.74251203491197</v>
      </c>
      <c r="L354" s="40">
        <f t="shared" si="16"/>
        <v>117.89052867353011</v>
      </c>
      <c r="M354" s="40">
        <f t="shared" si="16"/>
        <v>117.01660388617178</v>
      </c>
      <c r="N354" s="40">
        <f t="shared" si="16"/>
        <v>116.37077694256379</v>
      </c>
      <c r="P354" s="42">
        <f>ABS(('6050_Module3Project_Data'!$C78-'Part 1'!K354)/'6050_Module3Project_Data'!$C78)</f>
        <v>4.8065575679630615E-3</v>
      </c>
      <c r="Q354" s="42">
        <f>ABS(('6050_Module3Project_Data'!$C78-'Part 1'!L354)/'6050_Module3Project_Data'!$C78)</f>
        <v>2.4029788801422664E-3</v>
      </c>
      <c r="R354" s="42">
        <f>ABS(('6050_Module3Project_Data'!$C78-'Part 1'!M354)/'6050_Module3Project_Data'!$C78)</f>
        <v>9.7981850460743154E-3</v>
      </c>
      <c r="S354" s="42">
        <f>ABS(('6050_Module3Project_Data'!$C78-'Part 1'!N354)/'6050_Module3Project_Data'!$C78)</f>
        <v>1.5263213003378979E-2</v>
      </c>
      <c r="U354">
        <f>ABS(('6050_Module3Project_Data'!$C78-'Part 1'!K354)/AVERAGE('6050_Module3Project_Data'!$C$2:$C$253))</f>
        <v>4.2411639805488349E-3</v>
      </c>
      <c r="V354">
        <f>ABS(('6050_Module3Project_Data'!$C78-'Part 1'!L354)/AVERAGE('6050_Module3Project_Data'!$C$2:$C$253))</f>
        <v>2.1203173640127462E-3</v>
      </c>
      <c r="W354">
        <f>ABS(('6050_Module3Project_Data'!$C78-'Part 1'!M354)/AVERAGE('6050_Module3Project_Data'!$C$2:$C$253))</f>
        <v>8.6456281662248401E-3</v>
      </c>
      <c r="X354" s="41">
        <f>ABS(('6050_Module3Project_Data'!$C78-'Part 1'!N354)/AVERAGE('6050_Module3Project_Data'!$C$2:$C$253))</f>
        <v>1.3467806907971482E-2</v>
      </c>
      <c r="Z354" s="39">
        <f t="shared" si="22"/>
        <v>5.2593644795424588</v>
      </c>
      <c r="AA354">
        <f t="shared" si="23"/>
        <v>3.940873705039257</v>
      </c>
      <c r="AB354">
        <f t="shared" si="24"/>
        <v>2.4541440216858605</v>
      </c>
      <c r="AC354">
        <f t="shared" si="25"/>
        <v>1.5414270674716686</v>
      </c>
      <c r="AE354" s="40">
        <f t="shared" si="17"/>
        <v>438.70206686654285</v>
      </c>
      <c r="AF354" s="40">
        <f t="shared" si="17"/>
        <v>437.38357609203968</v>
      </c>
      <c r="AG354" s="40">
        <f t="shared" si="17"/>
        <v>435.89684640868626</v>
      </c>
      <c r="AH354" s="40">
        <f t="shared" si="17"/>
        <v>434.98412945447205</v>
      </c>
      <c r="AJ354" s="42">
        <f>ABS(('6050_Module3Project_Data'!$E78-'Part 1'!AE354)/'6050_Module3Project_Data'!$E78)</f>
        <v>4.1009095242325842E-2</v>
      </c>
      <c r="AK354" s="42">
        <f>ABS(('6050_Module3Project_Data'!$E78-'Part 1'!AF354)/'6050_Module3Project_Data'!$E78)</f>
        <v>3.7880409530734592E-2</v>
      </c>
      <c r="AL354" s="42">
        <f>ABS(('6050_Module3Project_Data'!$E78-'Part 1'!AG354)/'6050_Module3Project_Data'!$E78)</f>
        <v>3.4352504741973988E-2</v>
      </c>
      <c r="AM354" s="42">
        <f>ABS(('6050_Module3Project_Data'!$E78-'Part 1'!AH354)/'6050_Module3Project_Data'!$E78)</f>
        <v>3.2186691716506975E-2</v>
      </c>
      <c r="AO354">
        <f>ABS(('6050_Module3Project_Data'!$E78-'Part 1'!AE354)/AVERAGE('6050_Module3Project_Data'!$E$2:$E$253))</f>
        <v>3.8709542590500683E-2</v>
      </c>
      <c r="AP354">
        <f>ABS(('6050_Module3Project_Data'!$E78-'Part 1'!AF354)/AVERAGE('6050_Module3Project_Data'!$E$2:$E$253))</f>
        <v>3.5756295461065506E-2</v>
      </c>
      <c r="AQ354">
        <f>ABS(('6050_Module3Project_Data'!$E78-'Part 1'!AG354)/AVERAGE('6050_Module3Project_Data'!$E$2:$E$253))</f>
        <v>3.2426215149154322E-2</v>
      </c>
      <c r="AR354" s="41">
        <f>ABS(('6050_Module3Project_Data'!$E78-'Part 1'!AH354)/AVERAGE('6050_Module3Project_Data'!$E$2:$E$253))</f>
        <v>3.038184837985659E-2</v>
      </c>
    </row>
    <row r="355" spans="5:44" x14ac:dyDescent="0.2">
      <c r="E355" s="39">
        <v>78</v>
      </c>
      <c r="F355" s="29">
        <f t="shared" si="18"/>
        <v>1.0771810401230237</v>
      </c>
      <c r="G355" s="29">
        <f t="shared" si="19"/>
        <v>0.39823451525122455</v>
      </c>
      <c r="H355" s="29">
        <f t="shared" si="20"/>
        <v>5.1304764541566489E-2</v>
      </c>
      <c r="I355" s="29">
        <f t="shared" si="21"/>
        <v>9.9564497525308687E-2</v>
      </c>
      <c r="K355" s="40">
        <f t="shared" si="16"/>
        <v>118.98091053482152</v>
      </c>
      <c r="L355" s="40">
        <f t="shared" si="16"/>
        <v>118.30196400994971</v>
      </c>
      <c r="M355" s="40">
        <f t="shared" si="16"/>
        <v>117.95503425924007</v>
      </c>
      <c r="N355" s="40">
        <f t="shared" si="16"/>
        <v>118.0032939922238</v>
      </c>
      <c r="P355" s="42">
        <f>ABS(('6050_Module3Project_Data'!$C79-'Part 1'!K355)/'6050_Module3Project_Data'!$C79)</f>
        <v>8.2651702231541068E-3</v>
      </c>
      <c r="Q355" s="42">
        <f>ABS(('6050_Module3Project_Data'!$C79-'Part 1'!L355)/'6050_Module3Project_Data'!$C79)</f>
        <v>1.3924354652359318E-2</v>
      </c>
      <c r="R355" s="42">
        <f>ABS(('6050_Module3Project_Data'!$C79-'Part 1'!M355)/'6050_Module3Project_Data'!$C79)</f>
        <v>1.6816098510411756E-2</v>
      </c>
      <c r="S355" s="42">
        <f>ABS(('6050_Module3Project_Data'!$C79-'Part 1'!N355)/'6050_Module3Project_Data'!$C79)</f>
        <v>1.641384189747639E-2</v>
      </c>
      <c r="U355">
        <f>ABS(('6050_Module3Project_Data'!$C79-'Part 1'!K355)/AVERAGE('6050_Module3Project_Data'!$C$2:$C$253))</f>
        <v>7.4039021272042102E-3</v>
      </c>
      <c r="V355">
        <f>ABS(('6050_Module3Project_Data'!$C79-'Part 1'!L355)/AVERAGE('6050_Module3Project_Data'!$C$2:$C$253))</f>
        <v>1.2473373959285092E-2</v>
      </c>
      <c r="W355">
        <f>ABS(('6050_Module3Project_Data'!$C79-'Part 1'!M355)/AVERAGE('6050_Module3Project_Data'!$C$2:$C$253))</f>
        <v>1.5063785036601504E-2</v>
      </c>
      <c r="X355" s="41">
        <f>ABS(('6050_Module3Project_Data'!$C79-'Part 1'!N355)/AVERAGE('6050_Module3Project_Data'!$C$2:$C$253))</f>
        <v>1.4703445380940117E-2</v>
      </c>
      <c r="Z355" s="39">
        <f t="shared" si="22"/>
        <v>2.7647689051939124</v>
      </c>
      <c r="AA355">
        <f t="shared" si="23"/>
        <v>-0.52092113385655514</v>
      </c>
      <c r="AB355">
        <f t="shared" si="24"/>
        <v>-3.3465104266458194</v>
      </c>
      <c r="AC355">
        <f t="shared" si="25"/>
        <v>-5.462605300265885</v>
      </c>
      <c r="AE355" s="40">
        <f t="shared" si="17"/>
        <v>428.99385789999405</v>
      </c>
      <c r="AF355" s="40">
        <f t="shared" si="17"/>
        <v>425.70816786094355</v>
      </c>
      <c r="AG355" s="40">
        <f t="shared" si="17"/>
        <v>422.88257856815432</v>
      </c>
      <c r="AH355" s="40">
        <f t="shared" si="17"/>
        <v>420.76648369453426</v>
      </c>
      <c r="AJ355" s="42">
        <f>ABS(('6050_Module3Project_Data'!$E79-'Part 1'!AE355)/'6050_Module3Project_Data'!$E79)</f>
        <v>5.3757807227783607E-3</v>
      </c>
      <c r="AK355" s="42">
        <f>ABS(('6050_Module3Project_Data'!$E79-'Part 1'!AF355)/'6050_Module3Project_Data'!$E79)</f>
        <v>2.3244535052686275E-3</v>
      </c>
      <c r="AL355" s="42">
        <f>ABS(('6050_Module3Project_Data'!$E79-'Part 1'!AG355)/'6050_Module3Project_Data'!$E79)</f>
        <v>8.9464108804768582E-3</v>
      </c>
      <c r="AM355" s="42">
        <f>ABS(('6050_Module3Project_Data'!$E79-'Part 1'!AH355)/'6050_Module3Project_Data'!$E79)</f>
        <v>1.3905620660457399E-2</v>
      </c>
      <c r="AO355">
        <f>ABS(('6050_Module3Project_Data'!$E79-'Part 1'!AE355)/AVERAGE('6050_Module3Project_Data'!$E$2:$E$253))</f>
        <v>5.1379147733720786E-3</v>
      </c>
      <c r="AP355">
        <f>ABS(('6050_Module3Project_Data'!$E79-'Part 1'!AF355)/AVERAGE('6050_Module3Project_Data'!$E$2:$E$253))</f>
        <v>2.2216017766743625E-3</v>
      </c>
      <c r="AQ355">
        <f>ABS(('6050_Module3Project_Data'!$E79-'Part 1'!AG355)/AVERAGE('6050_Module3Project_Data'!$E$2:$E$253))</f>
        <v>8.5505527479369063E-3</v>
      </c>
      <c r="AR355" s="41">
        <f>ABS(('6050_Module3Project_Data'!$E79-'Part 1'!AH355)/AVERAGE('6050_Module3Project_Data'!$E$2:$E$253))</f>
        <v>1.3290328885912361E-2</v>
      </c>
    </row>
    <row r="356" spans="5:44" x14ac:dyDescent="0.2">
      <c r="E356" s="39">
        <v>79</v>
      </c>
      <c r="F356" s="29">
        <f t="shared" si="18"/>
        <v>1.1099977367346023</v>
      </c>
      <c r="G356" s="29">
        <f t="shared" si="19"/>
        <v>0.73544651842310138</v>
      </c>
      <c r="H356" s="29">
        <f t="shared" si="20"/>
        <v>0.76528061972517647</v>
      </c>
      <c r="I356" s="29">
        <f t="shared" si="21"/>
        <v>1.012924518049795</v>
      </c>
      <c r="K356" s="40">
        <f t="shared" si="16"/>
        <v>120.25499175461401</v>
      </c>
      <c r="L356" s="40">
        <f t="shared" si="16"/>
        <v>119.88044053630252</v>
      </c>
      <c r="M356" s="40">
        <f t="shared" si="16"/>
        <v>119.91027463760459</v>
      </c>
      <c r="N356" s="40">
        <f t="shared" si="16"/>
        <v>120.15791853592921</v>
      </c>
      <c r="P356" s="42">
        <f>ABS(('6050_Module3Project_Data'!$C80-'Part 1'!K356)/'6050_Module3Project_Data'!$C80)</f>
        <v>2.1243690782335126E-3</v>
      </c>
      <c r="Q356" s="42">
        <f>ABS(('6050_Module3Project_Data'!$C80-'Part 1'!L356)/'6050_Module3Project_Data'!$C80)</f>
        <v>5.2323941824866946E-3</v>
      </c>
      <c r="R356" s="42">
        <f>ABS(('6050_Module3Project_Data'!$C80-'Part 1'!M356)/'6050_Module3Project_Data'!$C80)</f>
        <v>4.9848308819915492E-3</v>
      </c>
      <c r="S356" s="42">
        <f>ABS(('6050_Module3Project_Data'!$C80-'Part 1'!N356)/'6050_Module3Project_Data'!$C80)</f>
        <v>2.9298824122526222E-3</v>
      </c>
      <c r="U356">
        <f>ABS(('6050_Module3Project_Data'!$C80-'Part 1'!K356)/AVERAGE('6050_Module3Project_Data'!$C$2:$C$253))</f>
        <v>1.9115418554719104E-3</v>
      </c>
      <c r="V356">
        <f>ABS(('6050_Module3Project_Data'!$C80-'Part 1'!L356)/AVERAGE('6050_Module3Project_Data'!$C$2:$C$253))</f>
        <v>4.7081934051064287E-3</v>
      </c>
      <c r="W356">
        <f>ABS(('6050_Module3Project_Data'!$C80-'Part 1'!M356)/AVERAGE('6050_Module3Project_Data'!$C$2:$C$253))</f>
        <v>4.4854319200029339E-3</v>
      </c>
      <c r="X356" s="41">
        <f>ABS(('6050_Module3Project_Data'!$C80-'Part 1'!N356)/AVERAGE('6050_Module3Project_Data'!$C$2:$C$253))</f>
        <v>2.6363558573771861E-3</v>
      </c>
      <c r="Z356" s="39">
        <f t="shared" si="22"/>
        <v>2.2683259087791225</v>
      </c>
      <c r="AA356">
        <f t="shared" si="23"/>
        <v>-0.19953111106594795</v>
      </c>
      <c r="AB356">
        <f t="shared" si="24"/>
        <v>-1.1690718167863501</v>
      </c>
      <c r="AC356">
        <f t="shared" si="25"/>
        <v>-0.86647792155720649</v>
      </c>
      <c r="AE356" s="40">
        <f t="shared" si="17"/>
        <v>428.77996882669919</v>
      </c>
      <c r="AF356" s="40">
        <f t="shared" si="17"/>
        <v>426.31211180685415</v>
      </c>
      <c r="AG356" s="40">
        <f t="shared" si="17"/>
        <v>425.34257110113373</v>
      </c>
      <c r="AH356" s="40">
        <f t="shared" si="17"/>
        <v>425.64516499636289</v>
      </c>
      <c r="AJ356" s="42">
        <f>ABS(('6050_Module3Project_Data'!$E80-'Part 1'!AE356)/'6050_Module3Project_Data'!$E80)</f>
        <v>8.9178068050864093E-3</v>
      </c>
      <c r="AK356" s="42">
        <f>ABS(('6050_Module3Project_Data'!$E80-'Part 1'!AF356)/'6050_Module3Project_Data'!$E80)</f>
        <v>3.1109476395713123E-3</v>
      </c>
      <c r="AL356" s="42">
        <f>ABS(('6050_Module3Project_Data'!$E80-'Part 1'!AG356)/'6050_Module3Project_Data'!$E80)</f>
        <v>8.2962165995434769E-4</v>
      </c>
      <c r="AM356" s="42">
        <f>ABS(('6050_Module3Project_Data'!$E80-'Part 1'!AH356)/'6050_Module3Project_Data'!$E80)</f>
        <v>1.5416240652033862E-3</v>
      </c>
      <c r="AO356">
        <f>ABS(('6050_Module3Project_Data'!$E80-'Part 1'!AE356)/AVERAGE('6050_Module3Project_Data'!$E$2:$E$253))</f>
        <v>8.4890571222521957E-3</v>
      </c>
      <c r="AP356">
        <f>ABS(('6050_Module3Project_Data'!$E80-'Part 1'!AF356)/AVERAGE('6050_Module3Project_Data'!$E$2:$E$253))</f>
        <v>2.96137971968553E-3</v>
      </c>
      <c r="AQ356">
        <f>ABS(('6050_Module3Project_Data'!$E80-'Part 1'!AG356)/AVERAGE('6050_Module3Project_Data'!$E$2:$E$253))</f>
        <v>7.8973516865079739E-4</v>
      </c>
      <c r="AR356" s="41">
        <f>ABS(('6050_Module3Project_Data'!$E80-'Part 1'!AH356)/AVERAGE('6050_Module3Project_Data'!$E$2:$E$253))</f>
        <v>1.4675059727786268E-3</v>
      </c>
    </row>
    <row r="357" spans="5:44" x14ac:dyDescent="0.2">
      <c r="E357" s="39">
        <v>80</v>
      </c>
      <c r="F357" s="29">
        <f t="shared" si="18"/>
        <v>1.051919099242153</v>
      </c>
      <c r="G357" s="29">
        <f t="shared" si="19"/>
        <v>0.76910973076280309</v>
      </c>
      <c r="H357" s="29">
        <f t="shared" si="20"/>
        <v>0.7978749774534839</v>
      </c>
      <c r="I357" s="29">
        <f t="shared" si="21"/>
        <v>0.8582685430278435</v>
      </c>
      <c r="K357" s="40">
        <f t="shared" si="16"/>
        <v>121.01651766639392</v>
      </c>
      <c r="L357" s="40">
        <f t="shared" si="16"/>
        <v>120.73370829791457</v>
      </c>
      <c r="M357" s="40">
        <f t="shared" si="16"/>
        <v>120.76247354460526</v>
      </c>
      <c r="N357" s="40">
        <f t="shared" si="16"/>
        <v>120.82286711017962</v>
      </c>
      <c r="P357" s="42">
        <f>ABS(('6050_Module3Project_Data'!$C81-'Part 1'!K357)/'6050_Module3Project_Data'!$C81)</f>
        <v>1.8657529533296163E-2</v>
      </c>
      <c r="Q357" s="42">
        <f>ABS(('6050_Module3Project_Data'!$C81-'Part 1'!L357)/'6050_Module3Project_Data'!$C81)</f>
        <v>1.6276979355689739E-2</v>
      </c>
      <c r="R357" s="42">
        <f>ABS(('6050_Module3Project_Data'!$C81-'Part 1'!M357)/'6050_Module3Project_Data'!$C81)</f>
        <v>1.651911105552201E-2</v>
      </c>
      <c r="S357" s="42">
        <f>ABS(('6050_Module3Project_Data'!$C81-'Part 1'!N357)/'6050_Module3Project_Data'!$C81)</f>
        <v>1.7027474388842143E-2</v>
      </c>
      <c r="U357">
        <f>ABS(('6050_Module3Project_Data'!$C81-'Part 1'!K357)/AVERAGE('6050_Module3Project_Data'!$C$2:$C$253))</f>
        <v>1.6549989944867321E-2</v>
      </c>
      <c r="V357">
        <f>ABS(('6050_Module3Project_Data'!$C81-'Part 1'!L357)/AVERAGE('6050_Module3Project_Data'!$C$2:$C$253))</f>
        <v>1.4438344808123534E-2</v>
      </c>
      <c r="W357">
        <f>ABS(('6050_Module3Project_Data'!$C81-'Part 1'!M357)/AVERAGE('6050_Module3Project_Data'!$C$2:$C$253))</f>
        <v>1.4653125505128803E-2</v>
      </c>
      <c r="X357" s="41">
        <f>ABS(('6050_Module3Project_Data'!$C81-'Part 1'!N357)/AVERAGE('6050_Module3Project_Data'!$C$2:$C$253))</f>
        <v>1.5104064523597079E-2</v>
      </c>
      <c r="Z357" s="39">
        <f t="shared" si="22"/>
        <v>1.6320624008728974</v>
      </c>
      <c r="AA357">
        <f t="shared" si="23"/>
        <v>-0.48491531894037015</v>
      </c>
      <c r="AB357">
        <f t="shared" si="24"/>
        <v>-1.015423705165742</v>
      </c>
      <c r="AC357">
        <f t="shared" si="25"/>
        <v>-0.90368888891304411</v>
      </c>
      <c r="AE357" s="40">
        <f t="shared" si="17"/>
        <v>427.23071368804096</v>
      </c>
      <c r="AF357" s="40">
        <f t="shared" si="17"/>
        <v>425.11373596822773</v>
      </c>
      <c r="AG357" s="40">
        <f t="shared" si="17"/>
        <v>424.58322758200234</v>
      </c>
      <c r="AH357" s="40">
        <f t="shared" si="17"/>
        <v>424.69496239825503</v>
      </c>
      <c r="AJ357" s="42">
        <f>ABS(('6050_Module3Project_Data'!$E81-'Part 1'!AE357)/'6050_Module3Project_Data'!$E81)</f>
        <v>1.3884637904044381E-2</v>
      </c>
      <c r="AK357" s="42">
        <f>ABS(('6050_Module3Project_Data'!$E81-'Part 1'!AF357)/'6050_Module3Project_Data'!$E81)</f>
        <v>8.8607219725904754E-3</v>
      </c>
      <c r="AL357" s="42">
        <f>ABS(('6050_Module3Project_Data'!$E81-'Part 1'!AG357)/'6050_Module3Project_Data'!$E81)</f>
        <v>7.6017434257766789E-3</v>
      </c>
      <c r="AM357" s="42">
        <f>ABS(('6050_Module3Project_Data'!$E81-'Part 1'!AH357)/'6050_Module3Project_Data'!$E81)</f>
        <v>7.8669074462650469E-3</v>
      </c>
      <c r="AO357">
        <f>ABS(('6050_Module3Project_Data'!$E81-'Part 1'!AE357)/AVERAGE('6050_Module3Project_Data'!$E$2:$E$253))</f>
        <v>1.3104823535799025E-2</v>
      </c>
      <c r="AP357">
        <f>ABS(('6050_Module3Project_Data'!$E81-'Part 1'!AF357)/AVERAGE('6050_Module3Project_Data'!$E$2:$E$253))</f>
        <v>8.3630699376576311E-3</v>
      </c>
      <c r="AQ357">
        <f>ABS(('6050_Module3Project_Data'!$E81-'Part 1'!AG357)/AVERAGE('6050_Module3Project_Data'!$E$2:$E$253))</f>
        <v>7.1748004411556245E-3</v>
      </c>
      <c r="AR357" s="41">
        <f>ABS(('6050_Module3Project_Data'!$E81-'Part 1'!AH357)/AVERAGE('6050_Module3Project_Data'!$E$2:$E$253))</f>
        <v>7.4250718361000235E-3</v>
      </c>
    </row>
    <row r="358" spans="5:44" x14ac:dyDescent="0.2">
      <c r="E358" s="39">
        <v>81</v>
      </c>
      <c r="F358" s="29">
        <f t="shared" si="18"/>
        <v>0.70178382333551004</v>
      </c>
      <c r="G358" s="29">
        <f t="shared" si="19"/>
        <v>0.18196292634125705</v>
      </c>
      <c r="H358" s="29">
        <f t="shared" si="20"/>
        <v>-0.10010437719324361</v>
      </c>
      <c r="I358" s="29">
        <f t="shared" si="21"/>
        <v>-0.38735211562728095</v>
      </c>
      <c r="K358" s="40">
        <f t="shared" si="16"/>
        <v>119.96762511019621</v>
      </c>
      <c r="L358" s="40">
        <f t="shared" si="16"/>
        <v>119.44780421320196</v>
      </c>
      <c r="M358" s="40">
        <f t="shared" si="16"/>
        <v>119.16573690966746</v>
      </c>
      <c r="N358" s="40">
        <f t="shared" si="16"/>
        <v>118.87848917123343</v>
      </c>
      <c r="P358" s="42">
        <f>ABS(('6050_Module3Project_Data'!$C82-'Part 1'!K358)/'6050_Module3Project_Data'!$C82)</f>
        <v>3.6849396924545946E-2</v>
      </c>
      <c r="Q358" s="42">
        <f>ABS(('6050_Module3Project_Data'!$C82-'Part 1'!L358)/'6050_Module3Project_Data'!$C82)</f>
        <v>3.2356718311776993E-2</v>
      </c>
      <c r="R358" s="42">
        <f>ABS(('6050_Module3Project_Data'!$C82-'Part 1'!M358)/'6050_Module3Project_Data'!$C82)</f>
        <v>2.9918882993346354E-2</v>
      </c>
      <c r="S358" s="42">
        <f>ABS(('6050_Module3Project_Data'!$C82-'Part 1'!N358)/'6050_Module3Project_Data'!$C82)</f>
        <v>2.7436274505517302E-2</v>
      </c>
      <c r="U358">
        <f>ABS(('6050_Module3Project_Data'!$C82-'Part 1'!K358)/AVERAGE('6050_Module3Project_Data'!$C$2:$C$253))</f>
        <v>3.1835077491620095E-2</v>
      </c>
      <c r="V358">
        <f>ABS(('6050_Module3Project_Data'!$C82-'Part 1'!L358)/AVERAGE('6050_Module3Project_Data'!$C$2:$C$253))</f>
        <v>2.7953744723127141E-2</v>
      </c>
      <c r="W358">
        <f>ABS(('6050_Module3Project_Data'!$C82-'Part 1'!M358)/AVERAGE('6050_Module3Project_Data'!$C$2:$C$253))</f>
        <v>2.5847640342831258E-2</v>
      </c>
      <c r="X358" s="41">
        <f>ABS(('6050_Module3Project_Data'!$C82-'Part 1'!N358)/AVERAGE('6050_Module3Project_Data'!$C$2:$C$253))</f>
        <v>2.3702855348025933E-2</v>
      </c>
      <c r="Z358" s="39">
        <f t="shared" si="22"/>
        <v>0.79941235423815493</v>
      </c>
      <c r="AA358">
        <f t="shared" si="23"/>
        <v>-1.3034243242845485</v>
      </c>
      <c r="AB358">
        <f t="shared" si="24"/>
        <v>-1.9248821814467865</v>
      </c>
      <c r="AC358">
        <f t="shared" si="25"/>
        <v>-2.2056880436232613</v>
      </c>
      <c r="AE358" s="40">
        <f t="shared" si="17"/>
        <v>423.86687580910541</v>
      </c>
      <c r="AF358" s="40">
        <f t="shared" si="17"/>
        <v>421.76403913058272</v>
      </c>
      <c r="AG358" s="40">
        <f t="shared" si="17"/>
        <v>421.14258127342049</v>
      </c>
      <c r="AH358" s="40">
        <f t="shared" si="17"/>
        <v>420.86177541124403</v>
      </c>
      <c r="AJ358" s="42">
        <f>ABS(('6050_Module3Project_Data'!$E82-'Part 1'!AE358)/'6050_Module3Project_Data'!$E82)</f>
        <v>4.961714056403712E-2</v>
      </c>
      <c r="AK358" s="42">
        <f>ABS(('6050_Module3Project_Data'!$E82-'Part 1'!AF358)/'6050_Module3Project_Data'!$E82)</f>
        <v>4.4409907945609541E-2</v>
      </c>
      <c r="AL358" s="42">
        <f>ABS(('6050_Module3Project_Data'!$E82-'Part 1'!AG358)/'6050_Module3Project_Data'!$E82)</f>
        <v>4.2870998310902818E-2</v>
      </c>
      <c r="AM358" s="42">
        <f>ABS(('6050_Module3Project_Data'!$E82-'Part 1'!AH358)/'6050_Module3Project_Data'!$E82)</f>
        <v>4.217564167198485E-2</v>
      </c>
      <c r="AO358">
        <f>ABS(('6050_Module3Project_Data'!$E82-'Part 1'!AE358)/AVERAGE('6050_Module3Project_Data'!$E$2:$E$253))</f>
        <v>4.4880014850235711E-2</v>
      </c>
      <c r="AP358">
        <f>ABS(('6050_Module3Project_Data'!$E82-'Part 1'!AF358)/AVERAGE('6050_Module3Project_Data'!$E$2:$E$253))</f>
        <v>4.0169935337651917E-2</v>
      </c>
      <c r="AQ358">
        <f>ABS(('6050_Module3Project_Data'!$E82-'Part 1'!AG358)/AVERAGE('6050_Module3Project_Data'!$E$2:$E$253))</f>
        <v>3.8777950904980513E-2</v>
      </c>
      <c r="AR358" s="41">
        <f>ABS(('6050_Module3Project_Data'!$E82-'Part 1'!AH358)/AVERAGE('6050_Module3Project_Data'!$E$2:$E$253))</f>
        <v>3.8148982449199169E-2</v>
      </c>
    </row>
    <row r="359" spans="5:44" x14ac:dyDescent="0.2">
      <c r="E359" s="39">
        <v>82</v>
      </c>
      <c r="F359" s="29">
        <f t="shared" si="18"/>
        <v>0.13400639224512306</v>
      </c>
      <c r="G359" s="29">
        <f t="shared" si="19"/>
        <v>-0.74566357704181574</v>
      </c>
      <c r="H359" s="29">
        <f t="shared" si="20"/>
        <v>-1.3223037501471522</v>
      </c>
      <c r="I359" s="29">
        <f t="shared" si="21"/>
        <v>-1.787153088818596</v>
      </c>
      <c r="K359" s="40">
        <f t="shared" si="16"/>
        <v>117.26274434698941</v>
      </c>
      <c r="L359" s="40">
        <f t="shared" si="16"/>
        <v>116.38307437770247</v>
      </c>
      <c r="M359" s="40">
        <f t="shared" si="16"/>
        <v>115.80643420459712</v>
      </c>
      <c r="N359" s="40">
        <f t="shared" si="16"/>
        <v>115.34158486592568</v>
      </c>
      <c r="P359" s="42">
        <f>ABS(('6050_Module3Project_Data'!$C83-'Part 1'!K359)/'6050_Module3Project_Data'!$C83)</f>
        <v>1.1571188018366905E-2</v>
      </c>
      <c r="Q359" s="42">
        <f>ABS(('6050_Module3Project_Data'!$C83-'Part 1'!L359)/'6050_Module3Project_Data'!$C83)</f>
        <v>1.8986084774537951E-2</v>
      </c>
      <c r="R359" s="42">
        <f>ABS(('6050_Module3Project_Data'!$C83-'Part 1'!M359)/'6050_Module3Project_Data'!$C83)</f>
        <v>2.3846688749120215E-2</v>
      </c>
      <c r="S359" s="42">
        <f>ABS(('6050_Module3Project_Data'!$C83-'Part 1'!N359)/'6050_Module3Project_Data'!$C83)</f>
        <v>2.7764987626842652E-2</v>
      </c>
      <c r="U359">
        <f>ABS(('6050_Module3Project_Data'!$C83-'Part 1'!K359)/AVERAGE('6050_Module3Project_Data'!$C$2:$C$253))</f>
        <v>1.0249902932542904E-2</v>
      </c>
      <c r="V359">
        <f>ABS(('6050_Module3Project_Data'!$C83-'Part 1'!L359)/AVERAGE('6050_Module3Project_Data'!$C$2:$C$253))</f>
        <v>1.6818111130780012E-2</v>
      </c>
      <c r="W359">
        <f>ABS(('6050_Module3Project_Data'!$C83-'Part 1'!M359)/AVERAGE('6050_Module3Project_Data'!$C$2:$C$253))</f>
        <v>2.112369486634115E-2</v>
      </c>
      <c r="X359" s="41">
        <f>ABS(('6050_Module3Project_Data'!$C83-'Part 1'!N359)/AVERAGE('6050_Module3Project_Data'!$C$2:$C$253))</f>
        <v>2.459457297268576E-2</v>
      </c>
      <c r="Z359" s="39">
        <f t="shared" si="22"/>
        <v>-1.6689673391935478</v>
      </c>
      <c r="AA359">
        <f t="shared" si="23"/>
        <v>-5.3990490397388724</v>
      </c>
      <c r="AB359">
        <f t="shared" si="24"/>
        <v>-7.6954445403309286</v>
      </c>
      <c r="AC359">
        <f t="shared" si="25"/>
        <v>-9.6751264990609389</v>
      </c>
      <c r="AE359" s="40">
        <f t="shared" si="17"/>
        <v>409.85601000275335</v>
      </c>
      <c r="AF359" s="40">
        <f t="shared" si="17"/>
        <v>406.12592830220802</v>
      </c>
      <c r="AG359" s="40">
        <f t="shared" si="17"/>
        <v>403.82953280161598</v>
      </c>
      <c r="AH359" s="40">
        <f t="shared" si="17"/>
        <v>401.84985084288599</v>
      </c>
      <c r="AJ359" s="42">
        <f>ABS(('6050_Module3Project_Data'!$E83-'Part 1'!AE359)/'6050_Module3Project_Data'!$E83)</f>
        <v>4.938222644756054E-3</v>
      </c>
      <c r="AK359" s="42">
        <f>ABS(('6050_Module3Project_Data'!$E83-'Part 1'!AF359)/'6050_Module3Project_Data'!$E83)</f>
        <v>1.3994236552176782E-2</v>
      </c>
      <c r="AL359" s="42">
        <f>ABS(('6050_Module3Project_Data'!$E83-'Part 1'!AG359)/'6050_Module3Project_Data'!$E83)</f>
        <v>1.956950038279464E-2</v>
      </c>
      <c r="AM359" s="42">
        <f>ABS(('6050_Module3Project_Data'!$E83-'Part 1'!AH359)/'6050_Module3Project_Data'!$E83)</f>
        <v>2.437583675550941E-2</v>
      </c>
      <c r="AO359">
        <f>ABS(('6050_Module3Project_Data'!$E83-'Part 1'!AE359)/AVERAGE('6050_Module3Project_Data'!$E$2:$E$253))</f>
        <v>4.555904640546329E-3</v>
      </c>
      <c r="AP359">
        <f>ABS(('6050_Module3Project_Data'!$E83-'Part 1'!AF359)/AVERAGE('6050_Module3Project_Data'!$E$2:$E$253))</f>
        <v>1.2910800471232057E-2</v>
      </c>
      <c r="AQ359">
        <f>ABS(('6050_Module3Project_Data'!$E83-'Part 1'!AG359)/AVERAGE('6050_Module3Project_Data'!$E$2:$E$253))</f>
        <v>1.8054426464919258E-2</v>
      </c>
      <c r="AR359" s="41">
        <f>ABS(('6050_Module3Project_Data'!$E83-'Part 1'!AH359)/AVERAGE('6050_Module3Project_Data'!$E$2:$E$253))</f>
        <v>2.2488655490159888E-2</v>
      </c>
    </row>
    <row r="360" spans="5:44" x14ac:dyDescent="0.2">
      <c r="E360" s="39">
        <v>83</v>
      </c>
      <c r="F360" s="29">
        <f t="shared" si="18"/>
        <v>0.2880163192267845</v>
      </c>
      <c r="G360" s="29">
        <f t="shared" si="19"/>
        <v>-8.5775735363717298E-2</v>
      </c>
      <c r="H360" s="29">
        <f t="shared" si="20"/>
        <v>1.3512116233197369E-2</v>
      </c>
      <c r="I360" s="29">
        <f t="shared" si="21"/>
        <v>0.36581420395902514</v>
      </c>
      <c r="K360" s="40">
        <f t="shared" si="16"/>
        <v>118.3208103011245</v>
      </c>
      <c r="L360" s="40">
        <f t="shared" si="16"/>
        <v>117.947018246534</v>
      </c>
      <c r="M360" s="40">
        <f t="shared" si="16"/>
        <v>118.04630609813091</v>
      </c>
      <c r="N360" s="40">
        <f t="shared" si="16"/>
        <v>118.39860818585673</v>
      </c>
      <c r="P360" s="42">
        <f>ABS(('6050_Module3Project_Data'!$C84-'Part 1'!K360)/'6050_Module3Project_Data'!$C84)</f>
        <v>4.348574562393951E-2</v>
      </c>
      <c r="Q360" s="42">
        <f>ABS(('6050_Module3Project_Data'!$C84-'Part 1'!L360)/'6050_Module3Project_Data'!$C84)</f>
        <v>4.650750846919384E-2</v>
      </c>
      <c r="R360" s="42">
        <f>ABS(('6050_Module3Project_Data'!$C84-'Part 1'!M360)/'6050_Module3Project_Data'!$C84)</f>
        <v>4.5704858072386008E-2</v>
      </c>
      <c r="S360" s="42">
        <f>ABS(('6050_Module3Project_Data'!$C84-'Part 1'!N360)/'6050_Module3Project_Data'!$C84)</f>
        <v>4.2856821721903145E-2</v>
      </c>
      <c r="U360">
        <f>ABS(('6050_Module3Project_Data'!$C84-'Part 1'!K360)/AVERAGE('6050_Module3Project_Data'!$C$2:$C$253))</f>
        <v>4.0164628499505563E-2</v>
      </c>
      <c r="V360">
        <f>ABS(('6050_Module3Project_Data'!$C84-'Part 1'!L360)/AVERAGE('6050_Module3Project_Data'!$C$2:$C$253))</f>
        <v>4.2955611621718244E-2</v>
      </c>
      <c r="W360">
        <f>ABS(('6050_Module3Project_Data'!$C84-'Part 1'!M360)/AVERAGE('6050_Module3Project_Data'!$C$2:$C$253))</f>
        <v>4.2214261679565712E-2</v>
      </c>
      <c r="X360" s="41">
        <f>ABS(('6050_Module3Project_Data'!$C84-'Part 1'!N360)/AVERAGE('6050_Module3Project_Data'!$C$2:$C$253))</f>
        <v>3.9583737117345523E-2</v>
      </c>
      <c r="Z360" s="39">
        <f t="shared" si="22"/>
        <v>-1.2913694003884681</v>
      </c>
      <c r="AA360">
        <f t="shared" si="23"/>
        <v>-3.1518204819105833</v>
      </c>
      <c r="AB360">
        <f t="shared" si="24"/>
        <v>-2.9467644032332618</v>
      </c>
      <c r="AC360">
        <f t="shared" si="25"/>
        <v>-1.7598074159467072</v>
      </c>
      <c r="AE360" s="40">
        <f t="shared" si="17"/>
        <v>410.45263029639028</v>
      </c>
      <c r="AF360" s="40">
        <f t="shared" si="17"/>
        <v>408.59217921486817</v>
      </c>
      <c r="AG360" s="40">
        <f t="shared" si="17"/>
        <v>408.7972352935455</v>
      </c>
      <c r="AH360" s="40">
        <f t="shared" si="17"/>
        <v>409.98419228083208</v>
      </c>
      <c r="AJ360" s="42">
        <f>ABS(('6050_Module3Project_Data'!$E84-'Part 1'!AE360)/'6050_Module3Project_Data'!$E84)</f>
        <v>2.2382697789865989E-2</v>
      </c>
      <c r="AK360" s="42">
        <f>ABS(('6050_Module3Project_Data'!$E84-'Part 1'!AF360)/'6050_Module3Project_Data'!$E84)</f>
        <v>2.6813925739113634E-2</v>
      </c>
      <c r="AL360" s="42">
        <f>ABS(('6050_Module3Project_Data'!$E84-'Part 1'!AG360)/'6050_Module3Project_Data'!$E84)</f>
        <v>2.6325522557743928E-2</v>
      </c>
      <c r="AM360" s="42">
        <f>ABS(('6050_Module3Project_Data'!$E84-'Part 1'!AH360)/'6050_Module3Project_Data'!$E84)</f>
        <v>2.3498424856085522E-2</v>
      </c>
      <c r="AO360">
        <f>ABS(('6050_Module3Project_Data'!$E84-'Part 1'!AE360)/AVERAGE('6050_Module3Project_Data'!$E$2:$E$253))</f>
        <v>2.1048894427563615E-2</v>
      </c>
      <c r="AP360">
        <f>ABS(('6050_Module3Project_Data'!$E84-'Part 1'!AF360)/AVERAGE('6050_Module3Project_Data'!$E$2:$E$253))</f>
        <v>2.5216061860365797E-2</v>
      </c>
      <c r="AQ360">
        <f>ABS(('6050_Module3Project_Data'!$E84-'Part 1'!AG360)/AVERAGE('6050_Module3Project_Data'!$E$2:$E$253))</f>
        <v>2.4756763026094277E-2</v>
      </c>
      <c r="AR360" s="41">
        <f>ABS(('6050_Module3Project_Data'!$E84-'Part 1'!AH360)/AVERAGE('6050_Module3Project_Data'!$E$2:$E$253))</f>
        <v>2.2098134400658512E-2</v>
      </c>
    </row>
    <row r="361" spans="5:44" x14ac:dyDescent="0.2">
      <c r="E361" s="39">
        <v>84</v>
      </c>
      <c r="F361" s="29">
        <f t="shared" si="18"/>
        <v>0.91047740555370371</v>
      </c>
      <c r="G361" s="29">
        <f t="shared" si="19"/>
        <v>1.3086632591263219</v>
      </c>
      <c r="H361" s="29">
        <f t="shared" si="20"/>
        <v>2.045597897010107</v>
      </c>
      <c r="I361" s="29">
        <f t="shared" si="21"/>
        <v>2.7934202414809093</v>
      </c>
      <c r="K361" s="40">
        <f t="shared" si="16"/>
        <v>122.3435931383128</v>
      </c>
      <c r="L361" s="40">
        <f t="shared" si="16"/>
        <v>122.74177899188541</v>
      </c>
      <c r="M361" s="40">
        <f t="shared" si="16"/>
        <v>123.4787136297692</v>
      </c>
      <c r="N361" s="40">
        <f t="shared" si="16"/>
        <v>124.22653597423999</v>
      </c>
      <c r="P361" s="42">
        <f>ABS(('6050_Module3Project_Data'!$C85-'Part 1'!K361)/'6050_Module3Project_Data'!$C85)</f>
        <v>7.0353895798892452E-2</v>
      </c>
      <c r="Q361" s="42">
        <f>ABS(('6050_Module3Project_Data'!$C85-'Part 1'!L361)/'6050_Module3Project_Data'!$C85)</f>
        <v>7.3837525539451263E-2</v>
      </c>
      <c r="R361" s="42">
        <f>ABS(('6050_Module3Project_Data'!$C85-'Part 1'!M361)/'6050_Module3Project_Data'!$C85)</f>
        <v>8.0284784773666532E-2</v>
      </c>
      <c r="S361" s="42">
        <f>ABS(('6050_Module3Project_Data'!$C85-'Part 1'!N361)/'6050_Module3Project_Data'!$C85)</f>
        <v>8.6827297865176428E-2</v>
      </c>
      <c r="U361">
        <f>ABS(('6050_Module3Project_Data'!$C85-'Part 1'!K361)/AVERAGE('6050_Module3Project_Data'!$C$2:$C$253))</f>
        <v>6.0043933163197671E-2</v>
      </c>
      <c r="V361">
        <f>ABS(('6050_Module3Project_Data'!$C85-'Part 1'!L361)/AVERAGE('6050_Module3Project_Data'!$C$2:$C$253))</f>
        <v>6.3017056810896713E-2</v>
      </c>
      <c r="W361">
        <f>ABS(('6050_Module3Project_Data'!$C85-'Part 1'!M361)/AVERAGE('6050_Module3Project_Data'!$C$2:$C$253))</f>
        <v>6.8519506933227031E-2</v>
      </c>
      <c r="X361" s="41">
        <f>ABS(('6050_Module3Project_Data'!$C85-'Part 1'!N361)/AVERAGE('6050_Module3Project_Data'!$C$2:$C$253))</f>
        <v>7.4103252002709744E-2</v>
      </c>
      <c r="Z361" s="39">
        <f t="shared" si="22"/>
        <v>-6.0374751924228698E-2</v>
      </c>
      <c r="AA361">
        <f t="shared" si="23"/>
        <v>5.4349247626741759E-2</v>
      </c>
      <c r="AB361">
        <f t="shared" si="24"/>
        <v>1.7394565438663325</v>
      </c>
      <c r="AC361">
        <f t="shared" si="25"/>
        <v>3.5389215903568423</v>
      </c>
      <c r="AE361" s="40">
        <f t="shared" si="17"/>
        <v>416.54722878678729</v>
      </c>
      <c r="AF361" s="40">
        <f t="shared" si="17"/>
        <v>416.66195278633825</v>
      </c>
      <c r="AG361" s="40">
        <f t="shared" si="17"/>
        <v>418.3470600825778</v>
      </c>
      <c r="AH361" s="40">
        <f t="shared" si="17"/>
        <v>420.14652512906832</v>
      </c>
      <c r="AJ361" s="42">
        <f>ABS(('6050_Module3Project_Data'!$E85-'Part 1'!AE361)/'6050_Module3Project_Data'!$E85)</f>
        <v>3.0756852665008664E-3</v>
      </c>
      <c r="AK361" s="42">
        <f>ABS(('6050_Module3Project_Data'!$E85-'Part 1'!AF361)/'6050_Module3Project_Data'!$E85)</f>
        <v>3.3519489084443271E-3</v>
      </c>
      <c r="AL361" s="42">
        <f>ABS(('6050_Module3Project_Data'!$E85-'Part 1'!AG361)/'6050_Module3Project_Data'!$E85)</f>
        <v>7.4098084718031195E-3</v>
      </c>
      <c r="AM361" s="42">
        <f>ABS(('6050_Module3Project_Data'!$E85-'Part 1'!AH361)/'6050_Module3Project_Data'!$E85)</f>
        <v>1.1743049722450117E-2</v>
      </c>
      <c r="AO361">
        <f>ABS(('6050_Module3Project_Data'!$E85-'Part 1'!AE361)/AVERAGE('6050_Module3Project_Data'!$E$2:$E$253))</f>
        <v>2.8608503046608463E-3</v>
      </c>
      <c r="AP361">
        <f>ABS(('6050_Module3Project_Data'!$E85-'Part 1'!AF361)/AVERAGE('6050_Module3Project_Data'!$E$2:$E$253))</f>
        <v>3.1178170797820943E-3</v>
      </c>
      <c r="AQ361">
        <f>ABS(('6050_Module3Project_Data'!$E85-'Part 1'!AG361)/AVERAGE('6050_Module3Project_Data'!$E$2:$E$253))</f>
        <v>6.8922373348536195E-3</v>
      </c>
      <c r="AR361" s="41">
        <f>ABS(('6050_Module3Project_Data'!$E85-'Part 1'!AH361)/AVERAGE('6050_Module3Project_Data'!$E$2:$E$253))</f>
        <v>1.0922804014449512E-2</v>
      </c>
    </row>
    <row r="362" spans="5:44" x14ac:dyDescent="0.2">
      <c r="E362" s="39">
        <v>85</v>
      </c>
      <c r="F362" s="29">
        <f t="shared" si="18"/>
        <v>-0.12735172348812895</v>
      </c>
      <c r="G362" s="29">
        <f t="shared" si="19"/>
        <v>-0.92626934038639086</v>
      </c>
      <c r="H362" s="29">
        <f t="shared" si="20"/>
        <v>-1.7489617849892327</v>
      </c>
      <c r="I362" s="29">
        <f t="shared" si="21"/>
        <v>-2.8642505434281862</v>
      </c>
      <c r="K362" s="40">
        <f t="shared" si="16"/>
        <v>117.0270957696155</v>
      </c>
      <c r="L362" s="40">
        <f t="shared" si="16"/>
        <v>116.22817815271723</v>
      </c>
      <c r="M362" s="40">
        <f t="shared" si="16"/>
        <v>115.4054857081144</v>
      </c>
      <c r="N362" s="40">
        <f t="shared" si="16"/>
        <v>114.29019694967545</v>
      </c>
      <c r="P362" s="42">
        <f>ABS(('6050_Module3Project_Data'!$C86-'Part 1'!K362)/'6050_Module3Project_Data'!$C86)</f>
        <v>1.0601049874274314E-2</v>
      </c>
      <c r="Q362" s="42">
        <f>ABS(('6050_Module3Project_Data'!$C86-'Part 1'!L362)/'6050_Module3Project_Data'!$C86)</f>
        <v>3.7019041927485894E-3</v>
      </c>
      <c r="R362" s="42">
        <f>ABS(('6050_Module3Project_Data'!$C86-'Part 1'!M362)/'6050_Module3Project_Data'!$C86)</f>
        <v>3.4025517691084507E-3</v>
      </c>
      <c r="S362" s="42">
        <f>ABS(('6050_Module3Project_Data'!$C86-'Part 1'!N362)/'6050_Module3Project_Data'!$C86)</f>
        <v>1.3033757113298652E-2</v>
      </c>
      <c r="U362">
        <f>ABS(('6050_Module3Project_Data'!$C86-'Part 1'!K362)/AVERAGE('6050_Module3Project_Data'!$C$2:$C$253))</f>
        <v>9.1660601859011055E-3</v>
      </c>
      <c r="V362">
        <f>ABS(('6050_Module3Project_Data'!$C86-'Part 1'!L362)/AVERAGE('6050_Module3Project_Data'!$C$2:$C$253))</f>
        <v>3.2008034143406949E-3</v>
      </c>
      <c r="W362">
        <f>ABS(('6050_Module3Project_Data'!$C86-'Part 1'!M362)/AVERAGE('6050_Module3Project_Data'!$C$2:$C$253))</f>
        <v>2.9419722264467972E-3</v>
      </c>
      <c r="X362" s="41">
        <f>ABS(('6050_Module3Project_Data'!$C86-'Part 1'!N362)/AVERAGE('6050_Module3Project_Data'!$C$2:$C$253))</f>
        <v>1.1269468926735918E-2</v>
      </c>
      <c r="Z362" s="39">
        <f t="shared" si="22"/>
        <v>-0.20881354618475118</v>
      </c>
      <c r="AA362">
        <f t="shared" si="23"/>
        <v>-0.2884179407146914</v>
      </c>
      <c r="AB362">
        <f t="shared" si="24"/>
        <v>0.21424138361042844</v>
      </c>
      <c r="AC362">
        <f t="shared" si="25"/>
        <v>6.5729339489895455E-2</v>
      </c>
      <c r="AE362" s="40">
        <f t="shared" si="17"/>
        <v>415.59622126929992</v>
      </c>
      <c r="AF362" s="40">
        <f t="shared" si="17"/>
        <v>415.51661687476997</v>
      </c>
      <c r="AG362" s="40">
        <f t="shared" si="17"/>
        <v>416.01927619909509</v>
      </c>
      <c r="AH362" s="40">
        <f t="shared" si="17"/>
        <v>415.87076415497455</v>
      </c>
      <c r="AJ362" s="42">
        <f>ABS(('6050_Module3Project_Data'!$E86-'Part 1'!AE362)/'6050_Module3Project_Data'!$E86)</f>
        <v>2.9320968841663013E-2</v>
      </c>
      <c r="AK362" s="42">
        <f>ABS(('6050_Module3Project_Data'!$E86-'Part 1'!AF362)/'6050_Module3Project_Data'!$E86)</f>
        <v>2.9506895259189821E-2</v>
      </c>
      <c r="AL362" s="42">
        <f>ABS(('6050_Module3Project_Data'!$E86-'Part 1'!AG362)/'6050_Module3Project_Data'!$E86)</f>
        <v>2.8332869026592173E-2</v>
      </c>
      <c r="AM362" s="42">
        <f>ABS(('6050_Module3Project_Data'!$E86-'Part 1'!AH362)/'6050_Module3Project_Data'!$E86)</f>
        <v>2.867973822251986E-2</v>
      </c>
      <c r="AO362">
        <f>ABS(('6050_Module3Project_Data'!$E86-'Part 1'!AE362)/AVERAGE('6050_Module3Project_Data'!$E$2:$E$253))</f>
        <v>2.8118811069548152E-2</v>
      </c>
      <c r="AP362">
        <f>ABS(('6050_Module3Project_Data'!$E86-'Part 1'!AF362)/AVERAGE('6050_Module3Project_Data'!$E$2:$E$253))</f>
        <v>2.8297114516323947E-2</v>
      </c>
      <c r="AQ362">
        <f>ABS(('6050_Module3Project_Data'!$E86-'Part 1'!AG362)/AVERAGE('6050_Module3Project_Data'!$E$2:$E$253))</f>
        <v>2.7171223281168083E-2</v>
      </c>
      <c r="AR362" s="41">
        <f>ABS(('6050_Module3Project_Data'!$E86-'Part 1'!AH362)/AVERAGE('6050_Module3Project_Data'!$E$2:$E$253))</f>
        <v>2.7503870863136028E-2</v>
      </c>
    </row>
    <row r="363" spans="5:44" x14ac:dyDescent="0.2">
      <c r="E363" s="39">
        <v>86</v>
      </c>
      <c r="F363" s="29">
        <f t="shared" si="18"/>
        <v>-0.26447513796293837</v>
      </c>
      <c r="G363" s="29">
        <f t="shared" si="19"/>
        <v>-0.88094912257670488</v>
      </c>
      <c r="H363" s="29">
        <f t="shared" si="20"/>
        <v>-1.1873659915129986</v>
      </c>
      <c r="I363" s="29">
        <f t="shared" si="21"/>
        <v>-1.2232251453753777</v>
      </c>
      <c r="K363" s="40">
        <f t="shared" si="16"/>
        <v>116.07700355927852</v>
      </c>
      <c r="L363" s="40">
        <f t="shared" si="16"/>
        <v>115.46052957466475</v>
      </c>
      <c r="M363" s="40">
        <f t="shared" si="16"/>
        <v>115.15411270572845</v>
      </c>
      <c r="N363" s="40">
        <f t="shared" si="16"/>
        <v>115.11825355186608</v>
      </c>
      <c r="P363" s="42">
        <f>ABS(('6050_Module3Project_Data'!$C87-'Part 1'!K363)/'6050_Module3Project_Data'!$C87)</f>
        <v>1.6136350008345058E-3</v>
      </c>
      <c r="Q363" s="42">
        <f>ABS(('6050_Module3Project_Data'!$C87-'Part 1'!L363)/'6050_Module3Project_Data'!$C87)</f>
        <v>3.7058402585102308E-3</v>
      </c>
      <c r="R363" s="42">
        <f>ABS(('6050_Module3Project_Data'!$C87-'Part 1'!M363)/'6050_Module3Project_Data'!$C87)</f>
        <v>6.3498722761365584E-3</v>
      </c>
      <c r="S363" s="42">
        <f>ABS(('6050_Module3Project_Data'!$C87-'Part 1'!N363)/'6050_Module3Project_Data'!$C87)</f>
        <v>6.6592963338467145E-3</v>
      </c>
      <c r="U363">
        <f>ABS(('6050_Module3Project_Data'!$C87-'Part 1'!K363)/AVERAGE('6050_Module3Project_Data'!$C$2:$C$253))</f>
        <v>1.3962989472896604E-3</v>
      </c>
      <c r="V363">
        <f>ABS(('6050_Module3Project_Data'!$C87-'Part 1'!L363)/AVERAGE('6050_Module3Project_Data'!$C$2:$C$253))</f>
        <v>3.2067108417364889E-3</v>
      </c>
      <c r="W363">
        <f>ABS(('6050_Module3Project_Data'!$C87-'Part 1'!M363)/AVERAGE('6050_Module3Project_Data'!$C$2:$C$253))</f>
        <v>5.4946254698292852E-3</v>
      </c>
      <c r="X363" s="41">
        <f>ABS(('6050_Module3Project_Data'!$C87-'Part 1'!N363)/AVERAGE('6050_Module3Project_Data'!$C$2:$C$253))</f>
        <v>5.7623740535073468E-3</v>
      </c>
      <c r="Z363" s="39">
        <f t="shared" si="22"/>
        <v>1.3143442531940357</v>
      </c>
      <c r="AA363">
        <f t="shared" si="23"/>
        <v>2.7897394158548585</v>
      </c>
      <c r="AB363">
        <f t="shared" si="24"/>
        <v>4.5298818238696814</v>
      </c>
      <c r="AC363">
        <f t="shared" si="25"/>
        <v>5.9387262284653257</v>
      </c>
      <c r="AE363" s="40">
        <f t="shared" si="17"/>
        <v>424.52635451938784</v>
      </c>
      <c r="AF363" s="40">
        <f t="shared" si="17"/>
        <v>426.00174968204868</v>
      </c>
      <c r="AG363" s="40">
        <f t="shared" si="17"/>
        <v>427.74189209006352</v>
      </c>
      <c r="AH363" s="40">
        <f t="shared" si="17"/>
        <v>429.15073649465916</v>
      </c>
      <c r="AJ363" s="42">
        <f>ABS(('6050_Module3Project_Data'!$E87-'Part 1'!AE363)/'6050_Module3Project_Data'!$E87)</f>
        <v>3.6177400219724714E-4</v>
      </c>
      <c r="AK363" s="42">
        <f>ABS(('6050_Module3Project_Data'!$E87-'Part 1'!AF363)/'6050_Module3Project_Data'!$E87)</f>
        <v>3.1123599057381935E-3</v>
      </c>
      <c r="AL363" s="42">
        <f>ABS(('6050_Module3Project_Data'!$E87-'Part 1'!AG363)/'6050_Module3Project_Data'!$E87)</f>
        <v>7.2098979059427252E-3</v>
      </c>
      <c r="AM363" s="42">
        <f>ABS(('6050_Module3Project_Data'!$E87-'Part 1'!AH363)/'6050_Module3Project_Data'!$E87)</f>
        <v>1.0527323800293411E-2</v>
      </c>
      <c r="AO363">
        <f>ABS(('6050_Module3Project_Data'!$E87-'Part 1'!AE363)/AVERAGE('6050_Module3Project_Data'!$E$2:$E$253))</f>
        <v>3.4412945819475025E-4</v>
      </c>
      <c r="AP363">
        <f>ABS(('6050_Module3Project_Data'!$E87-'Part 1'!AF363)/AVERAGE('6050_Module3Project_Data'!$E$2:$E$253))</f>
        <v>2.9605630077442265E-3</v>
      </c>
      <c r="AQ363">
        <f>ABS(('6050_Module3Project_Data'!$E87-'Part 1'!AG363)/AVERAGE('6050_Module3Project_Data'!$E$2:$E$253))</f>
        <v>6.8582547251661357E-3</v>
      </c>
      <c r="AR363" s="41">
        <f>ABS(('6050_Module3Project_Data'!$E87-'Part 1'!AH363)/AVERAGE('6050_Module3Project_Data'!$E$2:$E$253))</f>
        <v>1.001388218510091E-2</v>
      </c>
    </row>
    <row r="364" spans="5:44" x14ac:dyDescent="0.2">
      <c r="E364" s="39">
        <v>87</v>
      </c>
      <c r="F364" s="29">
        <f t="shared" si="18"/>
        <v>-0.26575762603932734</v>
      </c>
      <c r="G364" s="29">
        <f t="shared" si="19"/>
        <v>-0.63692450488397623</v>
      </c>
      <c r="H364" s="29">
        <f t="shared" si="20"/>
        <v>-0.63747894361212931</v>
      </c>
      <c r="I364" s="29">
        <f t="shared" si="21"/>
        <v>-0.46135509175098205</v>
      </c>
      <c r="K364" s="40">
        <f t="shared" si="16"/>
        <v>115.80483349285724</v>
      </c>
      <c r="L364" s="40">
        <f t="shared" si="16"/>
        <v>115.43366661401259</v>
      </c>
      <c r="M364" s="40">
        <f t="shared" si="16"/>
        <v>115.43311217528445</v>
      </c>
      <c r="N364" s="40">
        <f t="shared" si="16"/>
        <v>115.60923602714558</v>
      </c>
      <c r="P364" s="42">
        <f>ABS(('6050_Module3Project_Data'!$C88-'Part 1'!K364)/'6050_Module3Project_Data'!$C88)</f>
        <v>1.4955130056223445E-2</v>
      </c>
      <c r="Q364" s="42">
        <f>ABS(('6050_Module3Project_Data'!$C88-'Part 1'!L364)/'6050_Module3Project_Data'!$C88)</f>
        <v>1.8112304233426628E-2</v>
      </c>
      <c r="R364" s="42">
        <f>ABS(('6050_Module3Project_Data'!$C88-'Part 1'!M364)/'6050_Module3Project_Data'!$C88)</f>
        <v>1.8117020332128076E-2</v>
      </c>
      <c r="S364" s="42">
        <f>ABS(('6050_Module3Project_Data'!$C88-'Part 1'!N364)/'6050_Module3Project_Data'!$C88)</f>
        <v>1.6618897226918918E-2</v>
      </c>
      <c r="U364">
        <f>ABS(('6050_Module3Project_Data'!$C88-'Part 1'!K364)/AVERAGE('6050_Module3Project_Data'!$C$2:$C$253))</f>
        <v>1.3127680900793378E-2</v>
      </c>
      <c r="V364">
        <f>ABS(('6050_Module3Project_Data'!$C88-'Part 1'!L364)/AVERAGE('6050_Module3Project_Data'!$C$2:$C$253))</f>
        <v>1.5899062693578304E-2</v>
      </c>
      <c r="W364">
        <f>ABS(('6050_Module3Project_Data'!$C88-'Part 1'!M364)/AVERAGE('6050_Module3Project_Data'!$C$2:$C$253))</f>
        <v>1.590320250637943E-2</v>
      </c>
      <c r="X364" s="41">
        <f>ABS(('6050_Module3Project_Data'!$C88-'Part 1'!N364)/AVERAGE('6050_Module3Project_Data'!$C$2:$C$253))</f>
        <v>1.458814325906066E-2</v>
      </c>
      <c r="Z364" s="39">
        <f t="shared" si="22"/>
        <v>1.227633294611973</v>
      </c>
      <c r="AA364">
        <f t="shared" si="23"/>
        <v>2.0261594336264039</v>
      </c>
      <c r="AB364">
        <f t="shared" si="24"/>
        <v>2.3404264057181061</v>
      </c>
      <c r="AC364">
        <f t="shared" si="25"/>
        <v>1.8923768139200428</v>
      </c>
      <c r="AE364" s="40">
        <f t="shared" si="17"/>
        <v>425.32043302108951</v>
      </c>
      <c r="AF364" s="40">
        <f t="shared" si="17"/>
        <v>426.11895916010394</v>
      </c>
      <c r="AG364" s="40">
        <f t="shared" si="17"/>
        <v>426.43322613219567</v>
      </c>
      <c r="AH364" s="40">
        <f t="shared" si="17"/>
        <v>425.98517654039762</v>
      </c>
      <c r="AJ364" s="42">
        <f>ABS(('6050_Module3Project_Data'!$E88-'Part 1'!AE364)/'6050_Module3Project_Data'!$E88)</f>
        <v>2.0585770223299212E-2</v>
      </c>
      <c r="AK364" s="42">
        <f>ABS(('6050_Module3Project_Data'!$E88-'Part 1'!AF364)/'6050_Module3Project_Data'!$E88)</f>
        <v>1.8746949882963958E-2</v>
      </c>
      <c r="AL364" s="42">
        <f>ABS(('6050_Module3Project_Data'!$E88-'Part 1'!AG364)/'6050_Module3Project_Data'!$E88)</f>
        <v>1.8023265995432001E-2</v>
      </c>
      <c r="AM364" s="42">
        <f>ABS(('6050_Module3Project_Data'!$E88-'Part 1'!AH364)/'6050_Module3Project_Data'!$E88)</f>
        <v>1.9055020201867921E-2</v>
      </c>
      <c r="AO364">
        <f>ABS(('6050_Module3Project_Data'!$E88-'Part 1'!AE364)/AVERAGE('6050_Module3Project_Data'!$E$2:$E$253))</f>
        <v>2.0023484404455439E-2</v>
      </c>
      <c r="AP364">
        <f>ABS(('6050_Module3Project_Data'!$E88-'Part 1'!AF364)/AVERAGE('6050_Module3Project_Data'!$E$2:$E$253))</f>
        <v>1.823489014697045E-2</v>
      </c>
      <c r="AQ364">
        <f>ABS(('6050_Module3Project_Data'!$E88-'Part 1'!AG364)/AVERAGE('6050_Module3Project_Data'!$E$2:$E$253))</f>
        <v>1.7530973175267778E-2</v>
      </c>
      <c r="AR364" s="41">
        <f>ABS(('6050_Module3Project_Data'!$E88-'Part 1'!AH364)/AVERAGE('6050_Module3Project_Data'!$E$2:$E$253))</f>
        <v>1.8534545742031321E-2</v>
      </c>
    </row>
    <row r="365" spans="5:44" x14ac:dyDescent="0.2">
      <c r="E365" s="39">
        <v>88</v>
      </c>
      <c r="F365" s="29">
        <f t="shared" si="18"/>
        <v>-3.3516615099051406E-2</v>
      </c>
      <c r="G365" s="29">
        <f t="shared" si="19"/>
        <v>-2.3975731465564754E-2</v>
      </c>
      <c r="H365" s="29">
        <f t="shared" si="20"/>
        <v>0.28227687975237964</v>
      </c>
      <c r="I365" s="29">
        <f t="shared" si="21"/>
        <v>0.62408692457944559</v>
      </c>
      <c r="K365" s="40">
        <f t="shared" si="16"/>
        <v>116.93252193245958</v>
      </c>
      <c r="L365" s="40">
        <f t="shared" si="16"/>
        <v>116.94206281609306</v>
      </c>
      <c r="M365" s="40">
        <f t="shared" si="16"/>
        <v>117.248315427311</v>
      </c>
      <c r="N365" s="40">
        <f t="shared" si="16"/>
        <v>117.59012547213807</v>
      </c>
      <c r="P365" s="42">
        <f>ABS(('6050_Module3Project_Data'!$C89-'Part 1'!K365)/'6050_Module3Project_Data'!$C89)</f>
        <v>1.2231565652748225E-2</v>
      </c>
      <c r="Q365" s="42">
        <f>ABS(('6050_Module3Project_Data'!$C89-'Part 1'!L365)/'6050_Module3Project_Data'!$C89)</f>
        <v>1.215097059216814E-2</v>
      </c>
      <c r="R365" s="42">
        <f>ABS(('6050_Module3Project_Data'!$C89-'Part 1'!M365)/'6050_Module3Project_Data'!$C89)</f>
        <v>9.5639515379461401E-3</v>
      </c>
      <c r="S365" s="42">
        <f>ABS(('6050_Module3Project_Data'!$C89-'Part 1'!N365)/'6050_Module3Project_Data'!$C89)</f>
        <v>6.6765668545129475E-3</v>
      </c>
      <c r="U365">
        <f>ABS(('6050_Module3Project_Data'!$C89-'Part 1'!K365)/AVERAGE('6050_Module3Project_Data'!$C$2:$C$253))</f>
        <v>1.081158502701004E-2</v>
      </c>
      <c r="V365">
        <f>ABS(('6050_Module3Project_Data'!$C89-'Part 1'!L365)/AVERAGE('6050_Module3Project_Data'!$C$2:$C$253))</f>
        <v>1.0740346366730861E-2</v>
      </c>
      <c r="W365">
        <f>ABS(('6050_Module3Project_Data'!$C89-'Part 1'!M365)/AVERAGE('6050_Module3Project_Data'!$C$2:$C$253))</f>
        <v>8.4536581973441455E-3</v>
      </c>
      <c r="X365" s="41">
        <f>ABS(('6050_Module3Project_Data'!$C89-'Part 1'!N365)/AVERAGE('6050_Module3Project_Data'!$C$2:$C$253))</f>
        <v>5.9014742908128958E-3</v>
      </c>
      <c r="Z365" s="39">
        <f t="shared" si="22"/>
        <v>2.2021718445122671</v>
      </c>
      <c r="AA365">
        <f t="shared" si="23"/>
        <v>3.6558260778212199</v>
      </c>
      <c r="AB365">
        <f t="shared" si="24"/>
        <v>4.5963661887553089</v>
      </c>
      <c r="AC365">
        <f t="shared" si="25"/>
        <v>5.2587361980747636</v>
      </c>
      <c r="AE365" s="40">
        <f t="shared" si="17"/>
        <v>432.39529761510329</v>
      </c>
      <c r="AF365" s="40">
        <f t="shared" si="17"/>
        <v>433.84895184841224</v>
      </c>
      <c r="AG365" s="40">
        <f t="shared" si="17"/>
        <v>434.78949195934632</v>
      </c>
      <c r="AH365" s="40">
        <f t="shared" si="17"/>
        <v>435.45186196866575</v>
      </c>
      <c r="AJ365" s="42">
        <f>ABS(('6050_Module3Project_Data'!$E89-'Part 1'!AE365)/'6050_Module3Project_Data'!$E89)</f>
        <v>9.4717458050140747E-3</v>
      </c>
      <c r="AK365" s="42">
        <f>ABS(('6050_Module3Project_Data'!$E89-'Part 1'!AF365)/'6050_Module3Project_Data'!$E89)</f>
        <v>6.1417244151783729E-3</v>
      </c>
      <c r="AL365" s="42">
        <f>ABS(('6050_Module3Project_Data'!$E89-'Part 1'!AG365)/'6050_Module3Project_Data'!$E89)</f>
        <v>3.9871414231283887E-3</v>
      </c>
      <c r="AM365" s="42">
        <f>ABS(('6050_Module3Project_Data'!$E89-'Part 1'!AH365)/'6050_Module3Project_Data'!$E89)</f>
        <v>2.4697886383478352E-3</v>
      </c>
      <c r="AO365">
        <f>ABS(('6050_Module3Project_Data'!$E89-'Part 1'!AE365)/AVERAGE('6050_Module3Project_Data'!$E$2:$E$253))</f>
        <v>9.2611906290884696E-3</v>
      </c>
      <c r="AP365">
        <f>ABS(('6050_Module3Project_Data'!$E89-'Part 1'!AF365)/AVERAGE('6050_Module3Project_Data'!$E$2:$E$253))</f>
        <v>6.0051950053582846E-3</v>
      </c>
      <c r="AQ365">
        <f>ABS(('6050_Module3Project_Data'!$E89-'Part 1'!AG365)/AVERAGE('6050_Module3Project_Data'!$E$2:$E$253))</f>
        <v>3.8985079989350734E-3</v>
      </c>
      <c r="AR365" s="41">
        <f>ABS(('6050_Module3Project_Data'!$E89-'Part 1'!AH365)/AVERAGE('6050_Module3Project_Data'!$E$2:$E$253))</f>
        <v>2.4148856888861741E-3</v>
      </c>
    </row>
    <row r="366" spans="5:44" x14ac:dyDescent="0.2">
      <c r="E366" s="39">
        <v>89</v>
      </c>
      <c r="F366" s="29">
        <f t="shared" si="18"/>
        <v>0.14292217821372472</v>
      </c>
      <c r="G366" s="29">
        <f t="shared" si="19"/>
        <v>0.32508550170659284</v>
      </c>
      <c r="H366" s="29">
        <f t="shared" si="20"/>
        <v>0.62211716277984941</v>
      </c>
      <c r="I366" s="29">
        <f t="shared" si="21"/>
        <v>0.8037592660877525</v>
      </c>
      <c r="K366" s="40">
        <f t="shared" si="16"/>
        <v>117.95763807723718</v>
      </c>
      <c r="L366" s="40">
        <f t="shared" si="16"/>
        <v>118.13980140073005</v>
      </c>
      <c r="M366" s="40">
        <f t="shared" si="16"/>
        <v>118.4368330618033</v>
      </c>
      <c r="N366" s="40">
        <f t="shared" si="16"/>
        <v>118.61847516511121</v>
      </c>
      <c r="P366" s="42">
        <f>ABS(('6050_Module3Project_Data'!$C90-'Part 1'!K366)/'6050_Module3Project_Data'!$C90)</f>
        <v>8.596881243402443E-3</v>
      </c>
      <c r="Q366" s="42">
        <f>ABS(('6050_Module3Project_Data'!$C90-'Part 1'!L366)/'6050_Module3Project_Data'!$C90)</f>
        <v>7.0658461194569467E-3</v>
      </c>
      <c r="R366" s="42">
        <f>ABS(('6050_Module3Project_Data'!$C90-'Part 1'!M366)/'6050_Module3Project_Data'!$C90)</f>
        <v>4.5693726400146883E-3</v>
      </c>
      <c r="S366" s="42">
        <f>ABS(('6050_Module3Project_Data'!$C90-'Part 1'!N366)/'6050_Module3Project_Data'!$C90)</f>
        <v>3.0427182354982661E-3</v>
      </c>
      <c r="U366">
        <f>ABS(('6050_Module3Project_Data'!$C90-'Part 1'!K366)/AVERAGE('6050_Module3Project_Data'!$C$2:$C$253))</f>
        <v>7.6373704952728627E-3</v>
      </c>
      <c r="V366">
        <f>ABS(('6050_Module3Project_Data'!$C90-'Part 1'!L366)/AVERAGE('6050_Module3Project_Data'!$C$2:$C$253))</f>
        <v>6.2772164868850578E-3</v>
      </c>
      <c r="W366">
        <f>ABS(('6050_Module3Project_Data'!$C90-'Part 1'!M366)/AVERAGE('6050_Module3Project_Data'!$C$2:$C$253))</f>
        <v>4.0593781389660615E-3</v>
      </c>
      <c r="X366" s="41">
        <f>ABS(('6050_Module3Project_Data'!$C90-'Part 1'!N366)/AVERAGE('6050_Module3Project_Data'!$C$2:$C$253))</f>
        <v>2.7031159113727579E-3</v>
      </c>
      <c r="Z366" s="39">
        <f t="shared" si="22"/>
        <v>2.522162239138904</v>
      </c>
      <c r="AA366">
        <f t="shared" si="23"/>
        <v>3.7143451737509126</v>
      </c>
      <c r="AB366">
        <f t="shared" si="24"/>
        <v>4.1198207660893944</v>
      </c>
      <c r="AC366">
        <f t="shared" si="25"/>
        <v>4.0934462937313141</v>
      </c>
      <c r="AE366" s="40">
        <f t="shared" si="17"/>
        <v>436.51741182737533</v>
      </c>
      <c r="AF366" s="40">
        <f t="shared" si="17"/>
        <v>437.70959476198738</v>
      </c>
      <c r="AG366" s="40">
        <f t="shared" si="17"/>
        <v>438.11507035432584</v>
      </c>
      <c r="AH366" s="40">
        <f t="shared" si="17"/>
        <v>438.08869588196774</v>
      </c>
      <c r="AJ366" s="42">
        <f>ABS(('6050_Module3Project_Data'!$E90-'Part 1'!AE366)/'6050_Module3Project_Data'!$E90)</f>
        <v>2.2211549867372764E-3</v>
      </c>
      <c r="AK366" s="42">
        <f>ABS(('6050_Module3Project_Data'!$E90-'Part 1'!AF366)/'6050_Module3Project_Data'!$E90)</f>
        <v>4.9583446733536532E-3</v>
      </c>
      <c r="AL366" s="42">
        <f>ABS(('6050_Module3Project_Data'!$E90-'Part 1'!AG366)/'6050_Module3Project_Data'!$E90)</f>
        <v>5.8892954337624722E-3</v>
      </c>
      <c r="AM366" s="42">
        <f>ABS(('6050_Module3Project_Data'!$E90-'Part 1'!AH366)/'6050_Module3Project_Data'!$E90)</f>
        <v>5.828741024172612E-3</v>
      </c>
      <c r="AO366">
        <f>ABS(('6050_Module3Project_Data'!$E90-'Part 1'!AE366)/AVERAGE('6050_Module3Project_Data'!$E$2:$E$253))</f>
        <v>2.1669034679968717E-3</v>
      </c>
      <c r="AP366">
        <f>ABS(('6050_Module3Project_Data'!$E90-'Part 1'!AF366)/AVERAGE('6050_Module3Project_Data'!$E$2:$E$253))</f>
        <v>4.8372375328911282E-3</v>
      </c>
      <c r="AQ366">
        <f>ABS(('6050_Module3Project_Data'!$E90-'Part 1'!AG366)/AVERAGE('6050_Module3Project_Data'!$E$2:$E$253))</f>
        <v>5.7454499013703938E-3</v>
      </c>
      <c r="AR366" s="41">
        <f>ABS(('6050_Module3Project_Data'!$E90-'Part 1'!AH366)/AVERAGE('6050_Module3Project_Data'!$E$2:$E$253))</f>
        <v>5.6863745280055136E-3</v>
      </c>
    </row>
    <row r="367" spans="5:44" x14ac:dyDescent="0.2">
      <c r="E367" s="39">
        <v>90</v>
      </c>
      <c r="F367" s="29">
        <f t="shared" si="18"/>
        <v>0.25423175068816417</v>
      </c>
      <c r="G367" s="29">
        <f t="shared" si="19"/>
        <v>0.47483931725832451</v>
      </c>
      <c r="H367" s="29">
        <f t="shared" si="20"/>
        <v>0.66852888946349287</v>
      </c>
      <c r="I367" s="29">
        <f t="shared" si="21"/>
        <v>0.72032788568628814</v>
      </c>
      <c r="K367" s="40">
        <f t="shared" si="16"/>
        <v>118.76841769029754</v>
      </c>
      <c r="L367" s="40">
        <f t="shared" si="16"/>
        <v>118.98902525686771</v>
      </c>
      <c r="M367" s="40">
        <f t="shared" si="16"/>
        <v>119.18271482907286</v>
      </c>
      <c r="N367" s="40">
        <f t="shared" si="16"/>
        <v>119.23451382529566</v>
      </c>
      <c r="P367" s="42">
        <f>ABS(('6050_Module3Project_Data'!$C91-'Part 1'!K367)/'6050_Module3Project_Data'!$C91)</f>
        <v>1.3960807413706647E-2</v>
      </c>
      <c r="Q367" s="42">
        <f>ABS(('6050_Module3Project_Data'!$C91-'Part 1'!L367)/'6050_Module3Project_Data'!$C91)</f>
        <v>1.212927920907482E-2</v>
      </c>
      <c r="R367" s="42">
        <f>ABS(('6050_Module3Project_Data'!$C91-'Part 1'!M367)/'6050_Module3Project_Data'!$C91)</f>
        <v>1.052122958524657E-2</v>
      </c>
      <c r="S367" s="42">
        <f>ABS(('6050_Module3Project_Data'!$C91-'Part 1'!N367)/'6050_Module3Project_Data'!$C91)</f>
        <v>1.0091183943437176E-2</v>
      </c>
      <c r="U367">
        <f>ABS(('6050_Module3Project_Data'!$C91-'Part 1'!K367)/AVERAGE('6050_Module3Project_Data'!$C$2:$C$253))</f>
        <v>1.2555802444984989E-2</v>
      </c>
      <c r="V367">
        <f>ABS(('6050_Module3Project_Data'!$C91-'Part 1'!L367)/AVERAGE('6050_Module3Project_Data'!$C$2:$C$253))</f>
        <v>1.0908597836518175E-2</v>
      </c>
      <c r="W367">
        <f>ABS(('6050_Module3Project_Data'!$C91-'Part 1'!M367)/AVERAGE('6050_Module3Project_Data'!$C$2:$C$253))</f>
        <v>9.462381095594068E-3</v>
      </c>
      <c r="X367" s="41">
        <f>ABS(('6050_Module3Project_Data'!$C91-'Part 1'!N367)/AVERAGE('6050_Module3Project_Data'!$C$2:$C$253))</f>
        <v>9.0756149179026368E-3</v>
      </c>
      <c r="Z367" s="39">
        <f t="shared" si="22"/>
        <v>2.2042983767227469</v>
      </c>
      <c r="AA367">
        <f t="shared" si="23"/>
        <v>2.6017442750737949</v>
      </c>
      <c r="AB367">
        <f t="shared" si="24"/>
        <v>2.2076340626706288</v>
      </c>
      <c r="AC367">
        <f t="shared" si="25"/>
        <v>1.5649636003927574</v>
      </c>
      <c r="AE367" s="40">
        <f t="shared" si="17"/>
        <v>437.13239089201733</v>
      </c>
      <c r="AF367" s="40">
        <f t="shared" si="17"/>
        <v>437.52983679036834</v>
      </c>
      <c r="AG367" s="40">
        <f t="shared" si="17"/>
        <v>437.13572657796522</v>
      </c>
      <c r="AH367" s="40">
        <f t="shared" si="17"/>
        <v>436.4930561156873</v>
      </c>
      <c r="AJ367" s="42">
        <f>ABS(('6050_Module3Project_Data'!$E91-'Part 1'!AE367)/'6050_Module3Project_Data'!$E91)</f>
        <v>7.6899986211129293E-3</v>
      </c>
      <c r="AK367" s="42">
        <f>ABS(('6050_Module3Project_Data'!$E91-'Part 1'!AF367)/'6050_Module3Project_Data'!$E91)</f>
        <v>6.7877787258177604E-3</v>
      </c>
      <c r="AL367" s="42">
        <f>ABS(('6050_Module3Project_Data'!$E91-'Part 1'!AG367)/'6050_Module3Project_Data'!$E91)</f>
        <v>7.6824264654078937E-3</v>
      </c>
      <c r="AM367" s="42">
        <f>ABS(('6050_Module3Project_Data'!$E91-'Part 1'!AH367)/'6050_Module3Project_Data'!$E91)</f>
        <v>9.1413170454626384E-3</v>
      </c>
      <c r="AO367">
        <f>ABS(('6050_Module3Project_Data'!$E91-'Part 1'!AE367)/AVERAGE('6050_Module3Project_Data'!$E$2:$E$253))</f>
        <v>7.5877773144447632E-3</v>
      </c>
      <c r="AP367">
        <f>ABS(('6050_Module3Project_Data'!$E91-'Part 1'!AF367)/AVERAGE('6050_Module3Project_Data'!$E$2:$E$253))</f>
        <v>6.697550411755065E-3</v>
      </c>
      <c r="AQ367">
        <f>ABS(('6050_Module3Project_Data'!$E91-'Part 1'!AG367)/AVERAGE('6050_Module3Project_Data'!$E$2:$E$253))</f>
        <v>7.5803058135887847E-3</v>
      </c>
      <c r="AR367" s="41">
        <f>ABS(('6050_Module3Project_Data'!$E91-'Part 1'!AH367)/AVERAGE('6050_Module3Project_Data'!$E$2:$E$253))</f>
        <v>9.0198037111832701E-3</v>
      </c>
    </row>
    <row r="368" spans="5:44" x14ac:dyDescent="0.2">
      <c r="E368" s="39">
        <v>91</v>
      </c>
      <c r="F368" s="29">
        <f t="shared" si="18"/>
        <v>0.43568271579740758</v>
      </c>
      <c r="G368" s="29">
        <f t="shared" si="19"/>
        <v>0.74949822084874718</v>
      </c>
      <c r="H368" s="29">
        <f t="shared" si="20"/>
        <v>0.96430350152602573</v>
      </c>
      <c r="I368" s="29">
        <f t="shared" si="21"/>
        <v>1.0732548381247626</v>
      </c>
      <c r="K368" s="40">
        <f t="shared" si="16"/>
        <v>120.11135523164117</v>
      </c>
      <c r="L368" s="40">
        <f t="shared" si="16"/>
        <v>120.42517073669251</v>
      </c>
      <c r="M368" s="40">
        <f t="shared" si="16"/>
        <v>120.63997601736979</v>
      </c>
      <c r="N368" s="40">
        <f t="shared" si="16"/>
        <v>120.74892735396853</v>
      </c>
      <c r="P368" s="42">
        <f>ABS(('6050_Module3Project_Data'!$C92-'Part 1'!K368)/'6050_Module3Project_Data'!$C92)</f>
        <v>1.9210008363046604E-2</v>
      </c>
      <c r="Q368" s="42">
        <f>ABS(('6050_Module3Project_Data'!$C92-'Part 1'!L368)/'6050_Module3Project_Data'!$C92)</f>
        <v>2.1872903165215736E-2</v>
      </c>
      <c r="R368" s="42">
        <f>ABS(('6050_Module3Project_Data'!$C92-'Part 1'!M368)/'6050_Module3Project_Data'!$C92)</f>
        <v>2.3695642501503283E-2</v>
      </c>
      <c r="S368" s="42">
        <f>ABS(('6050_Module3Project_Data'!$C92-'Part 1'!N368)/'6050_Module3Project_Data'!$C92)</f>
        <v>2.4620153697566368E-2</v>
      </c>
      <c r="U368">
        <f>ABS(('6050_Module3Project_Data'!$C92-'Part 1'!K368)/AVERAGE('6050_Module3Project_Data'!$C$2:$C$253))</f>
        <v>1.6903439595386389E-2</v>
      </c>
      <c r="V368">
        <f>ABS(('6050_Module3Project_Data'!$C92-'Part 1'!L368)/AVERAGE('6050_Module3Project_Data'!$C$2:$C$253))</f>
        <v>1.9246597421591294E-2</v>
      </c>
      <c r="W368">
        <f>ABS(('6050_Module3Project_Data'!$C92-'Part 1'!M368)/AVERAGE('6050_Module3Project_Data'!$C$2:$C$253))</f>
        <v>2.0850478257392495E-2</v>
      </c>
      <c r="X368" s="41">
        <f>ABS(('6050_Module3Project_Data'!$C92-'Part 1'!N368)/AVERAGE('6050_Module3Project_Data'!$C$2:$C$253))</f>
        <v>2.1663982284177437E-2</v>
      </c>
      <c r="Z368" s="39">
        <f t="shared" si="22"/>
        <v>2.4344662795428462</v>
      </c>
      <c r="AA368">
        <f t="shared" si="23"/>
        <v>2.9031017213735746</v>
      </c>
      <c r="AB368">
        <f t="shared" si="24"/>
        <v>2.8961363595621976</v>
      </c>
      <c r="AC368">
        <f t="shared" si="25"/>
        <v>2.9971030327371464</v>
      </c>
      <c r="AE368" s="40">
        <f t="shared" si="17"/>
        <v>440.71769668566066</v>
      </c>
      <c r="AF368" s="40">
        <f t="shared" si="17"/>
        <v>441.18633212749137</v>
      </c>
      <c r="AG368" s="40">
        <f t="shared" si="17"/>
        <v>441.17936676568002</v>
      </c>
      <c r="AH368" s="40">
        <f t="shared" si="17"/>
        <v>441.28033343885494</v>
      </c>
      <c r="AJ368" s="42">
        <f>ABS(('6050_Module3Project_Data'!$E92-'Part 1'!AE368)/'6050_Module3Project_Data'!$E92)</f>
        <v>2.0605088312823688E-2</v>
      </c>
      <c r="AK368" s="42">
        <f>ABS(('6050_Module3Project_Data'!$E92-'Part 1'!AF368)/'6050_Module3Project_Data'!$E92)</f>
        <v>2.1690344748163278E-2</v>
      </c>
      <c r="AL368" s="42">
        <f>ABS(('6050_Module3Project_Data'!$E92-'Part 1'!AG368)/'6050_Module3Project_Data'!$E92)</f>
        <v>2.1674214504789641E-2</v>
      </c>
      <c r="AM368" s="42">
        <f>ABS(('6050_Module3Project_Data'!$E92-'Part 1'!AH368)/'6050_Module3Project_Data'!$E92)</f>
        <v>2.1908031075277491E-2</v>
      </c>
      <c r="AO368">
        <f>ABS(('6050_Module3Project_Data'!$E92-'Part 1'!AE368)/AVERAGE('6050_Module3Project_Data'!$E$2:$E$253))</f>
        <v>1.9929662114404837E-2</v>
      </c>
      <c r="AP368">
        <f>ABS(('6050_Module3Project_Data'!$E92-'Part 1'!AF368)/AVERAGE('6050_Module3Project_Data'!$E$2:$E$253))</f>
        <v>2.09793442965647E-2</v>
      </c>
      <c r="AQ368">
        <f>ABS(('6050_Module3Project_Data'!$E92-'Part 1'!AG368)/AVERAGE('6050_Module3Project_Data'!$E$2:$E$253))</f>
        <v>2.0963742795839291E-2</v>
      </c>
      <c r="AR368" s="41">
        <f>ABS(('6050_Module3Project_Data'!$E92-'Part 1'!AH368)/AVERAGE('6050_Module3Project_Data'!$E$2:$E$253))</f>
        <v>2.1189894956695193E-2</v>
      </c>
    </row>
    <row r="369" spans="5:44" x14ac:dyDescent="0.2">
      <c r="E369" s="39">
        <v>92</v>
      </c>
      <c r="F369" s="29">
        <f t="shared" si="18"/>
        <v>0.12916591473667627</v>
      </c>
      <c r="G369" s="29">
        <f t="shared" si="19"/>
        <v>1.0938416706748666E-2</v>
      </c>
      <c r="H369" s="29">
        <f t="shared" si="20"/>
        <v>-0.27241937309333913</v>
      </c>
      <c r="I369" s="29">
        <f t="shared" si="21"/>
        <v>-0.66287006398004678</v>
      </c>
      <c r="K369" s="40">
        <f t="shared" si="16"/>
        <v>118.70793714107418</v>
      </c>
      <c r="L369" s="40">
        <f t="shared" si="16"/>
        <v>118.58970964304426</v>
      </c>
      <c r="M369" s="40">
        <f t="shared" si="16"/>
        <v>118.30635185324417</v>
      </c>
      <c r="N369" s="40">
        <f t="shared" si="16"/>
        <v>117.91590116235746</v>
      </c>
      <c r="P369" s="42">
        <f>ABS(('6050_Module3Project_Data'!$C93-'Part 1'!K369)/'6050_Module3Project_Data'!$C93)</f>
        <v>2.6346619085605887E-3</v>
      </c>
      <c r="Q369" s="42">
        <f>ABS(('6050_Module3Project_Data'!$C93-'Part 1'!L369)/'6050_Module3Project_Data'!$C93)</f>
        <v>1.6360851463795183E-3</v>
      </c>
      <c r="R369" s="42">
        <f>ABS(('6050_Module3Project_Data'!$C93-'Part 1'!M369)/'6050_Module3Project_Data'!$C93)</f>
        <v>7.5722020975466466E-4</v>
      </c>
      <c r="S369" s="42">
        <f>ABS(('6050_Module3Project_Data'!$C93-'Part 1'!N369)/'6050_Module3Project_Data'!$C93)</f>
        <v>4.0550569498870445E-3</v>
      </c>
      <c r="U369">
        <f>ABS(('6050_Module3Project_Data'!$C93-'Part 1'!K369)/AVERAGE('6050_Module3Project_Data'!$C$2:$C$253))</f>
        <v>2.3291050695166916E-3</v>
      </c>
      <c r="V369">
        <f>ABS(('6050_Module3Project_Data'!$C93-'Part 1'!L369)/AVERAGE('6050_Module3Project_Data'!$C$2:$C$253))</f>
        <v>1.4463389766299732E-3</v>
      </c>
      <c r="W369">
        <f>ABS(('6050_Module3Project_Data'!$C93-'Part 1'!M369)/AVERAGE('6050_Module3Project_Data'!$C$2:$C$253))</f>
        <v>6.6940104290027298E-4</v>
      </c>
      <c r="X369" s="41">
        <f>ABS(('6050_Module3Project_Data'!$C93-'Part 1'!N369)/AVERAGE('6050_Module3Project_Data'!$C$2:$C$253))</f>
        <v>3.5847687585542098E-3</v>
      </c>
      <c r="Z369" s="39">
        <f t="shared" si="22"/>
        <v>1.1719862509001358</v>
      </c>
      <c r="AA369">
        <f t="shared" si="23"/>
        <v>0.19068748735586238</v>
      </c>
      <c r="AB369">
        <f t="shared" si="24"/>
        <v>-1.1683057743775442</v>
      </c>
      <c r="AC369">
        <f t="shared" si="25"/>
        <v>-2.5029264843891355</v>
      </c>
      <c r="AE369" s="40">
        <f t="shared" si="17"/>
        <v>435.57728279334725</v>
      </c>
      <c r="AF369" s="40">
        <f t="shared" si="17"/>
        <v>434.59598402980299</v>
      </c>
      <c r="AG369" s="40">
        <f t="shared" si="17"/>
        <v>433.23699076806957</v>
      </c>
      <c r="AH369" s="40">
        <f t="shared" si="17"/>
        <v>431.90237005805795</v>
      </c>
      <c r="AJ369" s="42">
        <f>ABS(('6050_Module3Project_Data'!$E93-'Part 1'!AE369)/'6050_Module3Project_Data'!$E93)</f>
        <v>6.1439438570656006E-3</v>
      </c>
      <c r="AK369" s="42">
        <f>ABS(('6050_Module3Project_Data'!$E93-'Part 1'!AF369)/'6050_Module3Project_Data'!$E93)</f>
        <v>8.3829718265217967E-3</v>
      </c>
      <c r="AL369" s="42">
        <f>ABS(('6050_Module3Project_Data'!$E93-'Part 1'!AG369)/'6050_Module3Project_Data'!$E93)</f>
        <v>1.1483784786209568E-2</v>
      </c>
      <c r="AM369" s="42">
        <f>ABS(('6050_Module3Project_Data'!$E93-'Part 1'!AH369)/'6050_Module3Project_Data'!$E93)</f>
        <v>1.4528986929885485E-2</v>
      </c>
      <c r="AO369">
        <f>ABS(('6050_Module3Project_Data'!$E93-'Part 1'!AE369)/AVERAGE('6050_Module3Project_Data'!$E$2:$E$253))</f>
        <v>6.031310213911849E-3</v>
      </c>
      <c r="AP369">
        <f>ABS(('6050_Module3Project_Data'!$E93-'Part 1'!AF369)/AVERAGE('6050_Module3Project_Data'!$E$2:$E$253))</f>
        <v>8.2292912787754885E-3</v>
      </c>
      <c r="AQ369">
        <f>ABS(('6050_Module3Project_Data'!$E93-'Part 1'!AG369)/AVERAGE('6050_Module3Project_Data'!$E$2:$E$253))</f>
        <v>1.1273258689657284E-2</v>
      </c>
      <c r="AR369" s="41">
        <f>ABS(('6050_Module3Project_Data'!$E93-'Part 1'!AH369)/AVERAGE('6050_Module3Project_Data'!$E$2:$E$253))</f>
        <v>1.4262634767932653E-2</v>
      </c>
    </row>
    <row r="370" spans="5:44" x14ac:dyDescent="0.2">
      <c r="E370" s="39">
        <v>93</v>
      </c>
      <c r="F370" s="29">
        <f t="shared" si="18"/>
        <v>8.1400628628840455E-2</v>
      </c>
      <c r="G370" s="29">
        <f t="shared" si="19"/>
        <v>-3.7301156296951923E-2</v>
      </c>
      <c r="H370" s="29">
        <f t="shared" si="20"/>
        <v>-0.17476405871883732</v>
      </c>
      <c r="I370" s="29">
        <f t="shared" si="21"/>
        <v>-0.2203024254380116</v>
      </c>
      <c r="K370" s="40">
        <f t="shared" si="16"/>
        <v>118.55051133916385</v>
      </c>
      <c r="L370" s="40">
        <f t="shared" si="16"/>
        <v>118.43180955423806</v>
      </c>
      <c r="M370" s="40">
        <f t="shared" si="16"/>
        <v>118.29434665181617</v>
      </c>
      <c r="N370" s="40">
        <f t="shared" si="16"/>
        <v>118.248808285097</v>
      </c>
      <c r="P370" s="42">
        <f>ABS(('6050_Module3Project_Data'!$C94-'Part 1'!K370)/'6050_Module3Project_Data'!$C94)</f>
        <v>7.467911179015109E-3</v>
      </c>
      <c r="Q370" s="42">
        <f>ABS(('6050_Module3Project_Data'!$C94-'Part 1'!L370)/'6050_Module3Project_Data'!$C94)</f>
        <v>8.4617097650213132E-3</v>
      </c>
      <c r="R370" s="42">
        <f>ABS(('6050_Module3Project_Data'!$C94-'Part 1'!M370)/'6050_Module3Project_Data'!$C94)</f>
        <v>9.6125807324679031E-3</v>
      </c>
      <c r="S370" s="42">
        <f>ABS(('6050_Module3Project_Data'!$C94-'Part 1'!N370)/'6050_Module3Project_Data'!$C94)</f>
        <v>9.9938383899061418E-3</v>
      </c>
      <c r="U370">
        <f>ABS(('6050_Module3Project_Data'!$C94-'Part 1'!K370)/AVERAGE('6050_Module3Project_Data'!$C$2:$C$253))</f>
        <v>6.6601676824611144E-3</v>
      </c>
      <c r="V370">
        <f>ABS(('6050_Module3Project_Data'!$C94-'Part 1'!L370)/AVERAGE('6050_Module3Project_Data'!$C$2:$C$253))</f>
        <v>7.5464751206097006E-3</v>
      </c>
      <c r="W370">
        <f>ABS(('6050_Module3Project_Data'!$C94-'Part 1'!M370)/AVERAGE('6050_Module3Project_Data'!$C$2:$C$253))</f>
        <v>8.5728656922610114E-3</v>
      </c>
      <c r="X370" s="41">
        <f>ABS(('6050_Module3Project_Data'!$C94-'Part 1'!N370)/AVERAGE('6050_Module3Project_Data'!$C$2:$C$253))</f>
        <v>8.9128857953249402E-3</v>
      </c>
      <c r="Z370" s="39">
        <f t="shared" si="22"/>
        <v>1.4013520956264551</v>
      </c>
      <c r="AA370">
        <f t="shared" si="23"/>
        <v>1.0419386822262102</v>
      </c>
      <c r="AB370">
        <f t="shared" si="24"/>
        <v>0.92396697496802149</v>
      </c>
      <c r="AC370">
        <f t="shared" si="25"/>
        <v>1.3544670827475587</v>
      </c>
      <c r="AE370" s="40">
        <f t="shared" si="17"/>
        <v>438.1254641126053</v>
      </c>
      <c r="AF370" s="40">
        <f t="shared" si="17"/>
        <v>437.76605069920504</v>
      </c>
      <c r="AG370" s="40">
        <f t="shared" si="17"/>
        <v>437.64807899194687</v>
      </c>
      <c r="AH370" s="40">
        <f t="shared" si="17"/>
        <v>438.07857909972637</v>
      </c>
      <c r="AJ370" s="42">
        <f>ABS(('6050_Module3Project_Data'!$E94-'Part 1'!AE370)/'6050_Module3Project_Data'!$E94)</f>
        <v>8.6538024252026547E-3</v>
      </c>
      <c r="AK370" s="42">
        <f>ABS(('6050_Module3Project_Data'!$E94-'Part 1'!AF370)/'6050_Module3Project_Data'!$E94)</f>
        <v>9.4670469177440715E-3</v>
      </c>
      <c r="AL370" s="42">
        <f>ABS(('6050_Module3Project_Data'!$E94-'Part 1'!AG370)/'6050_Module3Project_Data'!$E94)</f>
        <v>9.7339814216507638E-3</v>
      </c>
      <c r="AM370" s="42">
        <f>ABS(('6050_Module3Project_Data'!$E94-'Part 1'!AH370)/'6050_Module3Project_Data'!$E94)</f>
        <v>8.7598891128023246E-3</v>
      </c>
      <c r="AO370">
        <f>ABS(('6050_Module3Project_Data'!$E94-'Part 1'!AE370)/AVERAGE('6050_Module3Project_Data'!$E$2:$E$253))</f>
        <v>8.5664881991618421E-3</v>
      </c>
      <c r="AP370">
        <f>ABS(('6050_Module3Project_Data'!$E94-'Part 1'!AF370)/AVERAGE('6050_Module3Project_Data'!$E$2:$E$253))</f>
        <v>9.3715273029089143E-3</v>
      </c>
      <c r="AQ370">
        <f>ABS(('6050_Module3Project_Data'!$E94-'Part 1'!AG370)/AVERAGE('6050_Module3Project_Data'!$E$2:$E$253))</f>
        <v>9.6357685191176684E-3</v>
      </c>
      <c r="AR370" s="41">
        <f>ABS(('6050_Module3Project_Data'!$E94-'Part 1'!AH370)/AVERAGE('6050_Module3Project_Data'!$E$2:$E$253))</f>
        <v>8.67150450445257E-3</v>
      </c>
    </row>
    <row r="371" spans="5:44" x14ac:dyDescent="0.2">
      <c r="E371" s="39">
        <v>94</v>
      </c>
      <c r="F371" s="29">
        <f t="shared" si="18"/>
        <v>0.18192689363887277</v>
      </c>
      <c r="G371" s="29">
        <f t="shared" si="19"/>
        <v>0.21123208769342966</v>
      </c>
      <c r="H371" s="29">
        <f t="shared" si="20"/>
        <v>0.28051354871986622</v>
      </c>
      <c r="I371" s="29">
        <f t="shared" si="21"/>
        <v>0.42316507785559931</v>
      </c>
      <c r="K371" s="40">
        <f t="shared" si="16"/>
        <v>119.23506955785288</v>
      </c>
      <c r="L371" s="40">
        <f t="shared" si="16"/>
        <v>119.26437475190744</v>
      </c>
      <c r="M371" s="40">
        <f t="shared" si="16"/>
        <v>119.33365621293387</v>
      </c>
      <c r="N371" s="40">
        <f t="shared" si="16"/>
        <v>119.47630774206961</v>
      </c>
      <c r="P371" s="42">
        <f>ABS(('6050_Module3Project_Data'!$C95-'Part 1'!K371)/'6050_Module3Project_Data'!$C95)</f>
        <v>1.0406998637206021E-2</v>
      </c>
      <c r="Q371" s="42">
        <f>ABS(('6050_Module3Project_Data'!$C95-'Part 1'!L371)/'6050_Module3Project_Data'!$C95)</f>
        <v>1.016377980026897E-2</v>
      </c>
      <c r="R371" s="42">
        <f>ABS(('6050_Module3Project_Data'!$C95-'Part 1'!M371)/'6050_Module3Project_Data'!$C95)</f>
        <v>9.5887774187533234E-3</v>
      </c>
      <c r="S371" s="42">
        <f>ABS(('6050_Module3Project_Data'!$C95-'Part 1'!N371)/'6050_Module3Project_Data'!$C95)</f>
        <v>8.4048392083769866E-3</v>
      </c>
      <c r="U371">
        <f>ABS(('6050_Module3Project_Data'!$C95-'Part 1'!K371)/AVERAGE('6050_Module3Project_Data'!$C$2:$C$253))</f>
        <v>9.3626768999206002E-3</v>
      </c>
      <c r="V371">
        <f>ABS(('6050_Module3Project_Data'!$C95-'Part 1'!L371)/AVERAGE('6050_Module3Project_Data'!$C$2:$C$253))</f>
        <v>9.1438645923956497E-3</v>
      </c>
      <c r="W371">
        <f>ABS(('6050_Module3Project_Data'!$C95-'Part 1'!M371)/AVERAGE('6050_Module3Project_Data'!$C$2:$C$253))</f>
        <v>8.6265625630123528E-3</v>
      </c>
      <c r="X371" s="41">
        <f>ABS(('6050_Module3Project_Data'!$C95-'Part 1'!N371)/AVERAGE('6050_Module3Project_Data'!$C$2:$C$253))</f>
        <v>7.5614302112510549E-3</v>
      </c>
      <c r="Z371" s="39">
        <f t="shared" si="22"/>
        <v>1.7481896984636975</v>
      </c>
      <c r="AA371">
        <f t="shared" si="23"/>
        <v>1.8793792532607929</v>
      </c>
      <c r="AB371">
        <f t="shared" si="24"/>
        <v>2.2509108558748081</v>
      </c>
      <c r="AC371">
        <f t="shared" si="25"/>
        <v>2.7793255043996452</v>
      </c>
      <c r="AE371" s="40">
        <f t="shared" si="17"/>
        <v>441.60784182525521</v>
      </c>
      <c r="AF371" s="40">
        <f t="shared" si="17"/>
        <v>441.73903138005227</v>
      </c>
      <c r="AG371" s="40">
        <f t="shared" si="17"/>
        <v>442.11056298266629</v>
      </c>
      <c r="AH371" s="40">
        <f t="shared" si="17"/>
        <v>442.63897763119115</v>
      </c>
      <c r="AJ371" s="42">
        <f>ABS(('6050_Module3Project_Data'!$E95-'Part 1'!AE371)/'6050_Module3Project_Data'!$E95)</f>
        <v>2.7702416407800742E-2</v>
      </c>
      <c r="AK371" s="42">
        <f>ABS(('6050_Module3Project_Data'!$E95-'Part 1'!AF371)/'6050_Module3Project_Data'!$E95)</f>
        <v>2.7413573513629056E-2</v>
      </c>
      <c r="AL371" s="42">
        <f>ABS(('6050_Module3Project_Data'!$E95-'Part 1'!AG371)/'6050_Module3Project_Data'!$E95)</f>
        <v>2.6595564308999266E-2</v>
      </c>
      <c r="AM371" s="42">
        <f>ABS(('6050_Module3Project_Data'!$E95-'Part 1'!AH371)/'6050_Module3Project_Data'!$E95)</f>
        <v>2.5432142292370442E-2</v>
      </c>
      <c r="AO371">
        <f>ABS(('6050_Module3Project_Data'!$E95-'Part 1'!AE371)/AVERAGE('6050_Module3Project_Data'!$E$2:$E$253))</f>
        <v>2.8182396356515513E-2</v>
      </c>
      <c r="AP371">
        <f>ABS(('6050_Module3Project_Data'!$E95-'Part 1'!AF371)/AVERAGE('6050_Module3Project_Data'!$E$2:$E$253))</f>
        <v>2.7888548888176354E-2</v>
      </c>
      <c r="AQ371">
        <f>ABS(('6050_Module3Project_Data'!$E95-'Part 1'!AG371)/AVERAGE('6050_Module3Project_Data'!$E$2:$E$253))</f>
        <v>2.7056366623322982E-2</v>
      </c>
      <c r="AR371" s="41">
        <f>ABS(('6050_Module3Project_Data'!$E95-'Part 1'!AH371)/AVERAGE('6050_Module3Project_Data'!$E$2:$E$253))</f>
        <v>2.5872786825811265E-2</v>
      </c>
    </row>
    <row r="372" spans="5:44" x14ac:dyDescent="0.2">
      <c r="E372" s="39">
        <v>95</v>
      </c>
      <c r="F372" s="29">
        <f t="shared" si="18"/>
        <v>0.31784420320541562</v>
      </c>
      <c r="G372" s="29">
        <f t="shared" si="19"/>
        <v>0.47134462920469256</v>
      </c>
      <c r="H372" s="29">
        <f t="shared" si="20"/>
        <v>0.62911348437089853</v>
      </c>
      <c r="I372" s="29">
        <f t="shared" si="21"/>
        <v>0.77384376874838934</v>
      </c>
      <c r="K372" s="40">
        <f t="shared" si="16"/>
        <v>120.23250030889101</v>
      </c>
      <c r="L372" s="40">
        <f t="shared" si="16"/>
        <v>120.38600073489029</v>
      </c>
      <c r="M372" s="40">
        <f t="shared" si="16"/>
        <v>120.5437695900565</v>
      </c>
      <c r="N372" s="40">
        <f t="shared" si="16"/>
        <v>120.68849987443399</v>
      </c>
      <c r="P372" s="42">
        <f>ABS(('6050_Module3Project_Data'!$C96-'Part 1'!K372)/'6050_Module3Project_Data'!$C96)</f>
        <v>8.9067384364033865E-3</v>
      </c>
      <c r="Q372" s="42">
        <f>ABS(('6050_Module3Project_Data'!$C96-'Part 1'!L372)/'6050_Module3Project_Data'!$C96)</f>
        <v>7.6414130255187795E-3</v>
      </c>
      <c r="R372" s="42">
        <f>ABS(('6050_Module3Project_Data'!$C96-'Part 1'!M372)/'6050_Module3Project_Data'!$C96)</f>
        <v>6.3409023579528694E-3</v>
      </c>
      <c r="S372" s="42">
        <f>ABS(('6050_Module3Project_Data'!$C96-'Part 1'!N372)/'6050_Module3Project_Data'!$C96)</f>
        <v>5.1478704470952026E-3</v>
      </c>
      <c r="U372">
        <f>ABS(('6050_Module3Project_Data'!$C96-'Part 1'!K372)/AVERAGE('6050_Module3Project_Data'!$C$2:$C$253))</f>
        <v>8.0677642364172554E-3</v>
      </c>
      <c r="V372">
        <f>ABS(('6050_Module3Project_Data'!$C96-'Part 1'!L372)/AVERAGE('6050_Module3Project_Data'!$C$2:$C$253))</f>
        <v>6.9216267170261496E-3</v>
      </c>
      <c r="W372">
        <f>ABS(('6050_Module3Project_Data'!$C96-'Part 1'!M372)/AVERAGE('6050_Module3Project_Data'!$C$2:$C$253))</f>
        <v>5.743618231901686E-3</v>
      </c>
      <c r="X372" s="41">
        <f>ABS(('6050_Module3Project_Data'!$C96-'Part 1'!N372)/AVERAGE('6050_Module3Project_Data'!$C$2:$C$253))</f>
        <v>4.6629644940550047E-3</v>
      </c>
      <c r="Z372" s="39">
        <f t="shared" si="22"/>
        <v>3.1181937915559903</v>
      </c>
      <c r="AA372">
        <f t="shared" si="23"/>
        <v>4.5669116175265394</v>
      </c>
      <c r="AB372">
        <f t="shared" si="24"/>
        <v>6.059290440705019</v>
      </c>
      <c r="AC372">
        <f t="shared" si="25"/>
        <v>7.4344332320200568</v>
      </c>
      <c r="AE372" s="40">
        <f t="shared" si="17"/>
        <v>451.57605608227266</v>
      </c>
      <c r="AF372" s="40">
        <f t="shared" si="17"/>
        <v>453.02477390824322</v>
      </c>
      <c r="AG372" s="40">
        <f t="shared" si="17"/>
        <v>454.51715273142167</v>
      </c>
      <c r="AH372" s="40">
        <f t="shared" si="17"/>
        <v>455.89229552273673</v>
      </c>
      <c r="AJ372" s="42">
        <f>ABS(('6050_Module3Project_Data'!$E96-'Part 1'!AE372)/'6050_Module3Project_Data'!$E96)</f>
        <v>2.2182388692644998E-3</v>
      </c>
      <c r="AK372" s="42">
        <f>ABS(('6050_Module3Project_Data'!$E96-'Part 1'!AF372)/'6050_Module3Project_Data'!$E96)</f>
        <v>9.8278165498367001E-4</v>
      </c>
      <c r="AL372" s="42">
        <f>ABS(('6050_Module3Project_Data'!$E96-'Part 1'!AG372)/'6050_Module3Project_Data'!$E96)</f>
        <v>4.2802735180020243E-3</v>
      </c>
      <c r="AM372" s="42">
        <f>ABS(('6050_Module3Project_Data'!$E96-'Part 1'!AH372)/'6050_Module3Project_Data'!$E96)</f>
        <v>7.3187260170747186E-3</v>
      </c>
      <c r="AO372">
        <f>ABS(('6050_Module3Project_Data'!$E96-'Part 1'!AE372)/AVERAGE('6050_Module3Project_Data'!$E$2:$E$253))</f>
        <v>2.2486732383454069E-3</v>
      </c>
      <c r="AP372">
        <f>ABS(('6050_Module3Project_Data'!$E96-'Part 1'!AF372)/AVERAGE('6050_Module3Project_Data'!$E$2:$E$253))</f>
        <v>9.9626547768110352E-4</v>
      </c>
      <c r="AQ372">
        <f>ABS(('6050_Module3Project_Data'!$E96-'Part 1'!AG372)/AVERAGE('6050_Module3Project_Data'!$E$2:$E$253))</f>
        <v>4.3389991249774803E-3</v>
      </c>
      <c r="AR372" s="41">
        <f>ABS(('6050_Module3Project_Data'!$E96-'Part 1'!AH372)/AVERAGE('6050_Module3Project_Data'!$E$2:$E$253))</f>
        <v>7.4191393728642793E-3</v>
      </c>
    </row>
    <row r="373" spans="5:44" x14ac:dyDescent="0.2">
      <c r="E373" s="39">
        <v>96</v>
      </c>
      <c r="F373" s="29">
        <f t="shared" si="18"/>
        <v>0.42207704988206102</v>
      </c>
      <c r="G373" s="29">
        <f t="shared" si="19"/>
        <v>0.61841015215827255</v>
      </c>
      <c r="H373" s="29">
        <f t="shared" si="20"/>
        <v>0.75505045570154472</v>
      </c>
      <c r="I373" s="29">
        <f t="shared" si="21"/>
        <v>0.82597550302059175</v>
      </c>
      <c r="K373" s="40">
        <f t="shared" si="16"/>
        <v>121.1757415921563</v>
      </c>
      <c r="L373" s="40">
        <f t="shared" si="16"/>
        <v>121.37207469443251</v>
      </c>
      <c r="M373" s="40">
        <f t="shared" si="16"/>
        <v>121.50871499797579</v>
      </c>
      <c r="N373" s="40">
        <f t="shared" si="16"/>
        <v>121.57964004529482</v>
      </c>
      <c r="P373" s="42">
        <f>ABS(('6050_Module3Project_Data'!$C97-'Part 1'!K373)/'6050_Module3Project_Data'!$C97)</f>
        <v>1.0539679955101777E-2</v>
      </c>
      <c r="Q373" s="42">
        <f>ABS(('6050_Module3Project_Data'!$C97-'Part 1'!L373)/'6050_Module3Project_Data'!$C97)</f>
        <v>8.9365223291516301E-3</v>
      </c>
      <c r="R373" s="42">
        <f>ABS(('6050_Module3Project_Data'!$C97-'Part 1'!M373)/'6050_Module3Project_Data'!$C97)</f>
        <v>7.8207861537543649E-3</v>
      </c>
      <c r="S373" s="42">
        <f>ABS(('6050_Module3Project_Data'!$C97-'Part 1'!N373)/'6050_Module3Project_Data'!$C97)</f>
        <v>7.24164779571822E-3</v>
      </c>
      <c r="U373">
        <f>ABS(('6050_Module3Project_Data'!$C97-'Part 1'!K373)/AVERAGE('6050_Module3Project_Data'!$C$2:$C$253))</f>
        <v>9.6376660049779413E-3</v>
      </c>
      <c r="V373">
        <f>ABS(('6050_Module3Project_Data'!$C97-'Part 1'!L373)/AVERAGE('6050_Module3Project_Data'!$C$2:$C$253))</f>
        <v>8.171710888877675E-3</v>
      </c>
      <c r="W373">
        <f>ABS(('6050_Module3Project_Data'!$C97-'Part 1'!M373)/AVERAGE('6050_Module3Project_Data'!$C$2:$C$253))</f>
        <v>7.1514623942404865E-3</v>
      </c>
      <c r="X373" s="41">
        <f>ABS(('6050_Module3Project_Data'!$C97-'Part 1'!N373)/AVERAGE('6050_Module3Project_Data'!$C$2:$C$253))</f>
        <v>6.6218882431087036E-3</v>
      </c>
      <c r="Z373" s="39">
        <f t="shared" si="22"/>
        <v>2.9892099503588003</v>
      </c>
      <c r="AA373">
        <f t="shared" si="23"/>
        <v>3.7294568047439389</v>
      </c>
      <c r="AB373">
        <f t="shared" si="24"/>
        <v>3.907680927624031</v>
      </c>
      <c r="AC373">
        <f t="shared" si="25"/>
        <v>3.4655063148600425</v>
      </c>
      <c r="AE373" s="40">
        <f t="shared" si="17"/>
        <v>453.92034682664553</v>
      </c>
      <c r="AF373" s="40">
        <f t="shared" si="17"/>
        <v>454.66059368103066</v>
      </c>
      <c r="AG373" s="40">
        <f t="shared" si="17"/>
        <v>454.83881780391073</v>
      </c>
      <c r="AH373" s="40">
        <f t="shared" si="17"/>
        <v>454.39664319114672</v>
      </c>
      <c r="AJ373" s="42">
        <f>ABS(('6050_Module3Project_Data'!$E97-'Part 1'!AE373)/'6050_Module3Project_Data'!$E97)</f>
        <v>6.3859929770410341E-3</v>
      </c>
      <c r="AK373" s="42">
        <f>ABS(('6050_Module3Project_Data'!$E97-'Part 1'!AF373)/'6050_Module3Project_Data'!$E97)</f>
        <v>8.0271929602685407E-3</v>
      </c>
      <c r="AL373" s="42">
        <f>ABS(('6050_Module3Project_Data'!$E97-'Part 1'!AG373)/'6050_Module3Project_Data'!$E97)</f>
        <v>8.4223333458693164E-3</v>
      </c>
      <c r="AM373" s="42">
        <f>ABS(('6050_Module3Project_Data'!$E97-'Part 1'!AH373)/'6050_Module3Project_Data'!$E97)</f>
        <v>7.4419887989752983E-3</v>
      </c>
      <c r="AO373">
        <f>ABS(('6050_Module3Project_Data'!$E97-'Part 1'!AE373)/AVERAGE('6050_Module3Project_Data'!$E$2:$E$253))</f>
        <v>6.4515816564384657E-3</v>
      </c>
      <c r="AP373">
        <f>ABS(('6050_Module3Project_Data'!$E97-'Part 1'!AF373)/AVERAGE('6050_Module3Project_Data'!$E$2:$E$253))</f>
        <v>8.109637928095036E-3</v>
      </c>
      <c r="AQ373">
        <f>ABS(('6050_Module3Project_Data'!$E97-'Part 1'!AG373)/AVERAGE('6050_Module3Project_Data'!$E$2:$E$253))</f>
        <v>8.5088366858489476E-3</v>
      </c>
      <c r="AR373" s="41">
        <f>ABS(('6050_Module3Project_Data'!$E97-'Part 1'!AH373)/AVERAGE('6050_Module3Project_Data'!$E$2:$E$253))</f>
        <v>7.518423304802368E-3</v>
      </c>
    </row>
    <row r="374" spans="5:44" x14ac:dyDescent="0.2">
      <c r="E374" s="39">
        <v>97</v>
      </c>
      <c r="F374" s="29">
        <f t="shared" si="18"/>
        <v>0.54320181083273988</v>
      </c>
      <c r="G374" s="29">
        <f t="shared" si="19"/>
        <v>0.78212643314914554</v>
      </c>
      <c r="H374" s="29">
        <f t="shared" si="20"/>
        <v>0.91864069506189094</v>
      </c>
      <c r="I374" s="29">
        <f t="shared" si="21"/>
        <v>0.9873557843124825</v>
      </c>
      <c r="K374" s="40">
        <f t="shared" si="16"/>
        <v>122.32456720774243</v>
      </c>
      <c r="L374" s="40">
        <f t="shared" si="16"/>
        <v>122.56349183005884</v>
      </c>
      <c r="M374" s="40">
        <f t="shared" si="16"/>
        <v>122.70000609197159</v>
      </c>
      <c r="N374" s="40">
        <f t="shared" si="16"/>
        <v>122.76872118122218</v>
      </c>
      <c r="P374" s="42">
        <f>ABS(('6050_Module3Project_Data'!$C98-'Part 1'!K374)/'6050_Module3Project_Data'!$C98)</f>
        <v>2.0596458892918956E-2</v>
      </c>
      <c r="Q374" s="42">
        <f>ABS(('6050_Module3Project_Data'!$C98-'Part 1'!L374)/'6050_Module3Project_Data'!$C98)</f>
        <v>1.8683485673426981E-2</v>
      </c>
      <c r="R374" s="42">
        <f>ABS(('6050_Module3Project_Data'!$C98-'Part 1'!M374)/'6050_Module3Project_Data'!$C98)</f>
        <v>1.759047096198392E-2</v>
      </c>
      <c r="S374" s="42">
        <f>ABS(('6050_Module3Project_Data'!$C98-'Part 1'!N374)/'6050_Module3Project_Data'!$C98)</f>
        <v>1.704029691865196E-2</v>
      </c>
      <c r="U374">
        <f>ABS(('6050_Module3Project_Data'!$C98-'Part 1'!K374)/AVERAGE('6050_Module3Project_Data'!$C$2:$C$253))</f>
        <v>1.9207538922219377E-2</v>
      </c>
      <c r="V374">
        <f>ABS(('6050_Module3Project_Data'!$C98-'Part 1'!L374)/AVERAGE('6050_Module3Project_Data'!$C$2:$C$253))</f>
        <v>1.7423566844223588E-2</v>
      </c>
      <c r="W374">
        <f>ABS(('6050_Module3Project_Data'!$C98-'Part 1'!M374)/AVERAGE('6050_Module3Project_Data'!$C$2:$C$253))</f>
        <v>1.6404259461253075E-2</v>
      </c>
      <c r="X374" s="41">
        <f>ABS(('6050_Module3Project_Data'!$C98-'Part 1'!N374)/AVERAGE('6050_Module3Project_Data'!$C$2:$C$253))</f>
        <v>1.5891186344838562E-2</v>
      </c>
      <c r="Z374" s="39">
        <f t="shared" si="22"/>
        <v>2.404432555132634</v>
      </c>
      <c r="AA374">
        <f t="shared" si="23"/>
        <v>2.2638032725375505</v>
      </c>
      <c r="AB374">
        <f t="shared" si="24"/>
        <v>1.6022661555863931</v>
      </c>
      <c r="AC374">
        <f t="shared" si="25"/>
        <v>0.74535964235438257</v>
      </c>
      <c r="AE374" s="40">
        <f t="shared" si="17"/>
        <v>453.40089240564731</v>
      </c>
      <c r="AF374" s="40">
        <f t="shared" si="17"/>
        <v>453.2602631230522</v>
      </c>
      <c r="AG374" s="40">
        <f t="shared" si="17"/>
        <v>452.59872600610106</v>
      </c>
      <c r="AH374" s="40">
        <f t="shared" si="17"/>
        <v>451.74181949286907</v>
      </c>
      <c r="AJ374" s="42">
        <f>ABS(('6050_Module3Project_Data'!$E98-'Part 1'!AE374)/'6050_Module3Project_Data'!$E98)</f>
        <v>1.280156998259043E-2</v>
      </c>
      <c r="AK374" s="42">
        <f>ABS(('6050_Module3Project_Data'!$E98-'Part 1'!AF374)/'6050_Module3Project_Data'!$E98)</f>
        <v>1.2487433948490109E-2</v>
      </c>
      <c r="AL374" s="42">
        <f>ABS(('6050_Module3Project_Data'!$E98-'Part 1'!AG374)/'6050_Module3Project_Data'!$E98)</f>
        <v>1.100970013306914E-2</v>
      </c>
      <c r="AM374" s="42">
        <f>ABS(('6050_Module3Project_Data'!$E98-'Part 1'!AH374)/'6050_Module3Project_Data'!$E98)</f>
        <v>9.0955524627262269E-3</v>
      </c>
      <c r="AO374">
        <f>ABS(('6050_Module3Project_Data'!$E98-'Part 1'!AE374)/AVERAGE('6050_Module3Project_Data'!$E$2:$E$253))</f>
        <v>1.283642047396627E-2</v>
      </c>
      <c r="AP374">
        <f>ABS(('6050_Module3Project_Data'!$E98-'Part 1'!AF374)/AVERAGE('6050_Module3Project_Data'!$E$2:$E$253))</f>
        <v>1.2521429248263501E-2</v>
      </c>
      <c r="AQ374">
        <f>ABS(('6050_Module3Project_Data'!$E98-'Part 1'!AG374)/AVERAGE('6050_Module3Project_Data'!$E$2:$E$253))</f>
        <v>1.1039672508337168E-2</v>
      </c>
      <c r="AR374" s="41">
        <f>ABS(('6050_Module3Project_Data'!$E98-'Part 1'!AH374)/AVERAGE('6050_Module3Project_Data'!$E$2:$E$253))</f>
        <v>9.120313837549146E-3</v>
      </c>
    </row>
    <row r="375" spans="5:44" x14ac:dyDescent="0.2">
      <c r="E375" s="39">
        <v>98</v>
      </c>
      <c r="F375" s="29">
        <f t="shared" si="18"/>
        <v>0.80843798503703013</v>
      </c>
      <c r="G375" s="29">
        <f t="shared" si="19"/>
        <v>1.2170289326311636</v>
      </c>
      <c r="H375" s="29">
        <f t="shared" si="20"/>
        <v>1.4890858871372707</v>
      </c>
      <c r="I375" s="29">
        <f t="shared" si="21"/>
        <v>1.6929773023458492</v>
      </c>
      <c r="K375" s="40">
        <f t="shared" si="16"/>
        <v>124.45918606380091</v>
      </c>
      <c r="L375" s="40">
        <f t="shared" si="16"/>
        <v>124.86777701139505</v>
      </c>
      <c r="M375" s="40">
        <f t="shared" si="16"/>
        <v>125.13983396590115</v>
      </c>
      <c r="N375" s="40">
        <f t="shared" si="16"/>
        <v>125.34372538110973</v>
      </c>
      <c r="P375" s="42">
        <f>ABS(('6050_Module3Project_Data'!$C99-'Part 1'!K375)/'6050_Module3Project_Data'!$C99)</f>
        <v>1.7347066696870556E-2</v>
      </c>
      <c r="Q375" s="42">
        <f>ABS(('6050_Module3Project_Data'!$C99-'Part 1'!L375)/'6050_Module3Project_Data'!$C99)</f>
        <v>2.0686947144109704E-2</v>
      </c>
      <c r="R375" s="42">
        <f>ABS(('6050_Module3Project_Data'!$C99-'Part 1'!M375)/'6050_Module3Project_Data'!$C99)</f>
        <v>2.291077933677229E-2</v>
      </c>
      <c r="S375" s="42">
        <f>ABS(('6050_Module3Project_Data'!$C99-'Part 1'!N375)/'6050_Module3Project_Data'!$C99)</f>
        <v>2.4577416728091866E-2</v>
      </c>
      <c r="U375">
        <f>ABS(('6050_Module3Project_Data'!$C99-'Part 1'!K375)/AVERAGE('6050_Module3Project_Data'!$C$2:$C$253))</f>
        <v>1.5845684774435473E-2</v>
      </c>
      <c r="V375">
        <f>ABS(('6050_Module3Project_Data'!$C99-'Part 1'!L375)/AVERAGE('6050_Module3Project_Data'!$C$2:$C$253))</f>
        <v>1.8896499858970742E-2</v>
      </c>
      <c r="W375">
        <f>ABS(('6050_Module3Project_Data'!$C99-'Part 1'!M375)/AVERAGE('6050_Module3Project_Data'!$C$2:$C$253))</f>
        <v>2.0927860234297484E-2</v>
      </c>
      <c r="X375" s="41">
        <f>ABS(('6050_Module3Project_Data'!$C99-'Part 1'!N375)/AVERAGE('6050_Module3Project_Data'!$C$2:$C$253))</f>
        <v>2.2450250803124988E-2</v>
      </c>
      <c r="Z375" s="39">
        <f t="shared" si="22"/>
        <v>1.5243724700443444</v>
      </c>
      <c r="AA375">
        <f t="shared" si="23"/>
        <v>0.55993481539900469</v>
      </c>
      <c r="AB375">
        <f t="shared" si="24"/>
        <v>-0.55661425995073111</v>
      </c>
      <c r="AC375">
        <f t="shared" si="25"/>
        <v>-1.4476223677761748</v>
      </c>
      <c r="AE375" s="40">
        <f t="shared" si="17"/>
        <v>450.5249644502502</v>
      </c>
      <c r="AF375" s="40">
        <f t="shared" si="17"/>
        <v>449.56052679560486</v>
      </c>
      <c r="AG375" s="40">
        <f t="shared" si="17"/>
        <v>448.44397772025513</v>
      </c>
      <c r="AH375" s="40">
        <f t="shared" si="17"/>
        <v>447.55296961242971</v>
      </c>
      <c r="AJ375" s="42">
        <f>ABS(('6050_Module3Project_Data'!$E99-'Part 1'!AE375)/'6050_Module3Project_Data'!$E99)</f>
        <v>3.2721981547851449E-2</v>
      </c>
      <c r="AK375" s="42">
        <f>ABS(('6050_Module3Project_Data'!$E99-'Part 1'!AF375)/'6050_Module3Project_Data'!$E99)</f>
        <v>3.051123620769022E-2</v>
      </c>
      <c r="AL375" s="42">
        <f>ABS(('6050_Module3Project_Data'!$E99-'Part 1'!AG375)/'6050_Module3Project_Data'!$E99)</f>
        <v>2.7951811393134979E-2</v>
      </c>
      <c r="AM375" s="42">
        <f>ABS(('6050_Module3Project_Data'!$E99-'Part 1'!AH375)/'6050_Module3Project_Data'!$E99)</f>
        <v>2.590938593107096E-2</v>
      </c>
      <c r="AO375">
        <f>ABS(('6050_Module3Project_Data'!$E99-'Part 1'!AE375)/AVERAGE('6050_Module3Project_Data'!$E$2:$E$253))</f>
        <v>3.1974055943907613E-2</v>
      </c>
      <c r="AP375">
        <f>ABS(('6050_Module3Project_Data'!$E99-'Part 1'!AF375)/AVERAGE('6050_Module3Project_Data'!$E$2:$E$253))</f>
        <v>2.9813841560781734E-2</v>
      </c>
      <c r="AQ375">
        <f>ABS(('6050_Module3Project_Data'!$E99-'Part 1'!AG375)/AVERAGE('6050_Module3Project_Data'!$E$2:$E$253))</f>
        <v>2.7312917462247489E-2</v>
      </c>
      <c r="AR375" s="41">
        <f>ABS(('6050_Module3Project_Data'!$E99-'Part 1'!AH375)/AVERAGE('6050_Module3Project_Data'!$E$2:$E$253))</f>
        <v>2.5317175673511463E-2</v>
      </c>
    </row>
    <row r="376" spans="5:44" x14ac:dyDescent="0.2">
      <c r="E376" s="39">
        <v>99</v>
      </c>
      <c r="F376" s="29">
        <f t="shared" si="18"/>
        <v>0.48910037857795807</v>
      </c>
      <c r="G376" s="29">
        <f t="shared" si="19"/>
        <v>0.41491734067536601</v>
      </c>
      <c r="H376" s="29">
        <f t="shared" si="20"/>
        <v>0.12268432649991023</v>
      </c>
      <c r="I376" s="29">
        <f t="shared" si="21"/>
        <v>-0.29200457733749452</v>
      </c>
      <c r="K376" s="40">
        <f t="shared" si="16"/>
        <v>123.35159841008351</v>
      </c>
      <c r="L376" s="40">
        <f t="shared" si="16"/>
        <v>123.27741537218091</v>
      </c>
      <c r="M376" s="40">
        <f t="shared" si="16"/>
        <v>122.98518235800546</v>
      </c>
      <c r="N376" s="40">
        <f t="shared" si="16"/>
        <v>122.57049345416806</v>
      </c>
      <c r="P376" s="42">
        <f>ABS(('6050_Module3Project_Data'!$C100-'Part 1'!K376)/'6050_Module3Project_Data'!$C100)</f>
        <v>1.2373170511570561E-2</v>
      </c>
      <c r="Q376" s="42">
        <f>ABS(('6050_Module3Project_Data'!$C100-'Part 1'!L376)/'6050_Module3Project_Data'!$C100)</f>
        <v>1.1764334320976894E-2</v>
      </c>
      <c r="R376" s="42">
        <f>ABS(('6050_Module3Project_Data'!$C100-'Part 1'!M376)/'6050_Module3Project_Data'!$C100)</f>
        <v>9.3659149498277472E-3</v>
      </c>
      <c r="S376" s="42">
        <f>ABS(('6050_Module3Project_Data'!$C100-'Part 1'!N376)/'6050_Module3Project_Data'!$C100)</f>
        <v>5.9624736830340853E-3</v>
      </c>
      <c r="U376">
        <f>ABS(('6050_Module3Project_Data'!$C100-'Part 1'!K376)/AVERAGE('6050_Module3Project_Data'!$C$2:$C$253))</f>
        <v>1.1256731228430754E-2</v>
      </c>
      <c r="V376">
        <f>ABS(('6050_Module3Project_Data'!$C100-'Part 1'!L376)/AVERAGE('6050_Module3Project_Data'!$C$2:$C$253))</f>
        <v>1.0702830726272023E-2</v>
      </c>
      <c r="W376">
        <f>ABS(('6050_Module3Project_Data'!$C100-'Part 1'!M376)/AVERAGE('6050_Module3Project_Data'!$C$2:$C$253))</f>
        <v>8.5208223066158984E-3</v>
      </c>
      <c r="X376" s="41">
        <f>ABS(('6050_Module3Project_Data'!$C100-'Part 1'!N376)/AVERAGE('6050_Module3Project_Data'!$C$2:$C$253))</f>
        <v>5.4244757755291658E-3</v>
      </c>
      <c r="Z376" s="39">
        <f t="shared" si="22"/>
        <v>-0.31057306158922704</v>
      </c>
      <c r="AA376">
        <f t="shared" si="23"/>
        <v>-2.7241811860100027</v>
      </c>
      <c r="AB376">
        <f t="shared" si="24"/>
        <v>-4.8128588168544004</v>
      </c>
      <c r="AC376">
        <f t="shared" si="25"/>
        <v>-6.4098086240540457</v>
      </c>
      <c r="AE376" s="40">
        <f t="shared" si="17"/>
        <v>441.03966373049309</v>
      </c>
      <c r="AF376" s="40">
        <f t="shared" si="17"/>
        <v>438.62605560607233</v>
      </c>
      <c r="AG376" s="40">
        <f t="shared" si="17"/>
        <v>436.53737797522797</v>
      </c>
      <c r="AH376" s="40">
        <f t="shared" si="17"/>
        <v>434.94042816802829</v>
      </c>
      <c r="AJ376" s="42">
        <f>ABS(('6050_Module3Project_Data'!$E100-'Part 1'!AE376)/'6050_Module3Project_Data'!$E100)</f>
        <v>2.7298183711954631E-2</v>
      </c>
      <c r="AK376" s="42">
        <f>ABS(('6050_Module3Project_Data'!$E100-'Part 1'!AF376)/'6050_Module3Project_Data'!$E100)</f>
        <v>2.1676251159591233E-2</v>
      </c>
      <c r="AL376" s="42">
        <f>ABS(('6050_Module3Project_Data'!$E100-'Part 1'!AG376)/'6050_Module3Project_Data'!$E100)</f>
        <v>1.6811167782787798E-2</v>
      </c>
      <c r="AM376" s="42">
        <f>ABS(('6050_Module3Project_Data'!$E100-'Part 1'!AH376)/'6050_Module3Project_Data'!$E100)</f>
        <v>1.3091448738611592E-2</v>
      </c>
      <c r="AO376">
        <f>ABS(('6050_Module3Project_Data'!$E100-'Part 1'!AE376)/AVERAGE('6050_Module3Project_Data'!$E$2:$E$253))</f>
        <v>2.625049972333874E-2</v>
      </c>
      <c r="AP376">
        <f>ABS(('6050_Module3Project_Data'!$E100-'Part 1'!AF376)/AVERAGE('6050_Module3Project_Data'!$E$2:$E$253))</f>
        <v>2.0844332761182364E-2</v>
      </c>
      <c r="AQ376">
        <f>ABS(('6050_Module3Project_Data'!$E100-'Part 1'!AG376)/AVERAGE('6050_Module3Project_Data'!$E$2:$E$253))</f>
        <v>1.616596766611304E-2</v>
      </c>
      <c r="AR376" s="41">
        <f>ABS(('6050_Module3Project_Data'!$E100-'Part 1'!AH376)/AVERAGE('6050_Module3Project_Data'!$E$2:$E$253))</f>
        <v>1.2589008672416911E-2</v>
      </c>
    </row>
    <row r="377" spans="5:44" x14ac:dyDescent="0.2">
      <c r="E377" s="39">
        <v>100</v>
      </c>
      <c r="F377" s="29">
        <f t="shared" si="18"/>
        <v>0.26906075508170146</v>
      </c>
      <c r="G377" s="29">
        <f t="shared" si="19"/>
        <v>4.5113088438895055E-3</v>
      </c>
      <c r="H377" s="29">
        <f t="shared" si="20"/>
        <v>-0.31758491274203099</v>
      </c>
      <c r="I377" s="29">
        <f t="shared" si="21"/>
        <v>-0.5472791065901591</v>
      </c>
      <c r="K377" s="40">
        <f t="shared" si="16"/>
        <v>122.52046104768392</v>
      </c>
      <c r="L377" s="40">
        <f t="shared" si="16"/>
        <v>122.25591160144612</v>
      </c>
      <c r="M377" s="40">
        <f t="shared" si="16"/>
        <v>121.93381537986019</v>
      </c>
      <c r="N377" s="40">
        <f t="shared" si="16"/>
        <v>121.70412118601207</v>
      </c>
      <c r="P377" s="42">
        <f>ABS(('6050_Module3Project_Data'!$C101-'Part 1'!K377)/'6050_Module3Project_Data'!$C101)</f>
        <v>1.1788119218875199E-2</v>
      </c>
      <c r="Q377" s="42">
        <f>ABS(('6050_Module3Project_Data'!$C101-'Part 1'!L377)/'6050_Module3Project_Data'!$C101)</f>
        <v>9.6034393347114201E-3</v>
      </c>
      <c r="R377" s="42">
        <f>ABS(('6050_Module3Project_Data'!$C101-'Part 1'!M377)/'6050_Module3Project_Data'!$C101)</f>
        <v>6.9435315327068857E-3</v>
      </c>
      <c r="S377" s="42">
        <f>ABS(('6050_Module3Project_Data'!$C101-'Part 1'!N377)/'6050_Module3Project_Data'!$C101)</f>
        <v>5.0466903487789662E-3</v>
      </c>
      <c r="U377">
        <f>ABS(('6050_Module3Project_Data'!$C101-'Part 1'!K377)/AVERAGE('6050_Module3Project_Data'!$C$2:$C$253))</f>
        <v>1.0658367997696847E-2</v>
      </c>
      <c r="V377">
        <f>ABS(('6050_Module3Project_Data'!$C101-'Part 1'!L377)/AVERAGE('6050_Module3Project_Data'!$C$2:$C$253))</f>
        <v>8.6830637332727979E-3</v>
      </c>
      <c r="W377">
        <f>ABS(('6050_Module3Project_Data'!$C101-'Part 1'!M377)/AVERAGE('6050_Module3Project_Data'!$C$2:$C$253))</f>
        <v>6.2780765027131771E-3</v>
      </c>
      <c r="X377" s="41">
        <f>ABS(('6050_Module3Project_Data'!$C101-'Part 1'!N377)/AVERAGE('6050_Module3Project_Data'!$C$2:$C$253))</f>
        <v>4.563025017729992E-3</v>
      </c>
      <c r="Z377" s="39">
        <f t="shared" si="22"/>
        <v>-1.6920859883212667</v>
      </c>
      <c r="AA377">
        <f t="shared" si="23"/>
        <v>-4.521763789705771</v>
      </c>
      <c r="AB377">
        <f t="shared" si="24"/>
        <v>-6.2560261438914146</v>
      </c>
      <c r="AC377">
        <f t="shared" si="25"/>
        <v>-7.0564718810103484</v>
      </c>
      <c r="AE377" s="40">
        <f t="shared" si="17"/>
        <v>432.44001310851166</v>
      </c>
      <c r="AF377" s="40">
        <f t="shared" si="17"/>
        <v>429.61033530712717</v>
      </c>
      <c r="AG377" s="40">
        <f t="shared" si="17"/>
        <v>427.87607295294151</v>
      </c>
      <c r="AH377" s="40">
        <f t="shared" si="17"/>
        <v>427.07562721582258</v>
      </c>
      <c r="AJ377" s="42">
        <f>ABS(('6050_Module3Project_Data'!$E101-'Part 1'!AE377)/'6050_Module3Project_Data'!$E101)</f>
        <v>4.2601983212704558E-2</v>
      </c>
      <c r="AK377" s="42">
        <f>ABS(('6050_Module3Project_Data'!$E101-'Part 1'!AF377)/'6050_Module3Project_Data'!$E101)</f>
        <v>3.5779701281924627E-2</v>
      </c>
      <c r="AL377" s="42">
        <f>ABS(('6050_Module3Project_Data'!$E101-'Part 1'!AG377)/'6050_Module3Project_Data'!$E101)</f>
        <v>3.1598438412913966E-2</v>
      </c>
      <c r="AM377" s="42">
        <f>ABS(('6050_Module3Project_Data'!$E101-'Part 1'!AH377)/'6050_Module3Project_Data'!$E101)</f>
        <v>2.9668583895115345E-2</v>
      </c>
      <c r="AO377">
        <f>ABS(('6050_Module3Project_Data'!$E101-'Part 1'!AE377)/AVERAGE('6050_Module3Project_Data'!$E$2:$E$253))</f>
        <v>3.9578546156438625E-2</v>
      </c>
      <c r="AP377">
        <f>ABS(('6050_Module3Project_Data'!$E101-'Part 1'!AF377)/AVERAGE('6050_Module3Project_Data'!$E$2:$E$253))</f>
        <v>3.324043745991466E-2</v>
      </c>
      <c r="AQ377">
        <f>ABS(('6050_Module3Project_Data'!$E101-'Part 1'!AG377)/AVERAGE('6050_Module3Project_Data'!$E$2:$E$253))</f>
        <v>2.9355916295087988E-2</v>
      </c>
      <c r="AR377" s="41">
        <f>ABS(('6050_Module3Project_Data'!$E101-'Part 1'!AH377)/AVERAGE('6050_Module3Project_Data'!$E$2:$E$253))</f>
        <v>2.7563022388563788E-2</v>
      </c>
    </row>
    <row r="378" spans="5:44" x14ac:dyDescent="0.2">
      <c r="E378" s="39">
        <v>101</v>
      </c>
      <c r="F378" s="29">
        <f t="shared" si="18"/>
        <v>7.6240844953094994E-2</v>
      </c>
      <c r="G378" s="29">
        <f t="shared" si="19"/>
        <v>-0.27530873291819863</v>
      </c>
      <c r="H378" s="29">
        <f t="shared" si="20"/>
        <v>-0.54405724243361087</v>
      </c>
      <c r="I378" s="29">
        <f t="shared" si="21"/>
        <v>-0.66548685776709648</v>
      </c>
      <c r="K378" s="40">
        <f t="shared" si="16"/>
        <v>121.63260234199399</v>
      </c>
      <c r="L378" s="40">
        <f t="shared" si="16"/>
        <v>121.28105276412269</v>
      </c>
      <c r="M378" s="40">
        <f t="shared" si="16"/>
        <v>121.01230425460729</v>
      </c>
      <c r="N378" s="40">
        <f t="shared" si="16"/>
        <v>120.8908746392738</v>
      </c>
      <c r="P378" s="42">
        <f>ABS(('6050_Module3Project_Data'!$C102-'Part 1'!K378)/'6050_Module3Project_Data'!$C102)</f>
        <v>9.2358633708975579E-3</v>
      </c>
      <c r="Q378" s="42">
        <f>ABS(('6050_Module3Project_Data'!$C102-'Part 1'!L378)/'6050_Module3Project_Data'!$C102)</f>
        <v>6.318911542940839E-3</v>
      </c>
      <c r="R378" s="42">
        <f>ABS(('6050_Module3Project_Data'!$C102-'Part 1'!M378)/'6050_Module3Project_Data'!$C102)</f>
        <v>4.0889943266027157E-3</v>
      </c>
      <c r="S378" s="42">
        <f>ABS(('6050_Module3Project_Data'!$C102-'Part 1'!N378)/'6050_Module3Project_Data'!$C102)</f>
        <v>3.0814427301540351E-3</v>
      </c>
      <c r="U378">
        <f>ABS(('6050_Module3Project_Data'!$C102-'Part 1'!K378)/AVERAGE('6050_Module3Project_Data'!$C$2:$C$253))</f>
        <v>8.3111662165101692E-3</v>
      </c>
      <c r="V378">
        <f>ABS(('6050_Module3Project_Data'!$C102-'Part 1'!L378)/AVERAGE('6050_Module3Project_Data'!$C$2:$C$253))</f>
        <v>5.6862603994652103E-3</v>
      </c>
      <c r="W378">
        <f>ABS(('6050_Module3Project_Data'!$C102-'Part 1'!M378)/AVERAGE('6050_Module3Project_Data'!$C$2:$C$253))</f>
        <v>3.6796031017357483E-3</v>
      </c>
      <c r="X378" s="41">
        <f>ABS(('6050_Module3Project_Data'!$C102-'Part 1'!N378)/AVERAGE('6050_Module3Project_Data'!$C$2:$C$253))</f>
        <v>2.7729278453453581E-3</v>
      </c>
      <c r="Z378" s="39">
        <f t="shared" si="22"/>
        <v>-3.6771220022769624</v>
      </c>
      <c r="AA378">
        <f t="shared" si="23"/>
        <v>-7.3599646970633597</v>
      </c>
      <c r="AB378">
        <f t="shared" si="24"/>
        <v>-9.4727700924164129</v>
      </c>
      <c r="AC378">
        <f t="shared" si="25"/>
        <v>-10.705107222681864</v>
      </c>
      <c r="AE378" s="40">
        <f t="shared" si="17"/>
        <v>418.8377110364562</v>
      </c>
      <c r="AF378" s="40">
        <f t="shared" si="17"/>
        <v>415.15486834166984</v>
      </c>
      <c r="AG378" s="40">
        <f t="shared" si="17"/>
        <v>413.04206294631678</v>
      </c>
      <c r="AH378" s="40">
        <f t="shared" si="17"/>
        <v>411.8097258160513</v>
      </c>
      <c r="AJ378" s="42">
        <f>ABS(('6050_Module3Project_Data'!$E102-'Part 1'!AE378)/'6050_Module3Project_Data'!$E102)</f>
        <v>2.5061409582369568E-3</v>
      </c>
      <c r="AK378" s="42">
        <f>ABS(('6050_Module3Project_Data'!$E102-'Part 1'!AF378)/'6050_Module3Project_Data'!$E102)</f>
        <v>1.1277110894958951E-2</v>
      </c>
      <c r="AL378" s="42">
        <f>ABS(('6050_Module3Project_Data'!$E102-'Part 1'!AG378)/'6050_Module3Project_Data'!$E102)</f>
        <v>1.6308917610738525E-2</v>
      </c>
      <c r="AM378" s="42">
        <f>ABS(('6050_Module3Project_Data'!$E102-'Part 1'!AH378)/'6050_Module3Project_Data'!$E102)</f>
        <v>1.9243822198644574E-2</v>
      </c>
      <c r="AO378">
        <f>ABS(('6050_Module3Project_Data'!$E102-'Part 1'!AE378)/AVERAGE('6050_Module3Project_Data'!$E$2:$E$253))</f>
        <v>2.3570225430671558E-3</v>
      </c>
      <c r="AP378">
        <f>ABS(('6050_Module3Project_Data'!$E102-'Part 1'!AF378)/AVERAGE('6050_Module3Project_Data'!$E$2:$E$253))</f>
        <v>1.0606109170645176E-2</v>
      </c>
      <c r="AQ378">
        <f>ABS(('6050_Module3Project_Data'!$E102-'Part 1'!AG378)/AVERAGE('6050_Module3Project_Data'!$E$2:$E$253))</f>
        <v>1.5338517306934769E-2</v>
      </c>
      <c r="AR378" s="41">
        <f>ABS(('6050_Module3Project_Data'!$E102-'Part 1'!AH378)/AVERAGE('6050_Module3Project_Data'!$E$2:$E$253))</f>
        <v>1.8098791525633248E-2</v>
      </c>
    </row>
    <row r="379" spans="5:44" x14ac:dyDescent="0.2">
      <c r="E379" s="39">
        <v>102</v>
      </c>
      <c r="F379" s="29">
        <f t="shared" si="18"/>
        <v>-6.3430619682432202E-2</v>
      </c>
      <c r="G379" s="29">
        <f t="shared" si="19"/>
        <v>-0.4140318310407356</v>
      </c>
      <c r="H379" s="29">
        <f t="shared" si="20"/>
        <v>-0.59089278390816891</v>
      </c>
      <c r="I379" s="29">
        <f t="shared" si="21"/>
        <v>-0.63079055413305207</v>
      </c>
      <c r="K379" s="40">
        <f t="shared" si="16"/>
        <v>120.87081439913392</v>
      </c>
      <c r="L379" s="40">
        <f t="shared" si="16"/>
        <v>120.52021318777562</v>
      </c>
      <c r="M379" s="40">
        <f t="shared" si="16"/>
        <v>120.34335223490818</v>
      </c>
      <c r="N379" s="40">
        <f t="shared" si="16"/>
        <v>120.3034544646833</v>
      </c>
      <c r="P379" s="42">
        <f>ABS(('6050_Module3Project_Data'!$C103-'Part 1'!K379)/'6050_Module3Project_Data'!$C103)</f>
        <v>6.795336279999298E-3</v>
      </c>
      <c r="Q379" s="42">
        <f>ABS(('6050_Module3Project_Data'!$C103-'Part 1'!L379)/'6050_Module3Project_Data'!$C103)</f>
        <v>3.87499801435277E-3</v>
      </c>
      <c r="R379" s="42">
        <f>ABS(('6050_Module3Project_Data'!$C103-'Part 1'!M379)/'6050_Module3Project_Data'!$C103)</f>
        <v>2.4018319452553281E-3</v>
      </c>
      <c r="S379" s="42">
        <f>ABS(('6050_Module3Project_Data'!$C103-'Part 1'!N379)/'6050_Module3Project_Data'!$C103)</f>
        <v>2.0695028450497216E-3</v>
      </c>
      <c r="U379">
        <f>ABS(('6050_Module3Project_Data'!$C103-'Part 1'!K379)/AVERAGE('6050_Module3Project_Data'!$C$2:$C$253))</f>
        <v>6.0914172829071083E-3</v>
      </c>
      <c r="V379">
        <f>ABS(('6050_Module3Project_Data'!$C103-'Part 1'!L379)/AVERAGE('6050_Module3Project_Data'!$C$2:$C$253))</f>
        <v>3.4735926087033366E-3</v>
      </c>
      <c r="W379">
        <f>ABS(('6050_Module3Project_Data'!$C103-'Part 1'!M379)/AVERAGE('6050_Module3Project_Data'!$C$2:$C$253))</f>
        <v>2.1530296690435778E-3</v>
      </c>
      <c r="X379" s="41">
        <f>ABS(('6050_Module3Project_Data'!$C103-'Part 1'!N379)/AVERAGE('6050_Module3Project_Data'!$C$2:$C$253))</f>
        <v>1.8551260567435239E-3</v>
      </c>
      <c r="Z379" s="39">
        <f t="shared" si="22"/>
        <v>-3.2566758144695447</v>
      </c>
      <c r="AA379">
        <f t="shared" si="23"/>
        <v>-5.0459352435339664</v>
      </c>
      <c r="AB379">
        <f t="shared" si="24"/>
        <v>-4.7340426749104907</v>
      </c>
      <c r="AC379">
        <f t="shared" si="25"/>
        <v>-3.4009342951282724</v>
      </c>
      <c r="AE379" s="40">
        <f t="shared" si="17"/>
        <v>417.68326616102377</v>
      </c>
      <c r="AF379" s="40">
        <f t="shared" si="17"/>
        <v>415.89400673195934</v>
      </c>
      <c r="AG379" s="40">
        <f t="shared" si="17"/>
        <v>416.20589930058281</v>
      </c>
      <c r="AH379" s="40">
        <f t="shared" si="17"/>
        <v>417.53900768036505</v>
      </c>
      <c r="AJ379" s="42">
        <f>ABS(('6050_Module3Project_Data'!$E103-'Part 1'!AE379)/'6050_Module3Project_Data'!$E103)</f>
        <v>1.0263312055901199E-2</v>
      </c>
      <c r="AK379" s="42">
        <f>ABS(('6050_Module3Project_Data'!$E103-'Part 1'!AF379)/'6050_Module3Project_Data'!$E103)</f>
        <v>5.935575458866897E-3</v>
      </c>
      <c r="AL379" s="42">
        <f>ABS(('6050_Module3Project_Data'!$E103-'Part 1'!AG379)/'6050_Module3Project_Data'!$E103)</f>
        <v>6.6899595697728458E-3</v>
      </c>
      <c r="AM379" s="42">
        <f>ABS(('6050_Module3Project_Data'!$E103-'Part 1'!AH379)/'6050_Module3Project_Data'!$E103)</f>
        <v>9.9143896492126654E-3</v>
      </c>
      <c r="AO379">
        <f>ABS(('6050_Module3Project_Data'!$E103-'Part 1'!AE379)/AVERAGE('6050_Module3Project_Data'!$E$2:$E$253))</f>
        <v>9.5043566204713707E-3</v>
      </c>
      <c r="AP379">
        <f>ABS(('6050_Module3Project_Data'!$E103-'Part 1'!AF379)/AVERAGE('6050_Module3Project_Data'!$E$2:$E$253))</f>
        <v>5.4966491909745809E-3</v>
      </c>
      <c r="AQ379">
        <f>ABS(('6050_Module3Project_Data'!$E103-'Part 1'!AG379)/AVERAGE('6050_Module3Project_Data'!$E$2:$E$253))</f>
        <v>6.1952478090244725E-3</v>
      </c>
      <c r="AR379" s="41">
        <f>ABS(('6050_Module3Project_Data'!$E103-'Part 1'!AH379)/AVERAGE('6050_Module3Project_Data'!$E$2:$E$253))</f>
        <v>9.1812364651084472E-3</v>
      </c>
    </row>
    <row r="380" spans="5:44" x14ac:dyDescent="0.2">
      <c r="E380" s="39">
        <v>103</v>
      </c>
      <c r="F380" s="29">
        <f t="shared" si="18"/>
        <v>-0.15625386200390801</v>
      </c>
      <c r="G380" s="29">
        <f t="shared" si="19"/>
        <v>-0.45943783114036585</v>
      </c>
      <c r="H380" s="29">
        <f t="shared" si="20"/>
        <v>-0.55288521233715437</v>
      </c>
      <c r="I380" s="29">
        <f t="shared" si="21"/>
        <v>-0.54819557585845935</v>
      </c>
      <c r="K380" s="40">
        <f t="shared" si="16"/>
        <v>120.25044432552264</v>
      </c>
      <c r="L380" s="40">
        <f t="shared" si="16"/>
        <v>119.94726035638618</v>
      </c>
      <c r="M380" s="40">
        <f t="shared" si="16"/>
        <v>119.85381297518938</v>
      </c>
      <c r="N380" s="40">
        <f t="shared" si="16"/>
        <v>119.85850261166809</v>
      </c>
      <c r="P380" s="42">
        <f>ABS(('6050_Module3Project_Data'!$C104-'Part 1'!K380)/'6050_Module3Project_Data'!$C104)</f>
        <v>1.5297071922245796E-2</v>
      </c>
      <c r="Q380" s="42">
        <f>ABS(('6050_Module3Project_Data'!$C104-'Part 1'!L380)/'6050_Module3Project_Data'!$C104)</f>
        <v>1.7779774949493884E-2</v>
      </c>
      <c r="R380" s="42">
        <f>ABS(('6050_Module3Project_Data'!$C104-'Part 1'!M380)/'6050_Module3Project_Data'!$C104)</f>
        <v>1.8544993825829904E-2</v>
      </c>
      <c r="S380" s="42">
        <f>ABS(('6050_Module3Project_Data'!$C104-'Part 1'!N380)/'6050_Module3Project_Data'!$C104)</f>
        <v>1.8506591483135045E-2</v>
      </c>
      <c r="U380">
        <f>ABS(('6050_Module3Project_Data'!$C104-'Part 1'!K380)/AVERAGE('6050_Module3Project_Data'!$C$2:$C$253))</f>
        <v>1.3948159776523708E-2</v>
      </c>
      <c r="V380">
        <f>ABS(('6050_Module3Project_Data'!$C104-'Part 1'!L380)/AVERAGE('6050_Module3Project_Data'!$C$2:$C$253))</f>
        <v>1.6211935398272335E-2</v>
      </c>
      <c r="W380">
        <f>ABS(('6050_Module3Project_Data'!$C104-'Part 1'!M380)/AVERAGE('6050_Module3Project_Data'!$C$2:$C$253))</f>
        <v>1.690967645652185E-2</v>
      </c>
      <c r="X380" s="41">
        <f>ABS(('6050_Module3Project_Data'!$C104-'Part 1'!N380)/AVERAGE('6050_Module3Project_Data'!$C$2:$C$253))</f>
        <v>1.6874660473435457E-2</v>
      </c>
      <c r="Z380" s="39">
        <f t="shared" si="22"/>
        <v>-3.5053334006348331</v>
      </c>
      <c r="AA380">
        <f t="shared" si="23"/>
        <v>-4.8275466442387742</v>
      </c>
      <c r="AB380">
        <f t="shared" si="24"/>
        <v>-4.593595317141788</v>
      </c>
      <c r="AC380">
        <f t="shared" si="25"/>
        <v>-4.2801578552624431</v>
      </c>
      <c r="AE380" s="40">
        <f t="shared" si="17"/>
        <v>412.9346448295625</v>
      </c>
      <c r="AF380" s="40">
        <f t="shared" si="17"/>
        <v>411.61243158595852</v>
      </c>
      <c r="AG380" s="40">
        <f t="shared" si="17"/>
        <v>411.84638291305555</v>
      </c>
      <c r="AH380" s="40">
        <f t="shared" si="17"/>
        <v>412.1598203749349</v>
      </c>
      <c r="AJ380" s="42">
        <f>ABS(('6050_Module3Project_Data'!$E104-'Part 1'!AE380)/'6050_Module3Project_Data'!$E104)</f>
        <v>1.6189850600026524E-2</v>
      </c>
      <c r="AK380" s="42">
        <f>ABS(('6050_Module3Project_Data'!$E104-'Part 1'!AF380)/'6050_Module3Project_Data'!$E104)</f>
        <v>1.9340002385584653E-2</v>
      </c>
      <c r="AL380" s="42">
        <f>ABS(('6050_Module3Project_Data'!$E104-'Part 1'!AG380)/'6050_Module3Project_Data'!$E104)</f>
        <v>1.8782617111799616E-2</v>
      </c>
      <c r="AM380" s="42">
        <f>ABS(('6050_Module3Project_Data'!$E104-'Part 1'!AH380)/'6050_Module3Project_Data'!$E104)</f>
        <v>1.8035857400401839E-2</v>
      </c>
      <c r="AO380">
        <f>ABS(('6050_Module3Project_Data'!$E104-'Part 1'!AE380)/AVERAGE('6050_Module3Project_Data'!$E$2:$E$253))</f>
        <v>1.5220732692549534E-2</v>
      </c>
      <c r="AP380">
        <f>ABS(('6050_Module3Project_Data'!$E104-'Part 1'!AF380)/AVERAGE('6050_Module3Project_Data'!$E$2:$E$253))</f>
        <v>1.8182317666586251E-2</v>
      </c>
      <c r="AQ380">
        <f>ABS(('6050_Module3Project_Data'!$E104-'Part 1'!AG380)/AVERAGE('6050_Module3Project_Data'!$E$2:$E$253))</f>
        <v>1.7658297249805402E-2</v>
      </c>
      <c r="AR380" s="41">
        <f>ABS(('6050_Module3Project_Data'!$E104-'Part 1'!AH380)/AVERAGE('6050_Module3Project_Data'!$E$2:$E$253))</f>
        <v>1.6956238272637793E-2</v>
      </c>
    </row>
    <row r="381" spans="5:44" x14ac:dyDescent="0.2">
      <c r="E381" s="39">
        <v>104</v>
      </c>
      <c r="F381" s="29">
        <f t="shared" si="18"/>
        <v>8.0413103893687138E-2</v>
      </c>
      <c r="G381" s="29">
        <f t="shared" si="19"/>
        <v>0.13516968830940762</v>
      </c>
      <c r="H381" s="29">
        <f t="shared" si="20"/>
        <v>0.39509449555557885</v>
      </c>
      <c r="I381" s="29">
        <f t="shared" si="21"/>
        <v>0.71202565881556235</v>
      </c>
      <c r="K381" s="40">
        <f t="shared" si="16"/>
        <v>121.5141922589043</v>
      </c>
      <c r="L381" s="40">
        <f t="shared" si="16"/>
        <v>121.56894884332002</v>
      </c>
      <c r="M381" s="40">
        <f t="shared" si="16"/>
        <v>121.82887365056619</v>
      </c>
      <c r="N381" s="40">
        <f t="shared" si="16"/>
        <v>122.14580481382617</v>
      </c>
      <c r="P381" s="42">
        <f>ABS(('6050_Module3Project_Data'!$C105-'Part 1'!K381)/'6050_Module3Project_Data'!$C105)</f>
        <v>1.6493538818542978E-2</v>
      </c>
      <c r="Q381" s="42">
        <f>ABS(('6050_Module3Project_Data'!$C105-'Part 1'!L381)/'6050_Module3Project_Data'!$C105)</f>
        <v>1.6050352277415837E-2</v>
      </c>
      <c r="R381" s="42">
        <f>ABS(('6050_Module3Project_Data'!$C105-'Part 1'!M381)/'6050_Module3Project_Data'!$C105)</f>
        <v>1.3946583799053352E-2</v>
      </c>
      <c r="S381" s="42">
        <f>ABS(('6050_Module3Project_Data'!$C105-'Part 1'!N381)/'6050_Module3Project_Data'!$C105)</f>
        <v>1.1381419672777355E-2</v>
      </c>
      <c r="U381">
        <f>ABS(('6050_Module3Project_Data'!$C105-'Part 1'!K381)/AVERAGE('6050_Module3Project_Data'!$C$2:$C$253))</f>
        <v>1.5215659412315665E-2</v>
      </c>
      <c r="V381">
        <f>ABS(('6050_Module3Project_Data'!$C105-'Part 1'!L381)/AVERAGE('6050_Module3Project_Data'!$C$2:$C$253))</f>
        <v>1.480680989008145E-2</v>
      </c>
      <c r="W381">
        <f>ABS(('6050_Module3Project_Data'!$C105-'Part 1'!M381)/AVERAGE('6050_Module3Project_Data'!$C$2:$C$253))</f>
        <v>1.286603629374799E-2</v>
      </c>
      <c r="X381" s="41">
        <f>ABS(('6050_Module3Project_Data'!$C105-'Part 1'!N381)/AVERAGE('6050_Module3Project_Data'!$C$2:$C$253))</f>
        <v>1.0499614865847669E-2</v>
      </c>
      <c r="Z381" s="39">
        <f t="shared" si="22"/>
        <v>-2.4094627881315498</v>
      </c>
      <c r="AA381">
        <f t="shared" si="23"/>
        <v>-2.1069201217906306</v>
      </c>
      <c r="AB381">
        <f t="shared" si="24"/>
        <v>-0.65302632972776475</v>
      </c>
      <c r="AC381">
        <f t="shared" si="25"/>
        <v>0.72318415845277917</v>
      </c>
      <c r="AE381" s="40">
        <f t="shared" si="17"/>
        <v>416.00453510394732</v>
      </c>
      <c r="AF381" s="40">
        <f t="shared" si="17"/>
        <v>416.30707777028829</v>
      </c>
      <c r="AG381" s="40">
        <f t="shared" si="17"/>
        <v>417.76097156235113</v>
      </c>
      <c r="AH381" s="40">
        <f t="shared" si="17"/>
        <v>419.13718205053169</v>
      </c>
      <c r="AJ381" s="42">
        <f>ABS(('6050_Module3Project_Data'!$E105-'Part 1'!AE381)/'6050_Module3Project_Data'!$E105)</f>
        <v>2.3280141773334893E-2</v>
      </c>
      <c r="AK381" s="42">
        <f>ABS(('6050_Module3Project_Data'!$E105-'Part 1'!AF381)/'6050_Module3Project_Data'!$E105)</f>
        <v>2.2569814348413354E-2</v>
      </c>
      <c r="AL381" s="42">
        <f>ABS(('6050_Module3Project_Data'!$E105-'Part 1'!AG381)/'6050_Module3Project_Data'!$E105)</f>
        <v>1.9156277190446026E-2</v>
      </c>
      <c r="AM381" s="42">
        <f>ABS(('6050_Module3Project_Data'!$E105-'Part 1'!AH381)/'6050_Module3Project_Data'!$E105)</f>
        <v>1.5925129451708278E-2</v>
      </c>
      <c r="AO381">
        <f>ABS(('6050_Module3Project_Data'!$E105-'Part 1'!AE381)/AVERAGE('6050_Module3Project_Data'!$E$2:$E$253))</f>
        <v>2.2209376342302134E-2</v>
      </c>
      <c r="AP381">
        <f>ABS(('6050_Module3Project_Data'!$E105-'Part 1'!AF381)/AVERAGE('6050_Module3Project_Data'!$E$2:$E$253))</f>
        <v>2.1531720284192962E-2</v>
      </c>
      <c r="AQ381">
        <f>ABS(('6050_Module3Project_Data'!$E105-'Part 1'!AG381)/AVERAGE('6050_Module3Project_Data'!$E$2:$E$253))</f>
        <v>1.8275188080142356E-2</v>
      </c>
      <c r="AR381" s="41">
        <f>ABS(('6050_Module3Project_Data'!$E105-'Part 1'!AH381)/AVERAGE('6050_Module3Project_Data'!$E$2:$E$253))</f>
        <v>1.5192656330726586E-2</v>
      </c>
    </row>
    <row r="382" spans="5:44" x14ac:dyDescent="0.2">
      <c r="E382" s="39">
        <v>105</v>
      </c>
      <c r="F382" s="29">
        <f t="shared" si="18"/>
        <v>0.31851722451367592</v>
      </c>
      <c r="G382" s="29">
        <f t="shared" si="19"/>
        <v>0.58947529578309699</v>
      </c>
      <c r="H382" s="29">
        <f t="shared" si="20"/>
        <v>0.92059802241841016</v>
      </c>
      <c r="I382" s="29">
        <f t="shared" si="21"/>
        <v>1.1591520973580174</v>
      </c>
      <c r="K382" s="40">
        <f t="shared" si="16"/>
        <v>123.02323008651791</v>
      </c>
      <c r="L382" s="40">
        <f t="shared" si="16"/>
        <v>123.29418815778735</v>
      </c>
      <c r="M382" s="40">
        <f t="shared" si="16"/>
        <v>123.62531088442265</v>
      </c>
      <c r="N382" s="40">
        <f t="shared" si="16"/>
        <v>123.86386495936226</v>
      </c>
      <c r="P382" s="42">
        <f>ABS(('6050_Module3Project_Data'!$C106-'Part 1'!K382)/'6050_Module3Project_Data'!$C106)</f>
        <v>4.8314690505457903E-3</v>
      </c>
      <c r="Q382" s="42">
        <f>ABS(('6050_Module3Project_Data'!$C106-'Part 1'!L382)/'6050_Module3Project_Data'!$C106)</f>
        <v>2.6396151580373207E-3</v>
      </c>
      <c r="R382" s="42">
        <f>ABS(('6050_Module3Project_Data'!$C106-'Part 1'!M382)/'6050_Module3Project_Data'!$C106)</f>
        <v>3.8927074985559756E-5</v>
      </c>
      <c r="S382" s="42">
        <f>ABS(('6050_Module3Project_Data'!$C106-'Part 1'!N382)/'6050_Module3Project_Data'!$C106)</f>
        <v>1.968656185030108E-3</v>
      </c>
      <c r="U382">
        <f>ABS(('6050_Module3Project_Data'!$C106-'Part 1'!K382)/AVERAGE('6050_Module3Project_Data'!$C$2:$C$253))</f>
        <v>4.4596095588016176E-3</v>
      </c>
      <c r="V382">
        <f>ABS(('6050_Module3Project_Data'!$C106-'Part 1'!L382)/AVERAGE('6050_Module3Project_Data'!$C$2:$C$253))</f>
        <v>2.4364541855051484E-3</v>
      </c>
      <c r="W382">
        <f>ABS(('6050_Module3Project_Data'!$C106-'Part 1'!M382)/AVERAGE('6050_Module3Project_Data'!$C$2:$C$253))</f>
        <v>3.5931008537078141E-5</v>
      </c>
      <c r="X382" s="41">
        <f>ABS(('6050_Module3Project_Data'!$C106-'Part 1'!N382)/AVERAGE('6050_Module3Project_Data'!$C$2:$C$253))</f>
        <v>1.8171363303594833E-3</v>
      </c>
      <c r="Z382" s="39">
        <f t="shared" si="22"/>
        <v>-1.0268483695547057</v>
      </c>
      <c r="AA382">
        <f t="shared" si="23"/>
        <v>0.53729164882669056</v>
      </c>
      <c r="AB382">
        <f t="shared" si="24"/>
        <v>2.4409550509604969</v>
      </c>
      <c r="AC382">
        <f t="shared" si="25"/>
        <v>3.7475242754926934</v>
      </c>
      <c r="AE382" s="40">
        <f t="shared" si="17"/>
        <v>421.89075882727684</v>
      </c>
      <c r="AF382" s="40">
        <f t="shared" si="17"/>
        <v>423.45489884565825</v>
      </c>
      <c r="AG382" s="40">
        <f t="shared" si="17"/>
        <v>425.35856224779207</v>
      </c>
      <c r="AH382" s="40">
        <f t="shared" si="17"/>
        <v>426.66513147232428</v>
      </c>
      <c r="AJ382" s="42">
        <f>ABS(('6050_Module3Project_Data'!$E106-'Part 1'!AE382)/'6050_Module3Project_Data'!$E106)</f>
        <v>1.2682218537269098E-2</v>
      </c>
      <c r="AK382" s="42">
        <f>ABS(('6050_Module3Project_Data'!$E106-'Part 1'!AF382)/'6050_Module3Project_Data'!$E106)</f>
        <v>9.0217845966488221E-3</v>
      </c>
      <c r="AL382" s="42">
        <f>ABS(('6050_Module3Project_Data'!$E106-'Part 1'!AG382)/'6050_Module3Project_Data'!$E106)</f>
        <v>4.5667907682202784E-3</v>
      </c>
      <c r="AM382" s="42">
        <f>ABS(('6050_Module3Project_Data'!$E106-'Part 1'!AH382)/'6050_Module3Project_Data'!$E106)</f>
        <v>1.5091295108881346E-3</v>
      </c>
      <c r="AO382">
        <f>ABS(('6050_Module3Project_Data'!$E106-'Part 1'!AE382)/AVERAGE('6050_Module3Project_Data'!$E$2:$E$253))</f>
        <v>1.2138387054925781E-2</v>
      </c>
      <c r="AP382">
        <f>ABS(('6050_Module3Project_Data'!$E106-'Part 1'!AF382)/AVERAGE('6050_Module3Project_Data'!$E$2:$E$253))</f>
        <v>8.634917702961457E-3</v>
      </c>
      <c r="AQ382">
        <f>ABS(('6050_Module3Project_Data'!$E106-'Part 1'!AG382)/AVERAGE('6050_Module3Project_Data'!$E$2:$E$253))</f>
        <v>4.3709603158641249E-3</v>
      </c>
      <c r="AR382" s="41">
        <f>ABS(('6050_Module3Project_Data'!$E106-'Part 1'!AH382)/AVERAGE('6050_Module3Project_Data'!$E$2:$E$253))</f>
        <v>1.4444159013140274E-3</v>
      </c>
    </row>
    <row r="383" spans="5:44" x14ac:dyDescent="0.2">
      <c r="E383" s="39">
        <v>106</v>
      </c>
      <c r="F383" s="29">
        <f t="shared" si="18"/>
        <v>0.3647080801704326</v>
      </c>
      <c r="G383" s="29">
        <f t="shared" si="19"/>
        <v>0.57347377858884185</v>
      </c>
      <c r="H383" s="29">
        <f t="shared" si="20"/>
        <v>0.69792211064583953</v>
      </c>
      <c r="I383" s="29">
        <f t="shared" si="21"/>
        <v>0.6714076217095708</v>
      </c>
      <c r="K383" s="40">
        <f t="shared" si="16"/>
        <v>123.61889244497213</v>
      </c>
      <c r="L383" s="40">
        <f t="shared" si="16"/>
        <v>123.82765814339055</v>
      </c>
      <c r="M383" s="40">
        <f t="shared" si="16"/>
        <v>123.95210647544754</v>
      </c>
      <c r="N383" s="40">
        <f t="shared" si="16"/>
        <v>123.92559198651128</v>
      </c>
      <c r="P383" s="42">
        <f>ABS(('6050_Module3Project_Data'!$C107-'Part 1'!K383)/'6050_Module3Project_Data'!$C107)</f>
        <v>2.4298398918784214E-3</v>
      </c>
      <c r="Q383" s="42">
        <f>ABS(('6050_Module3Project_Data'!$C107-'Part 1'!L383)/'6050_Module3Project_Data'!$C107)</f>
        <v>7.4515863420537344E-4</v>
      </c>
      <c r="R383" s="42">
        <f>ABS(('6050_Module3Project_Data'!$C107-'Part 1'!M383)/'6050_Module3Project_Data'!$C107)</f>
        <v>2.5910487341776966E-4</v>
      </c>
      <c r="S383" s="42">
        <f>ABS(('6050_Module3Project_Data'!$C107-'Part 1'!N383)/'6050_Module3Project_Data'!$C107)</f>
        <v>4.5140304975277493E-5</v>
      </c>
      <c r="U383">
        <f>ABS(('6050_Module3Project_Data'!$C107-'Part 1'!K383)/AVERAGE('6050_Module3Project_Data'!$C$2:$C$253))</f>
        <v>2.2482582761277265E-3</v>
      </c>
      <c r="V383">
        <f>ABS(('6050_Module3Project_Data'!$C107-'Part 1'!L383)/AVERAGE('6050_Module3Project_Data'!$C$2:$C$253))</f>
        <v>6.8947302741216544E-4</v>
      </c>
      <c r="W383">
        <f>ABS(('6050_Module3Project_Data'!$C107-'Part 1'!M383)/AVERAGE('6050_Module3Project_Data'!$C$2:$C$253))</f>
        <v>2.3974200028306847E-4</v>
      </c>
      <c r="X383" s="41">
        <f>ABS(('6050_Module3Project_Data'!$C107-'Part 1'!N383)/AVERAGE('6050_Module3Project_Data'!$C$2:$C$253))</f>
        <v>4.1766975917553658E-5</v>
      </c>
      <c r="Z383" s="39">
        <f t="shared" si="22"/>
        <v>-0.29439184726355139</v>
      </c>
      <c r="AA383">
        <f t="shared" si="23"/>
        <v>1.3765486860564409</v>
      </c>
      <c r="AB383">
        <f t="shared" si="24"/>
        <v>2.5576425655248389</v>
      </c>
      <c r="AC383">
        <f t="shared" si="25"/>
        <v>2.8578522486193916</v>
      </c>
      <c r="AE383" s="40">
        <f t="shared" si="17"/>
        <v>425.25864959146907</v>
      </c>
      <c r="AF383" s="40">
        <f t="shared" si="17"/>
        <v>426.92959012478906</v>
      </c>
      <c r="AG383" s="40">
        <f t="shared" si="17"/>
        <v>428.11068400425745</v>
      </c>
      <c r="AH383" s="40">
        <f t="shared" si="17"/>
        <v>428.41089368735203</v>
      </c>
      <c r="AJ383" s="42">
        <f>ABS(('6050_Module3Project_Data'!$E107-'Part 1'!AE383)/'6050_Module3Project_Data'!$E107)</f>
        <v>7.7935596893541747E-3</v>
      </c>
      <c r="AK383" s="42">
        <f>ABS(('6050_Module3Project_Data'!$E107-'Part 1'!AF383)/'6050_Module3Project_Data'!$E107)</f>
        <v>1.1753415907967264E-2</v>
      </c>
      <c r="AL383" s="42">
        <f>ABS(('6050_Module3Project_Data'!$E107-'Part 1'!AG383)/'6050_Module3Project_Data'!$E107)</f>
        <v>1.4552415543272126E-2</v>
      </c>
      <c r="AM383" s="42">
        <f>ABS(('6050_Module3Project_Data'!$E107-'Part 1'!AH383)/'6050_Module3Project_Data'!$E107)</f>
        <v>1.5263863471420669E-2</v>
      </c>
      <c r="AO383">
        <f>ABS(('6050_Module3Project_Data'!$E107-'Part 1'!AE383)/AVERAGE('6050_Module3Project_Data'!$E$2:$E$253))</f>
        <v>7.3661428730794707E-3</v>
      </c>
      <c r="AP383">
        <f>ABS(('6050_Module3Project_Data'!$E107-'Part 1'!AF383)/AVERAGE('6050_Module3Project_Data'!$E$2:$E$253))</f>
        <v>1.1108831429503852E-2</v>
      </c>
      <c r="AQ383">
        <f>ABS(('6050_Module3Project_Data'!$E107-'Part 1'!AG383)/AVERAGE('6050_Module3Project_Data'!$E$2:$E$253))</f>
        <v>1.3754327459195706E-2</v>
      </c>
      <c r="AR383" s="41">
        <f>ABS(('6050_Module3Project_Data'!$E107-'Part 1'!AH383)/AVERAGE('6050_Module3Project_Data'!$E$2:$E$253))</f>
        <v>1.4426757939539256E-2</v>
      </c>
    </row>
    <row r="384" spans="5:44" x14ac:dyDescent="0.2">
      <c r="E384" s="39">
        <v>107</v>
      </c>
      <c r="F384" s="29">
        <f t="shared" si="18"/>
        <v>0.37166412436014179</v>
      </c>
      <c r="G384" s="29">
        <f t="shared" si="19"/>
        <v>0.50387958760089646</v>
      </c>
      <c r="H384" s="29">
        <f t="shared" si="20"/>
        <v>0.51886182492972288</v>
      </c>
      <c r="I384" s="29">
        <f t="shared" si="21"/>
        <v>0.45387216523709695</v>
      </c>
      <c r="K384" s="40">
        <f t="shared" si="16"/>
        <v>124.02533679028082</v>
      </c>
      <c r="L384" s="40">
        <f t="shared" si="16"/>
        <v>124.15755225352157</v>
      </c>
      <c r="M384" s="40">
        <f t="shared" si="16"/>
        <v>124.17253449085041</v>
      </c>
      <c r="N384" s="40">
        <f t="shared" si="16"/>
        <v>124.10754483115778</v>
      </c>
      <c r="P384" s="42">
        <f>ABS(('6050_Module3Project_Data'!$C108-'Part 1'!K384)/'6050_Module3Project_Data'!$C108)</f>
        <v>8.0902056408116985E-3</v>
      </c>
      <c r="Q384" s="42">
        <f>ABS(('6050_Module3Project_Data'!$C108-'Part 1'!L384)/'6050_Module3Project_Data'!$C108)</f>
        <v>9.1648660043843807E-3</v>
      </c>
      <c r="R384" s="42">
        <f>ABS(('6050_Module3Project_Data'!$C108-'Part 1'!M384)/'6050_Module3Project_Data'!$C108)</f>
        <v>9.2866431113905572E-3</v>
      </c>
      <c r="S384" s="42">
        <f>ABS(('6050_Module3Project_Data'!$C108-'Part 1'!N384)/'6050_Module3Project_Data'!$C108)</f>
        <v>8.7584007288292378E-3</v>
      </c>
      <c r="U384">
        <f>ABS(('6050_Module3Project_Data'!$C108-'Part 1'!K384)/AVERAGE('6050_Module3Project_Data'!$C$2:$C$253))</f>
        <v>7.4318635124928662E-3</v>
      </c>
      <c r="V384">
        <f>ABS(('6050_Module3Project_Data'!$C108-'Part 1'!L384)/AVERAGE('6050_Module3Project_Data'!$C$2:$C$253))</f>
        <v>8.4190731705599525E-3</v>
      </c>
      <c r="W384">
        <f>ABS(('6050_Module3Project_Data'!$C108-'Part 1'!M384)/AVERAGE('6050_Module3Project_Data'!$C$2:$C$253))</f>
        <v>8.5309406407328547E-3</v>
      </c>
      <c r="X384" s="41">
        <f>ABS(('6050_Module3Project_Data'!$C108-'Part 1'!N384)/AVERAGE('6050_Module3Project_Data'!$C$2:$C$253))</f>
        <v>8.0456840894153423E-3</v>
      </c>
      <c r="Z384" s="39">
        <f t="shared" si="22"/>
        <v>-0.66547830645875805</v>
      </c>
      <c r="AA384">
        <f t="shared" si="23"/>
        <v>-3.4000445661969358E-2</v>
      </c>
      <c r="AB384">
        <f t="shared" si="24"/>
        <v>-0.26683745973381501</v>
      </c>
      <c r="AC384">
        <f t="shared" si="25"/>
        <v>-1.1482888648677894</v>
      </c>
      <c r="AE384" s="40">
        <f t="shared" si="17"/>
        <v>422.73773898903431</v>
      </c>
      <c r="AF384" s="40">
        <f t="shared" si="17"/>
        <v>423.3692168498311</v>
      </c>
      <c r="AG384" s="40">
        <f t="shared" si="17"/>
        <v>423.13637983575921</v>
      </c>
      <c r="AH384" s="40">
        <f t="shared" si="17"/>
        <v>422.25492843062528</v>
      </c>
      <c r="AJ384" s="42">
        <f>ABS(('6050_Module3Project_Data'!$E108-'Part 1'!AE384)/'6050_Module3Project_Data'!$E108)</f>
        <v>2.0292406200257216E-2</v>
      </c>
      <c r="AK384" s="42">
        <f>ABS(('6050_Module3Project_Data'!$E108-'Part 1'!AF384)/'6050_Module3Project_Data'!$E108)</f>
        <v>2.1816500234528576E-2</v>
      </c>
      <c r="AL384" s="42">
        <f>ABS(('6050_Module3Project_Data'!$E108-'Part 1'!AG384)/'6050_Module3Project_Data'!$E108)</f>
        <v>2.1254539909178832E-2</v>
      </c>
      <c r="AM384" s="42">
        <f>ABS(('6050_Module3Project_Data'!$E108-'Part 1'!AH384)/'6050_Module3Project_Data'!$E108)</f>
        <v>1.9127125930849295E-2</v>
      </c>
      <c r="AO384">
        <f>ABS(('6050_Module3Project_Data'!$E108-'Part 1'!AE384)/AVERAGE('6050_Module3Project_Data'!$E$2:$E$253))</f>
        <v>1.8832267231656381E-2</v>
      </c>
      <c r="AP384">
        <f>ABS(('6050_Module3Project_Data'!$E108-'Part 1'!AF384)/AVERAGE('6050_Module3Project_Data'!$E$2:$E$253))</f>
        <v>2.0246695163776512E-2</v>
      </c>
      <c r="AQ384">
        <f>ABS(('6050_Module3Project_Data'!$E108-'Part 1'!AG384)/AVERAGE('6050_Module3Project_Data'!$E$2:$E$253))</f>
        <v>1.9725170662633774E-2</v>
      </c>
      <c r="AR384" s="41">
        <f>ABS(('6050_Module3Project_Data'!$E108-'Part 1'!AH384)/AVERAGE('6050_Module3Project_Data'!$E$2:$E$253))</f>
        <v>1.7750834639744816E-2</v>
      </c>
    </row>
    <row r="385" spans="5:44" x14ac:dyDescent="0.2">
      <c r="E385" s="39">
        <v>108</v>
      </c>
      <c r="F385" s="29">
        <f t="shared" si="18"/>
        <v>0.22249043557763248</v>
      </c>
      <c r="G385" s="29">
        <f t="shared" si="19"/>
        <v>0.15264602473957595</v>
      </c>
      <c r="H385" s="29">
        <f t="shared" si="20"/>
        <v>-1.6977861759553681E-2</v>
      </c>
      <c r="I385" s="29">
        <f t="shared" si="21"/>
        <v>-0.2085890225945044</v>
      </c>
      <c r="K385" s="40">
        <f t="shared" si="16"/>
        <v>123.5019587819459</v>
      </c>
      <c r="L385" s="40">
        <f t="shared" si="16"/>
        <v>123.43211437110786</v>
      </c>
      <c r="M385" s="40">
        <f t="shared" si="16"/>
        <v>123.26249048460872</v>
      </c>
      <c r="N385" s="40">
        <f t="shared" si="16"/>
        <v>123.07087932377377</v>
      </c>
      <c r="P385" s="42">
        <f>ABS(('6050_Module3Project_Data'!$C109-'Part 1'!K385)/'6050_Module3Project_Data'!$C109)</f>
        <v>5.2198365704739843E-3</v>
      </c>
      <c r="Q385" s="42">
        <f>ABS(('6050_Module3Project_Data'!$C109-'Part 1'!L385)/'6050_Module3Project_Data'!$C109)</f>
        <v>5.7824174000686117E-3</v>
      </c>
      <c r="R385" s="42">
        <f>ABS(('6050_Module3Project_Data'!$C109-'Part 1'!M385)/'6050_Module3Project_Data'!$C109)</f>
        <v>7.1486991918504553E-3</v>
      </c>
      <c r="S385" s="42">
        <f>ABS(('6050_Module3Project_Data'!$C109-'Part 1'!N385)/'6050_Module3Project_Data'!$C109)</f>
        <v>8.6920834731221107E-3</v>
      </c>
      <c r="U385">
        <f>ABS(('6050_Module3Project_Data'!$C109-'Part 1'!K385)/AVERAGE('6050_Module3Project_Data'!$C$2:$C$253))</f>
        <v>4.8387232054552384E-3</v>
      </c>
      <c r="V385">
        <f>ABS(('6050_Module3Project_Data'!$C109-'Part 1'!L385)/AVERAGE('6050_Module3Project_Data'!$C$2:$C$253))</f>
        <v>5.3602285971186018E-3</v>
      </c>
      <c r="W385">
        <f>ABS(('6050_Module3Project_Data'!$C109-'Part 1'!M385)/AVERAGE('6050_Module3Project_Data'!$C$2:$C$253))</f>
        <v>6.6267547271666657E-3</v>
      </c>
      <c r="X385" s="41">
        <f>ABS(('6050_Module3Project_Data'!$C109-'Part 1'!N385)/AVERAGE('6050_Module3Project_Data'!$C$2:$C$253))</f>
        <v>8.0574526495818654E-3</v>
      </c>
      <c r="Z385" s="39">
        <f t="shared" si="22"/>
        <v>-1.6211703286261745</v>
      </c>
      <c r="AA385">
        <f t="shared" si="23"/>
        <v>-2.1979756343155179</v>
      </c>
      <c r="AB385">
        <f t="shared" si="24"/>
        <v>-3.3730980342710297</v>
      </c>
      <c r="AC385">
        <f t="shared" si="25"/>
        <v>-4.58480850681023</v>
      </c>
      <c r="AE385" s="40">
        <f t="shared" si="17"/>
        <v>416.33810854957102</v>
      </c>
      <c r="AF385" s="40">
        <f t="shared" si="17"/>
        <v>415.76130324388168</v>
      </c>
      <c r="AG385" s="40">
        <f t="shared" si="17"/>
        <v>414.58618084392617</v>
      </c>
      <c r="AH385" s="40">
        <f t="shared" si="17"/>
        <v>413.37447037138696</v>
      </c>
      <c r="AJ385" s="42">
        <f>ABS(('6050_Module3Project_Data'!$E109-'Part 1'!AE385)/'6050_Module3Project_Data'!$E109)</f>
        <v>7.77382627027792E-3</v>
      </c>
      <c r="AK385" s="42">
        <f>ABS(('6050_Module3Project_Data'!$E109-'Part 1'!AF385)/'6050_Module3Project_Data'!$E109)</f>
        <v>9.1484814116123744E-3</v>
      </c>
      <c r="AL385" s="42">
        <f>ABS(('6050_Module3Project_Data'!$E109-'Part 1'!AG385)/'6050_Module3Project_Data'!$E109)</f>
        <v>1.1949059063833511E-2</v>
      </c>
      <c r="AM385" s="42">
        <f>ABS(('6050_Module3Project_Data'!$E109-'Part 1'!AH385)/'6050_Module3Project_Data'!$E109)</f>
        <v>1.4836834218561301E-2</v>
      </c>
      <c r="AO385">
        <f>ABS(('6050_Module3Project_Data'!$E109-'Part 1'!AE385)/AVERAGE('6050_Module3Project_Data'!$E$2:$E$253))</f>
        <v>7.3062244830236784E-3</v>
      </c>
      <c r="AP385">
        <f>ABS(('6050_Module3Project_Data'!$E109-'Part 1'!AF385)/AVERAGE('6050_Module3Project_Data'!$E$2:$E$253))</f>
        <v>8.5981930323765447E-3</v>
      </c>
      <c r="AQ385">
        <f>ABS(('6050_Module3Project_Data'!$E109-'Part 1'!AG385)/AVERAGE('6050_Module3Project_Data'!$E$2:$E$253))</f>
        <v>1.1230313727882585E-2</v>
      </c>
      <c r="AR385" s="41">
        <f>ABS(('6050_Module3Project_Data'!$E109-'Part 1'!AH385)/AVERAGE('6050_Module3Project_Data'!$E$2:$E$253))</f>
        <v>1.3944386927280875E-2</v>
      </c>
    </row>
    <row r="386" spans="5:44" x14ac:dyDescent="0.2">
      <c r="E386" s="39">
        <v>109</v>
      </c>
      <c r="F386" s="29">
        <f t="shared" si="18"/>
        <v>0.28245632689791422</v>
      </c>
      <c r="G386" s="29">
        <f t="shared" si="19"/>
        <v>0.30051557171536208</v>
      </c>
      <c r="H386" s="29">
        <f t="shared" si="20"/>
        <v>0.30660079060360329</v>
      </c>
      <c r="I386" s="29">
        <f t="shared" si="21"/>
        <v>0.37613810922433216</v>
      </c>
      <c r="K386" s="40">
        <f t="shared" si="16"/>
        <v>124.08424456544523</v>
      </c>
      <c r="L386" s="40">
        <f t="shared" si="16"/>
        <v>124.10230381026268</v>
      </c>
      <c r="M386" s="40">
        <f t="shared" si="16"/>
        <v>124.10838902915091</v>
      </c>
      <c r="N386" s="40">
        <f t="shared" si="16"/>
        <v>124.17792634777165</v>
      </c>
      <c r="P386" s="42">
        <f>ABS(('6050_Module3Project_Data'!$C110-'Part 1'!K386)/'6050_Module3Project_Data'!$C110)</f>
        <v>1.6788493822398335E-2</v>
      </c>
      <c r="Q386" s="42">
        <f>ABS(('6050_Module3Project_Data'!$C110-'Part 1'!L386)/'6050_Module3Project_Data'!$C110)</f>
        <v>1.6645397030701864E-2</v>
      </c>
      <c r="R386" s="42">
        <f>ABS(('6050_Module3Project_Data'!$C110-'Part 1'!M386)/'6050_Module3Project_Data'!$C110)</f>
        <v>1.6597179327886562E-2</v>
      </c>
      <c r="S386" s="42">
        <f>ABS(('6050_Module3Project_Data'!$C110-'Part 1'!N386)/'6050_Module3Project_Data'!$C110)</f>
        <v>1.6046183574831212E-2</v>
      </c>
      <c r="U386">
        <f>ABS(('6050_Module3Project_Data'!$C110-'Part 1'!K386)/AVERAGE('6050_Module3Project_Data'!$C$2:$C$253))</f>
        <v>1.5820076106936504E-2</v>
      </c>
      <c r="V386">
        <f>ABS(('6050_Module3Project_Data'!$C110-'Part 1'!L386)/AVERAGE('6050_Module3Project_Data'!$C$2:$C$253))</f>
        <v>1.5685233627364192E-2</v>
      </c>
      <c r="W386">
        <f>ABS(('6050_Module3Project_Data'!$C110-'Part 1'!M386)/AVERAGE('6050_Module3Project_Data'!$C$2:$C$253))</f>
        <v>1.5639797286480413E-2</v>
      </c>
      <c r="X386" s="41">
        <f>ABS(('6050_Module3Project_Data'!$C110-'Part 1'!N386)/AVERAGE('6050_Module3Project_Data'!$C$2:$C$253))</f>
        <v>1.512058485205077E-2</v>
      </c>
      <c r="Z386" s="39">
        <f t="shared" si="22"/>
        <v>-1.1000489962846105</v>
      </c>
      <c r="AA386">
        <f t="shared" si="23"/>
        <v>-0.92501084735665207</v>
      </c>
      <c r="AB386">
        <f t="shared" si="24"/>
        <v>-0.75857741385942412</v>
      </c>
      <c r="AC386">
        <f t="shared" si="25"/>
        <v>-0.12941263489672872</v>
      </c>
      <c r="AE386" s="40">
        <f t="shared" si="17"/>
        <v>417.84366621499424</v>
      </c>
      <c r="AF386" s="40">
        <f t="shared" si="17"/>
        <v>418.01870436392221</v>
      </c>
      <c r="AG386" s="40">
        <f t="shared" si="17"/>
        <v>418.18513779741943</v>
      </c>
      <c r="AH386" s="40">
        <f t="shared" si="17"/>
        <v>418.81430257638215</v>
      </c>
      <c r="AJ386" s="42">
        <f>ABS(('6050_Module3Project_Data'!$E110-'Part 1'!AE386)/'6050_Module3Project_Data'!$E110)</f>
        <v>3.9245846705921678E-3</v>
      </c>
      <c r="AK386" s="42">
        <f>ABS(('6050_Module3Project_Data'!$E110-'Part 1'!AF386)/'6050_Module3Project_Data'!$E110)</f>
        <v>3.5073204854693843E-3</v>
      </c>
      <c r="AL386" s="42">
        <f>ABS(('6050_Module3Project_Data'!$E110-'Part 1'!AG386)/'6050_Module3Project_Data'!$E110)</f>
        <v>3.1105686263419047E-3</v>
      </c>
      <c r="AM386" s="42">
        <f>ABS(('6050_Module3Project_Data'!$E110-'Part 1'!AH386)/'6050_Module3Project_Data'!$E110)</f>
        <v>1.6107359875160031E-3</v>
      </c>
      <c r="AO386">
        <f>ABS(('6050_Module3Project_Data'!$E110-'Part 1'!AE386)/AVERAGE('6050_Module3Project_Data'!$E$2:$E$253))</f>
        <v>3.6875507033188502E-3</v>
      </c>
      <c r="AP386">
        <f>ABS(('6050_Module3Project_Data'!$E110-'Part 1'!AF386)/AVERAGE('6050_Module3Project_Data'!$E$2:$E$253))</f>
        <v>3.2954881111039343E-3</v>
      </c>
      <c r="AQ386">
        <f>ABS(('6050_Module3Project_Data'!$E110-'Part 1'!AG386)/AVERAGE('6050_Module3Project_Data'!$E$2:$E$253))</f>
        <v>2.9226989576091661E-3</v>
      </c>
      <c r="AR386" s="41">
        <f>ABS(('6050_Module3Project_Data'!$E110-'Part 1'!AH386)/AVERAGE('6050_Module3Project_Data'!$E$2:$E$253))</f>
        <v>1.5134520266903561E-3</v>
      </c>
    </row>
    <row r="387" spans="5:44" x14ac:dyDescent="0.2">
      <c r="E387" s="39">
        <v>110</v>
      </c>
      <c r="F387" s="29">
        <f t="shared" si="18"/>
        <v>0.51411082089265348</v>
      </c>
      <c r="G387" s="29">
        <f t="shared" si="19"/>
        <v>0.75660086177786146</v>
      </c>
      <c r="H387" s="29">
        <f t="shared" si="20"/>
        <v>0.98707759436440756</v>
      </c>
      <c r="I387" s="29">
        <f t="shared" si="21"/>
        <v>1.2278106593421549</v>
      </c>
      <c r="K387" s="40">
        <f t="shared" si="16"/>
        <v>125.75662785631158</v>
      </c>
      <c r="L387" s="40">
        <f t="shared" si="16"/>
        <v>125.99911789719678</v>
      </c>
      <c r="M387" s="40">
        <f t="shared" si="16"/>
        <v>126.22959462978334</v>
      </c>
      <c r="N387" s="40">
        <f t="shared" si="16"/>
        <v>126.47032769476108</v>
      </c>
      <c r="P387" s="42">
        <f>ABS(('6050_Module3Project_Data'!$C111-'Part 1'!K387)/'6050_Module3Project_Data'!$C111)</f>
        <v>3.2961185659829743E-2</v>
      </c>
      <c r="Q387" s="42">
        <f>ABS(('6050_Module3Project_Data'!$C111-'Part 1'!L387)/'6050_Module3Project_Data'!$C111)</f>
        <v>3.1096494425465075E-2</v>
      </c>
      <c r="R387" s="42">
        <f>ABS(('6050_Module3Project_Data'!$C111-'Part 1'!M387)/'6050_Module3Project_Data'!$C111)</f>
        <v>2.9324182699134779E-2</v>
      </c>
      <c r="S387" s="42">
        <f>ABS(('6050_Module3Project_Data'!$C111-'Part 1'!N387)/'6050_Module3Project_Data'!$C111)</f>
        <v>2.747300219519706E-2</v>
      </c>
      <c r="U387">
        <f>ABS(('6050_Module3Project_Data'!$C111-'Part 1'!K387)/AVERAGE('6050_Module3Project_Data'!$C$2:$C$253))</f>
        <v>3.2004934850674939E-2</v>
      </c>
      <c r="V387">
        <f>ABS(('6050_Module3Project_Data'!$C111-'Part 1'!L387)/AVERAGE('6050_Module3Project_Data'!$C$2:$C$253))</f>
        <v>3.0194340957349131E-2</v>
      </c>
      <c r="W387">
        <f>ABS(('6050_Module3Project_Data'!$C111-'Part 1'!M387)/AVERAGE('6050_Module3Project_Data'!$C$2:$C$253))</f>
        <v>2.8473446511327515E-2</v>
      </c>
      <c r="X387" s="41">
        <f>ABS(('6050_Module3Project_Data'!$C111-'Part 1'!N387)/AVERAGE('6050_Module3Project_Data'!$C$2:$C$253))</f>
        <v>2.6675971382950341E-2</v>
      </c>
      <c r="Z387" s="39">
        <f t="shared" si="22"/>
        <v>-0.81448619838114167</v>
      </c>
      <c r="AA387">
        <f t="shared" si="23"/>
        <v>-0.42390051112089777</v>
      </c>
      <c r="AB387">
        <f t="shared" si="24"/>
        <v>-0.10677196960412957</v>
      </c>
      <c r="AC387">
        <f t="shared" si="25"/>
        <v>0.23632946760684115</v>
      </c>
      <c r="AE387" s="40">
        <f t="shared" si="17"/>
        <v>418.45699400613046</v>
      </c>
      <c r="AF387" s="40">
        <f t="shared" si="17"/>
        <v>418.84757969339068</v>
      </c>
      <c r="AG387" s="40">
        <f t="shared" si="17"/>
        <v>419.16470823490744</v>
      </c>
      <c r="AH387" s="40">
        <f t="shared" si="17"/>
        <v>419.50780967211841</v>
      </c>
      <c r="AJ387" s="42">
        <f>ABS(('6050_Module3Project_Data'!$E111-'Part 1'!AE387)/'6050_Module3Project_Data'!$E111)</f>
        <v>3.592441938059545E-2</v>
      </c>
      <c r="AK387" s="42">
        <f>ABS(('6050_Module3Project_Data'!$E111-'Part 1'!AF387)/'6050_Module3Project_Data'!$E111)</f>
        <v>3.5024556004858647E-2</v>
      </c>
      <c r="AL387" s="42">
        <f>ABS(('6050_Module3Project_Data'!$E111-'Part 1'!AG387)/'6050_Module3Project_Data'!$E111)</f>
        <v>3.4293929232757737E-2</v>
      </c>
      <c r="AM387" s="42">
        <f>ABS(('6050_Module3Project_Data'!$E111-'Part 1'!AH387)/'6050_Module3Project_Data'!$E111)</f>
        <v>3.3503463971026021E-2</v>
      </c>
      <c r="AO387">
        <f>ABS(('6050_Module3Project_Data'!$E111-'Part 1'!AE387)/AVERAGE('6050_Module3Project_Data'!$E$2:$E$253))</f>
        <v>3.4926269528429574E-2</v>
      </c>
      <c r="AP387">
        <f>ABS(('6050_Module3Project_Data'!$E111-'Part 1'!AF387)/AVERAGE('6050_Module3Project_Data'!$E$2:$E$253))</f>
        <v>3.405140860258473E-2</v>
      </c>
      <c r="AQ387">
        <f>ABS(('6050_Module3Project_Data'!$E111-'Part 1'!AG387)/AVERAGE('6050_Module3Project_Data'!$E$2:$E$253))</f>
        <v>3.3341082089113891E-2</v>
      </c>
      <c r="AR387" s="41">
        <f>ABS(('6050_Module3Project_Data'!$E111-'Part 1'!AH387)/AVERAGE('6050_Module3Project_Data'!$E$2:$E$253))</f>
        <v>3.2572579681556121E-2</v>
      </c>
    </row>
    <row r="388" spans="5:44" x14ac:dyDescent="0.2">
      <c r="E388" s="39">
        <v>111</v>
      </c>
      <c r="F388" s="29">
        <f t="shared" si="18"/>
        <v>0.98734652846385385</v>
      </c>
      <c r="G388" s="29">
        <f t="shared" si="19"/>
        <v>1.6060762605661789</v>
      </c>
      <c r="H388" s="29">
        <f t="shared" si="20"/>
        <v>2.1230046529949562</v>
      </c>
      <c r="I388" s="29">
        <f t="shared" si="21"/>
        <v>2.5497936188673549</v>
      </c>
      <c r="K388" s="40">
        <f t="shared" si="16"/>
        <v>129.11015292263144</v>
      </c>
      <c r="L388" s="40">
        <f t="shared" si="16"/>
        <v>129.72888265473375</v>
      </c>
      <c r="M388" s="40">
        <f t="shared" si="16"/>
        <v>130.24581104716253</v>
      </c>
      <c r="N388" s="40">
        <f t="shared" si="16"/>
        <v>130.67260001303492</v>
      </c>
      <c r="P388" s="42">
        <f>ABS(('6050_Module3Project_Data'!$C112-'Part 1'!K388)/'6050_Module3Project_Data'!$C112)</f>
        <v>2.464518488747288E-2</v>
      </c>
      <c r="Q388" s="42">
        <f>ABS(('6050_Module3Project_Data'!$C112-'Part 1'!L388)/'6050_Module3Project_Data'!$C112)</f>
        <v>1.997102867436E-2</v>
      </c>
      <c r="R388" s="42">
        <f>ABS(('6050_Module3Project_Data'!$C112-'Part 1'!M388)/'6050_Module3Project_Data'!$C112)</f>
        <v>1.6065924503924064E-2</v>
      </c>
      <c r="S388" s="42">
        <f>ABS(('6050_Module3Project_Data'!$C112-'Part 1'!N388)/'6050_Module3Project_Data'!$C112)</f>
        <v>1.2841773161233147E-2</v>
      </c>
      <c r="U388">
        <f>ABS(('6050_Module3Project_Data'!$C112-'Part 1'!K388)/AVERAGE('6050_Module3Project_Data'!$C$2:$C$253))</f>
        <v>2.4358861622543256E-2</v>
      </c>
      <c r="V388">
        <f>ABS(('6050_Module3Project_Data'!$C112-'Part 1'!L388)/AVERAGE('6050_Module3Project_Data'!$C$2:$C$253))</f>
        <v>1.973900890416333E-2</v>
      </c>
      <c r="W388">
        <f>ABS(('6050_Module3Project_Data'!$C112-'Part 1'!M388)/AVERAGE('6050_Module3Project_Data'!$C$2:$C$253))</f>
        <v>1.5879273522035321E-2</v>
      </c>
      <c r="X388" s="41">
        <f>ABS(('6050_Module3Project_Data'!$C112-'Part 1'!N388)/AVERAGE('6050_Module3Project_Data'!$C$2:$C$253))</f>
        <v>1.2692579781844914E-2</v>
      </c>
      <c r="Z388" s="39">
        <f t="shared" si="22"/>
        <v>1.1218319527536931</v>
      </c>
      <c r="AA388">
        <f t="shared" si="23"/>
        <v>3.2925015162446747</v>
      </c>
      <c r="AB388">
        <f t="shared" si="24"/>
        <v>5.2775539465341677</v>
      </c>
      <c r="AC388">
        <f t="shared" si="25"/>
        <v>7.1409495393557947</v>
      </c>
      <c r="AE388" s="40">
        <f t="shared" si="17"/>
        <v>429.26041671455829</v>
      </c>
      <c r="AF388" s="40">
        <f t="shared" si="17"/>
        <v>431.43108627804929</v>
      </c>
      <c r="AG388" s="40">
        <f t="shared" si="17"/>
        <v>433.41613870833879</v>
      </c>
      <c r="AH388" s="40">
        <f t="shared" si="17"/>
        <v>435.27953430116042</v>
      </c>
      <c r="AJ388" s="42">
        <f>ABS(('6050_Module3Project_Data'!$E112-'Part 1'!AE388)/'6050_Module3Project_Data'!$E112)</f>
        <v>1.2013427898393469E-2</v>
      </c>
      <c r="AK388" s="42">
        <f>ABS(('6050_Module3Project_Data'!$E112-'Part 1'!AF388)/'6050_Module3Project_Data'!$E112)</f>
        <v>7.0174108008635126E-3</v>
      </c>
      <c r="AL388" s="42">
        <f>ABS(('6050_Module3Project_Data'!$E112-'Part 1'!AG388)/'6050_Module3Project_Data'!$E112)</f>
        <v>2.4486104417383615E-3</v>
      </c>
      <c r="AM388" s="42">
        <f>ABS(('6050_Module3Project_Data'!$E112-'Part 1'!AH388)/'6050_Module3Project_Data'!$E112)</f>
        <v>1.8401843143951544E-3</v>
      </c>
      <c r="AO388">
        <f>ABS(('6050_Module3Project_Data'!$E112-'Part 1'!AE388)/AVERAGE('6050_Module3Project_Data'!$E$2:$E$253))</f>
        <v>1.169120947858391E-2</v>
      </c>
      <c r="AP388">
        <f>ABS(('6050_Module3Project_Data'!$E112-'Part 1'!AF388)/AVERAGE('6050_Module3Project_Data'!$E$2:$E$253))</f>
        <v>6.8291931631889943E-3</v>
      </c>
      <c r="AQ388">
        <f>ABS(('6050_Module3Project_Data'!$E112-'Part 1'!AG388)/AVERAGE('6050_Module3Project_Data'!$E$2:$E$253))</f>
        <v>2.382934983081667E-3</v>
      </c>
      <c r="AR388" s="41">
        <f>ABS(('6050_Module3Project_Data'!$E112-'Part 1'!AH388)/AVERAGE('6050_Module3Project_Data'!$E$2:$E$253))</f>
        <v>1.790827770454683E-3</v>
      </c>
    </row>
    <row r="389" spans="5:44" x14ac:dyDescent="0.2">
      <c r="E389" s="39">
        <v>112</v>
      </c>
      <c r="F389" s="29">
        <f t="shared" si="18"/>
        <v>1.2998401674709736</v>
      </c>
      <c r="G389" s="29">
        <f t="shared" si="19"/>
        <v>1.9835716457394881</v>
      </c>
      <c r="H389" s="29">
        <f t="shared" si="20"/>
        <v>2.3790906952976538</v>
      </c>
      <c r="I389" s="29">
        <f t="shared" si="21"/>
        <v>2.5498105025730329</v>
      </c>
      <c r="K389" s="40">
        <f t="shared" si="16"/>
        <v>131.972461285138</v>
      </c>
      <c r="L389" s="40">
        <f t="shared" si="16"/>
        <v>132.65619276340652</v>
      </c>
      <c r="M389" s="40">
        <f t="shared" si="16"/>
        <v>133.0517118129647</v>
      </c>
      <c r="N389" s="40">
        <f t="shared" si="16"/>
        <v>133.22243162024006</v>
      </c>
      <c r="P389" s="42">
        <f>ABS(('6050_Module3Project_Data'!$C113-'Part 1'!K389)/'6050_Module3Project_Data'!$C113)</f>
        <v>3.1857093952286614E-2</v>
      </c>
      <c r="Q389" s="42">
        <f>ABS(('6050_Module3Project_Data'!$C113-'Part 1'!L389)/'6050_Module3Project_Data'!$C113)</f>
        <v>3.7203006041366629E-2</v>
      </c>
      <c r="R389" s="42">
        <f>ABS(('6050_Module3Project_Data'!$C113-'Part 1'!M389)/'6050_Module3Project_Data'!$C113)</f>
        <v>4.0295462854747499E-2</v>
      </c>
      <c r="S389" s="42">
        <f>ABS(('6050_Module3Project_Data'!$C113-'Part 1'!N389)/'6050_Module3Project_Data'!$C113)</f>
        <v>4.1630275000401458E-2</v>
      </c>
      <c r="U389">
        <f>ABS(('6050_Module3Project_Data'!$C113-'Part 1'!K389)/AVERAGE('6050_Module3Project_Data'!$C$2:$C$253))</f>
        <v>3.0422651532363957E-2</v>
      </c>
      <c r="V389">
        <f>ABS(('6050_Module3Project_Data'!$C113-'Part 1'!L389)/AVERAGE('6050_Module3Project_Data'!$C$2:$C$253))</f>
        <v>3.5527851047810012E-2</v>
      </c>
      <c r="W389">
        <f>ABS(('6050_Module3Project_Data'!$C113-'Part 1'!M389)/AVERAGE('6050_Module3Project_Data'!$C$2:$C$253))</f>
        <v>3.8481062541403203E-2</v>
      </c>
      <c r="X389" s="41">
        <f>ABS(('6050_Module3Project_Data'!$C113-'Part 1'!N389)/AVERAGE('6050_Module3Project_Data'!$C$2:$C$253))</f>
        <v>3.97557715537575E-2</v>
      </c>
      <c r="Z389" s="39">
        <f t="shared" si="22"/>
        <v>1.6584367107863942</v>
      </c>
      <c r="AA389">
        <f t="shared" si="23"/>
        <v>3.497443206913684</v>
      </c>
      <c r="AB389">
        <f t="shared" si="24"/>
        <v>4.3939350243639854</v>
      </c>
      <c r="AC389">
        <f t="shared" si="25"/>
        <v>4.4720745022049169</v>
      </c>
      <c r="AE389" s="40">
        <f t="shared" si="17"/>
        <v>433.60187721550824</v>
      </c>
      <c r="AF389" s="40">
        <f t="shared" si="17"/>
        <v>435.44088371163548</v>
      </c>
      <c r="AG389" s="40">
        <f t="shared" si="17"/>
        <v>436.33737552908582</v>
      </c>
      <c r="AH389" s="40">
        <f t="shared" si="17"/>
        <v>436.41551500692674</v>
      </c>
      <c r="AJ389" s="42">
        <f>ABS(('6050_Module3Project_Data'!$E113-'Part 1'!AE389)/'6050_Module3Project_Data'!$E113)</f>
        <v>1.8897169989805136E-2</v>
      </c>
      <c r="AK389" s="42">
        <f>ABS(('6050_Module3Project_Data'!$E113-'Part 1'!AF389)/'6050_Module3Project_Data'!$E113)</f>
        <v>2.3218550068991508E-2</v>
      </c>
      <c r="AL389" s="42">
        <f>ABS(('6050_Module3Project_Data'!$E113-'Part 1'!AG389)/'6050_Module3Project_Data'!$E113)</f>
        <v>2.5325166815175874E-2</v>
      </c>
      <c r="AM389" s="42">
        <f>ABS(('6050_Module3Project_Data'!$E113-'Part 1'!AH389)/'6050_Module3Project_Data'!$E113)</f>
        <v>2.5508782470504379E-2</v>
      </c>
      <c r="AO389">
        <f>ABS(('6050_Module3Project_Data'!$E113-'Part 1'!AE389)/AVERAGE('6050_Module3Project_Data'!$E$2:$E$253))</f>
        <v>1.8012760004871661E-2</v>
      </c>
      <c r="AP389">
        <f>ABS(('6050_Module3Project_Data'!$E113-'Part 1'!AF389)/AVERAGE('6050_Module3Project_Data'!$E$2:$E$253))</f>
        <v>2.2131894367223879E-2</v>
      </c>
      <c r="AQ389">
        <f>ABS(('6050_Module3Project_Data'!$E113-'Part 1'!AG389)/AVERAGE('6050_Module3Project_Data'!$E$2:$E$253))</f>
        <v>2.413991894930332E-2</v>
      </c>
      <c r="AR389" s="41">
        <f>ABS(('6050_Module3Project_Data'!$E113-'Part 1'!AH389)/AVERAGE('6050_Module3Project_Data'!$E$2:$E$253))</f>
        <v>2.4314941174025537E-2</v>
      </c>
    </row>
    <row r="390" spans="5:44" x14ac:dyDescent="0.2">
      <c r="E390" s="39">
        <v>113</v>
      </c>
      <c r="F390" s="29">
        <f t="shared" si="18"/>
        <v>0.70691791185673614</v>
      </c>
      <c r="G390" s="29">
        <f t="shared" si="19"/>
        <v>0.52423454320360741</v>
      </c>
      <c r="H390" s="29">
        <f t="shared" si="20"/>
        <v>-4.7226388241066397E-2</v>
      </c>
      <c r="I390" s="29">
        <f t="shared" si="21"/>
        <v>-0.82185478796556444</v>
      </c>
      <c r="K390" s="40">
        <f t="shared" si="16"/>
        <v>129.71476791892357</v>
      </c>
      <c r="L390" s="40">
        <f t="shared" si="16"/>
        <v>129.53208455027044</v>
      </c>
      <c r="M390" s="40">
        <f t="shared" si="16"/>
        <v>128.96062361882576</v>
      </c>
      <c r="N390" s="40">
        <f t="shared" si="16"/>
        <v>128.18599521910124</v>
      </c>
      <c r="P390" s="42">
        <f>ABS(('6050_Module3Project_Data'!$C114-'Part 1'!K390)/'6050_Module3Project_Data'!$C114)</f>
        <v>1.9361485792679878E-2</v>
      </c>
      <c r="Q390" s="42">
        <f>ABS(('6050_Module3Project_Data'!$C114-'Part 1'!L390)/'6050_Module3Project_Data'!$C114)</f>
        <v>1.7925871382019551E-2</v>
      </c>
      <c r="R390" s="42">
        <f>ABS(('6050_Module3Project_Data'!$C114-'Part 1'!M390)/'6050_Module3Project_Data'!$C114)</f>
        <v>1.3435054542151222E-2</v>
      </c>
      <c r="S390" s="42">
        <f>ABS(('6050_Module3Project_Data'!$C114-'Part 1'!N390)/'6050_Module3Project_Data'!$C114)</f>
        <v>7.3476493133654156E-3</v>
      </c>
      <c r="U390">
        <f>ABS(('6050_Module3Project_Data'!$C114-'Part 1'!K390)/AVERAGE('6050_Module3Project_Data'!$C$2:$C$253))</f>
        <v>1.8396153663002787E-2</v>
      </c>
      <c r="V390">
        <f>ABS(('6050_Module3Project_Data'!$C114-'Part 1'!L390)/AVERAGE('6050_Module3Project_Data'!$C$2:$C$253))</f>
        <v>1.7032116647345989E-2</v>
      </c>
      <c r="W390">
        <f>ABS(('6050_Module3Project_Data'!$C114-'Part 1'!M390)/AVERAGE('6050_Module3Project_Data'!$C$2:$C$253))</f>
        <v>1.2765204616769664E-2</v>
      </c>
      <c r="X390" s="41">
        <f>ABS(('6050_Module3Project_Data'!$C114-'Part 1'!N390)/AVERAGE('6050_Module3Project_Data'!$C$2:$C$253))</f>
        <v>6.9813074925082009E-3</v>
      </c>
      <c r="Z390" s="39">
        <f t="shared" si="22"/>
        <v>0.56073622006249835</v>
      </c>
      <c r="AA390">
        <f t="shared" si="23"/>
        <v>0.5664396270149763</v>
      </c>
      <c r="AB390">
        <f t="shared" si="24"/>
        <v>-0.54046543595425667</v>
      </c>
      <c r="AC390">
        <f t="shared" si="25"/>
        <v>-2.1696376938254849</v>
      </c>
      <c r="AE390" s="40">
        <f t="shared" si="17"/>
        <v>428.67411098195123</v>
      </c>
      <c r="AF390" s="40">
        <f t="shared" si="17"/>
        <v>428.67981438890371</v>
      </c>
      <c r="AG390" s="40">
        <f t="shared" si="17"/>
        <v>427.57290932593446</v>
      </c>
      <c r="AH390" s="40">
        <f t="shared" si="17"/>
        <v>425.94373706806323</v>
      </c>
      <c r="AJ390" s="42">
        <f>ABS(('6050_Module3Project_Data'!$E114-'Part 1'!AE390)/'6050_Module3Project_Data'!$E114)</f>
        <v>2.536442102229524E-2</v>
      </c>
      <c r="AK390" s="42">
        <f>ABS(('6050_Module3Project_Data'!$E114-'Part 1'!AF390)/'6050_Module3Project_Data'!$E114)</f>
        <v>2.5378063251713493E-2</v>
      </c>
      <c r="AL390" s="42">
        <f>ABS(('6050_Module3Project_Data'!$E114-'Part 1'!AG390)/'6050_Module3Project_Data'!$E114)</f>
        <v>2.2730408448351936E-2</v>
      </c>
      <c r="AM390" s="42">
        <f>ABS(('6050_Module3Project_Data'!$E114-'Part 1'!AH390)/'6050_Module3Project_Data'!$E114)</f>
        <v>1.8833519818639337E-2</v>
      </c>
      <c r="AO390">
        <f>ABS(('6050_Module3Project_Data'!$E114-'Part 1'!AE390)/AVERAGE('6050_Module3Project_Data'!$E$2:$E$253))</f>
        <v>2.375180726672585E-2</v>
      </c>
      <c r="AP390">
        <f>ABS(('6050_Module3Project_Data'!$E114-'Part 1'!AF390)/AVERAGE('6050_Module3Project_Data'!$E$2:$E$253))</f>
        <v>2.3764582153388787E-2</v>
      </c>
      <c r="AQ390">
        <f>ABS(('6050_Module3Project_Data'!$E114-'Part 1'!AG390)/AVERAGE('6050_Module3Project_Data'!$E$2:$E$253))</f>
        <v>2.1285259383001576E-2</v>
      </c>
      <c r="AR390" s="41">
        <f>ABS(('6050_Module3Project_Data'!$E114-'Part 1'!AH390)/AVERAGE('6050_Module3Project_Data'!$E$2:$E$253))</f>
        <v>1.7636126308311215E-2</v>
      </c>
    </row>
    <row r="391" spans="5:44" x14ac:dyDescent="0.2">
      <c r="E391" s="39">
        <v>114</v>
      </c>
      <c r="F391" s="29">
        <f t="shared" si="18"/>
        <v>0.35471226863737226</v>
      </c>
      <c r="G391" s="29">
        <f t="shared" si="19"/>
        <v>-0.10710339577386896</v>
      </c>
      <c r="H391" s="29">
        <f t="shared" si="20"/>
        <v>-0.65135673784047665</v>
      </c>
      <c r="I391" s="29">
        <f t="shared" si="21"/>
        <v>-1.0076592009851797</v>
      </c>
      <c r="K391" s="40">
        <f t="shared" si="16"/>
        <v>128.30845197146411</v>
      </c>
      <c r="L391" s="40">
        <f t="shared" si="16"/>
        <v>127.84663630705288</v>
      </c>
      <c r="M391" s="40">
        <f t="shared" si="16"/>
        <v>127.30238296498626</v>
      </c>
      <c r="N391" s="40">
        <f t="shared" si="16"/>
        <v>126.94608050184156</v>
      </c>
      <c r="P391" s="42">
        <f>ABS(('6050_Module3Project_Data'!$C115-'Part 1'!K391)/'6050_Module3Project_Data'!$C115)</f>
        <v>2.5308294984424627E-3</v>
      </c>
      <c r="Q391" s="42">
        <f>ABS(('6050_Module3Project_Data'!$C115-'Part 1'!L391)/'6050_Module3Project_Data'!$C115)</f>
        <v>6.1209818276697428E-3</v>
      </c>
      <c r="R391" s="42">
        <f>ABS(('6050_Module3Project_Data'!$C115-'Part 1'!M391)/'6050_Module3Project_Data'!$C115)</f>
        <v>1.0352004190675251E-2</v>
      </c>
      <c r="S391" s="42">
        <f>ABS(('6050_Module3Project_Data'!$C115-'Part 1'!N391)/'6050_Module3Project_Data'!$C115)</f>
        <v>1.3121897497779041E-2</v>
      </c>
      <c r="U391">
        <f>ABS(('6050_Module3Project_Data'!$C115-'Part 1'!K391)/AVERAGE('6050_Module3Project_Data'!$C$2:$C$253))</f>
        <v>2.4307809050760016E-3</v>
      </c>
      <c r="V391">
        <f>ABS(('6050_Module3Project_Data'!$C115-'Part 1'!L391)/AVERAGE('6050_Module3Project_Data'!$C$2:$C$253))</f>
        <v>5.8790075570770723E-3</v>
      </c>
      <c r="W391">
        <f>ABS(('6050_Module3Project_Data'!$C115-'Part 1'!M391)/AVERAGE('6050_Module3Project_Data'!$C$2:$C$253))</f>
        <v>9.9427694087833186E-3</v>
      </c>
      <c r="X391" s="41">
        <f>ABS(('6050_Module3Project_Data'!$C115-'Part 1'!N391)/AVERAGE('6050_Module3Project_Data'!$C$2:$C$253))</f>
        <v>1.2603163466996E-2</v>
      </c>
      <c r="Z391" s="39">
        <f t="shared" si="22"/>
        <v>-0.7566151193766445</v>
      </c>
      <c r="AA391">
        <f t="shared" si="23"/>
        <v>-2.0705444146443006</v>
      </c>
      <c r="AB391">
        <f t="shared" si="24"/>
        <v>-3.831798460661632</v>
      </c>
      <c r="AC391">
        <f t="shared" si="25"/>
        <v>-5.2547439204716699</v>
      </c>
      <c r="AE391" s="40">
        <f t="shared" si="17"/>
        <v>421.33073916537887</v>
      </c>
      <c r="AF391" s="40">
        <f t="shared" si="17"/>
        <v>420.01680987011122</v>
      </c>
      <c r="AG391" s="40">
        <f t="shared" si="17"/>
        <v>418.2555558240939</v>
      </c>
      <c r="AH391" s="40">
        <f t="shared" si="17"/>
        <v>416.83261036428382</v>
      </c>
      <c r="AJ391" s="42">
        <f>ABS(('6050_Module3Project_Data'!$E115-'Part 1'!AE391)/'6050_Module3Project_Data'!$E115)</f>
        <v>9.7984978486983006E-3</v>
      </c>
      <c r="AK391" s="42">
        <f>ABS(('6050_Module3Project_Data'!$E115-'Part 1'!AF391)/'6050_Module3Project_Data'!$E115)</f>
        <v>1.2886463289985389E-2</v>
      </c>
      <c r="AL391" s="42">
        <f>ABS(('6050_Module3Project_Data'!$E115-'Part 1'!AG391)/'6050_Module3Project_Data'!$E115)</f>
        <v>1.702572074243501E-2</v>
      </c>
      <c r="AM391" s="42">
        <f>ABS(('6050_Module3Project_Data'!$E115-'Part 1'!AH391)/'6050_Module3Project_Data'!$E115)</f>
        <v>2.036989338593696E-2</v>
      </c>
      <c r="AO391">
        <f>ABS(('6050_Module3Project_Data'!$E115-'Part 1'!AE391)/AVERAGE('6050_Module3Project_Data'!$E$2:$E$253))</f>
        <v>9.3385997307042258E-3</v>
      </c>
      <c r="AP391">
        <f>ABS(('6050_Module3Project_Data'!$E115-'Part 1'!AF391)/AVERAGE('6050_Module3Project_Data'!$E$2:$E$253))</f>
        <v>1.228162974241755E-2</v>
      </c>
      <c r="AQ391">
        <f>ABS(('6050_Module3Project_Data'!$E115-'Part 1'!AG391)/AVERAGE('6050_Module3Project_Data'!$E$2:$E$253))</f>
        <v>1.6226608771616059E-2</v>
      </c>
      <c r="AR391" s="41">
        <f>ABS(('6050_Module3Project_Data'!$E115-'Part 1'!AH391)/AVERAGE('6050_Module3Project_Data'!$E$2:$E$253))</f>
        <v>1.9413820753520463E-2</v>
      </c>
    </row>
    <row r="392" spans="5:44" x14ac:dyDescent="0.2">
      <c r="E392" s="39">
        <v>115</v>
      </c>
      <c r="F392" s="29">
        <f t="shared" si="18"/>
        <v>0.36540137457069</v>
      </c>
      <c r="G392" s="29">
        <f t="shared" si="19"/>
        <v>9.900108185726296E-2</v>
      </c>
      <c r="H392" s="29">
        <f t="shared" si="20"/>
        <v>-1.564801615381417E-2</v>
      </c>
      <c r="I392" s="29">
        <f t="shared" si="21"/>
        <v>0.12499439844613275</v>
      </c>
      <c r="K392" s="40">
        <f t="shared" si="16"/>
        <v>128.72729887570139</v>
      </c>
      <c r="L392" s="40">
        <f t="shared" si="16"/>
        <v>128.46089858298797</v>
      </c>
      <c r="M392" s="40">
        <f t="shared" si="16"/>
        <v>128.34624948497688</v>
      </c>
      <c r="N392" s="40">
        <f t="shared" si="16"/>
        <v>128.48689189957682</v>
      </c>
      <c r="P392" s="42">
        <f>ABS(('6050_Module3Project_Data'!$C116-'Part 1'!K392)/'6050_Module3Project_Data'!$C116)</f>
        <v>1.5571662291174288E-2</v>
      </c>
      <c r="Q392" s="42">
        <f>ABS(('6050_Module3Project_Data'!$C116-'Part 1'!L392)/'6050_Module3Project_Data'!$C116)</f>
        <v>1.7608930218113807E-2</v>
      </c>
      <c r="R392" s="42">
        <f>ABS(('6050_Module3Project_Data'!$C116-'Part 1'!M392)/'6050_Module3Project_Data'!$C116)</f>
        <v>1.8485697010865748E-2</v>
      </c>
      <c r="S392" s="42">
        <f>ABS(('6050_Module3Project_Data'!$C116-'Part 1'!N392)/'6050_Module3Project_Data'!$C116)</f>
        <v>1.7410149091930064E-2</v>
      </c>
      <c r="U392">
        <f>ABS(('6050_Module3Project_Data'!$C116-'Part 1'!K392)/AVERAGE('6050_Module3Project_Data'!$C$2:$C$253))</f>
        <v>1.5203678263055607E-2</v>
      </c>
      <c r="V392">
        <f>ABS(('6050_Module3Project_Data'!$C116-'Part 1'!L392)/AVERAGE('6050_Module3Project_Data'!$C$2:$C$253))</f>
        <v>1.7192802193285339E-2</v>
      </c>
      <c r="W392">
        <f>ABS(('6050_Module3Project_Data'!$C116-'Part 1'!M392)/AVERAGE('6050_Module3Project_Data'!$C$2:$C$253))</f>
        <v>1.8048849542596716E-2</v>
      </c>
      <c r="X392" s="41">
        <f>ABS(('6050_Module3Project_Data'!$C116-'Part 1'!N392)/AVERAGE('6050_Module3Project_Data'!$C$2:$C$253))</f>
        <v>1.6998718592526902E-2</v>
      </c>
      <c r="Z392" s="39">
        <f t="shared" si="22"/>
        <v>-0.19577460967197807</v>
      </c>
      <c r="AA392">
        <f t="shared" si="23"/>
        <v>-0.42329167712790505</v>
      </c>
      <c r="AB392">
        <f t="shared" si="24"/>
        <v>-0.30416692677664026</v>
      </c>
      <c r="AC392">
        <f t="shared" si="25"/>
        <v>0.58712115922301678</v>
      </c>
      <c r="AE392" s="40">
        <f t="shared" si="17"/>
        <v>423.93916710423025</v>
      </c>
      <c r="AF392" s="40">
        <f t="shared" si="17"/>
        <v>423.7116500367743</v>
      </c>
      <c r="AG392" s="40">
        <f t="shared" si="17"/>
        <v>423.83077478712556</v>
      </c>
      <c r="AH392" s="40">
        <f t="shared" si="17"/>
        <v>424.7220628731252</v>
      </c>
      <c r="AJ392" s="42">
        <f>ABS(('6050_Module3Project_Data'!$E116-'Part 1'!AE392)/'6050_Module3Project_Data'!$E116)</f>
        <v>2.7952302430017392E-2</v>
      </c>
      <c r="AK392" s="42">
        <f>ABS(('6050_Module3Project_Data'!$E116-'Part 1'!AF392)/'6050_Module3Project_Data'!$E116)</f>
        <v>2.8473975015943041E-2</v>
      </c>
      <c r="AL392" s="42">
        <f>ABS(('6050_Module3Project_Data'!$E116-'Part 1'!AG392)/'6050_Module3Project_Data'!$E116)</f>
        <v>2.8200834555500341E-2</v>
      </c>
      <c r="AM392" s="42">
        <f>ABS(('6050_Module3Project_Data'!$E116-'Part 1'!AH392)/'6050_Module3Project_Data'!$E116)</f>
        <v>2.6157205188142331E-2</v>
      </c>
      <c r="AO392">
        <f>ABS(('6050_Module3Project_Data'!$E116-'Part 1'!AE392)/AVERAGE('6050_Module3Project_Data'!$E$2:$E$253))</f>
        <v>2.7305884441499544E-2</v>
      </c>
      <c r="AP392">
        <f>ABS(('6050_Module3Project_Data'!$E116-'Part 1'!AF392)/AVERAGE('6050_Module3Project_Data'!$E$2:$E$253))</f>
        <v>2.7815492957050193E-2</v>
      </c>
      <c r="AQ392">
        <f>ABS(('6050_Module3Project_Data'!$E116-'Part 1'!AG392)/AVERAGE('6050_Module3Project_Data'!$E$2:$E$253))</f>
        <v>2.7548669074909563E-2</v>
      </c>
      <c r="AR392" s="41">
        <f>ABS(('6050_Module3Project_Data'!$E116-'Part 1'!AH392)/AVERAGE('6050_Module3Project_Data'!$E$2:$E$253))</f>
        <v>2.555230017163071E-2</v>
      </c>
    </row>
    <row r="393" spans="5:44" x14ac:dyDescent="0.2">
      <c r="E393" s="39">
        <v>116</v>
      </c>
      <c r="F393" s="29">
        <f t="shared" si="18"/>
        <v>0.58051387952086952</v>
      </c>
      <c r="G393" s="29">
        <f t="shared" si="19"/>
        <v>0.63578620884299286</v>
      </c>
      <c r="H393" s="29">
        <f t="shared" si="20"/>
        <v>0.85831913313142705</v>
      </c>
      <c r="I393" s="29">
        <f t="shared" si="21"/>
        <v>1.1777699991464969</v>
      </c>
      <c r="K393" s="40">
        <f t="shared" si="16"/>
        <v>130.38337527997317</v>
      </c>
      <c r="L393" s="40">
        <f t="shared" si="16"/>
        <v>130.43864760929529</v>
      </c>
      <c r="M393" s="40">
        <f t="shared" si="16"/>
        <v>130.66118053358372</v>
      </c>
      <c r="N393" s="40">
        <f t="shared" si="16"/>
        <v>130.98063139959879</v>
      </c>
      <c r="P393" s="42">
        <f>ABS(('6050_Module3Project_Data'!$C117-'Part 1'!K393)/'6050_Module3Project_Data'!$C117)</f>
        <v>1.261365682800665E-2</v>
      </c>
      <c r="Q393" s="42">
        <f>ABS(('6050_Module3Project_Data'!$C117-'Part 1'!L393)/'6050_Module3Project_Data'!$C117)</f>
        <v>1.2195082427621797E-2</v>
      </c>
      <c r="R393" s="42">
        <f>ABS(('6050_Module3Project_Data'!$C117-'Part 1'!M393)/'6050_Module3Project_Data'!$C117)</f>
        <v>1.0509852467308959E-2</v>
      </c>
      <c r="S393" s="42">
        <f>ABS(('6050_Module3Project_Data'!$C117-'Part 1'!N393)/'6050_Module3Project_Data'!$C117)</f>
        <v>8.0906681062625895E-3</v>
      </c>
      <c r="U393">
        <f>ABS(('6050_Module3Project_Data'!$C117-'Part 1'!K393)/AVERAGE('6050_Module3Project_Data'!$C$2:$C$253))</f>
        <v>1.2436645617562556E-2</v>
      </c>
      <c r="V393">
        <f>ABS(('6050_Module3Project_Data'!$C117-'Part 1'!L393)/AVERAGE('6050_Module3Project_Data'!$C$2:$C$253))</f>
        <v>1.2023945196649581E-2</v>
      </c>
      <c r="W393">
        <f>ABS(('6050_Module3Project_Data'!$C117-'Part 1'!M393)/AVERAGE('6050_Module3Project_Data'!$C$2:$C$253))</f>
        <v>1.0362364571277368E-2</v>
      </c>
      <c r="X393" s="41">
        <f>ABS(('6050_Module3Project_Data'!$C117-'Part 1'!N393)/AVERAGE('6050_Module3Project_Data'!$C$2:$C$253))</f>
        <v>7.977129346304325E-3</v>
      </c>
      <c r="Z393" s="39">
        <f t="shared" si="22"/>
        <v>1.2827878945941569</v>
      </c>
      <c r="AA393">
        <f t="shared" si="23"/>
        <v>2.6248401583867356</v>
      </c>
      <c r="AB393">
        <f t="shared" si="24"/>
        <v>4.1965559762845617</v>
      </c>
      <c r="AC393">
        <f t="shared" si="25"/>
        <v>5.8750545611715612</v>
      </c>
      <c r="AE393" s="40">
        <f t="shared" si="17"/>
        <v>432.61476752015506</v>
      </c>
      <c r="AF393" s="40">
        <f t="shared" si="17"/>
        <v>433.95681978394765</v>
      </c>
      <c r="AG393" s="40">
        <f t="shared" si="17"/>
        <v>435.52853560184548</v>
      </c>
      <c r="AH393" s="40">
        <f t="shared" si="17"/>
        <v>437.20703418673247</v>
      </c>
      <c r="AJ393" s="42">
        <f>ABS(('6050_Module3Project_Data'!$E117-'Part 1'!AE393)/'6050_Module3Project_Data'!$E117)</f>
        <v>3.3845996498539241E-2</v>
      </c>
      <c r="AK393" s="42">
        <f>ABS(('6050_Module3Project_Data'!$E117-'Part 1'!AF393)/'6050_Module3Project_Data'!$E117)</f>
        <v>3.0848805313864743E-2</v>
      </c>
      <c r="AL393" s="42">
        <f>ABS(('6050_Module3Project_Data'!$E117-'Part 1'!AG393)/'6050_Module3Project_Data'!$E117)</f>
        <v>2.7338708932890393E-2</v>
      </c>
      <c r="AM393" s="42">
        <f>ABS(('6050_Module3Project_Data'!$E117-'Part 1'!AH393)/'6050_Module3Project_Data'!$E117)</f>
        <v>2.3590135723159281E-2</v>
      </c>
      <c r="AO393">
        <f>ABS(('6050_Module3Project_Data'!$E117-'Part 1'!AE393)/AVERAGE('6050_Module3Project_Data'!$E$2:$E$253))</f>
        <v>3.3945716721583835E-2</v>
      </c>
      <c r="AP393">
        <f>ABS(('6050_Module3Project_Data'!$E117-'Part 1'!AF393)/AVERAGE('6050_Module3Project_Data'!$E$2:$E$253))</f>
        <v>3.0939694933459508E-2</v>
      </c>
      <c r="AQ393">
        <f>ABS(('6050_Module3Project_Data'!$E117-'Part 1'!AG393)/AVERAGE('6050_Module3Project_Data'!$E$2:$E$253))</f>
        <v>2.7419256780038485E-2</v>
      </c>
      <c r="AR393" s="41">
        <f>ABS(('6050_Module3Project_Data'!$E117-'Part 1'!AH393)/AVERAGE('6050_Module3Project_Data'!$E$2:$E$253))</f>
        <v>2.3659639175246067E-2</v>
      </c>
    </row>
    <row r="394" spans="5:44" x14ac:dyDescent="0.2">
      <c r="E394" s="39">
        <v>117</v>
      </c>
      <c r="F394" s="29">
        <f t="shared" si="18"/>
        <v>0.73394725556242213</v>
      </c>
      <c r="G394" s="29">
        <f t="shared" si="19"/>
        <v>0.92054402919724865</v>
      </c>
      <c r="H394" s="29">
        <f t="shared" si="20"/>
        <v>1.1519361090897502</v>
      </c>
      <c r="I394" s="29">
        <f t="shared" si="21"/>
        <v>1.3136986076122052</v>
      </c>
      <c r="K394" s="40">
        <f t="shared" si="16"/>
        <v>131.88448941574333</v>
      </c>
      <c r="L394" s="40">
        <f t="shared" si="16"/>
        <v>132.07108618937818</v>
      </c>
      <c r="M394" s="40">
        <f t="shared" si="16"/>
        <v>132.30247826927067</v>
      </c>
      <c r="N394" s="40">
        <f t="shared" si="16"/>
        <v>132.46424076779311</v>
      </c>
      <c r="P394" s="42">
        <f>ABS(('6050_Module3Project_Data'!$C118-'Part 1'!K394)/'6050_Module3Project_Data'!$C118)</f>
        <v>6.1380692616561459E-3</v>
      </c>
      <c r="Q394" s="42">
        <f>ABS(('6050_Module3Project_Data'!$C118-'Part 1'!L394)/'6050_Module3Project_Data'!$C118)</f>
        <v>4.7319036804279362E-3</v>
      </c>
      <c r="R394" s="42">
        <f>ABS(('6050_Module3Project_Data'!$C118-'Part 1'!M394)/'6050_Module3Project_Data'!$C118)</f>
        <v>2.988167322207969E-3</v>
      </c>
      <c r="S394" s="42">
        <f>ABS(('6050_Module3Project_Data'!$C118-'Part 1'!N394)/'6050_Module3Project_Data'!$C118)</f>
        <v>1.7691491509673654E-3</v>
      </c>
      <c r="U394">
        <f>ABS(('6050_Module3Project_Data'!$C118-'Part 1'!K394)/AVERAGE('6050_Module3Project_Data'!$C$2:$C$253))</f>
        <v>6.0817224433203825E-3</v>
      </c>
      <c r="V394">
        <f>ABS(('6050_Module3Project_Data'!$C118-'Part 1'!L394)/AVERAGE('6050_Module3Project_Data'!$C$2:$C$253))</f>
        <v>4.6884653115048299E-3</v>
      </c>
      <c r="W394">
        <f>ABS(('6050_Module3Project_Data'!$C118-'Part 1'!M394)/AVERAGE('6050_Module3Project_Data'!$C$2:$C$253))</f>
        <v>2.9607362662710268E-3</v>
      </c>
      <c r="X394" s="41">
        <f>ABS(('6050_Module3Project_Data'!$C118-'Part 1'!N394)/AVERAGE('6050_Module3Project_Data'!$C$2:$C$253))</f>
        <v>1.7529085512659E-3</v>
      </c>
      <c r="Z394" s="39">
        <f t="shared" si="22"/>
        <v>2.9987914406080161</v>
      </c>
      <c r="AA394">
        <f t="shared" si="23"/>
        <v>5.5200263448974223</v>
      </c>
      <c r="AB394">
        <f t="shared" si="24"/>
        <v>7.5963057653118957</v>
      </c>
      <c r="AC394">
        <f t="shared" si="25"/>
        <v>9.0652554119650741</v>
      </c>
      <c r="AE394" s="40">
        <f t="shared" si="17"/>
        <v>444.19357669083234</v>
      </c>
      <c r="AF394" s="40">
        <f t="shared" si="17"/>
        <v>446.71481159512177</v>
      </c>
      <c r="AG394" s="40">
        <f t="shared" si="17"/>
        <v>448.79109101553627</v>
      </c>
      <c r="AH394" s="40">
        <f t="shared" si="17"/>
        <v>450.26004066218945</v>
      </c>
      <c r="AJ394" s="42">
        <f>ABS(('6050_Module3Project_Data'!$E118-'Part 1'!AE394)/'6050_Module3Project_Data'!$E118)</f>
        <v>1.2617908442428679E-2</v>
      </c>
      <c r="AK394" s="42">
        <f>ABS(('6050_Module3Project_Data'!$E118-'Part 1'!AF394)/'6050_Module3Project_Data'!$E118)</f>
        <v>7.0135451113534589E-3</v>
      </c>
      <c r="AL394" s="42">
        <f>ABS(('6050_Module3Project_Data'!$E118-'Part 1'!AG394)/'6050_Module3Project_Data'!$E118)</f>
        <v>2.3982574881969846E-3</v>
      </c>
      <c r="AM394" s="42">
        <f>ABS(('6050_Module3Project_Data'!$E118-'Part 1'!AH394)/'6050_Module3Project_Data'!$E118)</f>
        <v>8.6701839739893949E-4</v>
      </c>
      <c r="AO394">
        <f>ABS(('6050_Module3Project_Data'!$E118-'Part 1'!AE394)/AVERAGE('6050_Module3Project_Data'!$E$2:$E$253))</f>
        <v>1.2714435850841789E-2</v>
      </c>
      <c r="AP394">
        <f>ABS(('6050_Module3Project_Data'!$E118-'Part 1'!AF394)/AVERAGE('6050_Module3Project_Data'!$E$2:$E$253))</f>
        <v>7.0671989586987864E-3</v>
      </c>
      <c r="AQ394">
        <f>ABS(('6050_Module3Project_Data'!$E118-'Part 1'!AG394)/AVERAGE('6050_Module3Project_Data'!$E$2:$E$253))</f>
        <v>2.4166042356868109E-3</v>
      </c>
      <c r="AR394" s="41">
        <f>ABS(('6050_Module3Project_Data'!$E118-'Part 1'!AH394)/AVERAGE('6050_Module3Project_Data'!$E$2:$E$253))</f>
        <v>8.7365111623100749E-4</v>
      </c>
    </row>
    <row r="395" spans="5:44" x14ac:dyDescent="0.2">
      <c r="E395" s="39">
        <v>118</v>
      </c>
      <c r="F395" s="29">
        <f t="shared" si="18"/>
        <v>0.77297335722822891</v>
      </c>
      <c r="G395" s="29">
        <f t="shared" si="19"/>
        <v>0.92395752307493173</v>
      </c>
      <c r="H395" s="29">
        <f t="shared" si="20"/>
        <v>1.0182211019707739</v>
      </c>
      <c r="I395" s="29">
        <f t="shared" si="21"/>
        <v>1.006001932635606</v>
      </c>
      <c r="K395" s="40">
        <f t="shared" si="16"/>
        <v>132.85259328130061</v>
      </c>
      <c r="L395" s="40">
        <f t="shared" si="16"/>
        <v>133.00357744714731</v>
      </c>
      <c r="M395" s="40">
        <f t="shared" si="16"/>
        <v>133.09784102604314</v>
      </c>
      <c r="N395" s="40">
        <f t="shared" si="16"/>
        <v>133.08562185670797</v>
      </c>
      <c r="P395" s="42">
        <f>ABS(('6050_Module3Project_Data'!$C119-'Part 1'!K395)/'6050_Module3Project_Data'!$C119)</f>
        <v>6.7133221573210311E-3</v>
      </c>
      <c r="Q395" s="42">
        <f>ABS(('6050_Module3Project_Data'!$C119-'Part 1'!L395)/'6050_Module3Project_Data'!$C119)</f>
        <v>5.584472830434617E-3</v>
      </c>
      <c r="R395" s="42">
        <f>ABS(('6050_Module3Project_Data'!$C119-'Part 1'!M395)/'6050_Module3Project_Data'!$C119)</f>
        <v>4.8797010618869636E-3</v>
      </c>
      <c r="S395" s="42">
        <f>ABS(('6050_Module3Project_Data'!$C119-'Part 1'!N395)/'6050_Module3Project_Data'!$C119)</f>
        <v>4.9710589933744369E-3</v>
      </c>
      <c r="U395">
        <f>ABS(('6050_Module3Project_Data'!$C119-'Part 1'!K395)/AVERAGE('6050_Module3Project_Data'!$C$2:$C$253))</f>
        <v>6.7044021799708559E-3</v>
      </c>
      <c r="V395">
        <f>ABS(('6050_Module3Project_Data'!$C119-'Part 1'!L395)/AVERAGE('6050_Module3Project_Data'!$C$2:$C$253))</f>
        <v>5.5770527528645544E-3</v>
      </c>
      <c r="W395">
        <f>ABS(('6050_Module3Project_Data'!$C119-'Part 1'!M395)/AVERAGE('6050_Module3Project_Data'!$C$2:$C$253))</f>
        <v>4.8732174131170041E-3</v>
      </c>
      <c r="X395" s="41">
        <f>ABS(('6050_Module3Project_Data'!$C119-'Part 1'!N395)/AVERAGE('6050_Module3Project_Data'!$C$2:$C$253))</f>
        <v>4.9644539575087101E-3</v>
      </c>
      <c r="Z395" s="39">
        <f t="shared" si="22"/>
        <v>3.4400583344594793</v>
      </c>
      <c r="AA395">
        <f t="shared" si="23"/>
        <v>5.3940661708845852</v>
      </c>
      <c r="AB395">
        <f t="shared" si="24"/>
        <v>6.1615978520439567</v>
      </c>
      <c r="AC395">
        <f t="shared" si="25"/>
        <v>5.9771518102852781</v>
      </c>
      <c r="AE395" s="40">
        <f t="shared" si="17"/>
        <v>449.83996949454917</v>
      </c>
      <c r="AF395" s="40">
        <f t="shared" si="17"/>
        <v>451.79397733097426</v>
      </c>
      <c r="AG395" s="40">
        <f t="shared" si="17"/>
        <v>452.56150901213363</v>
      </c>
      <c r="AH395" s="40">
        <f t="shared" si="17"/>
        <v>452.37706297037494</v>
      </c>
      <c r="AJ395" s="42">
        <f>ABS(('6050_Module3Project_Data'!$E119-'Part 1'!AE395)/'6050_Module3Project_Data'!$E119)</f>
        <v>8.5515994339877624E-3</v>
      </c>
      <c r="AK395" s="42">
        <f>ABS(('6050_Module3Project_Data'!$E119-'Part 1'!AF395)/'6050_Module3Project_Data'!$E119)</f>
        <v>4.2449613504624032E-3</v>
      </c>
      <c r="AL395" s="42">
        <f>ABS(('6050_Module3Project_Data'!$E119-'Part 1'!AG395)/'6050_Module3Project_Data'!$E119)</f>
        <v>2.5533196350224869E-3</v>
      </c>
      <c r="AM395" s="42">
        <f>ABS(('6050_Module3Project_Data'!$E119-'Part 1'!AH395)/'6050_Module3Project_Data'!$E119)</f>
        <v>2.9598391652853511E-3</v>
      </c>
      <c r="AO395">
        <f>ABS(('6050_Module3Project_Data'!$E119-'Part 1'!AE395)/AVERAGE('6050_Module3Project_Data'!$E$2:$E$253))</f>
        <v>8.6907642570028427E-3</v>
      </c>
      <c r="AP395">
        <f>ABS(('6050_Module3Project_Data'!$E119-'Part 1'!AF395)/AVERAGE('6050_Module3Project_Data'!$E$2:$E$253))</f>
        <v>4.314041912479266E-3</v>
      </c>
      <c r="AQ395">
        <f>ABS(('6050_Module3Project_Data'!$E119-'Part 1'!AG395)/AVERAGE('6050_Module3Project_Data'!$E$2:$E$253))</f>
        <v>2.5948711924652489E-3</v>
      </c>
      <c r="AR395" s="41">
        <f>ABS(('6050_Module3Project_Data'!$E119-'Part 1'!AH395)/AVERAGE('6050_Module3Project_Data'!$E$2:$E$253))</f>
        <v>3.0080062358748541E-3</v>
      </c>
    </row>
    <row r="396" spans="5:44" x14ac:dyDescent="0.2">
      <c r="E396" s="39">
        <v>119</v>
      </c>
      <c r="F396" s="29">
        <f t="shared" si="18"/>
        <v>0.81888471489389569</v>
      </c>
      <c r="G396" s="29">
        <f t="shared" si="19"/>
        <v>0.95538657206758404</v>
      </c>
      <c r="H396" s="29">
        <f t="shared" si="20"/>
        <v>1.0088065281222471</v>
      </c>
      <c r="I396" s="29">
        <f t="shared" si="21"/>
        <v>1.0032245029723712</v>
      </c>
      <c r="K396" s="40">
        <f t="shared" si="16"/>
        <v>133.90103478452284</v>
      </c>
      <c r="L396" s="40">
        <f t="shared" si="16"/>
        <v>134.03753664169653</v>
      </c>
      <c r="M396" s="40">
        <f t="shared" si="16"/>
        <v>134.09095659775119</v>
      </c>
      <c r="N396" s="40">
        <f t="shared" si="16"/>
        <v>134.0853745726013</v>
      </c>
      <c r="P396" s="42">
        <f>ABS(('6050_Module3Project_Data'!$C120-'Part 1'!K396)/'6050_Module3Project_Data'!$C120)</f>
        <v>1.3191439304510753E-2</v>
      </c>
      <c r="Q396" s="42">
        <f>ABS(('6050_Module3Project_Data'!$C120-'Part 1'!L396)/'6050_Module3Project_Data'!$C120)</f>
        <v>1.2185463499868144E-2</v>
      </c>
      <c r="R396" s="42">
        <f>ABS(('6050_Module3Project_Data'!$C120-'Part 1'!M396)/'6050_Module3Project_Data'!$C120)</f>
        <v>1.1791775205886397E-2</v>
      </c>
      <c r="S396" s="42">
        <f>ABS(('6050_Module3Project_Data'!$C120-'Part 1'!N396)/'6050_Module3Project_Data'!$C120)</f>
        <v>1.1832912977620534E-2</v>
      </c>
      <c r="U396">
        <f>ABS(('6050_Module3Project_Data'!$C120-'Part 1'!K396)/AVERAGE('6050_Module3Project_Data'!$C$2:$C$253))</f>
        <v>1.3365042771210837E-2</v>
      </c>
      <c r="V396">
        <f>ABS(('6050_Module3Project_Data'!$C120-'Part 1'!L396)/AVERAGE('6050_Module3Project_Data'!$C$2:$C$253))</f>
        <v>1.2345828010373155E-2</v>
      </c>
      <c r="W396">
        <f>ABS(('6050_Module3Project_Data'!$C120-'Part 1'!M396)/AVERAGE('6050_Module3Project_Data'!$C$2:$C$253))</f>
        <v>1.1946958655321666E-2</v>
      </c>
      <c r="X396" s="41">
        <f>ABS(('6050_Module3Project_Data'!$C120-'Part 1'!N396)/AVERAGE('6050_Module3Project_Data'!$C$2:$C$253))</f>
        <v>1.1988637812997133E-2</v>
      </c>
      <c r="Z396" s="39">
        <f t="shared" si="22"/>
        <v>3.6304574723568179</v>
      </c>
      <c r="AA396">
        <f t="shared" si="23"/>
        <v>4.9932613121092206</v>
      </c>
      <c r="AB396">
        <f t="shared" si="24"/>
        <v>5.0998715551852865</v>
      </c>
      <c r="AC396">
        <f t="shared" si="25"/>
        <v>4.7090735812139943</v>
      </c>
      <c r="AE396" s="40">
        <f t="shared" si="17"/>
        <v>454.42242265639265</v>
      </c>
      <c r="AF396" s="40">
        <f t="shared" si="17"/>
        <v>455.78522649614507</v>
      </c>
      <c r="AG396" s="40">
        <f t="shared" si="17"/>
        <v>455.89183673922116</v>
      </c>
      <c r="AH396" s="40">
        <f t="shared" si="17"/>
        <v>455.50103876524986</v>
      </c>
      <c r="AJ396" s="42">
        <f>ABS(('6050_Module3Project_Data'!$E120-'Part 1'!AE396)/'6050_Module3Project_Data'!$E120)</f>
        <v>2.9094918375140028E-2</v>
      </c>
      <c r="AK396" s="42">
        <f>ABS(('6050_Module3Project_Data'!$E120-'Part 1'!AF396)/'6050_Module3Project_Data'!$E120)</f>
        <v>2.6183193276851945E-2</v>
      </c>
      <c r="AL396" s="42">
        <f>ABS(('6050_Module3Project_Data'!$E120-'Part 1'!AG396)/'6050_Module3Project_Data'!$E120)</f>
        <v>2.5955413084688971E-2</v>
      </c>
      <c r="AM396" s="42">
        <f>ABS(('6050_Module3Project_Data'!$E120-'Part 1'!AH396)/'6050_Module3Project_Data'!$E120)</f>
        <v>2.6790380110742477E-2</v>
      </c>
      <c r="AO396">
        <f>ABS(('6050_Module3Project_Data'!$E120-'Part 1'!AE396)/AVERAGE('6050_Module3Project_Data'!$E$2:$E$253))</f>
        <v>3.0501613723937098E-2</v>
      </c>
      <c r="AP396">
        <f>ABS(('6050_Module3Project_Data'!$E120-'Part 1'!AF396)/AVERAGE('6050_Module3Project_Data'!$E$2:$E$253))</f>
        <v>2.7449111115984744E-2</v>
      </c>
      <c r="AQ396">
        <f>ABS(('6050_Module3Project_Data'!$E120-'Part 1'!AG396)/AVERAGE('6050_Module3Project_Data'!$E$2:$E$253))</f>
        <v>2.7210318095645645E-2</v>
      </c>
      <c r="AR396" s="41">
        <f>ABS(('6050_Module3Project_Data'!$E120-'Part 1'!AH396)/AVERAGE('6050_Module3Project_Data'!$E$2:$E$253))</f>
        <v>2.8085654515996955E-2</v>
      </c>
    </row>
    <row r="397" spans="5:44" x14ac:dyDescent="0.2">
      <c r="E397" s="39">
        <v>120</v>
      </c>
      <c r="F397" s="29">
        <f t="shared" si="18"/>
        <v>0.96816907955964515</v>
      </c>
      <c r="G397" s="29">
        <f t="shared" si="19"/>
        <v>1.1993545585296075</v>
      </c>
      <c r="H397" s="29">
        <f t="shared" si="20"/>
        <v>1.3427065341824846</v>
      </c>
      <c r="I397" s="29">
        <f t="shared" si="21"/>
        <v>1.4528901311725886</v>
      </c>
      <c r="K397" s="40">
        <f t="shared" si="16"/>
        <v>135.61562568741124</v>
      </c>
      <c r="L397" s="40">
        <f t="shared" si="16"/>
        <v>135.8468111663812</v>
      </c>
      <c r="M397" s="40">
        <f t="shared" si="16"/>
        <v>135.99016314203408</v>
      </c>
      <c r="N397" s="40">
        <f t="shared" si="16"/>
        <v>136.10034673902416</v>
      </c>
      <c r="P397" s="42">
        <f>ABS(('6050_Module3Project_Data'!$C121-'Part 1'!K397)/'6050_Module3Project_Data'!$C121)</f>
        <v>1.8845822595988288E-2</v>
      </c>
      <c r="Q397" s="42">
        <f>ABS(('6050_Module3Project_Data'!$C121-'Part 1'!L397)/'6050_Module3Project_Data'!$C121)</f>
        <v>1.7173238059385133E-2</v>
      </c>
      <c r="R397" s="42">
        <f>ABS(('6050_Module3Project_Data'!$C121-'Part 1'!M397)/'6050_Module3Project_Data'!$C121)</f>
        <v>1.6136112808972383E-2</v>
      </c>
      <c r="S397" s="42">
        <f>ABS(('6050_Module3Project_Data'!$C121-'Part 1'!N397)/'6050_Module3Project_Data'!$C121)</f>
        <v>1.5338954694483401E-2</v>
      </c>
      <c r="U397">
        <f>ABS(('6050_Module3Project_Data'!$C121-'Part 1'!K397)/AVERAGE('6050_Module3Project_Data'!$C$2:$C$253))</f>
        <v>1.944978109982649E-2</v>
      </c>
      <c r="V397">
        <f>ABS(('6050_Module3Project_Data'!$C121-'Part 1'!L397)/AVERAGE('6050_Module3Project_Data'!$C$2:$C$253))</f>
        <v>1.7723594676167218E-2</v>
      </c>
      <c r="W397">
        <f>ABS(('6050_Module3Project_Data'!$C121-'Part 1'!M397)/AVERAGE('6050_Module3Project_Data'!$C$2:$C$253))</f>
        <v>1.6653232319157413E-2</v>
      </c>
      <c r="X397" s="41">
        <f>ABS(('6050_Module3Project_Data'!$C121-'Part 1'!N397)/AVERAGE('6050_Module3Project_Data'!$C$2:$C$253))</f>
        <v>1.583052740671376E-2</v>
      </c>
      <c r="Z397" s="39">
        <f t="shared" si="22"/>
        <v>4.9741311758011495</v>
      </c>
      <c r="AA397">
        <f t="shared" si="23"/>
        <v>7.1354871830969211</v>
      </c>
      <c r="AB397">
        <f t="shared" si="24"/>
        <v>8.2492442158211983</v>
      </c>
      <c r="AC397">
        <f t="shared" si="25"/>
        <v>9.2208755079055766</v>
      </c>
      <c r="AE397" s="40">
        <f t="shared" si="17"/>
        <v>466.11492234941551</v>
      </c>
      <c r="AF397" s="40">
        <f t="shared" si="17"/>
        <v>468.27627835671126</v>
      </c>
      <c r="AG397" s="40">
        <f t="shared" si="17"/>
        <v>469.39003538943552</v>
      </c>
      <c r="AH397" s="40">
        <f t="shared" si="17"/>
        <v>470.36166668151992</v>
      </c>
      <c r="AJ397" s="42">
        <f>ABS(('6050_Module3Project_Data'!$E121-'Part 1'!AE397)/'6050_Module3Project_Data'!$E121)</f>
        <v>3.1117283819108579E-4</v>
      </c>
      <c r="AK397" s="42">
        <f>ABS(('6050_Module3Project_Data'!$E121-'Part 1'!AF397)/'6050_Module3Project_Data'!$E121)</f>
        <v>4.324343744547491E-3</v>
      </c>
      <c r="AL397" s="42">
        <f>ABS(('6050_Module3Project_Data'!$E121-'Part 1'!AG397)/'6050_Module3Project_Data'!$E121)</f>
        <v>6.7130474920595422E-3</v>
      </c>
      <c r="AM397" s="42">
        <f>ABS(('6050_Module3Project_Data'!$E121-'Part 1'!AH397)/'6050_Module3Project_Data'!$E121)</f>
        <v>8.7969304579205276E-3</v>
      </c>
      <c r="AO397">
        <f>ABS(('6050_Module3Project_Data'!$E121-'Part 1'!AE397)/AVERAGE('6050_Module3Project_Data'!$E$2:$E$253))</f>
        <v>3.2497693972649095E-4</v>
      </c>
      <c r="AP397">
        <f>ABS(('6050_Module3Project_Data'!$E121-'Part 1'!AF397)/AVERAGE('6050_Module3Project_Data'!$E$2:$E$253))</f>
        <v>4.5161782262160693E-3</v>
      </c>
      <c r="AQ397">
        <f>ABS(('6050_Module3Project_Data'!$E121-'Part 1'!AG397)/AVERAGE('6050_Module3Project_Data'!$E$2:$E$253))</f>
        <v>7.0108485139324123E-3</v>
      </c>
      <c r="AR397" s="41">
        <f>ABS(('6050_Module3Project_Data'!$E121-'Part 1'!AH397)/AVERAGE('6050_Module3Project_Data'!$E$2:$E$253))</f>
        <v>9.1871757053751356E-3</v>
      </c>
    </row>
    <row r="398" spans="5:44" x14ac:dyDescent="0.2">
      <c r="E398" s="39">
        <v>121</v>
      </c>
      <c r="F398" s="29">
        <f t="shared" si="18"/>
        <v>1.2033010467055261</v>
      </c>
      <c r="G398" s="29">
        <f t="shared" si="19"/>
        <v>1.5771443012333841</v>
      </c>
      <c r="H398" s="29">
        <f t="shared" si="20"/>
        <v>1.8233799628464231</v>
      </c>
      <c r="I398" s="29">
        <f t="shared" si="21"/>
        <v>2.0056411584657567</v>
      </c>
      <c r="K398" s="40">
        <f t="shared" si="16"/>
        <v>137.99458656984615</v>
      </c>
      <c r="L398" s="40">
        <f t="shared" si="16"/>
        <v>138.368429824374</v>
      </c>
      <c r="M398" s="40">
        <f t="shared" si="16"/>
        <v>138.61466548598705</v>
      </c>
      <c r="N398" s="40">
        <f t="shared" si="16"/>
        <v>138.79692668160638</v>
      </c>
      <c r="P398" s="42">
        <f>ABS(('6050_Module3Project_Data'!$C122-'Part 1'!K398)/'6050_Module3Project_Data'!$C122)</f>
        <v>9.3225962453117352E-3</v>
      </c>
      <c r="Q398" s="42">
        <f>ABS(('6050_Module3Project_Data'!$C122-'Part 1'!L398)/'6050_Module3Project_Data'!$C122)</f>
        <v>1.2056967597320292E-2</v>
      </c>
      <c r="R398" s="42">
        <f>ABS(('6050_Module3Project_Data'!$C122-'Part 1'!M398)/'6050_Module3Project_Data'!$C122)</f>
        <v>1.3857989097114151E-2</v>
      </c>
      <c r="S398" s="42">
        <f>ABS(('6050_Module3Project_Data'!$C122-'Part 1'!N398)/'6050_Module3Project_Data'!$C122)</f>
        <v>1.5191087356473534E-2</v>
      </c>
      <c r="U398">
        <f>ABS(('6050_Module3Project_Data'!$C122-'Part 1'!K398)/AVERAGE('6050_Module3Project_Data'!$C$2:$C$253))</f>
        <v>9.5169124420180287E-3</v>
      </c>
      <c r="V398">
        <f>ABS(('6050_Module3Project_Data'!$C122-'Part 1'!L398)/AVERAGE('6050_Module3Project_Data'!$C$2:$C$253))</f>
        <v>1.2308277857431634E-2</v>
      </c>
      <c r="W398">
        <f>ABS(('6050_Module3Project_Data'!$C122-'Part 1'!M398)/AVERAGE('6050_Module3Project_Data'!$C$2:$C$253))</f>
        <v>1.4146839076721787E-2</v>
      </c>
      <c r="X398" s="41">
        <f>ABS(('6050_Module3Project_Data'!$C122-'Part 1'!N398)/AVERAGE('6050_Module3Project_Data'!$C$2:$C$253))</f>
        <v>1.5507723864294784E-2</v>
      </c>
      <c r="Z398" s="39">
        <f t="shared" si="22"/>
        <v>4.5936111758071902</v>
      </c>
      <c r="AA398">
        <f t="shared" si="23"/>
        <v>5.5099047801906931</v>
      </c>
      <c r="AB398">
        <f t="shared" si="24"/>
        <v>5.1426163918272909</v>
      </c>
      <c r="AC398">
        <f t="shared" si="25"/>
        <v>4.3014000422461978</v>
      </c>
      <c r="AE398" s="40">
        <f t="shared" si="17"/>
        <v>468.8059335252529</v>
      </c>
      <c r="AF398" s="40">
        <f t="shared" si="17"/>
        <v>469.72222712963639</v>
      </c>
      <c r="AG398" s="40">
        <f t="shared" si="17"/>
        <v>469.35493874127297</v>
      </c>
      <c r="AH398" s="40">
        <f t="shared" si="17"/>
        <v>468.51372239169189</v>
      </c>
      <c r="AJ398" s="42">
        <f>ABS(('6050_Module3Project_Data'!$E122-'Part 1'!AE398)/'6050_Module3Project_Data'!$E122)</f>
        <v>2.392907563456495E-2</v>
      </c>
      <c r="AK398" s="42">
        <f>ABS(('6050_Module3Project_Data'!$E122-'Part 1'!AF398)/'6050_Module3Project_Data'!$E122)</f>
        <v>2.593037211196058E-2</v>
      </c>
      <c r="AL398" s="42">
        <f>ABS(('6050_Module3Project_Data'!$E122-'Part 1'!AG398)/'6050_Module3Project_Data'!$E122)</f>
        <v>2.5128169680006918E-2</v>
      </c>
      <c r="AM398" s="42">
        <f>ABS(('6050_Module3Project_Data'!$E122-'Part 1'!AH398)/'6050_Module3Project_Data'!$E122)</f>
        <v>2.3290851042083043E-2</v>
      </c>
      <c r="AO398">
        <f>ABS(('6050_Module3Project_Data'!$E122-'Part 1'!AE398)/AVERAGE('6050_Module3Project_Data'!$E$2:$E$253))</f>
        <v>2.4539846500723782E-2</v>
      </c>
      <c r="AP398">
        <f>ABS(('6050_Module3Project_Data'!$E122-'Part 1'!AF398)/AVERAGE('6050_Module3Project_Data'!$E$2:$E$253))</f>
        <v>2.6592224499261581E-2</v>
      </c>
      <c r="AQ398">
        <f>ABS(('6050_Module3Project_Data'!$E122-'Part 1'!AG398)/AVERAGE('6050_Module3Project_Data'!$E$2:$E$253))</f>
        <v>2.5769546480131814E-2</v>
      </c>
      <c r="AR398" s="41">
        <f>ABS(('6050_Module3Project_Data'!$E122-'Part 1'!AH398)/AVERAGE('6050_Module3Project_Data'!$E$2:$E$253))</f>
        <v>2.3885331726660814E-2</v>
      </c>
    </row>
    <row r="399" spans="5:44" x14ac:dyDescent="0.2">
      <c r="E399" s="39">
        <v>122</v>
      </c>
      <c r="F399" s="29">
        <f t="shared" si="18"/>
        <v>0.95408671858754679</v>
      </c>
      <c r="G399" s="29">
        <f t="shared" si="19"/>
        <v>0.92917834318628245</v>
      </c>
      <c r="H399" s="29">
        <f t="shared" si="20"/>
        <v>0.70368962880794717</v>
      </c>
      <c r="I399" s="29">
        <f t="shared" si="21"/>
        <v>0.36691175658565517</v>
      </c>
      <c r="K399" s="40">
        <f t="shared" si="16"/>
        <v>137.70260164784381</v>
      </c>
      <c r="L399" s="40">
        <f t="shared" si="16"/>
        <v>137.67769327244255</v>
      </c>
      <c r="M399" s="40">
        <f t="shared" si="16"/>
        <v>137.45220455806421</v>
      </c>
      <c r="N399" s="40">
        <f t="shared" si="16"/>
        <v>137.11542668584192</v>
      </c>
      <c r="P399" s="42">
        <f>ABS(('6050_Module3Project_Data'!$C123-'Part 1'!K399)/'6050_Module3Project_Data'!$C123)</f>
        <v>1.9169711105565193E-4</v>
      </c>
      <c r="Q399" s="42">
        <f>ABS(('6050_Module3Project_Data'!$C123-'Part 1'!L399)/'6050_Module3Project_Data'!$C123)</f>
        <v>3.725477285431507E-4</v>
      </c>
      <c r="R399" s="42">
        <f>ABS(('6050_Module3Project_Data'!$C123-'Part 1'!M399)/'6050_Module3Project_Data'!$C123)</f>
        <v>2.009738937317612E-3</v>
      </c>
      <c r="S399" s="42">
        <f>ABS(('6050_Module3Project_Data'!$C123-'Part 1'!N399)/'6050_Module3Project_Data'!$C123)</f>
        <v>4.4549600794585023E-3</v>
      </c>
      <c r="U399">
        <f>ABS(('6050_Module3Project_Data'!$C123-'Part 1'!K399)/AVERAGE('6050_Module3Project_Data'!$C$2:$C$253))</f>
        <v>1.9713698900607524E-4</v>
      </c>
      <c r="V399">
        <f>ABS(('6050_Module3Project_Data'!$C123-'Part 1'!L399)/AVERAGE('6050_Module3Project_Data'!$C$2:$C$253))</f>
        <v>3.8311968845857071E-4</v>
      </c>
      <c r="W399">
        <f>ABS(('6050_Module3Project_Data'!$C123-'Part 1'!M399)/AVERAGE('6050_Module3Project_Data'!$C$2:$C$253))</f>
        <v>2.0667702325260586E-3</v>
      </c>
      <c r="X399" s="41">
        <f>ABS(('6050_Module3Project_Data'!$C123-'Part 1'!N399)/AVERAGE('6050_Module3Project_Data'!$C$2:$C$253))</f>
        <v>4.5813805506529108E-3</v>
      </c>
      <c r="Z399" s="39">
        <f t="shared" si="22"/>
        <v>2.9114109907122669</v>
      </c>
      <c r="AA399">
        <f t="shared" si="23"/>
        <v>1.7789869682474448</v>
      </c>
      <c r="AB399">
        <f t="shared" si="24"/>
        <v>-0.23338729306953976</v>
      </c>
      <c r="AC399">
        <f t="shared" si="25"/>
        <v>-2.1936317912847025</v>
      </c>
      <c r="AE399" s="40">
        <f t="shared" si="17"/>
        <v>463.30634359049054</v>
      </c>
      <c r="AF399" s="40">
        <f t="shared" si="17"/>
        <v>462.17391956802572</v>
      </c>
      <c r="AG399" s="40">
        <f t="shared" si="17"/>
        <v>460.16154530670872</v>
      </c>
      <c r="AH399" s="40">
        <f t="shared" si="17"/>
        <v>458.20130080849356</v>
      </c>
      <c r="AJ399" s="42">
        <f>ABS(('6050_Module3Project_Data'!$E123-'Part 1'!AE399)/'6050_Module3Project_Data'!$E123)</f>
        <v>5.588332701235499E-3</v>
      </c>
      <c r="AK399" s="42">
        <f>ABS(('6050_Module3Project_Data'!$E123-'Part 1'!AF399)/'6050_Module3Project_Data'!$E123)</f>
        <v>8.018896572952636E-3</v>
      </c>
      <c r="AL399" s="42">
        <f>ABS(('6050_Module3Project_Data'!$E123-'Part 1'!AG399)/'6050_Module3Project_Data'!$E123)</f>
        <v>1.2338130427851311E-2</v>
      </c>
      <c r="AM399" s="42">
        <f>ABS(('6050_Module3Project_Data'!$E123-'Part 1'!AH399)/'6050_Module3Project_Data'!$E123)</f>
        <v>1.6545476229933218E-2</v>
      </c>
      <c r="AO399">
        <f>ABS(('6050_Module3Project_Data'!$E123-'Part 1'!AE399)/AVERAGE('6050_Module3Project_Data'!$E$2:$E$253))</f>
        <v>5.8318585864441204E-3</v>
      </c>
      <c r="AP399">
        <f>ABS(('6050_Module3Project_Data'!$E123-'Part 1'!AF399)/AVERAGE('6050_Module3Project_Data'!$E$2:$E$253))</f>
        <v>8.3683404931209782E-3</v>
      </c>
      <c r="AQ399">
        <f>ABS(('6050_Module3Project_Data'!$E123-'Part 1'!AG399)/AVERAGE('6050_Module3Project_Data'!$E$2:$E$253))</f>
        <v>1.287579600628003E-2</v>
      </c>
      <c r="AR399" s="41">
        <f>ABS(('6050_Module3Project_Data'!$E123-'Part 1'!AH399)/AVERAGE('6050_Module3Project_Data'!$E$2:$E$253))</f>
        <v>1.7266487658655398E-2</v>
      </c>
    </row>
    <row r="400" spans="5:44" x14ac:dyDescent="0.2">
      <c r="E400" s="39">
        <v>123</v>
      </c>
      <c r="F400" s="29">
        <f t="shared" si="18"/>
        <v>0.88092805135928509</v>
      </c>
      <c r="G400" s="29">
        <f t="shared" si="19"/>
        <v>0.79282435889026481</v>
      </c>
      <c r="H400" s="29">
        <f t="shared" si="20"/>
        <v>0.63445188099092187</v>
      </c>
      <c r="I400" s="29">
        <f t="shared" si="21"/>
        <v>0.54401705727412175</v>
      </c>
      <c r="K400" s="40">
        <f t="shared" si="16"/>
        <v>138.21773636306179</v>
      </c>
      <c r="L400" s="40">
        <f t="shared" si="16"/>
        <v>138.12963267059277</v>
      </c>
      <c r="M400" s="40">
        <f t="shared" si="16"/>
        <v>137.97126019269342</v>
      </c>
      <c r="N400" s="40">
        <f t="shared" si="16"/>
        <v>137.88082536897662</v>
      </c>
      <c r="P400" s="42">
        <f>ABS(('6050_Module3Project_Data'!$C124-'Part 1'!K400)/'6050_Module3Project_Data'!$C124)</f>
        <v>2.6545973851700461E-2</v>
      </c>
      <c r="Q400" s="42">
        <f>ABS(('6050_Module3Project_Data'!$C124-'Part 1'!L400)/'6050_Module3Project_Data'!$C124)</f>
        <v>2.5891625913690746E-2</v>
      </c>
      <c r="R400" s="42">
        <f>ABS(('6050_Module3Project_Data'!$C124-'Part 1'!M400)/'6050_Module3Project_Data'!$C124)</f>
        <v>2.4715390259465824E-2</v>
      </c>
      <c r="S400" s="42">
        <f>ABS(('6050_Module3Project_Data'!$C124-'Part 1'!N400)/'6050_Module3Project_Data'!$C124)</f>
        <v>2.4043728961681145E-2</v>
      </c>
      <c r="U400">
        <f>ABS(('6050_Module3Project_Data'!$C124-'Part 1'!K400)/AVERAGE('6050_Module3Project_Data'!$C$2:$C$253))</f>
        <v>2.6687701958316636E-2</v>
      </c>
      <c r="V400">
        <f>ABS(('6050_Module3Project_Data'!$C124-'Part 1'!L400)/AVERAGE('6050_Module3Project_Data'!$C$2:$C$253))</f>
        <v>2.6029860477563286E-2</v>
      </c>
      <c r="W400">
        <f>ABS(('6050_Module3Project_Data'!$C124-'Part 1'!M400)/AVERAGE('6050_Module3Project_Data'!$C$2:$C$253))</f>
        <v>2.4847344938744978E-2</v>
      </c>
      <c r="X400" s="41">
        <f>ABS(('6050_Module3Project_Data'!$C124-'Part 1'!N400)/AVERAGE('6050_Module3Project_Data'!$C$2:$C$253))</f>
        <v>2.417209766274175E-2</v>
      </c>
      <c r="Z400" s="39">
        <f t="shared" si="22"/>
        <v>2.9909373245964255</v>
      </c>
      <c r="AA400">
        <f t="shared" si="23"/>
        <v>2.3910092450016904</v>
      </c>
      <c r="AB400">
        <f t="shared" si="24"/>
        <v>1.8920706788520196</v>
      </c>
      <c r="AC400">
        <f t="shared" si="25"/>
        <v>2.2085077698495068</v>
      </c>
      <c r="AE400" s="40">
        <f t="shared" si="17"/>
        <v>466.69491258450773</v>
      </c>
      <c r="AF400" s="40">
        <f t="shared" si="17"/>
        <v>466.09498450491299</v>
      </c>
      <c r="AG400" s="40">
        <f t="shared" si="17"/>
        <v>465.59604593876333</v>
      </c>
      <c r="AH400" s="40">
        <f t="shared" si="17"/>
        <v>465.91248302976084</v>
      </c>
      <c r="AJ400" s="42">
        <f>ABS(('6050_Module3Project_Data'!$E124-'Part 1'!AE400)/'6050_Module3Project_Data'!$E124)</f>
        <v>5.2537029781198889E-2</v>
      </c>
      <c r="AK400" s="42">
        <f>ABS(('6050_Module3Project_Data'!$E124-'Part 1'!AF400)/'6050_Module3Project_Data'!$E124)</f>
        <v>5.11840119917353E-2</v>
      </c>
      <c r="AL400" s="42">
        <f>ABS(('6050_Module3Project_Data'!$E124-'Part 1'!AG400)/'6050_Module3Project_Data'!$E124)</f>
        <v>5.0058755850522572E-2</v>
      </c>
      <c r="AM400" s="42">
        <f>ABS(('6050_Module3Project_Data'!$E124-'Part 1'!AH400)/'6050_Module3Project_Data'!$E124)</f>
        <v>5.0772416417394106E-2</v>
      </c>
      <c r="AO400">
        <f>ABS(('6050_Module3Project_Data'!$E124-'Part 1'!AE400)/AVERAGE('6050_Module3Project_Data'!$E$2:$E$253))</f>
        <v>5.2177575350401212E-2</v>
      </c>
      <c r="AP400">
        <f>ABS(('6050_Module3Project_Data'!$E124-'Part 1'!AF400)/AVERAGE('6050_Module3Project_Data'!$E$2:$E$253))</f>
        <v>5.0833814807519626E-2</v>
      </c>
      <c r="AQ400">
        <f>ABS(('6050_Module3Project_Data'!$E124-'Part 1'!AG400)/AVERAGE('6050_Module3Project_Data'!$E$2:$E$253))</f>
        <v>4.9716257584715984E-2</v>
      </c>
      <c r="AR400" s="41">
        <f>ABS(('6050_Module3Project_Data'!$E124-'Part 1'!AH400)/AVERAGE('6050_Module3Project_Data'!$E$2:$E$253))</f>
        <v>5.0425035339332701E-2</v>
      </c>
    </row>
    <row r="401" spans="5:44" x14ac:dyDescent="0.2">
      <c r="E401" s="39">
        <v>124</v>
      </c>
      <c r="F401" s="29">
        <f t="shared" si="18"/>
        <v>0.38154468768312411</v>
      </c>
      <c r="G401" s="29">
        <f t="shared" si="19"/>
        <v>-0.17070089147444917</v>
      </c>
      <c r="H401" s="29">
        <f t="shared" si="20"/>
        <v>-0.71581250781654304</v>
      </c>
      <c r="I401" s="29">
        <f t="shared" si="21"/>
        <v>-1.1839876021623916</v>
      </c>
      <c r="K401" s="40">
        <f t="shared" si="16"/>
        <v>136.1023642323641</v>
      </c>
      <c r="L401" s="40">
        <f t="shared" si="16"/>
        <v>135.55011865320654</v>
      </c>
      <c r="M401" s="40">
        <f t="shared" si="16"/>
        <v>135.00500703686444</v>
      </c>
      <c r="N401" s="40">
        <f t="shared" si="16"/>
        <v>134.53683194251857</v>
      </c>
      <c r="P401" s="42">
        <f>ABS(('6050_Module3Project_Data'!$C125-'Part 1'!K401)/'6050_Module3Project_Data'!$C125)</f>
        <v>1.554531130579221E-2</v>
      </c>
      <c r="Q401" s="42">
        <f>ABS(('6050_Module3Project_Data'!$C125-'Part 1'!L401)/'6050_Module3Project_Data'!$C125)</f>
        <v>1.1424659825812648E-2</v>
      </c>
      <c r="R401" s="42">
        <f>ABS(('6050_Module3Project_Data'!$C125-'Part 1'!M401)/'6050_Module3Project_Data'!$C125)</f>
        <v>7.3572393277424111E-3</v>
      </c>
      <c r="S401" s="42">
        <f>ABS(('6050_Module3Project_Data'!$C125-'Part 1'!N401)/'6050_Module3Project_Data'!$C125)</f>
        <v>3.863890592658258E-3</v>
      </c>
      <c r="U401">
        <f>ABS(('6050_Module3Project_Data'!$C125-'Part 1'!K401)/AVERAGE('6050_Module3Project_Data'!$C$2:$C$253))</f>
        <v>1.5555820818804401E-2</v>
      </c>
      <c r="V401">
        <f>ABS(('6050_Module3Project_Data'!$C125-'Part 1'!L401)/AVERAGE('6050_Module3Project_Data'!$C$2:$C$253))</f>
        <v>1.1432383544478513E-2</v>
      </c>
      <c r="W401">
        <f>ABS(('6050_Module3Project_Data'!$C125-'Part 1'!M401)/AVERAGE('6050_Module3Project_Data'!$C$2:$C$253))</f>
        <v>7.3622132392278574E-3</v>
      </c>
      <c r="X401" s="41">
        <f>ABS(('6050_Module3Project_Data'!$C125-'Part 1'!N401)/AVERAGE('6050_Module3Project_Data'!$C$2:$C$253))</f>
        <v>3.8665028020674124E-3</v>
      </c>
      <c r="Z401" s="39">
        <f t="shared" si="22"/>
        <v>-4.3727903512210009E-2</v>
      </c>
      <c r="AA401">
        <f t="shared" si="23"/>
        <v>-3.4383499793776866</v>
      </c>
      <c r="AB401">
        <f t="shared" si="24"/>
        <v>-6.5526050180272426</v>
      </c>
      <c r="AC401">
        <f t="shared" si="25"/>
        <v>-9.3042094987875004</v>
      </c>
      <c r="AE401" s="40">
        <f t="shared" si="17"/>
        <v>451.47785854045236</v>
      </c>
      <c r="AF401" s="40">
        <f t="shared" si="17"/>
        <v>448.08323646458689</v>
      </c>
      <c r="AG401" s="40">
        <f t="shared" si="17"/>
        <v>444.96898142593733</v>
      </c>
      <c r="AH401" s="40">
        <f t="shared" si="17"/>
        <v>442.21737694517708</v>
      </c>
      <c r="AJ401" s="42">
        <f>ABS(('6050_Module3Project_Data'!$E125-'Part 1'!AE401)/'6050_Module3Project_Data'!$E125)</f>
        <v>9.4756024356346495E-3</v>
      </c>
      <c r="AK401" s="42">
        <f>ABS(('6050_Module3Project_Data'!$E125-'Part 1'!AF401)/'6050_Module3Project_Data'!$E125)</f>
        <v>1.8854446897956906E-3</v>
      </c>
      <c r="AL401" s="42">
        <f>ABS(('6050_Module3Project_Data'!$E125-'Part 1'!AG401)/'6050_Module3Project_Data'!$E125)</f>
        <v>5.0778303010138408E-3</v>
      </c>
      <c r="AM401" s="42">
        <f>ABS(('6050_Module3Project_Data'!$E125-'Part 1'!AH401)/'6050_Module3Project_Data'!$E125)</f>
        <v>1.1230241849743567E-2</v>
      </c>
      <c r="AO401">
        <f>ABS(('6050_Module3Project_Data'!$E125-'Part 1'!AE401)/AVERAGE('6050_Module3Project_Data'!$E$2:$E$253))</f>
        <v>9.4922715830765541E-3</v>
      </c>
      <c r="AP401">
        <f>ABS(('6050_Module3Project_Data'!$E125-'Part 1'!AF401)/AVERAGE('6050_Module3Project_Data'!$E$2:$E$253))</f>
        <v>1.8887614979607912E-3</v>
      </c>
      <c r="AQ401">
        <f>ABS(('6050_Module3Project_Data'!$E125-'Part 1'!AG401)/AVERAGE('6050_Module3Project_Data'!$E$2:$E$253))</f>
        <v>5.0867630419712123E-3</v>
      </c>
      <c r="AR401" s="41">
        <f>ABS(('6050_Module3Project_Data'!$E125-'Part 1'!AH401)/AVERAGE('6050_Module3Project_Data'!$E$2:$E$253))</f>
        <v>1.1249997697297662E-2</v>
      </c>
    </row>
    <row r="402" spans="5:44" x14ac:dyDescent="0.2">
      <c r="E402" s="39">
        <v>125</v>
      </c>
      <c r="F402" s="29">
        <f t="shared" si="18"/>
        <v>0.10101706878478431</v>
      </c>
      <c r="G402" s="29">
        <f t="shared" si="19"/>
        <v>-0.51085789760809941</v>
      </c>
      <c r="H402" s="29">
        <f t="shared" si="20"/>
        <v>-0.89898104721176209</v>
      </c>
      <c r="I402" s="29">
        <f t="shared" si="21"/>
        <v>-1.0536722458793382</v>
      </c>
      <c r="K402" s="40">
        <f t="shared" si="16"/>
        <v>134.80074320665719</v>
      </c>
      <c r="L402" s="40">
        <f t="shared" si="16"/>
        <v>134.1888682402643</v>
      </c>
      <c r="M402" s="40">
        <f t="shared" si="16"/>
        <v>133.80074509066066</v>
      </c>
      <c r="N402" s="40">
        <f t="shared" si="16"/>
        <v>133.64605389199306</v>
      </c>
      <c r="P402" s="42">
        <f>ABS(('6050_Module3Project_Data'!$C126-'Part 1'!K402)/'6050_Module3Project_Data'!$C126)</f>
        <v>2.2765176583498151E-2</v>
      </c>
      <c r="Q402" s="42">
        <f>ABS(('6050_Module3Project_Data'!$C126-'Part 1'!L402)/'6050_Module3Project_Data'!$C126)</f>
        <v>2.7200949788540863E-2</v>
      </c>
      <c r="R402" s="42">
        <f>ABS(('6050_Module3Project_Data'!$C126-'Part 1'!M402)/'6050_Module3Project_Data'!$C126)</f>
        <v>3.0014639450364936E-2</v>
      </c>
      <c r="S402" s="42">
        <f>ABS(('6050_Module3Project_Data'!$C126-'Part 1'!N402)/'6050_Module3Project_Data'!$C126)</f>
        <v>3.1136069663715168E-2</v>
      </c>
      <c r="U402">
        <f>ABS(('6050_Module3Project_Data'!$C126-'Part 1'!K402)/AVERAGE('6050_Module3Project_Data'!$C$2:$C$253))</f>
        <v>2.3447228728902331E-2</v>
      </c>
      <c r="V402">
        <f>ABS(('6050_Module3Project_Data'!$C126-'Part 1'!L402)/AVERAGE('6050_Module3Project_Data'!$C$2:$C$253))</f>
        <v>2.8015899151760559E-2</v>
      </c>
      <c r="W402">
        <f>ABS(('6050_Module3Project_Data'!$C126-'Part 1'!M402)/AVERAGE('6050_Module3Project_Data'!$C$2:$C$253))</f>
        <v>3.0913887877258038E-2</v>
      </c>
      <c r="X402" s="41">
        <f>ABS(('6050_Module3Project_Data'!$C126-'Part 1'!N402)/AVERAGE('6050_Module3Project_Data'!$C$2:$C$253))</f>
        <v>3.206891650703747E-2</v>
      </c>
      <c r="Z402" s="39">
        <f t="shared" si="22"/>
        <v>-0.54877387208551087</v>
      </c>
      <c r="AA402">
        <f t="shared" si="23"/>
        <v>-3.0905930861780977</v>
      </c>
      <c r="AB402">
        <f t="shared" si="24"/>
        <v>-4.1624166550381263</v>
      </c>
      <c r="AC402">
        <f t="shared" si="25"/>
        <v>-3.9160080968604714</v>
      </c>
      <c r="AE402" s="40">
        <f t="shared" si="17"/>
        <v>448.40385482550033</v>
      </c>
      <c r="AF402" s="40">
        <f t="shared" si="17"/>
        <v>445.86203561140775</v>
      </c>
      <c r="AG402" s="40">
        <f t="shared" si="17"/>
        <v>444.79021204254775</v>
      </c>
      <c r="AH402" s="40">
        <f t="shared" si="17"/>
        <v>445.03662060072537</v>
      </c>
      <c r="AJ402" s="42">
        <f>ABS(('6050_Module3Project_Data'!$E126-'Part 1'!AE402)/'6050_Module3Project_Data'!$E126)</f>
        <v>1.4583670777378835E-2</v>
      </c>
      <c r="AK402" s="42">
        <f>ABS(('6050_Module3Project_Data'!$E126-'Part 1'!AF402)/'6050_Module3Project_Data'!$E126)</f>
        <v>2.0169595457873352E-2</v>
      </c>
      <c r="AL402" s="42">
        <f>ABS(('6050_Module3Project_Data'!$E126-'Part 1'!AG402)/'6050_Module3Project_Data'!$E126)</f>
        <v>2.2525044536720662E-2</v>
      </c>
      <c r="AM402" s="42">
        <f>ABS(('6050_Module3Project_Data'!$E126-'Part 1'!AH402)/'6050_Module3Project_Data'!$E126)</f>
        <v>2.198353488136116E-2</v>
      </c>
      <c r="AO402">
        <f>ABS(('6050_Module3Project_Data'!$E126-'Part 1'!AE402)/AVERAGE('6050_Module3Project_Data'!$E$2:$E$253))</f>
        <v>1.486411749607555E-2</v>
      </c>
      <c r="AP402">
        <f>ABS(('6050_Module3Project_Data'!$E126-'Part 1'!AF402)/AVERAGE('6050_Module3Project_Data'!$E$2:$E$253))</f>
        <v>2.0557460553701945E-2</v>
      </c>
      <c r="AQ402">
        <f>ABS(('6050_Module3Project_Data'!$E126-'Part 1'!AG402)/AVERAGE('6050_Module3Project_Data'!$E$2:$E$253))</f>
        <v>2.2958205359208457E-2</v>
      </c>
      <c r="AR402" s="41">
        <f>ABS(('6050_Module3Project_Data'!$E126-'Part 1'!AH402)/AVERAGE('6050_Module3Project_Data'!$E$2:$E$253))</f>
        <v>2.2406282371821212E-2</v>
      </c>
    </row>
    <row r="403" spans="5:44" x14ac:dyDescent="0.2">
      <c r="E403" s="39">
        <v>126</v>
      </c>
      <c r="F403" s="29">
        <f t="shared" si="18"/>
        <v>0.46976583448314357</v>
      </c>
      <c r="G403" s="29">
        <f t="shared" si="19"/>
        <v>0.47138962034577264</v>
      </c>
      <c r="H403" s="29">
        <f t="shared" si="20"/>
        <v>0.80726411948124355</v>
      </c>
      <c r="I403" s="29">
        <f t="shared" si="21"/>
        <v>1.3450742686453969</v>
      </c>
      <c r="K403" s="40">
        <f t="shared" si="16"/>
        <v>137.11425286963214</v>
      </c>
      <c r="L403" s="40">
        <f t="shared" si="16"/>
        <v>137.11587665549476</v>
      </c>
      <c r="M403" s="40">
        <f t="shared" si="16"/>
        <v>137.45175115463022</v>
      </c>
      <c r="N403" s="40">
        <f t="shared" si="16"/>
        <v>137.98956130379437</v>
      </c>
      <c r="P403" s="42">
        <f>ABS(('6050_Module3Project_Data'!$C127-'Part 1'!K403)/'6050_Module3Project_Data'!$C127)</f>
        <v>4.7387673909044227E-2</v>
      </c>
      <c r="Q403" s="42">
        <f>ABS(('6050_Module3Project_Data'!$C127-'Part 1'!L403)/'6050_Module3Project_Data'!$C127)</f>
        <v>4.7376392525852538E-2</v>
      </c>
      <c r="R403" s="42">
        <f>ABS(('6050_Module3Project_Data'!$C127-'Part 1'!M403)/'6050_Module3Project_Data'!$C127)</f>
        <v>4.504287736459299E-2</v>
      </c>
      <c r="S403" s="42">
        <f>ABS(('6050_Module3Project_Data'!$C127-'Part 1'!N403)/'6050_Module3Project_Data'!$C127)</f>
        <v>4.130639799451824E-2</v>
      </c>
      <c r="U403">
        <f>ABS(('6050_Module3Project_Data'!$C127-'Part 1'!K403)/AVERAGE('6050_Module3Project_Data'!$C$2:$C$253))</f>
        <v>5.092827198864118E-2</v>
      </c>
      <c r="V403">
        <f>ABS(('6050_Module3Project_Data'!$C127-'Part 1'!L403)/AVERAGE('6050_Module3Project_Data'!$C$2:$C$253))</f>
        <v>5.0916147710232895E-2</v>
      </c>
      <c r="W403">
        <f>ABS(('6050_Module3Project_Data'!$C127-'Part 1'!M403)/AVERAGE('6050_Module3Project_Data'!$C$2:$C$253))</f>
        <v>4.8408282583737153E-2</v>
      </c>
      <c r="X403" s="41">
        <f>ABS(('6050_Module3Project_Data'!$C127-'Part 1'!N403)/AVERAGE('6050_Module3Project_Data'!$C$2:$C$253))</f>
        <v>4.4392629947898554E-2</v>
      </c>
      <c r="Z403" s="39">
        <f t="shared" si="22"/>
        <v>0.29146647862128905</v>
      </c>
      <c r="AA403">
        <f t="shared" si="23"/>
        <v>-0.39338469912746299</v>
      </c>
      <c r="AB403">
        <f t="shared" si="24"/>
        <v>0.52649006685384259</v>
      </c>
      <c r="AC403">
        <f t="shared" si="25"/>
        <v>2.1387406857866971</v>
      </c>
      <c r="AE403" s="40">
        <f t="shared" si="17"/>
        <v>452.89652305765566</v>
      </c>
      <c r="AF403" s="40">
        <f t="shared" si="17"/>
        <v>452.21167187990687</v>
      </c>
      <c r="AG403" s="40">
        <f t="shared" si="17"/>
        <v>453.13154664588819</v>
      </c>
      <c r="AH403" s="40">
        <f t="shared" si="17"/>
        <v>454.74379726482101</v>
      </c>
      <c r="AJ403" s="42">
        <f>ABS(('6050_Module3Project_Data'!$E127-'Part 1'!AE403)/'6050_Module3Project_Data'!$E127)</f>
        <v>6.7423380606957753E-2</v>
      </c>
      <c r="AK403" s="42">
        <f>ABS(('6050_Module3Project_Data'!$E127-'Part 1'!AF403)/'6050_Module3Project_Data'!$E127)</f>
        <v>6.8833583961623368E-2</v>
      </c>
      <c r="AL403" s="42">
        <f>ABS(('6050_Module3Project_Data'!$E127-'Part 1'!AG403)/'6050_Module3Project_Data'!$E127)</f>
        <v>6.6939434512799684E-2</v>
      </c>
      <c r="AM403" s="42">
        <f>ABS(('6050_Module3Project_Data'!$E127-'Part 1'!AH403)/'6050_Module3Project_Data'!$E127)</f>
        <v>6.3619587361693819E-2</v>
      </c>
      <c r="AO403">
        <f>ABS(('6050_Module3Project_Data'!$E127-'Part 1'!AE403)/AVERAGE('6050_Module3Project_Data'!$E$2:$E$253))</f>
        <v>7.3341144492687915E-2</v>
      </c>
      <c r="AP403">
        <f>ABS(('6050_Module3Project_Data'!$E127-'Part 1'!AF403)/AVERAGE('6050_Module3Project_Data'!$E$2:$E$253))</f>
        <v>7.4875121683797966E-2</v>
      </c>
      <c r="AQ403">
        <f>ABS(('6050_Module3Project_Data'!$E127-'Part 1'!AG403)/AVERAGE('6050_Module3Project_Data'!$E$2:$E$253))</f>
        <v>7.2814722351009428E-2</v>
      </c>
      <c r="AR403" s="41">
        <f>ABS(('6050_Module3Project_Data'!$E127-'Part 1'!AH403)/AVERAGE('6050_Module3Project_Data'!$E$2:$E$253))</f>
        <v>6.9203491537439585E-2</v>
      </c>
    </row>
    <row r="404" spans="5:44" x14ac:dyDescent="0.2">
      <c r="E404" s="39">
        <v>127</v>
      </c>
      <c r="F404" s="29">
        <f t="shared" si="18"/>
        <v>1.2506739353686407</v>
      </c>
      <c r="G404" s="29">
        <f t="shared" si="19"/>
        <v>2.0325563077717148</v>
      </c>
      <c r="H404" s="29">
        <f t="shared" si="20"/>
        <v>2.9474894511388743</v>
      </c>
      <c r="I404" s="29">
        <f t="shared" si="21"/>
        <v>3.7684599248575821</v>
      </c>
      <c r="K404" s="40">
        <f t="shared" si="16"/>
        <v>142.26946730942825</v>
      </c>
      <c r="L404" s="40">
        <f t="shared" si="16"/>
        <v>143.05134968183134</v>
      </c>
      <c r="M404" s="40">
        <f t="shared" si="16"/>
        <v>143.96628282519848</v>
      </c>
      <c r="N404" s="40">
        <f t="shared" si="16"/>
        <v>144.78725329891719</v>
      </c>
      <c r="P404" s="42">
        <f>ABS(('6050_Module3Project_Data'!$C128-'Part 1'!K404)/'6050_Module3Project_Data'!$C128)</f>
        <v>1.5538401549284046E-2</v>
      </c>
      <c r="Q404" s="42">
        <f>ABS(('6050_Module3Project_Data'!$C128-'Part 1'!L404)/'6050_Module3Project_Data'!$C128)</f>
        <v>1.0128012484831755E-2</v>
      </c>
      <c r="R404" s="42">
        <f>ABS(('6050_Module3Project_Data'!$C128-'Part 1'!M404)/'6050_Module3Project_Data'!$C128)</f>
        <v>3.7969524068760248E-3</v>
      </c>
      <c r="S404" s="42">
        <f>ABS(('6050_Module3Project_Data'!$C128-'Part 1'!N404)/'6050_Module3Project_Data'!$C128)</f>
        <v>1.883914472875121E-3</v>
      </c>
      <c r="U404">
        <f>ABS(('6050_Module3Project_Data'!$C128-'Part 1'!K404)/AVERAGE('6050_Module3Project_Data'!$C$2:$C$253))</f>
        <v>1.6766654315428679E-2</v>
      </c>
      <c r="V404">
        <f>ABS(('6050_Module3Project_Data'!$C128-'Part 1'!L404)/AVERAGE('6050_Module3Project_Data'!$C$2:$C$253))</f>
        <v>1.0928594147661494E-2</v>
      </c>
      <c r="W404">
        <f>ABS(('6050_Module3Project_Data'!$C128-'Part 1'!M404)/AVERAGE('6050_Module3Project_Data'!$C$2:$C$253))</f>
        <v>4.0970873520229335E-3</v>
      </c>
      <c r="X404" s="41">
        <f>ABS(('6050_Module3Project_Data'!$C128-'Part 1'!N404)/AVERAGE('6050_Module3Project_Data'!$C$2:$C$253))</f>
        <v>2.0328308948860709E-3</v>
      </c>
      <c r="Z404" s="39">
        <f t="shared" si="22"/>
        <v>4.1973681454129075</v>
      </c>
      <c r="AA404">
        <f t="shared" si="23"/>
        <v>7.6923591055552736</v>
      </c>
      <c r="AB404">
        <f t="shared" si="24"/>
        <v>12.103180914289165</v>
      </c>
      <c r="AC404">
        <f t="shared" si="25"/>
        <v>16.284527987220844</v>
      </c>
      <c r="AE404" s="40">
        <f t="shared" si="17"/>
        <v>476.62339953702661</v>
      </c>
      <c r="AF404" s="40">
        <f t="shared" si="17"/>
        <v>480.118390497169</v>
      </c>
      <c r="AG404" s="40">
        <f t="shared" si="17"/>
        <v>484.52921230590289</v>
      </c>
      <c r="AH404" s="40">
        <f t="shared" si="17"/>
        <v>488.71055937883455</v>
      </c>
      <c r="AJ404" s="42">
        <f>ABS(('6050_Module3Project_Data'!$E128-'Part 1'!AE404)/'6050_Module3Project_Data'!$E128)</f>
        <v>5.5907034077236036E-4</v>
      </c>
      <c r="AK404" s="42">
        <f>ABS(('6050_Module3Project_Data'!$E128-'Part 1'!AF404)/'6050_Module3Project_Data'!$E128)</f>
        <v>6.76964456862635E-3</v>
      </c>
      <c r="AL404" s="42">
        <f>ABS(('6050_Module3Project_Data'!$E128-'Part 1'!AG404)/'6050_Module3Project_Data'!$E128)</f>
        <v>1.6018783098887969E-2</v>
      </c>
      <c r="AM404" s="42">
        <f>ABS(('6050_Module3Project_Data'!$E128-'Part 1'!AH404)/'6050_Module3Project_Data'!$E128)</f>
        <v>2.4786731566919611E-2</v>
      </c>
      <c r="AO404">
        <f>ABS(('6050_Module3Project_Data'!$E128-'Part 1'!AE404)/AVERAGE('6050_Module3Project_Data'!$E$2:$E$253))</f>
        <v>5.9718291899838567E-4</v>
      </c>
      <c r="AP404">
        <f>ABS(('6050_Module3Project_Data'!$E128-'Part 1'!AF404)/AVERAGE('6050_Module3Project_Data'!$E$2:$E$253))</f>
        <v>7.231140357917761E-3</v>
      </c>
      <c r="AQ404">
        <f>ABS(('6050_Module3Project_Data'!$E128-'Part 1'!AG404)/AVERAGE('6050_Module3Project_Data'!$E$2:$E$253))</f>
        <v>1.7110805120837236E-2</v>
      </c>
      <c r="AR404" s="41">
        <f>ABS(('6050_Module3Project_Data'!$E128-'Part 1'!AH404)/AVERAGE('6050_Module3Project_Data'!$E$2:$E$253))</f>
        <v>2.6476476446797556E-2</v>
      </c>
    </row>
    <row r="405" spans="5:44" x14ac:dyDescent="0.2">
      <c r="E405" s="39">
        <v>128</v>
      </c>
      <c r="F405" s="29">
        <f t="shared" si="18"/>
        <v>1.4200838714077595</v>
      </c>
      <c r="G405" s="29">
        <f t="shared" si="19"/>
        <v>2.0586232308887227</v>
      </c>
      <c r="H405" s="29">
        <f t="shared" si="20"/>
        <v>2.4376299497940903</v>
      </c>
      <c r="I405" s="29">
        <f t="shared" si="21"/>
        <v>2.4318708774229041</v>
      </c>
      <c r="K405" s="40">
        <f t="shared" si="16"/>
        <v>144.53660086103162</v>
      </c>
      <c r="L405" s="40">
        <f t="shared" si="16"/>
        <v>145.17514022051256</v>
      </c>
      <c r="M405" s="40">
        <f t="shared" si="16"/>
        <v>145.55414693941793</v>
      </c>
      <c r="N405" s="40">
        <f t="shared" si="16"/>
        <v>145.54838786704676</v>
      </c>
      <c r="P405" s="42">
        <f>ABS(('6050_Module3Project_Data'!$C129-'Part 1'!K405)/'6050_Module3Project_Data'!$C129)</f>
        <v>5.4401668718499149E-2</v>
      </c>
      <c r="Q405" s="42">
        <f>ABS(('6050_Module3Project_Data'!$C129-'Part 1'!L405)/'6050_Module3Project_Data'!$C129)</f>
        <v>5.0224168008050872E-2</v>
      </c>
      <c r="R405" s="42">
        <f>ABS(('6050_Module3Project_Data'!$C129-'Part 1'!M405)/'6050_Module3Project_Data'!$C129)</f>
        <v>4.7744601456697011E-2</v>
      </c>
      <c r="S405" s="42">
        <f>ABS(('6050_Module3Project_Data'!$C129-'Part 1'!N405)/'6050_Module3Project_Data'!$C129)</f>
        <v>4.7782278897507663E-2</v>
      </c>
      <c r="U405">
        <f>ABS(('6050_Module3Project_Data'!$C129-'Part 1'!K405)/AVERAGE('6050_Module3Project_Data'!$C$2:$C$253))</f>
        <v>6.2088405361274093E-2</v>
      </c>
      <c r="V405">
        <f>ABS(('6050_Module3Project_Data'!$C129-'Part 1'!L405)/AVERAGE('6050_Module3Project_Data'!$C$2:$C$253))</f>
        <v>5.7320640628735216E-2</v>
      </c>
      <c r="W405">
        <f>ABS(('6050_Module3Project_Data'!$C129-'Part 1'!M405)/AVERAGE('6050_Module3Project_Data'!$C$2:$C$253))</f>
        <v>5.4490721312154329E-2</v>
      </c>
      <c r="X405" s="41">
        <f>ABS(('6050_Module3Project_Data'!$C129-'Part 1'!N405)/AVERAGE('6050_Module3Project_Data'!$C$2:$C$253))</f>
        <v>5.4533722423574862E-2</v>
      </c>
      <c r="Z405" s="39">
        <f t="shared" si="22"/>
        <v>3.8935725013366764</v>
      </c>
      <c r="AA405">
        <f t="shared" si="23"/>
        <v>5.6867714333458652</v>
      </c>
      <c r="AB405">
        <f t="shared" si="24"/>
        <v>6.4483063207347175</v>
      </c>
      <c r="AC405">
        <f t="shared" si="25"/>
        <v>5.3996175374695694</v>
      </c>
      <c r="AE405" s="40">
        <f t="shared" si="17"/>
        <v>478.99799381798215</v>
      </c>
      <c r="AF405" s="40">
        <f t="shared" si="17"/>
        <v>480.79119274999135</v>
      </c>
      <c r="AG405" s="40">
        <f t="shared" si="17"/>
        <v>481.5527276373802</v>
      </c>
      <c r="AH405" s="40">
        <f t="shared" si="17"/>
        <v>480.50403885411504</v>
      </c>
      <c r="AJ405" s="42">
        <f>ABS(('6050_Module3Project_Data'!$E129-'Part 1'!AE405)/'6050_Module3Project_Data'!$E129)</f>
        <v>2.9995350142780961E-2</v>
      </c>
      <c r="AK405" s="42">
        <f>ABS(('6050_Module3Project_Data'!$E129-'Part 1'!AF405)/'6050_Module3Project_Data'!$E129)</f>
        <v>2.6363996098260893E-2</v>
      </c>
      <c r="AL405" s="42">
        <f>ABS(('6050_Module3Project_Data'!$E129-'Part 1'!AG405)/'6050_Module3Project_Data'!$E129)</f>
        <v>2.4821834353682948E-2</v>
      </c>
      <c r="AM405" s="42">
        <f>ABS(('6050_Module3Project_Data'!$E129-'Part 1'!AH405)/'6050_Module3Project_Data'!$E129)</f>
        <v>2.6945502947599571E-2</v>
      </c>
      <c r="AO405">
        <f>ABS(('6050_Module3Project_Data'!$E129-'Part 1'!AE405)/AVERAGE('6050_Module3Project_Data'!$E$2:$E$253))</f>
        <v>3.3176953905430455E-2</v>
      </c>
      <c r="AP405">
        <f>ABS(('6050_Module3Project_Data'!$E129-'Part 1'!AF405)/AVERAGE('6050_Module3Project_Data'!$E$2:$E$253))</f>
        <v>2.9160422503867994E-2</v>
      </c>
      <c r="AQ405">
        <f>ABS(('6050_Module3Project_Data'!$E129-'Part 1'!AG405)/AVERAGE('6050_Module3Project_Data'!$E$2:$E$253))</f>
        <v>2.7454683818670663E-2</v>
      </c>
      <c r="AR405" s="41">
        <f>ABS(('6050_Module3Project_Data'!$E129-'Part 1'!AH405)/AVERAGE('6050_Module3Project_Data'!$E$2:$E$253))</f>
        <v>2.9803609726032979E-2</v>
      </c>
    </row>
    <row r="406" spans="5:44" x14ac:dyDescent="0.2">
      <c r="E406" s="39">
        <v>129</v>
      </c>
      <c r="F406" s="29">
        <f t="shared" si="18"/>
        <v>2.3043256583713436</v>
      </c>
      <c r="G406" s="29">
        <f t="shared" si="19"/>
        <v>3.5716910610235058</v>
      </c>
      <c r="H406" s="29">
        <f t="shared" si="20"/>
        <v>4.4798276636530447</v>
      </c>
      <c r="I406" s="29">
        <f t="shared" si="21"/>
        <v>5.1594084204651249</v>
      </c>
      <c r="K406" s="40">
        <f t="shared" si="16"/>
        <v>151.26213545422087</v>
      </c>
      <c r="L406" s="40">
        <f t="shared" si="16"/>
        <v>152.52950085687303</v>
      </c>
      <c r="M406" s="40">
        <f t="shared" si="16"/>
        <v>153.43763745950258</v>
      </c>
      <c r="N406" s="40">
        <f t="shared" ref="N406:N469" si="26">$H148+I406</f>
        <v>154.11721821631465</v>
      </c>
      <c r="P406" s="42">
        <f>ABS(('6050_Module3Project_Data'!$C130-'Part 1'!K406)/'6050_Module3Project_Data'!$C130)</f>
        <v>8.3739235887552391E-3</v>
      </c>
      <c r="Q406" s="42">
        <f>ABS(('6050_Module3Project_Data'!$C130-'Part 1'!L406)/'6050_Module3Project_Data'!$C130)</f>
        <v>1.6822688508379018E-2</v>
      </c>
      <c r="R406" s="42">
        <f>ABS(('6050_Module3Project_Data'!$C130-'Part 1'!M406)/'6050_Module3Project_Data'!$C130)</f>
        <v>2.2876690499017797E-2</v>
      </c>
      <c r="S406" s="42">
        <f>ABS(('6050_Module3Project_Data'!$C130-'Part 1'!N406)/'6050_Module3Project_Data'!$C130)</f>
        <v>2.7407047763142241E-2</v>
      </c>
      <c r="U406">
        <f>ABS(('6050_Module3Project_Data'!$C130-'Part 1'!K406)/AVERAGE('6050_Module3Project_Data'!$C$2:$C$253))</f>
        <v>9.3791775912105031E-3</v>
      </c>
      <c r="V406">
        <f>ABS(('6050_Module3Project_Data'!$C130-'Part 1'!L406)/AVERAGE('6050_Module3Project_Data'!$C$2:$C$253))</f>
        <v>1.8842180897563808E-2</v>
      </c>
      <c r="W406">
        <f>ABS(('6050_Module3Project_Data'!$C130-'Part 1'!M406)/AVERAGE('6050_Module3Project_Data'!$C$2:$C$253))</f>
        <v>2.562294014451837E-2</v>
      </c>
      <c r="X406" s="41">
        <f>ABS(('6050_Module3Project_Data'!$C130-'Part 1'!N406)/AVERAGE('6050_Module3Project_Data'!$C$2:$C$253))</f>
        <v>3.0697147579240122E-2</v>
      </c>
      <c r="Z406" s="39">
        <f t="shared" si="22"/>
        <v>5.3595271550718842</v>
      </c>
      <c r="AA406">
        <f t="shared" si="23"/>
        <v>7.9014011680126046</v>
      </c>
      <c r="AB406">
        <f t="shared" si="24"/>
        <v>9.313329990301515</v>
      </c>
      <c r="AC406">
        <f t="shared" si="25"/>
        <v>10.058600123504085</v>
      </c>
      <c r="AE406" s="40">
        <f t="shared" si="17"/>
        <v>491.68729424173006</v>
      </c>
      <c r="AF406" s="40">
        <f t="shared" si="17"/>
        <v>494.22916825467081</v>
      </c>
      <c r="AG406" s="40">
        <f t="shared" si="17"/>
        <v>495.64109707695968</v>
      </c>
      <c r="AH406" s="40">
        <f t="shared" ref="AH406:AH469" si="27">$W148+AC406</f>
        <v>496.38636721016229</v>
      </c>
      <c r="AJ406" s="42">
        <f>ABS(('6050_Module3Project_Data'!$E130-'Part 1'!AE406)/'6050_Module3Project_Data'!$E130)</f>
        <v>2.9862710828549425E-3</v>
      </c>
      <c r="AK406" s="42">
        <f>ABS(('6050_Module3Project_Data'!$E130-'Part 1'!AF406)/'6050_Module3Project_Data'!$E130)</f>
        <v>2.1679871576146758E-3</v>
      </c>
      <c r="AL406" s="42">
        <f>ABS(('6050_Module3Project_Data'!$E130-'Part 1'!AG406)/'6050_Module3Project_Data'!$E130)</f>
        <v>5.0310109464371333E-3</v>
      </c>
      <c r="AM406" s="42">
        <f>ABS(('6050_Module3Project_Data'!$E130-'Part 1'!AH406)/'6050_Module3Project_Data'!$E130)</f>
        <v>6.5422246045016945E-3</v>
      </c>
      <c r="AO406">
        <f>ABS(('6050_Module3Project_Data'!$E130-'Part 1'!AE406)/AVERAGE('6050_Module3Project_Data'!$E$2:$E$253))</f>
        <v>3.2986768388778599E-3</v>
      </c>
      <c r="AP406">
        <f>ABS(('6050_Module3Project_Data'!$E130-'Part 1'!AF406)/AVERAGE('6050_Module3Project_Data'!$E$2:$E$253))</f>
        <v>2.3947889610112659E-3</v>
      </c>
      <c r="AQ406">
        <f>ABS(('6050_Module3Project_Data'!$E130-'Part 1'!AG406)/AVERAGE('6050_Module3Project_Data'!$E$2:$E$253))</f>
        <v>5.5573251137292301E-3</v>
      </c>
      <c r="AR406" s="41">
        <f>ABS(('6050_Module3Project_Data'!$E130-'Part 1'!AH406)/AVERAGE('6050_Module3Project_Data'!$E$2:$E$253))</f>
        <v>7.2266328738565108E-3</v>
      </c>
    </row>
    <row r="407" spans="5:44" x14ac:dyDescent="0.2">
      <c r="E407" s="39">
        <v>130</v>
      </c>
      <c r="F407" s="29">
        <f t="shared" si="18"/>
        <v>1.9692429551951336</v>
      </c>
      <c r="G407" s="29">
        <f t="shared" si="19"/>
        <v>2.3945794936102205</v>
      </c>
      <c r="H407" s="29">
        <f t="shared" si="20"/>
        <v>2.1692783509553939</v>
      </c>
      <c r="I407" s="29">
        <f t="shared" si="21"/>
        <v>1.5350113980852593</v>
      </c>
      <c r="K407" s="40">
        <f t="shared" ref="K407:N470" si="28">$H149+F407</f>
        <v>151.55596489353496</v>
      </c>
      <c r="L407" s="40">
        <f t="shared" si="28"/>
        <v>151.98130143195004</v>
      </c>
      <c r="M407" s="40">
        <f t="shared" si="28"/>
        <v>151.7560002892952</v>
      </c>
      <c r="N407" s="40">
        <f t="shared" si="26"/>
        <v>151.12173333642508</v>
      </c>
      <c r="P407" s="42">
        <f>ABS(('6050_Module3Project_Data'!$C131-'Part 1'!K407)/'6050_Module3Project_Data'!$C131)</f>
        <v>1.622487589290586E-2</v>
      </c>
      <c r="Q407" s="42">
        <f>ABS(('6050_Module3Project_Data'!$C131-'Part 1'!L407)/'6050_Module3Project_Data'!$C131)</f>
        <v>1.346394526136971E-2</v>
      </c>
      <c r="R407" s="42">
        <f>ABS(('6050_Module3Project_Data'!$C131-'Part 1'!M407)/'6050_Module3Project_Data'!$C131)</f>
        <v>1.4926412672219818E-2</v>
      </c>
      <c r="S407" s="42">
        <f>ABS(('6050_Module3Project_Data'!$C131-'Part 1'!N407)/'6050_Module3Project_Data'!$C131)</f>
        <v>1.9043545578965933E-2</v>
      </c>
      <c r="U407">
        <f>ABS(('6050_Module3Project_Data'!$C131-'Part 1'!K407)/AVERAGE('6050_Module3Project_Data'!$C$2:$C$253))</f>
        <v>1.8663183457520952E-2</v>
      </c>
      <c r="V407">
        <f>ABS(('6050_Module3Project_Data'!$C131-'Part 1'!L407)/AVERAGE('6050_Module3Project_Data'!$C$2:$C$253))</f>
        <v>1.5487334518523625E-2</v>
      </c>
      <c r="W407">
        <f>ABS(('6050_Module3Project_Data'!$C131-'Part 1'!M407)/AVERAGE('6050_Module3Project_Data'!$C$2:$C$253))</f>
        <v>1.7169584525827244E-2</v>
      </c>
      <c r="X407" s="41">
        <f>ABS(('6050_Module3Project_Data'!$C131-'Part 1'!N407)/AVERAGE('6050_Module3Project_Data'!$C$2:$C$253))</f>
        <v>2.1905448594358955E-2</v>
      </c>
      <c r="Z407" s="39">
        <f t="shared" si="22"/>
        <v>5.1074901176585374</v>
      </c>
      <c r="AA407">
        <f t="shared" si="23"/>
        <v>6.3805774880096227</v>
      </c>
      <c r="AB407">
        <f t="shared" si="24"/>
        <v>6.1849371769236949</v>
      </c>
      <c r="AC407">
        <f t="shared" si="25"/>
        <v>5.2911935991049361</v>
      </c>
      <c r="AE407" s="40">
        <f t="shared" ref="AE407:AH470" si="29">$W149+Z407</f>
        <v>495.53459917232186</v>
      </c>
      <c r="AF407" s="40">
        <f t="shared" si="29"/>
        <v>496.80768654267297</v>
      </c>
      <c r="AG407" s="40">
        <f t="shared" si="29"/>
        <v>496.61204623158704</v>
      </c>
      <c r="AH407" s="40">
        <f t="shared" si="27"/>
        <v>495.71830265376826</v>
      </c>
      <c r="AJ407" s="42">
        <f>ABS(('6050_Module3Project_Data'!$E131-'Part 1'!AE407)/'6050_Module3Project_Data'!$E131)</f>
        <v>1.4410675931761281E-2</v>
      </c>
      <c r="AK407" s="42">
        <f>ABS(('6050_Module3Project_Data'!$E131-'Part 1'!AF407)/'6050_Module3Project_Data'!$E131)</f>
        <v>1.1878579640362215E-2</v>
      </c>
      <c r="AL407" s="42">
        <f>ABS(('6050_Module3Project_Data'!$E131-'Part 1'!AG407)/'6050_Module3Project_Data'!$E131)</f>
        <v>1.2267696772214844E-2</v>
      </c>
      <c r="AM407" s="42">
        <f>ABS(('6050_Module3Project_Data'!$E131-'Part 1'!AH407)/'6050_Module3Project_Data'!$E131)</f>
        <v>1.404530045563882E-2</v>
      </c>
      <c r="AO407">
        <f>ABS(('6050_Module3Project_Data'!$E131-'Part 1'!AE407)/AVERAGE('6050_Module3Project_Data'!$E$2:$E$253))</f>
        <v>1.6228748858795751E-2</v>
      </c>
      <c r="AP407">
        <f>ABS(('6050_Module3Project_Data'!$E131-'Part 1'!AF407)/AVERAGE('6050_Module3Project_Data'!$E$2:$E$253))</f>
        <v>1.3377199424613092E-2</v>
      </c>
      <c r="AQ407">
        <f>ABS(('6050_Module3Project_Data'!$E131-'Part 1'!AG407)/AVERAGE('6050_Module3Project_Data'!$E$2:$E$253))</f>
        <v>1.3815408169254497E-2</v>
      </c>
      <c r="AR407" s="41">
        <f>ABS(('6050_Module3Project_Data'!$E131-'Part 1'!AH407)/AVERAGE('6050_Module3Project_Data'!$E$2:$E$253))</f>
        <v>1.5817277053501354E-2</v>
      </c>
    </row>
    <row r="408" spans="5:44" x14ac:dyDescent="0.2">
      <c r="E408" s="39">
        <v>131</v>
      </c>
      <c r="F408" s="29">
        <f t="shared" ref="F408:F471" si="30">C$278*($H150-$H149)+(1-C$278)*F407</f>
        <v>2.1116472755553324</v>
      </c>
      <c r="G408" s="29">
        <f t="shared" ref="G408:G471" si="31">C$279*($H150-$H149)+(1-C$279)*G407</f>
        <v>2.5092535189645826</v>
      </c>
      <c r="H408" s="29">
        <f t="shared" ref="H408:H471" si="32">C$280*($H150-$H149)+(1-C$280)*H407</f>
        <v>2.4764700745798334</v>
      </c>
      <c r="I408" s="29">
        <f t="shared" ref="I408:I471" si="33">C$281*($H150-$H149)+(1-C$281)*I407</f>
        <v>2.452013925213953</v>
      </c>
      <c r="K408" s="40">
        <f t="shared" si="28"/>
        <v>154.37963377089127</v>
      </c>
      <c r="L408" s="40">
        <f t="shared" si="28"/>
        <v>154.77724001430053</v>
      </c>
      <c r="M408" s="40">
        <f t="shared" si="28"/>
        <v>154.74445656991577</v>
      </c>
      <c r="N408" s="40">
        <f t="shared" si="26"/>
        <v>154.72000042054989</v>
      </c>
      <c r="P408" s="42">
        <f>ABS(('6050_Module3Project_Data'!$C132-'Part 1'!K408)/'6050_Module3Project_Data'!$C132)</f>
        <v>2.9861255773599063E-2</v>
      </c>
      <c r="Q408" s="42">
        <f>ABS(('6050_Module3Project_Data'!$C132-'Part 1'!L408)/'6050_Module3Project_Data'!$C132)</f>
        <v>2.7362654032840404E-2</v>
      </c>
      <c r="R408" s="42">
        <f>ABS(('6050_Module3Project_Data'!$C132-'Part 1'!M408)/'6050_Module3Project_Data'!$C132)</f>
        <v>2.7568668834080629E-2</v>
      </c>
      <c r="S408" s="42">
        <f>ABS(('6050_Module3Project_Data'!$C132-'Part 1'!N408)/'6050_Module3Project_Data'!$C132)</f>
        <v>2.7722353989660373E-2</v>
      </c>
      <c r="U408">
        <f>ABS(('6050_Module3Project_Data'!$C132-'Part 1'!K408)/AVERAGE('6050_Module3Project_Data'!$C$2:$C$253))</f>
        <v>3.5480633790306138E-2</v>
      </c>
      <c r="V408">
        <f>ABS(('6050_Module3Project_Data'!$C132-'Part 1'!L408)/AVERAGE('6050_Module3Project_Data'!$C$2:$C$253))</f>
        <v>3.2511837902289321E-2</v>
      </c>
      <c r="W408">
        <f>ABS(('6050_Module3Project_Data'!$C132-'Part 1'!M408)/AVERAGE('6050_Module3Project_Data'!$C$2:$C$253))</f>
        <v>3.2756621168391939E-2</v>
      </c>
      <c r="X408" s="41">
        <f>ABS(('6050_Module3Project_Data'!$C132-'Part 1'!N408)/AVERAGE('6050_Module3Project_Data'!$C$2:$C$253))</f>
        <v>3.2939227243818682E-2</v>
      </c>
      <c r="Z408" s="39">
        <f t="shared" ref="Z408:Z471" si="34">$C$278*($W150-$W149)+(1-$C$278)*Z407</f>
        <v>5.5683388635672326</v>
      </c>
      <c r="AA408">
        <f t="shared" ref="AA408:AA471" si="35">$C$279*($W150-$W149)+(1-$C$279)*AA407</f>
        <v>6.79304003168658</v>
      </c>
      <c r="AB408">
        <f t="shared" ref="AB408:AB471" si="36">$C$280*($W150-$W149)+(1-$C$280)*AB407</f>
        <v>6.9210151790906869</v>
      </c>
      <c r="AC408">
        <f t="shared" ref="AC408:AC471" si="37">$C$281*($W150-$W149)+(1-$C$281)*AC407</f>
        <v>6.9876257975825995</v>
      </c>
      <c r="AE408" s="40">
        <f t="shared" si="29"/>
        <v>503.4071817654326</v>
      </c>
      <c r="AF408" s="40">
        <f t="shared" si="29"/>
        <v>504.63188293355194</v>
      </c>
      <c r="AG408" s="40">
        <f t="shared" si="29"/>
        <v>504.75985808095601</v>
      </c>
      <c r="AH408" s="40">
        <f t="shared" si="27"/>
        <v>504.82646869944796</v>
      </c>
      <c r="AJ408" s="42">
        <f>ABS(('6050_Module3Project_Data'!$E132-'Part 1'!AE408)/'6050_Module3Project_Data'!$E132)</f>
        <v>8.5726090092874841E-3</v>
      </c>
      <c r="AK408" s="42">
        <f>ABS(('6050_Module3Project_Data'!$E132-'Part 1'!AF408)/'6050_Module3Project_Data'!$E132)</f>
        <v>6.1606404720217535E-3</v>
      </c>
      <c r="AL408" s="42">
        <f>ABS(('6050_Module3Project_Data'!$E132-'Part 1'!AG408)/'6050_Module3Project_Data'!$E132)</f>
        <v>5.9086018220018757E-3</v>
      </c>
      <c r="AM408" s="42">
        <f>ABS(('6050_Module3Project_Data'!$E132-'Part 1'!AH408)/'6050_Module3Project_Data'!$E132)</f>
        <v>5.7774165825061792E-3</v>
      </c>
      <c r="AO408">
        <f>ABS(('6050_Module3Project_Data'!$E132-'Part 1'!AE408)/AVERAGE('6050_Module3Project_Data'!$E$2:$E$253))</f>
        <v>9.7497662832377492E-3</v>
      </c>
      <c r="AP408">
        <f>ABS(('6050_Module3Project_Data'!$E132-'Part 1'!AF408)/AVERAGE('6050_Module3Project_Data'!$E$2:$E$253))</f>
        <v>7.0065956224288255E-3</v>
      </c>
      <c r="AQ408">
        <f>ABS(('6050_Module3Project_Data'!$E132-'Part 1'!AG408)/AVERAGE('6050_Module3Project_Data'!$E$2:$E$253))</f>
        <v>6.7199480068226153E-3</v>
      </c>
      <c r="AR408" s="41">
        <f>ABS(('6050_Module3Project_Data'!$E132-'Part 1'!AH408)/AVERAGE('6050_Module3Project_Data'!$E$2:$E$253))</f>
        <v>6.5707489212807552E-3</v>
      </c>
    </row>
    <row r="409" spans="5:44" x14ac:dyDescent="0.2">
      <c r="E409" s="39">
        <v>132</v>
      </c>
      <c r="F409" s="29">
        <f t="shared" si="30"/>
        <v>2.5129394650039543</v>
      </c>
      <c r="G409" s="29">
        <f t="shared" si="31"/>
        <v>3.1527954004981256</v>
      </c>
      <c r="H409" s="29">
        <f t="shared" si="32"/>
        <v>3.4614529635109976</v>
      </c>
      <c r="I409" s="29">
        <f t="shared" si="33"/>
        <v>3.7848893632815428</v>
      </c>
      <c r="K409" s="40">
        <f t="shared" si="28"/>
        <v>158.89903418313835</v>
      </c>
      <c r="L409" s="40">
        <f t="shared" si="28"/>
        <v>159.53889011863251</v>
      </c>
      <c r="M409" s="40">
        <f t="shared" si="28"/>
        <v>159.84754768164538</v>
      </c>
      <c r="N409" s="40">
        <f t="shared" si="26"/>
        <v>160.17098408141592</v>
      </c>
      <c r="P409" s="42">
        <f>ABS(('6050_Module3Project_Data'!$C133-'Part 1'!K409)/'6050_Module3Project_Data'!$C133)</f>
        <v>6.8810363553852838E-3</v>
      </c>
      <c r="Q409" s="42">
        <f>ABS(('6050_Module3Project_Data'!$C133-'Part 1'!L409)/'6050_Module3Project_Data'!$C133)</f>
        <v>2.8819367585468216E-3</v>
      </c>
      <c r="R409" s="42">
        <f>ABS(('6050_Module3Project_Data'!$C133-'Part 1'!M409)/'6050_Module3Project_Data'!$C133)</f>
        <v>9.5282698971637107E-4</v>
      </c>
      <c r="S409" s="42">
        <f>ABS(('6050_Module3Project_Data'!$C133-'Part 1'!N409)/'6050_Module3Project_Data'!$C133)</f>
        <v>1.0686505088495224E-3</v>
      </c>
      <c r="U409">
        <f>ABS(('6050_Module3Project_Data'!$C133-'Part 1'!K409)/AVERAGE('6050_Module3Project_Data'!$C$2:$C$253))</f>
        <v>8.2205519760453413E-3</v>
      </c>
      <c r="V409">
        <f>ABS(('6050_Module3Project_Data'!$C133-'Part 1'!L409)/AVERAGE('6050_Module3Project_Data'!$C$2:$C$253))</f>
        <v>3.4429568006523435E-3</v>
      </c>
      <c r="W409">
        <f>ABS(('6050_Module3Project_Data'!$C133-'Part 1'!M409)/AVERAGE('6050_Module3Project_Data'!$C$2:$C$253))</f>
        <v>1.1383116421136356E-3</v>
      </c>
      <c r="X409" s="41">
        <f>ABS(('6050_Module3Project_Data'!$C133-'Part 1'!N409)/AVERAGE('6050_Module3Project_Data'!$C$2:$C$253))</f>
        <v>1.2766822610012088E-3</v>
      </c>
      <c r="Z409" s="39">
        <f t="shared" si="34"/>
        <v>5.645211118629935</v>
      </c>
      <c r="AA409">
        <f t="shared" si="35"/>
        <v>6.4569040745642443</v>
      </c>
      <c r="AB409">
        <f t="shared" si="36"/>
        <v>6.340026154964721</v>
      </c>
      <c r="AC409">
        <f t="shared" si="37"/>
        <v>6.1596852706211145</v>
      </c>
      <c r="AE409" s="40">
        <f t="shared" si="29"/>
        <v>509.43675415937605</v>
      </c>
      <c r="AF409" s="40">
        <f t="shared" si="29"/>
        <v>510.24844711531034</v>
      </c>
      <c r="AG409" s="40">
        <f t="shared" si="29"/>
        <v>510.13156919571082</v>
      </c>
      <c r="AH409" s="40">
        <f t="shared" si="27"/>
        <v>509.95122831136723</v>
      </c>
      <c r="AJ409" s="42">
        <f>ABS(('6050_Module3Project_Data'!$E133-'Part 1'!AE409)/'6050_Module3Project_Data'!$E133)</f>
        <v>7.1607580662569531E-2</v>
      </c>
      <c r="AK409" s="42">
        <f>ABS(('6050_Module3Project_Data'!$E133-'Part 1'!AF409)/'6050_Module3Project_Data'!$E133)</f>
        <v>7.012835957974356E-2</v>
      </c>
      <c r="AL409" s="42">
        <f>ABS(('6050_Module3Project_Data'!$E133-'Part 1'!AG409)/'6050_Module3Project_Data'!$E133)</f>
        <v>7.0341356725430793E-2</v>
      </c>
      <c r="AM409" s="42">
        <f>ABS(('6050_Module3Project_Data'!$E133-'Part 1'!AH409)/'6050_Module3Project_Data'!$E133)</f>
        <v>7.0670008140065133E-2</v>
      </c>
      <c r="AO409">
        <f>ABS(('6050_Module3Project_Data'!$E133-'Part 1'!AE409)/AVERAGE('6050_Module3Project_Data'!$E$2:$E$253))</f>
        <v>8.8011694993027786E-2</v>
      </c>
      <c r="AP409">
        <f>ABS(('6050_Module3Project_Data'!$E133-'Part 1'!AF409)/AVERAGE('6050_Module3Project_Data'!$E$2:$E$253))</f>
        <v>8.6193608785334011E-2</v>
      </c>
      <c r="AQ409">
        <f>ABS(('6050_Module3Project_Data'!$E133-'Part 1'!AG409)/AVERAGE('6050_Module3Project_Data'!$E$2:$E$253))</f>
        <v>8.6455400060044818E-2</v>
      </c>
      <c r="AR409" s="41">
        <f>ABS(('6050_Module3Project_Data'!$E133-'Part 1'!AH409)/AVERAGE('6050_Module3Project_Data'!$E$2:$E$253))</f>
        <v>8.6859340087011044E-2</v>
      </c>
    </row>
    <row r="410" spans="5:44" x14ac:dyDescent="0.2">
      <c r="E410" s="39">
        <v>133</v>
      </c>
      <c r="F410" s="29">
        <f t="shared" si="30"/>
        <v>2.4440202058270373</v>
      </c>
      <c r="G410" s="29">
        <f t="shared" si="31"/>
        <v>2.7590145079466222</v>
      </c>
      <c r="H410" s="29">
        <f t="shared" si="32"/>
        <v>2.6855870868760197</v>
      </c>
      <c r="I410" s="29">
        <f t="shared" si="33"/>
        <v>2.4916524079518023</v>
      </c>
      <c r="K410" s="40">
        <f t="shared" si="28"/>
        <v>160.99845809308079</v>
      </c>
      <c r="L410" s="40">
        <f t="shared" si="28"/>
        <v>161.31345239520039</v>
      </c>
      <c r="M410" s="40">
        <f t="shared" si="28"/>
        <v>161.24002497412977</v>
      </c>
      <c r="N410" s="40">
        <f t="shared" si="26"/>
        <v>161.04609029520554</v>
      </c>
      <c r="P410" s="42">
        <f>ABS(('6050_Module3Project_Data'!$C134-'Part 1'!K410)/'6050_Module3Project_Data'!$C134)</f>
        <v>3.7361219773843844E-2</v>
      </c>
      <c r="Q410" s="42">
        <f>ABS(('6050_Module3Project_Data'!$C134-'Part 1'!L410)/'6050_Module3Project_Data'!$C134)</f>
        <v>3.939082227649441E-2</v>
      </c>
      <c r="R410" s="42">
        <f>ABS(('6050_Module3Project_Data'!$C134-'Part 1'!M410)/'6050_Module3Project_Data'!$C134)</f>
        <v>3.8917707440558363E-2</v>
      </c>
      <c r="S410" s="42">
        <f>ABS(('6050_Module3Project_Data'!$C134-'Part 1'!N410)/'6050_Module3Project_Data'!$C134)</f>
        <v>3.7668128298819201E-2</v>
      </c>
      <c r="U410">
        <f>ABS(('6050_Module3Project_Data'!$C134-'Part 1'!K410)/AVERAGE('6050_Module3Project_Data'!$C$2:$C$253))</f>
        <v>4.3295214882037115E-2</v>
      </c>
      <c r="V410">
        <f>ABS(('6050_Module3Project_Data'!$C134-'Part 1'!L410)/AVERAGE('6050_Module3Project_Data'!$C$2:$C$253))</f>
        <v>4.5647174400738247E-2</v>
      </c>
      <c r="W410">
        <f>ABS(('6050_Module3Project_Data'!$C134-'Part 1'!M410)/AVERAGE('6050_Module3Project_Data'!$C$2:$C$253))</f>
        <v>4.5098915842540117E-2</v>
      </c>
      <c r="X410" s="41">
        <f>ABS(('6050_Module3Project_Data'!$C134-'Part 1'!N410)/AVERAGE('6050_Module3Project_Data'!$C$2:$C$253))</f>
        <v>4.3650868969841813E-2</v>
      </c>
      <c r="Z410" s="39">
        <f t="shared" si="34"/>
        <v>9.9087813900144095</v>
      </c>
      <c r="AA410">
        <f t="shared" si="35"/>
        <v>14.659367434959471</v>
      </c>
      <c r="AB410">
        <f t="shared" si="36"/>
        <v>18.713847947317273</v>
      </c>
      <c r="AC410">
        <f t="shared" si="37"/>
        <v>22.80238703456607</v>
      </c>
      <c r="AE410" s="40">
        <f t="shared" si="29"/>
        <v>540.66338690631278</v>
      </c>
      <c r="AF410" s="40">
        <f t="shared" si="29"/>
        <v>545.41397295125785</v>
      </c>
      <c r="AG410" s="40">
        <f t="shared" si="29"/>
        <v>549.46845346361567</v>
      </c>
      <c r="AH410" s="40">
        <f t="shared" si="27"/>
        <v>553.55699255086449</v>
      </c>
      <c r="AJ410" s="42">
        <f>ABS(('6050_Module3Project_Data'!$E134-'Part 1'!AE410)/'6050_Module3Project_Data'!$E134)</f>
        <v>2.8855160620956766E-2</v>
      </c>
      <c r="AK410" s="42">
        <f>ABS(('6050_Module3Project_Data'!$E134-'Part 1'!AF410)/'6050_Module3Project_Data'!$E134)</f>
        <v>3.7895286301156704E-2</v>
      </c>
      <c r="AL410" s="42">
        <f>ABS(('6050_Module3Project_Data'!$E134-'Part 1'!AG410)/'6050_Module3Project_Data'!$E134)</f>
        <v>4.5610758256166839E-2</v>
      </c>
      <c r="AM410" s="42">
        <f>ABS(('6050_Module3Project_Data'!$E134-'Part 1'!AH410)/'6050_Module3Project_Data'!$E134)</f>
        <v>5.3391041961683143E-2</v>
      </c>
      <c r="AO410">
        <f>ABS(('6050_Module3Project_Data'!$E134-'Part 1'!AE410)/AVERAGE('6050_Module3Project_Data'!$E$2:$E$253))</f>
        <v>3.3964006210401694E-2</v>
      </c>
      <c r="AP410">
        <f>ABS(('6050_Module3Project_Data'!$E134-'Part 1'!AF410)/AVERAGE('6050_Module3Project_Data'!$E$2:$E$253))</f>
        <v>4.4604698486504564E-2</v>
      </c>
      <c r="AQ410">
        <f>ABS(('6050_Module3Project_Data'!$E134-'Part 1'!AG410)/AVERAGE('6050_Module3Project_Data'!$E$2:$E$253))</f>
        <v>5.3686205286568103E-2</v>
      </c>
      <c r="AR410" s="41">
        <f>ABS(('6050_Module3Project_Data'!$E134-'Part 1'!AH410)/AVERAGE('6050_Module3Project_Data'!$E$2:$E$253))</f>
        <v>6.2843998846064883E-2</v>
      </c>
    </row>
    <row r="411" spans="5:44" x14ac:dyDescent="0.2">
      <c r="E411" s="39">
        <v>134</v>
      </c>
      <c r="F411" s="29">
        <f t="shared" si="30"/>
        <v>1.5526832461911795</v>
      </c>
      <c r="G411" s="29">
        <f t="shared" si="31"/>
        <v>0.85034286782707258</v>
      </c>
      <c r="H411" s="29">
        <f t="shared" si="32"/>
        <v>-0.13336392066094316</v>
      </c>
      <c r="I411" s="29">
        <f t="shared" si="33"/>
        <v>-1.111801192291441</v>
      </c>
      <c r="K411" s="40">
        <f t="shared" si="28"/>
        <v>158.09445654109268</v>
      </c>
      <c r="L411" s="40">
        <f t="shared" si="28"/>
        <v>157.39211616272857</v>
      </c>
      <c r="M411" s="40">
        <f t="shared" si="28"/>
        <v>156.40840937424056</v>
      </c>
      <c r="N411" s="40">
        <f t="shared" si="26"/>
        <v>155.42997210261007</v>
      </c>
      <c r="P411" s="42">
        <f>ABS(('6050_Module3Project_Data'!$C135-'Part 1'!K411)/'6050_Module3Project_Data'!$C135)</f>
        <v>2.52558996069129E-2</v>
      </c>
      <c r="Q411" s="42">
        <f>ABS(('6050_Module3Project_Data'!$C135-'Part 1'!L411)/'6050_Module3Project_Data'!$C135)</f>
        <v>2.0701162950078941E-2</v>
      </c>
      <c r="R411" s="42">
        <f>ABS(('6050_Module3Project_Data'!$C135-'Part 1'!M411)/'6050_Module3Project_Data'!$C135)</f>
        <v>1.4321741366004921E-2</v>
      </c>
      <c r="S411" s="42">
        <f>ABS(('6050_Module3Project_Data'!$C135-'Part 1'!N411)/'6050_Module3Project_Data'!$C135)</f>
        <v>7.9764930436912566E-3</v>
      </c>
      <c r="U411">
        <f>ABS(('6050_Module3Project_Data'!$C135-'Part 1'!K411)/AVERAGE('6050_Module3Project_Data'!$C$2:$C$253))</f>
        <v>2.9078657491358274E-2</v>
      </c>
      <c r="V411">
        <f>ABS(('6050_Module3Project_Data'!$C135-'Part 1'!L411)/AVERAGE('6050_Module3Project_Data'!$C$2:$C$253))</f>
        <v>2.3834511399996847E-2</v>
      </c>
      <c r="W411">
        <f>ABS(('6050_Module3Project_Data'!$C135-'Part 1'!M411)/AVERAGE('6050_Module3Project_Data'!$C$2:$C$253))</f>
        <v>1.6489494270395519E-2</v>
      </c>
      <c r="X411" s="41">
        <f>ABS(('6050_Module3Project_Data'!$C135-'Part 1'!N411)/AVERAGE('6050_Module3Project_Data'!$C$2:$C$253))</f>
        <v>9.1838229011732796E-3</v>
      </c>
      <c r="Z411" s="39">
        <f t="shared" si="34"/>
        <v>7.2964724500557381</v>
      </c>
      <c r="AA411">
        <f t="shared" si="35"/>
        <v>7.534515137064103</v>
      </c>
      <c r="AB411">
        <f t="shared" si="36"/>
        <v>5.5938811930595413</v>
      </c>
      <c r="AC411">
        <f t="shared" si="37"/>
        <v>2.0382667590900549</v>
      </c>
      <c r="AE411" s="40">
        <f t="shared" si="29"/>
        <v>534.89831465657517</v>
      </c>
      <c r="AF411" s="40">
        <f t="shared" si="29"/>
        <v>535.13635734358354</v>
      </c>
      <c r="AG411" s="40">
        <f t="shared" si="29"/>
        <v>533.19572339957904</v>
      </c>
      <c r="AH411" s="40">
        <f t="shared" si="27"/>
        <v>529.64010896560956</v>
      </c>
      <c r="AJ411" s="42">
        <f>ABS(('6050_Module3Project_Data'!$E135-'Part 1'!AE411)/'6050_Module3Project_Data'!$E135)</f>
        <v>1.9086857306526345E-2</v>
      </c>
      <c r="AK411" s="42">
        <f>ABS(('6050_Module3Project_Data'!$E135-'Part 1'!AF411)/'6050_Module3Project_Data'!$E135)</f>
        <v>1.9540375605539711E-2</v>
      </c>
      <c r="AL411" s="42">
        <f>ABS(('6050_Module3Project_Data'!$E135-'Part 1'!AG411)/'6050_Module3Project_Data'!$E135)</f>
        <v>1.5843084937410271E-2</v>
      </c>
      <c r="AM411" s="42">
        <f>ABS(('6050_Module3Project_Data'!$E135-'Part 1'!AH411)/'6050_Module3Project_Data'!$E135)</f>
        <v>9.0689377022781289E-3</v>
      </c>
      <c r="AO411">
        <f>ABS(('6050_Module3Project_Data'!$E135-'Part 1'!AE411)/AVERAGE('6050_Module3Project_Data'!$E$2:$E$253))</f>
        <v>2.2439705383260341E-2</v>
      </c>
      <c r="AP411">
        <f>ABS(('6050_Module3Project_Data'!$E135-'Part 1'!AF411)/AVERAGE('6050_Module3Project_Data'!$E$2:$E$253))</f>
        <v>2.2972889911878232E-2</v>
      </c>
      <c r="AQ411">
        <f>ABS(('6050_Module3Project_Data'!$E135-'Part 1'!AG411)/AVERAGE('6050_Module3Project_Data'!$E$2:$E$253))</f>
        <v>1.8626123339639342E-2</v>
      </c>
      <c r="AR411" s="41">
        <f>ABS(('6050_Module3Project_Data'!$E135-'Part 1'!AH411)/AVERAGE('6050_Module3Project_Data'!$E$2:$E$253))</f>
        <v>1.0662011399261586E-2</v>
      </c>
    </row>
    <row r="412" spans="5:44" x14ac:dyDescent="0.2">
      <c r="E412" s="39">
        <v>135</v>
      </c>
      <c r="F412" s="29">
        <f t="shared" si="30"/>
        <v>0.96113342956476244</v>
      </c>
      <c r="G412" s="29">
        <f t="shared" si="31"/>
        <v>-5.1820614080119065E-2</v>
      </c>
      <c r="H412" s="29">
        <f t="shared" si="32"/>
        <v>-0.89638507042892113</v>
      </c>
      <c r="I412" s="29">
        <f t="shared" si="33"/>
        <v>-1.3464129080110132</v>
      </c>
      <c r="K412" s="40">
        <f t="shared" si="28"/>
        <v>156.09784088752536</v>
      </c>
      <c r="L412" s="40">
        <f t="shared" si="28"/>
        <v>155.08488684388047</v>
      </c>
      <c r="M412" s="40">
        <f t="shared" si="28"/>
        <v>154.24032238753168</v>
      </c>
      <c r="N412" s="40">
        <f t="shared" si="26"/>
        <v>153.79029454994958</v>
      </c>
      <c r="P412" s="42">
        <f>ABS(('6050_Module3Project_Data'!$C136-'Part 1'!K412)/'6050_Module3Project_Data'!$C136)</f>
        <v>3.7584503893848722E-2</v>
      </c>
      <c r="Q412" s="42">
        <f>ABS(('6050_Module3Project_Data'!$C136-'Part 1'!L412)/'6050_Module3Project_Data'!$C136)</f>
        <v>3.0851384378122286E-2</v>
      </c>
      <c r="R412" s="42">
        <f>ABS(('6050_Module3Project_Data'!$C136-'Part 1'!M412)/'6050_Module3Project_Data'!$C136)</f>
        <v>2.5237552774401047E-2</v>
      </c>
      <c r="S412" s="42">
        <f>ABS(('6050_Module3Project_Data'!$C136-'Part 1'!N412)/'6050_Module3Project_Data'!$C136)</f>
        <v>2.2246211523675528E-2</v>
      </c>
      <c r="U412">
        <f>ABS(('6050_Module3Project_Data'!$C136-'Part 1'!K412)/AVERAGE('6050_Module3Project_Data'!$C$2:$C$253))</f>
        <v>4.2219140296744895E-2</v>
      </c>
      <c r="V412">
        <f>ABS(('6050_Module3Project_Data'!$C136-'Part 1'!L412)/AVERAGE('6050_Module3Project_Data'!$C$2:$C$253))</f>
        <v>3.4655743470433979E-2</v>
      </c>
      <c r="W412">
        <f>ABS(('6050_Module3Project_Data'!$C136-'Part 1'!M412)/AVERAGE('6050_Module3Project_Data'!$C$2:$C$253))</f>
        <v>2.8349656665371807E-2</v>
      </c>
      <c r="X412" s="41">
        <f>ABS(('6050_Module3Project_Data'!$C136-'Part 1'!N412)/AVERAGE('6050_Module3Project_Data'!$C$2:$C$253))</f>
        <v>2.4989445864225898E-2</v>
      </c>
      <c r="Z412" s="39">
        <f t="shared" si="34"/>
        <v>5.5105574832622723</v>
      </c>
      <c r="AA412">
        <f t="shared" si="35"/>
        <v>3.8674681286738251</v>
      </c>
      <c r="AB412">
        <f t="shared" si="36"/>
        <v>1.2576910468768616</v>
      </c>
      <c r="AC412">
        <f t="shared" si="37"/>
        <v>-0.89882855531126238</v>
      </c>
      <c r="AE412" s="40">
        <f t="shared" si="29"/>
        <v>531.47929730587009</v>
      </c>
      <c r="AF412" s="40">
        <f t="shared" si="29"/>
        <v>529.83620795128172</v>
      </c>
      <c r="AG412" s="40">
        <f t="shared" si="29"/>
        <v>527.22643086948472</v>
      </c>
      <c r="AH412" s="40">
        <f t="shared" si="27"/>
        <v>525.06991126729656</v>
      </c>
      <c r="AJ412" s="42">
        <f>ABS(('6050_Module3Project_Data'!$E136-'Part 1'!AE412)/'6050_Module3Project_Data'!$E136)</f>
        <v>1.5707845720928731E-2</v>
      </c>
      <c r="AK412" s="42">
        <f>ABS(('6050_Module3Project_Data'!$E136-'Part 1'!AF412)/'6050_Module3Project_Data'!$E136)</f>
        <v>1.256774457844626E-2</v>
      </c>
      <c r="AL412" s="42">
        <f>ABS(('6050_Module3Project_Data'!$E136-'Part 1'!AG412)/'6050_Module3Project_Data'!$E136)</f>
        <v>7.5802105935837199E-3</v>
      </c>
      <c r="AM412" s="42">
        <f>ABS(('6050_Module3Project_Data'!$E136-'Part 1'!AH412)/'6050_Module3Project_Data'!$E136)</f>
        <v>3.458895068224888E-3</v>
      </c>
      <c r="AO412">
        <f>ABS(('6050_Module3Project_Data'!$E136-'Part 1'!AE412)/AVERAGE('6050_Module3Project_Data'!$E$2:$E$253))</f>
        <v>1.8410130508391138E-2</v>
      </c>
      <c r="AP412">
        <f>ABS(('6050_Module3Project_Data'!$E136-'Part 1'!AF412)/AVERAGE('6050_Module3Project_Data'!$E$2:$E$253))</f>
        <v>1.4729824954738655E-2</v>
      </c>
      <c r="AQ412">
        <f>ABS(('6050_Module3Project_Data'!$E136-'Part 1'!AG412)/AVERAGE('6050_Module3Project_Data'!$E$2:$E$253))</f>
        <v>8.8842651492959945E-3</v>
      </c>
      <c r="AR412" s="41">
        <f>ABS(('6050_Module3Project_Data'!$E136-'Part 1'!AH412)/AVERAGE('6050_Module3Project_Data'!$E$2:$E$253))</f>
        <v>4.0539428991212198E-3</v>
      </c>
    </row>
    <row r="413" spans="5:44" x14ac:dyDescent="0.2">
      <c r="E413" s="39">
        <v>136</v>
      </c>
      <c r="F413" s="29">
        <f t="shared" si="30"/>
        <v>0.20572145269653797</v>
      </c>
      <c r="G413" s="29">
        <f t="shared" si="31"/>
        <v>-1.1574629503586156</v>
      </c>
      <c r="H413" s="29">
        <f t="shared" si="32"/>
        <v>-2.0481099010373844</v>
      </c>
      <c r="I413" s="29">
        <f t="shared" si="33"/>
        <v>-2.5220237454232906</v>
      </c>
      <c r="K413" s="40">
        <f t="shared" si="28"/>
        <v>152.52650245588077</v>
      </c>
      <c r="L413" s="40">
        <f t="shared" si="28"/>
        <v>151.16331805282562</v>
      </c>
      <c r="M413" s="40">
        <f t="shared" si="28"/>
        <v>150.27267110214686</v>
      </c>
      <c r="N413" s="40">
        <f t="shared" si="26"/>
        <v>149.79875725776094</v>
      </c>
      <c r="P413" s="42">
        <f>ABS(('6050_Module3Project_Data'!$C137-'Part 1'!K413)/'6050_Module3Project_Data'!$C137)</f>
        <v>1.6877278833157296E-2</v>
      </c>
      <c r="Q413" s="42">
        <f>ABS(('6050_Module3Project_Data'!$C137-'Part 1'!L413)/'6050_Module3Project_Data'!$C137)</f>
        <v>7.7890795759331631E-3</v>
      </c>
      <c r="R413" s="42">
        <f>ABS(('6050_Module3Project_Data'!$C137-'Part 1'!M413)/'6050_Module3Project_Data'!$C137)</f>
        <v>1.8512351159565297E-3</v>
      </c>
      <c r="S413" s="42">
        <f>ABS(('6050_Module3Project_Data'!$C137-'Part 1'!N413)/'6050_Module3Project_Data'!$C137)</f>
        <v>1.3082959341959494E-3</v>
      </c>
      <c r="U413">
        <f>ABS(('6050_Module3Project_Data'!$C137-'Part 1'!K413)/AVERAGE('6050_Module3Project_Data'!$C$2:$C$253))</f>
        <v>1.8901938169233905E-2</v>
      </c>
      <c r="V413">
        <f>ABS(('6050_Module3Project_Data'!$C137-'Part 1'!L413)/AVERAGE('6050_Module3Project_Data'!$C$2:$C$253))</f>
        <v>8.7234856990265567E-3</v>
      </c>
      <c r="W413">
        <f>ABS(('6050_Module3Project_Data'!$C137-'Part 1'!M413)/AVERAGE('6050_Module3Project_Data'!$C$2:$C$253))</f>
        <v>2.0733159678430701E-3</v>
      </c>
      <c r="X413" s="41">
        <f>ABS(('6050_Module3Project_Data'!$C137-'Part 1'!N413)/AVERAGE('6050_Module3Project_Data'!$C$2:$C$253))</f>
        <v>1.4652438405324216E-3</v>
      </c>
      <c r="Z413" s="39">
        <f t="shared" si="34"/>
        <v>4.0833983838968706</v>
      </c>
      <c r="AA413">
        <f t="shared" si="35"/>
        <v>1.6703856717783987</v>
      </c>
      <c r="AB413">
        <f t="shared" si="36"/>
        <v>-0.47206638938809919</v>
      </c>
      <c r="AC413">
        <f t="shared" si="37"/>
        <v>-1.4799561219140445</v>
      </c>
      <c r="AE413" s="40">
        <f t="shared" si="29"/>
        <v>528.42690019294002</v>
      </c>
      <c r="AF413" s="40">
        <f t="shared" si="29"/>
        <v>526.0138874808215</v>
      </c>
      <c r="AG413" s="40">
        <f t="shared" si="29"/>
        <v>523.87143541965497</v>
      </c>
      <c r="AH413" s="40">
        <f t="shared" si="27"/>
        <v>522.86354568712909</v>
      </c>
      <c r="AJ413" s="42">
        <f>ABS(('6050_Module3Project_Data'!$E137-'Part 1'!AE413)/'6050_Module3Project_Data'!$E137)</f>
        <v>1.966069823537483E-3</v>
      </c>
      <c r="AK413" s="42">
        <f>ABS(('6050_Module3Project_Data'!$E137-'Part 1'!AF413)/'6050_Module3Project_Data'!$E137)</f>
        <v>2.6093158404263753E-3</v>
      </c>
      <c r="AL413" s="42">
        <f>ABS(('6050_Module3Project_Data'!$E137-'Part 1'!AG413)/'6050_Module3Project_Data'!$E137)</f>
        <v>6.6716833518618542E-3</v>
      </c>
      <c r="AM413" s="42">
        <f>ABS(('6050_Module3Project_Data'!$E137-'Part 1'!AH413)/'6050_Module3Project_Data'!$E137)</f>
        <v>8.5827732561527398E-3</v>
      </c>
      <c r="AO413">
        <f>ABS(('6050_Module3Project_Data'!$E137-'Part 1'!AE413)/AVERAGE('6050_Module3Project_Data'!$E$2:$E$253))</f>
        <v>2.3224883026252284E-3</v>
      </c>
      <c r="AP413">
        <f>ABS(('6050_Module3Project_Data'!$E137-'Part 1'!AF413)/AVERAGE('6050_Module3Project_Data'!$E$2:$E$253))</f>
        <v>3.0823450137397617E-3</v>
      </c>
      <c r="AQ413">
        <f>ABS(('6050_Module3Project_Data'!$E137-'Part 1'!AG413)/AVERAGE('6050_Module3Project_Data'!$E$2:$E$253))</f>
        <v>7.8811578093595739E-3</v>
      </c>
      <c r="AR413" s="41">
        <f>ABS(('6050_Module3Project_Data'!$E137-'Part 1'!AH413)/AVERAGE('6050_Module3Project_Data'!$E$2:$E$253))</f>
        <v>1.0138699171748594E-2</v>
      </c>
    </row>
    <row r="414" spans="5:44" x14ac:dyDescent="0.2">
      <c r="E414" s="39">
        <v>137</v>
      </c>
      <c r="F414" s="29">
        <f t="shared" si="30"/>
        <v>-0.11451714622488013</v>
      </c>
      <c r="G414" s="29">
        <f t="shared" si="31"/>
        <v>-1.2526663869793904</v>
      </c>
      <c r="H414" s="29">
        <f t="shared" si="32"/>
        <v>-1.6565268855612854</v>
      </c>
      <c r="I414" s="29">
        <f t="shared" si="33"/>
        <v>-1.6207819826131002</v>
      </c>
      <c r="K414" s="40">
        <f t="shared" si="28"/>
        <v>150.81079231504881</v>
      </c>
      <c r="L414" s="40">
        <f t="shared" si="28"/>
        <v>149.67264307429429</v>
      </c>
      <c r="M414" s="40">
        <f t="shared" si="28"/>
        <v>149.26878257571241</v>
      </c>
      <c r="N414" s="40">
        <f t="shared" si="26"/>
        <v>149.30452747866059</v>
      </c>
      <c r="P414" s="42">
        <f>ABS(('6050_Module3Project_Data'!$C138-'Part 1'!K414)/'6050_Module3Project_Data'!$C138)</f>
        <v>1.8314141584569992E-2</v>
      </c>
      <c r="Q414" s="42">
        <f>ABS(('6050_Module3Project_Data'!$C138-'Part 1'!L414)/'6050_Module3Project_Data'!$C138)</f>
        <v>1.0629058512578018E-2</v>
      </c>
      <c r="R414" s="42">
        <f>ABS(('6050_Module3Project_Data'!$C138-'Part 1'!M414)/'6050_Module3Project_Data'!$C138)</f>
        <v>7.9020861877181908E-3</v>
      </c>
      <c r="S414" s="42">
        <f>ABS(('6050_Module3Project_Data'!$C138-'Part 1'!N414)/'6050_Module3Project_Data'!$C138)</f>
        <v>8.1434451753804333E-3</v>
      </c>
      <c r="U414">
        <f>ABS(('6050_Module3Project_Data'!$C138-'Part 1'!K414)/AVERAGE('6050_Module3Project_Data'!$C$2:$C$253))</f>
        <v>2.0251833981665617E-2</v>
      </c>
      <c r="V414">
        <f>ABS(('6050_Module3Project_Data'!$C138-'Part 1'!L414)/AVERAGE('6050_Module3Project_Data'!$C$2:$C$253))</f>
        <v>1.1753645530375204E-2</v>
      </c>
      <c r="W414">
        <f>ABS(('6050_Module3Project_Data'!$C138-'Part 1'!M414)/AVERAGE('6050_Module3Project_Data'!$C$2:$C$253))</f>
        <v>8.7381511627774855E-3</v>
      </c>
      <c r="X414" s="41">
        <f>ABS(('6050_Module3Project_Data'!$C138-'Part 1'!N414)/AVERAGE('6050_Module3Project_Data'!$C$2:$C$253))</f>
        <v>9.0050466722146755E-3</v>
      </c>
      <c r="Z414" s="39">
        <f t="shared" si="34"/>
        <v>3.6323002420323238</v>
      </c>
      <c r="AA414">
        <f t="shared" si="35"/>
        <v>1.7333944728966932</v>
      </c>
      <c r="AB414">
        <f t="shared" si="36"/>
        <v>0.90791804898924122</v>
      </c>
      <c r="AC414">
        <f t="shared" si="37"/>
        <v>1.1663349152764992</v>
      </c>
      <c r="AE414" s="40">
        <f t="shared" si="29"/>
        <v>529.80370972564958</v>
      </c>
      <c r="AF414" s="40">
        <f t="shared" si="29"/>
        <v>527.904803956514</v>
      </c>
      <c r="AG414" s="40">
        <f t="shared" si="29"/>
        <v>527.0793275326065</v>
      </c>
      <c r="AH414" s="40">
        <f t="shared" si="27"/>
        <v>527.33774439889373</v>
      </c>
      <c r="AJ414" s="42">
        <f>ABS(('6050_Module3Project_Data'!$E138-'Part 1'!AE414)/'6050_Module3Project_Data'!$E138)</f>
        <v>7.4674375256006079E-2</v>
      </c>
      <c r="AK414" s="42">
        <f>ABS(('6050_Module3Project_Data'!$E138-'Part 1'!AF414)/'6050_Module3Project_Data'!$E138)</f>
        <v>7.0822561209304608E-2</v>
      </c>
      <c r="AL414" s="42">
        <f>ABS(('6050_Module3Project_Data'!$E138-'Part 1'!AG414)/'6050_Module3Project_Data'!$E138)</f>
        <v>6.9148132842974858E-2</v>
      </c>
      <c r="AM414" s="42">
        <f>ABS(('6050_Module3Project_Data'!$E138-'Part 1'!AH414)/'6050_Module3Project_Data'!$E138)</f>
        <v>6.9672315628476034E-2</v>
      </c>
      <c r="AO414">
        <f>ABS(('6050_Module3Project_Data'!$E138-'Part 1'!AE414)/AVERAGE('6050_Module3Project_Data'!$E$2:$E$253))</f>
        <v>8.2457923570927877E-2</v>
      </c>
      <c r="AP414">
        <f>ABS(('6050_Module3Project_Data'!$E138-'Part 1'!AF414)/AVERAGE('6050_Module3Project_Data'!$E$2:$E$253))</f>
        <v>7.8204622660361628E-2</v>
      </c>
      <c r="AQ414">
        <f>ABS(('6050_Module3Project_Data'!$E138-'Part 1'!AG414)/AVERAGE('6050_Module3Project_Data'!$E$2:$E$253))</f>
        <v>7.6355663284639136E-2</v>
      </c>
      <c r="AR414" s="41">
        <f>ABS(('6050_Module3Project_Data'!$E138-'Part 1'!AH414)/AVERAGE('6050_Module3Project_Data'!$E$2:$E$253))</f>
        <v>7.6934483313810739E-2</v>
      </c>
    </row>
    <row r="415" spans="5:44" x14ac:dyDescent="0.2">
      <c r="E415" s="39">
        <v>138</v>
      </c>
      <c r="F415" s="29">
        <f t="shared" si="30"/>
        <v>-0.43083139233274587</v>
      </c>
      <c r="G415" s="29">
        <f t="shared" si="31"/>
        <v>-1.4300351828933175</v>
      </c>
      <c r="H415" s="29">
        <f t="shared" si="32"/>
        <v>-1.6802637802830396</v>
      </c>
      <c r="I415" s="29">
        <f t="shared" si="33"/>
        <v>-1.681027097933987</v>
      </c>
      <c r="K415" s="40">
        <f t="shared" si="28"/>
        <v>148.79838969217673</v>
      </c>
      <c r="L415" s="40">
        <f t="shared" si="28"/>
        <v>147.79918590161617</v>
      </c>
      <c r="M415" s="40">
        <f t="shared" si="28"/>
        <v>147.54895730422643</v>
      </c>
      <c r="N415" s="40">
        <f t="shared" si="26"/>
        <v>147.54819398657548</v>
      </c>
      <c r="P415" s="42">
        <f>ABS(('6050_Module3Project_Data'!$C139-'Part 1'!K415)/'6050_Module3Project_Data'!$C139)</f>
        <v>6.9090763625698826E-2</v>
      </c>
      <c r="Q415" s="42">
        <f>ABS(('6050_Module3Project_Data'!$C139-'Part 1'!L415)/'6050_Module3Project_Data'!$C139)</f>
        <v>7.5341960561212035E-2</v>
      </c>
      <c r="R415" s="42">
        <f>ABS(('6050_Module3Project_Data'!$C139-'Part 1'!M415)/'6050_Module3Project_Data'!$C139)</f>
        <v>7.6907435248115441E-2</v>
      </c>
      <c r="S415" s="42">
        <f>ABS(('6050_Module3Project_Data'!$C139-'Part 1'!N415)/'6050_Module3Project_Data'!$C139)</f>
        <v>7.6912210699335223E-2</v>
      </c>
      <c r="U415">
        <f>ABS(('6050_Module3Project_Data'!$C139-'Part 1'!K415)/AVERAGE('6050_Module3Project_Data'!$C$2:$C$253))</f>
        <v>8.2458993448849757E-2</v>
      </c>
      <c r="V415">
        <f>ABS(('6050_Module3Project_Data'!$C139-'Part 1'!L415)/AVERAGE('6050_Module3Project_Data'!$C$2:$C$253))</f>
        <v>8.99197216287482E-2</v>
      </c>
      <c r="W415">
        <f>ABS(('6050_Module3Project_Data'!$C139-'Part 1'!M415)/AVERAGE('6050_Module3Project_Data'!$C$2:$C$253))</f>
        <v>9.1788096794653773E-2</v>
      </c>
      <c r="X415" s="41">
        <f>ABS(('6050_Module3Project_Data'!$C139-'Part 1'!N415)/AVERAGE('6050_Module3Project_Data'!$C$2:$C$253))</f>
        <v>9.179379623811311E-2</v>
      </c>
      <c r="Z415" s="39">
        <f t="shared" si="34"/>
        <v>-1.0759301204082061</v>
      </c>
      <c r="AA415">
        <f t="shared" si="35"/>
        <v>-6.9235039443301147</v>
      </c>
      <c r="AB415">
        <f t="shared" si="36"/>
        <v>-11.582143722506499</v>
      </c>
      <c r="AC415">
        <f t="shared" si="37"/>
        <v>-15.693814273080962</v>
      </c>
      <c r="AE415" s="40">
        <f t="shared" si="29"/>
        <v>505.18662779303872</v>
      </c>
      <c r="AF415" s="40">
        <f t="shared" si="29"/>
        <v>499.33905396911683</v>
      </c>
      <c r="AG415" s="40">
        <f t="shared" si="29"/>
        <v>494.68041419094044</v>
      </c>
      <c r="AH415" s="40">
        <f t="shared" si="27"/>
        <v>490.56874364036594</v>
      </c>
      <c r="AJ415" s="42">
        <f>ABS(('6050_Module3Project_Data'!$E139-'Part 1'!AE415)/'6050_Module3Project_Data'!$E139)</f>
        <v>5.5266098855322613E-3</v>
      </c>
      <c r="AK415" s="42">
        <f>ABS(('6050_Module3Project_Data'!$E139-'Part 1'!AF415)/'6050_Module3Project_Data'!$E139)</f>
        <v>6.1124374679388405E-3</v>
      </c>
      <c r="AL415" s="42">
        <f>ABS(('6050_Module3Project_Data'!$E139-'Part 1'!AG415)/'6050_Module3Project_Data'!$E139)</f>
        <v>1.5385023092961882E-2</v>
      </c>
      <c r="AM415" s="42">
        <f>ABS(('6050_Module3Project_Data'!$E139-'Part 1'!AH415)/'6050_Module3Project_Data'!$E139)</f>
        <v>2.3568917761248923E-2</v>
      </c>
      <c r="AO415">
        <f>ABS(('6050_Module3Project_Data'!$E139-'Part 1'!AE415)/AVERAGE('6050_Module3Project_Data'!$E$2:$E$253))</f>
        <v>6.2192753190685344E-3</v>
      </c>
      <c r="AP415">
        <f>ABS(('6050_Module3Project_Data'!$E139-'Part 1'!AF415)/AVERAGE('6050_Module3Project_Data'!$E$2:$E$253))</f>
        <v>6.8785263065552207E-3</v>
      </c>
      <c r="AQ415">
        <f>ABS(('6050_Module3Project_Data'!$E139-'Part 1'!AG415)/AVERAGE('6050_Module3Project_Data'!$E$2:$E$253))</f>
        <v>1.7313270954014894E-2</v>
      </c>
      <c r="AR415" s="41">
        <f>ABS(('6050_Module3Project_Data'!$E139-'Part 1'!AH415)/AVERAGE('6050_Module3Project_Data'!$E$2:$E$253))</f>
        <v>2.6522875970206885E-2</v>
      </c>
    </row>
    <row r="416" spans="5:44" x14ac:dyDescent="0.2">
      <c r="E416" s="39">
        <v>139</v>
      </c>
      <c r="F416" s="29">
        <f t="shared" si="30"/>
        <v>0.92886777999267145</v>
      </c>
      <c r="G416" s="29">
        <f t="shared" si="31"/>
        <v>1.6890446779817458</v>
      </c>
      <c r="H416" s="29">
        <f t="shared" si="32"/>
        <v>3.1484931694633875</v>
      </c>
      <c r="I416" s="29">
        <f t="shared" si="33"/>
        <v>4.7579261558486756</v>
      </c>
      <c r="K416" s="40">
        <f t="shared" si="28"/>
        <v>156.52575333379647</v>
      </c>
      <c r="L416" s="40">
        <f t="shared" si="28"/>
        <v>157.28593023178556</v>
      </c>
      <c r="M416" s="40">
        <f t="shared" si="28"/>
        <v>158.74537872326721</v>
      </c>
      <c r="N416" s="40">
        <f t="shared" si="26"/>
        <v>160.35481170965249</v>
      </c>
      <c r="P416" s="42">
        <f>ABS(('6050_Module3Project_Data'!$C140-'Part 1'!K416)/'6050_Module3Project_Data'!$C140)</f>
        <v>2.4774743813742281E-3</v>
      </c>
      <c r="Q416" s="42">
        <f>ABS(('6050_Module3Project_Data'!$C140-'Part 1'!L416)/'6050_Module3Project_Data'!$C140)</f>
        <v>2.3670547970410087E-3</v>
      </c>
      <c r="R416" s="42">
        <f>ABS(('6050_Module3Project_Data'!$C140-'Part 1'!M416)/'6050_Module3Project_Data'!$C140)</f>
        <v>1.166796991308877E-2</v>
      </c>
      <c r="S416" s="42">
        <f>ABS(('6050_Module3Project_Data'!$C140-'Part 1'!N416)/'6050_Module3Project_Data'!$C140)</f>
        <v>2.1924720787619371E-2</v>
      </c>
      <c r="U416">
        <f>ABS(('6050_Module3Project_Data'!$C140-'Part 1'!K416)/AVERAGE('6050_Module3Project_Data'!$C$2:$C$253))</f>
        <v>2.902681653559322E-3</v>
      </c>
      <c r="V416">
        <f>ABS(('6050_Module3Project_Data'!$C140-'Part 1'!L416)/AVERAGE('6050_Module3Project_Data'!$C$2:$C$253))</f>
        <v>2.7733108297690484E-3</v>
      </c>
      <c r="W416">
        <f>ABS(('6050_Module3Project_Data'!$C140-'Part 1'!M416)/AVERAGE('6050_Module3Project_Data'!$C$2:$C$253))</f>
        <v>1.3670535790654068E-2</v>
      </c>
      <c r="X416" s="41">
        <f>ABS(('6050_Module3Project_Data'!$C140-'Part 1'!N416)/AVERAGE('6050_Module3Project_Data'!$C$2:$C$253))</f>
        <v>2.5687645962390437E-2</v>
      </c>
      <c r="Z416" s="39">
        <f t="shared" si="34"/>
        <v>-1.3230506019401933</v>
      </c>
      <c r="AA416">
        <f t="shared" si="35"/>
        <v>-5.0787153778253256</v>
      </c>
      <c r="AB416">
        <f t="shared" si="36"/>
        <v>-6.0197770058434852</v>
      </c>
      <c r="AC416">
        <f t="shared" si="37"/>
        <v>-4.9879888770707055</v>
      </c>
      <c r="AE416" s="40">
        <f t="shared" si="29"/>
        <v>502.62797478343862</v>
      </c>
      <c r="AF416" s="40">
        <f t="shared" si="29"/>
        <v>498.87231000755344</v>
      </c>
      <c r="AG416" s="40">
        <f t="shared" si="29"/>
        <v>497.9312483795353</v>
      </c>
      <c r="AH416" s="40">
        <f t="shared" si="27"/>
        <v>498.96303650830805</v>
      </c>
      <c r="AJ416" s="42">
        <f>ABS(('6050_Module3Project_Data'!$E140-'Part 1'!AE416)/'6050_Module3Project_Data'!$E140)</f>
        <v>2.556206596104885E-2</v>
      </c>
      <c r="AK416" s="42">
        <f>ABS(('6050_Module3Project_Data'!$E140-'Part 1'!AF416)/'6050_Module3Project_Data'!$E140)</f>
        <v>1.7899007954232844E-2</v>
      </c>
      <c r="AL416" s="42">
        <f>ABS(('6050_Module3Project_Data'!$E140-'Part 1'!AG416)/'6050_Module3Project_Data'!$E140)</f>
        <v>1.597886590912926E-2</v>
      </c>
      <c r="AM416" s="42">
        <f>ABS(('6050_Module3Project_Data'!$E140-'Part 1'!AH416)/'6050_Module3Project_Data'!$E140)</f>
        <v>1.8084126296663759E-2</v>
      </c>
      <c r="AO416">
        <f>ABS(('6050_Module3Project_Data'!$E140-'Part 1'!AE416)/AVERAGE('6050_Module3Project_Data'!$E$2:$E$253))</f>
        <v>2.8061013597884588E-2</v>
      </c>
      <c r="AP416">
        <f>ABS(('6050_Module3Project_Data'!$E140-'Part 1'!AF416)/AVERAGE('6050_Module3Project_Data'!$E$2:$E$253))</f>
        <v>1.9648815019792067E-2</v>
      </c>
      <c r="AQ416">
        <f>ABS(('6050_Module3Project_Data'!$E140-'Part 1'!AG416)/AVERAGE('6050_Module3Project_Data'!$E$2:$E$253))</f>
        <v>1.7540959883214882E-2</v>
      </c>
      <c r="AR416" s="41">
        <f>ABS(('6050_Module3Project_Data'!$E140-'Part 1'!AH416)/AVERAGE('6050_Module3Project_Data'!$E$2:$E$253))</f>
        <v>1.9852030531874978E-2</v>
      </c>
    </row>
    <row r="417" spans="5:44" x14ac:dyDescent="0.2">
      <c r="E417" s="39">
        <v>140</v>
      </c>
      <c r="F417" s="29">
        <f t="shared" si="30"/>
        <v>0.90120855753767715</v>
      </c>
      <c r="G417" s="29">
        <f t="shared" si="31"/>
        <v>1.3296554738761275</v>
      </c>
      <c r="H417" s="29">
        <f t="shared" si="32"/>
        <v>1.7337402684159748</v>
      </c>
      <c r="I417" s="29">
        <f t="shared" si="33"/>
        <v>1.5840425653438948</v>
      </c>
      <c r="K417" s="40">
        <f t="shared" si="28"/>
        <v>157.28866577905919</v>
      </c>
      <c r="L417" s="40">
        <f t="shared" si="28"/>
        <v>157.71711269539765</v>
      </c>
      <c r="M417" s="40">
        <f t="shared" si="28"/>
        <v>158.12119748993749</v>
      </c>
      <c r="N417" s="40">
        <f t="shared" si="26"/>
        <v>157.97149978686542</v>
      </c>
      <c r="P417" s="42">
        <f>ABS(('6050_Module3Project_Data'!$C141-'Part 1'!K417)/'6050_Module3Project_Data'!$C141)</f>
        <v>1.4795055974481493E-2</v>
      </c>
      <c r="Q417" s="42">
        <f>ABS(('6050_Module3Project_Data'!$C141-'Part 1'!L417)/'6050_Module3Project_Data'!$C141)</f>
        <v>1.7559309903995502E-2</v>
      </c>
      <c r="R417" s="42">
        <f>ABS(('6050_Module3Project_Data'!$C141-'Part 1'!M417)/'6050_Module3Project_Data'!$C141)</f>
        <v>2.0166384289568233E-2</v>
      </c>
      <c r="S417" s="42">
        <f>ABS(('6050_Module3Project_Data'!$C141-'Part 1'!N417)/'6050_Module3Project_Data'!$C141)</f>
        <v>1.9200564608818596E-2</v>
      </c>
      <c r="U417">
        <f>ABS(('6050_Module3Project_Data'!$C141-'Part 1'!K417)/AVERAGE('6050_Module3Project_Data'!$C$2:$C$253))</f>
        <v>1.7122329208092906E-2</v>
      </c>
      <c r="V417">
        <f>ABS(('6050_Module3Project_Data'!$C141-'Part 1'!L417)/AVERAGE('6050_Module3Project_Data'!$C$2:$C$253))</f>
        <v>2.0321402322621088E-2</v>
      </c>
      <c r="W417">
        <f>ABS(('6050_Module3Project_Data'!$C141-'Part 1'!M417)/AVERAGE('6050_Module3Project_Data'!$C$2:$C$253))</f>
        <v>2.3338571434840496E-2</v>
      </c>
      <c r="X417" s="41">
        <f>ABS(('6050_Module3Project_Data'!$C141-'Part 1'!N417)/AVERAGE('6050_Module3Project_Data'!$C$2:$C$253))</f>
        <v>2.222082760487638E-2</v>
      </c>
      <c r="Z417" s="39">
        <f t="shared" si="34"/>
        <v>-2.7205627957976146</v>
      </c>
      <c r="AA417">
        <f t="shared" si="35"/>
        <v>-6.3714738551861148</v>
      </c>
      <c r="AB417">
        <f t="shared" si="36"/>
        <v>-7.3942777450737731</v>
      </c>
      <c r="AC417">
        <f t="shared" si="37"/>
        <v>-7.6460870323959798</v>
      </c>
      <c r="AE417" s="40">
        <f t="shared" si="29"/>
        <v>492.91985101835388</v>
      </c>
      <c r="AF417" s="40">
        <f t="shared" si="29"/>
        <v>489.26893995896535</v>
      </c>
      <c r="AG417" s="40">
        <f t="shared" si="29"/>
        <v>488.24613606907769</v>
      </c>
      <c r="AH417" s="40">
        <f t="shared" si="27"/>
        <v>487.99432678175549</v>
      </c>
      <c r="AJ417" s="42">
        <f>ABS(('6050_Module3Project_Data'!$E141-'Part 1'!AE417)/'6050_Module3Project_Data'!$E141)</f>
        <v>6.328536344280716E-3</v>
      </c>
      <c r="AK417" s="42">
        <f>ABS(('6050_Module3Project_Data'!$E141-'Part 1'!AF417)/'6050_Module3Project_Data'!$E141)</f>
        <v>1.1250404900205032E-3</v>
      </c>
      <c r="AL417" s="42">
        <f>ABS(('6050_Module3Project_Data'!$E141-'Part 1'!AG417)/'6050_Module3Project_Data'!$E141)</f>
        <v>3.2131624014254375E-3</v>
      </c>
      <c r="AM417" s="42">
        <f>ABS(('6050_Module3Project_Data'!$E141-'Part 1'!AH417)/'6050_Module3Project_Data'!$E141)</f>
        <v>3.7272477461834713E-3</v>
      </c>
      <c r="AO417">
        <f>ABS(('6050_Module3Project_Data'!$E141-'Part 1'!AE417)/AVERAGE('6050_Module3Project_Data'!$E$2:$E$253))</f>
        <v>6.9432450647035323E-3</v>
      </c>
      <c r="AP417">
        <f>ABS(('6050_Module3Project_Data'!$E141-'Part 1'!AF417)/AVERAGE('6050_Module3Project_Data'!$E$2:$E$253))</f>
        <v>1.23431887011061E-3</v>
      </c>
      <c r="AQ417">
        <f>ABS(('6050_Module3Project_Data'!$E141-'Part 1'!AG417)/AVERAGE('6050_Module3Project_Data'!$E$2:$E$253))</f>
        <v>3.5252659970816348E-3</v>
      </c>
      <c r="AR417" s="41">
        <f>ABS(('6050_Module3Project_Data'!$E141-'Part 1'!AH417)/AVERAGE('6050_Module3Project_Data'!$E$2:$E$253))</f>
        <v>4.0892859123742792E-3</v>
      </c>
    </row>
    <row r="418" spans="5:44" x14ac:dyDescent="0.2">
      <c r="E418" s="39">
        <v>141</v>
      </c>
      <c r="F418" s="29">
        <f t="shared" si="30"/>
        <v>0.55393182344756031</v>
      </c>
      <c r="G418" s="29">
        <f t="shared" si="31"/>
        <v>0.46372323916051361</v>
      </c>
      <c r="H418" s="29">
        <f t="shared" si="32"/>
        <v>0.19239103961864579</v>
      </c>
      <c r="I418" s="29">
        <f t="shared" si="33"/>
        <v>-0.35133157726154673</v>
      </c>
      <c r="K418" s="40">
        <f t="shared" si="28"/>
        <v>156.10621393205616</v>
      </c>
      <c r="L418" s="40">
        <f t="shared" si="28"/>
        <v>156.01600534776912</v>
      </c>
      <c r="M418" s="40">
        <f t="shared" si="28"/>
        <v>155.74467314822726</v>
      </c>
      <c r="N418" s="40">
        <f t="shared" si="26"/>
        <v>155.20095053134708</v>
      </c>
      <c r="P418" s="42">
        <f>ABS(('6050_Module3Project_Data'!$C142-'Part 1'!K418)/'6050_Module3Project_Data'!$C142)</f>
        <v>4.5394951092686486E-2</v>
      </c>
      <c r="Q418" s="42">
        <f>ABS(('6050_Module3Project_Data'!$C142-'Part 1'!L418)/'6050_Module3Project_Data'!$C142)</f>
        <v>4.479085215143655E-2</v>
      </c>
      <c r="R418" s="42">
        <f>ABS(('6050_Module3Project_Data'!$C142-'Part 1'!M418)/'6050_Module3Project_Data'!$C142)</f>
        <v>4.2973824473131646E-2</v>
      </c>
      <c r="S418" s="42">
        <f>ABS(('6050_Module3Project_Data'!$C142-'Part 1'!N418)/'6050_Module3Project_Data'!$C142)</f>
        <v>3.9332682559787661E-2</v>
      </c>
      <c r="U418">
        <f>ABS(('6050_Module3Project_Data'!$C142-'Part 1'!K418)/AVERAGE('6050_Module3Project_Data'!$C$2:$C$253))</f>
        <v>5.0614446232661162E-2</v>
      </c>
      <c r="V418">
        <f>ABS(('6050_Module3Project_Data'!$C142-'Part 1'!L418)/AVERAGE('6050_Module3Project_Data'!$C$2:$C$253))</f>
        <v>4.9940888212548468E-2</v>
      </c>
      <c r="W418">
        <f>ABS(('6050_Module3Project_Data'!$C142-'Part 1'!M418)/AVERAGE('6050_Module3Project_Data'!$C$2:$C$253))</f>
        <v>4.7914939345701076E-2</v>
      </c>
      <c r="X418" s="41">
        <f>ABS(('6050_Module3Project_Data'!$C142-'Part 1'!N418)/AVERAGE('6050_Module3Project_Data'!$C$2:$C$253))</f>
        <v>4.3855140245529133E-2</v>
      </c>
      <c r="Z418" s="39">
        <f t="shared" si="34"/>
        <v>-2.8748990183362673</v>
      </c>
      <c r="AA418">
        <f t="shared" si="35"/>
        <v>-5.2197818765080193</v>
      </c>
      <c r="AB418">
        <f t="shared" si="36"/>
        <v>-5.053057443124036</v>
      </c>
      <c r="AC418">
        <f t="shared" si="37"/>
        <v>-4.3230125332718981</v>
      </c>
      <c r="AE418" s="40">
        <f t="shared" si="29"/>
        <v>489.27327088732432</v>
      </c>
      <c r="AF418" s="40">
        <f t="shared" si="29"/>
        <v>486.92838802915259</v>
      </c>
      <c r="AG418" s="40">
        <f t="shared" si="29"/>
        <v>487.09511246253658</v>
      </c>
      <c r="AH418" s="40">
        <f t="shared" si="27"/>
        <v>487.82515737238873</v>
      </c>
      <c r="AJ418" s="42">
        <f>ABS(('6050_Module3Project_Data'!$E142-'Part 1'!AE418)/'6050_Module3Project_Data'!$E142)</f>
        <v>2.4484452061258825E-2</v>
      </c>
      <c r="AK418" s="42">
        <f>ABS(('6050_Module3Project_Data'!$E142-'Part 1'!AF418)/'6050_Module3Project_Data'!$E142)</f>
        <v>1.9574525087841282E-2</v>
      </c>
      <c r="AL418" s="42">
        <f>ABS(('6050_Module3Project_Data'!$E142-'Part 1'!AG418)/'6050_Module3Project_Data'!$E142)</f>
        <v>1.9923627726272465E-2</v>
      </c>
      <c r="AM418" s="42">
        <f>ABS(('6050_Module3Project_Data'!$E142-'Part 1'!AH418)/'6050_Module3Project_Data'!$E142)</f>
        <v>2.1452261526548538E-2</v>
      </c>
      <c r="AO418">
        <f>ABS(('6050_Module3Project_Data'!$E142-'Part 1'!AE418)/AVERAGE('6050_Module3Project_Data'!$E$2:$E$253))</f>
        <v>2.6191429567053743E-2</v>
      </c>
      <c r="AP418">
        <f>ABS(('6050_Module3Project_Data'!$E142-'Part 1'!AF418)/AVERAGE('6050_Module3Project_Data'!$E$2:$E$253))</f>
        <v>2.0939198225225164E-2</v>
      </c>
      <c r="AQ418">
        <f>ABS(('6050_Module3Project_Data'!$E142-'Part 1'!AG418)/AVERAGE('6050_Module3Project_Data'!$E$2:$E$253))</f>
        <v>2.1312639180459385E-2</v>
      </c>
      <c r="AR418" s="41">
        <f>ABS(('6050_Module3Project_Data'!$E142-'Part 1'!AH418)/AVERAGE('6050_Module3Project_Data'!$E$2:$E$253))</f>
        <v>2.2947844428817719E-2</v>
      </c>
    </row>
    <row r="419" spans="5:44" x14ac:dyDescent="0.2">
      <c r="E419" s="39">
        <v>142</v>
      </c>
      <c r="F419" s="29">
        <f t="shared" si="30"/>
        <v>-0.30382846627498666</v>
      </c>
      <c r="G419" s="29">
        <f t="shared" si="31"/>
        <v>-1.2157139065697617</v>
      </c>
      <c r="H419" s="29">
        <f t="shared" si="32"/>
        <v>-2.1639653592516463</v>
      </c>
      <c r="I419" s="29">
        <f t="shared" si="33"/>
        <v>-3.0581620155844491</v>
      </c>
      <c r="K419" s="40">
        <f t="shared" si="28"/>
        <v>151.51358401716845</v>
      </c>
      <c r="L419" s="40">
        <f t="shared" si="28"/>
        <v>150.60169857687367</v>
      </c>
      <c r="M419" s="40">
        <f t="shared" si="28"/>
        <v>149.65344712419179</v>
      </c>
      <c r="N419" s="40">
        <f t="shared" si="26"/>
        <v>148.75925046785898</v>
      </c>
      <c r="P419" s="42">
        <f>ABS(('6050_Module3Project_Data'!$C143-'Part 1'!K419)/'6050_Module3Project_Data'!$C143)</f>
        <v>7.0995041287794346E-3</v>
      </c>
      <c r="Q419" s="42">
        <f>ABS(('6050_Module3Project_Data'!$C143-'Part 1'!L419)/'6050_Module3Project_Data'!$C143)</f>
        <v>1.0382695490531279E-3</v>
      </c>
      <c r="R419" s="42">
        <f>ABS(('6050_Module3Project_Data'!$C143-'Part 1'!M419)/'6050_Module3Project_Data'!$C143)</f>
        <v>5.2646872054852084E-3</v>
      </c>
      <c r="S419" s="42">
        <f>ABS(('6050_Module3Project_Data'!$C143-'Part 1'!N419)/'6050_Module3Project_Data'!$C143)</f>
        <v>1.1208345756155765E-2</v>
      </c>
      <c r="U419">
        <f>ABS(('6050_Module3Project_Data'!$C143-'Part 1'!K419)/AVERAGE('6050_Module3Project_Data'!$C$2:$C$253))</f>
        <v>7.9750671763579185E-3</v>
      </c>
      <c r="V419">
        <f>ABS(('6050_Module3Project_Data'!$C143-'Part 1'!L419)/AVERAGE('6050_Module3Project_Data'!$C$2:$C$253))</f>
        <v>1.1663165836187921E-3</v>
      </c>
      <c r="W419">
        <f>ABS(('6050_Module3Project_Data'!$C143-'Part 1'!M419)/AVERAGE('6050_Module3Project_Data'!$C$2:$C$253))</f>
        <v>5.9139671397690939E-3</v>
      </c>
      <c r="X419" s="41">
        <f>ABS(('6050_Module3Project_Data'!$C143-'Part 1'!N419)/AVERAGE('6050_Module3Project_Data'!$C$2:$C$253))</f>
        <v>1.2590641363082933E-2</v>
      </c>
      <c r="Z419" s="39">
        <f t="shared" si="34"/>
        <v>-4.0481012113482864</v>
      </c>
      <c r="AA419">
        <f t="shared" si="35"/>
        <v>-6.6282331192633572</v>
      </c>
      <c r="AB419">
        <f t="shared" si="36"/>
        <v>-7.2657689672874328</v>
      </c>
      <c r="AC419">
        <f t="shared" si="37"/>
        <v>-7.8573304933714709</v>
      </c>
      <c r="AE419" s="40">
        <f t="shared" si="29"/>
        <v>479.35915871091595</v>
      </c>
      <c r="AF419" s="40">
        <f t="shared" si="29"/>
        <v>476.77902680300087</v>
      </c>
      <c r="AG419" s="40">
        <f t="shared" si="29"/>
        <v>476.1414909549768</v>
      </c>
      <c r="AH419" s="40">
        <f t="shared" si="27"/>
        <v>475.54992942889277</v>
      </c>
      <c r="AJ419" s="42">
        <f>ABS(('6050_Module3Project_Data'!$E143-'Part 1'!AE419)/'6050_Module3Project_Data'!$E143)</f>
        <v>2.2704828002584328E-3</v>
      </c>
      <c r="AK419" s="42">
        <f>ABS(('6050_Module3Project_Data'!$E143-'Part 1'!AF419)/'6050_Module3Project_Data'!$E143)</f>
        <v>7.6407228718541149E-3</v>
      </c>
      <c r="AL419" s="42">
        <f>ABS(('6050_Module3Project_Data'!$E143-'Part 1'!AG419)/'6050_Module3Project_Data'!$E143)</f>
        <v>8.9676785006088527E-3</v>
      </c>
      <c r="AM419" s="42">
        <f>ABS(('6050_Module3Project_Data'!$E143-'Part 1'!AH419)/'6050_Module3Project_Data'!$E143)</f>
        <v>1.0198944003913246E-2</v>
      </c>
      <c r="AO419">
        <f>ABS(('6050_Module3Project_Data'!$E143-'Part 1'!AE419)/AVERAGE('6050_Module3Project_Data'!$E$2:$E$253))</f>
        <v>2.4433693413484503E-3</v>
      </c>
      <c r="AP419">
        <f>ABS(('6050_Module3Project_Data'!$E143-'Part 1'!AF419)/AVERAGE('6050_Module3Project_Data'!$E$2:$E$253))</f>
        <v>8.2225278291926541E-3</v>
      </c>
      <c r="AQ419">
        <f>ABS(('6050_Module3Project_Data'!$E143-'Part 1'!AG419)/AVERAGE('6050_Module3Project_Data'!$E$2:$E$253))</f>
        <v>9.6505248614802523E-3</v>
      </c>
      <c r="AR419" s="41">
        <f>ABS(('6050_Module3Project_Data'!$E143-'Part 1'!AH419)/AVERAGE('6050_Module3Project_Data'!$E$2:$E$253))</f>
        <v>1.0975545417236719E-2</v>
      </c>
    </row>
    <row r="420" spans="5:44" x14ac:dyDescent="0.2">
      <c r="E420" s="39">
        <v>143</v>
      </c>
      <c r="F420" s="29">
        <f t="shared" si="30"/>
        <v>-0.40769279903320299</v>
      </c>
      <c r="G420" s="29">
        <f t="shared" si="31"/>
        <v>-1.0586883959682845</v>
      </c>
      <c r="H420" s="29">
        <f t="shared" si="32"/>
        <v>-1.3594762217402994</v>
      </c>
      <c r="I420" s="29">
        <f t="shared" si="33"/>
        <v>-1.2701525071697444</v>
      </c>
      <c r="K420" s="40">
        <f t="shared" si="28"/>
        <v>150.58656955434415</v>
      </c>
      <c r="L420" s="40">
        <f t="shared" si="28"/>
        <v>149.93557395740908</v>
      </c>
      <c r="M420" s="40">
        <f t="shared" si="28"/>
        <v>149.63478613163707</v>
      </c>
      <c r="N420" s="40">
        <f t="shared" si="26"/>
        <v>149.72410984620763</v>
      </c>
      <c r="P420" s="42">
        <f>ABS(('6050_Module3Project_Data'!$C144-'Part 1'!K420)/'6050_Module3Project_Data'!$C144)</f>
        <v>1.4230959404543579E-2</v>
      </c>
      <c r="Q420" s="42">
        <f>ABS(('6050_Module3Project_Data'!$C144-'Part 1'!L420)/'6050_Module3Project_Data'!$C144)</f>
        <v>1.8492503491255547E-2</v>
      </c>
      <c r="R420" s="42">
        <f>ABS(('6050_Module3Project_Data'!$C144-'Part 1'!M420)/'6050_Module3Project_Data'!$C144)</f>
        <v>2.0461519236229127E-2</v>
      </c>
      <c r="S420" s="42">
        <f>ABS(('6050_Module3Project_Data'!$C144-'Part 1'!N420)/'6050_Module3Project_Data'!$C144)</f>
        <v>1.9876788787323716E-2</v>
      </c>
      <c r="U420">
        <f>ABS(('6050_Module3Project_Data'!$C144-'Part 1'!K420)/AVERAGE('6050_Module3Project_Data'!$C$2:$C$253))</f>
        <v>1.6232013297796364E-2</v>
      </c>
      <c r="V420">
        <f>ABS(('6050_Module3Project_Data'!$C144-'Part 1'!L420)/AVERAGE('6050_Module3Project_Data'!$C$2:$C$253))</f>
        <v>2.1092784684901077E-2</v>
      </c>
      <c r="W420">
        <f>ABS(('6050_Module3Project_Data'!$C144-'Part 1'!M420)/AVERAGE('6050_Module3Project_Data'!$C$2:$C$253))</f>
        <v>2.3338669087169642E-2</v>
      </c>
      <c r="X420" s="41">
        <f>ABS(('6050_Module3Project_Data'!$C144-'Part 1'!N420)/AVERAGE('6050_Module3Project_Data'!$C$2:$C$253))</f>
        <v>2.2671718100068326E-2</v>
      </c>
      <c r="Z420" s="39">
        <f t="shared" si="34"/>
        <v>-3.5933506957503409</v>
      </c>
      <c r="AA420">
        <f t="shared" si="35"/>
        <v>-4.6866793249014371</v>
      </c>
      <c r="AB420">
        <f t="shared" si="36"/>
        <v>-3.9709167669301073</v>
      </c>
      <c r="AC420">
        <f t="shared" si="37"/>
        <v>-2.9909450053611391</v>
      </c>
      <c r="AE420" s="40">
        <f t="shared" si="29"/>
        <v>478.03956059315533</v>
      </c>
      <c r="AF420" s="40">
        <f t="shared" si="29"/>
        <v>476.94623196400426</v>
      </c>
      <c r="AG420" s="40">
        <f t="shared" si="29"/>
        <v>477.6619945219756</v>
      </c>
      <c r="AH420" s="40">
        <f t="shared" si="27"/>
        <v>478.64196628354455</v>
      </c>
      <c r="AJ420" s="42">
        <f>ABS(('6050_Module3Project_Data'!$E144-'Part 1'!AE420)/'6050_Module3Project_Data'!$E144)</f>
        <v>3.5529977854489178E-2</v>
      </c>
      <c r="AK420" s="42">
        <f>ABS(('6050_Module3Project_Data'!$E144-'Part 1'!AF420)/'6050_Module3Project_Data'!$E144)</f>
        <v>3.7735826018731586E-2</v>
      </c>
      <c r="AL420" s="42">
        <f>ABS(('6050_Module3Project_Data'!$E144-'Part 1'!AG420)/'6050_Module3Project_Data'!$E144)</f>
        <v>3.6291737313434928E-2</v>
      </c>
      <c r="AM420" s="42">
        <f>ABS(('6050_Module3Project_Data'!$E144-'Part 1'!AH420)/'6050_Module3Project_Data'!$E144)</f>
        <v>3.4314592607231902E-2</v>
      </c>
      <c r="AO420">
        <f>ABS(('6050_Module3Project_Data'!$E144-'Part 1'!AE420)/AVERAGE('6050_Module3Project_Data'!$E$2:$E$253))</f>
        <v>3.9445070543740468E-2</v>
      </c>
      <c r="AP420">
        <f>ABS(('6050_Module3Project_Data'!$E144-'Part 1'!AF420)/AVERAGE('6050_Module3Project_Data'!$E$2:$E$253))</f>
        <v>4.1893983875565928E-2</v>
      </c>
      <c r="AQ420">
        <f>ABS(('6050_Module3Project_Data'!$E144-'Part 1'!AG420)/AVERAGE('6050_Module3Project_Data'!$E$2:$E$253))</f>
        <v>4.0290769230031095E-2</v>
      </c>
      <c r="AR420" s="41">
        <f>ABS(('6050_Module3Project_Data'!$E144-'Part 1'!AH420)/AVERAGE('6050_Module3Project_Data'!$E$2:$E$253))</f>
        <v>3.8095760476275074E-2</v>
      </c>
    </row>
    <row r="421" spans="5:44" x14ac:dyDescent="0.2">
      <c r="E421" s="39">
        <v>144</v>
      </c>
      <c r="F421" s="29">
        <f t="shared" si="30"/>
        <v>-0.11420596163184474</v>
      </c>
      <c r="G421" s="29">
        <f t="shared" si="31"/>
        <v>-0.21131648239153539</v>
      </c>
      <c r="H421" s="29">
        <f t="shared" si="32"/>
        <v>9.2054344088033146E-2</v>
      </c>
      <c r="I421" s="29">
        <f t="shared" si="33"/>
        <v>0.59376260894492172</v>
      </c>
      <c r="K421" s="40">
        <f t="shared" si="28"/>
        <v>151.9397977797191</v>
      </c>
      <c r="L421" s="40">
        <f t="shared" si="28"/>
        <v>151.84268725895942</v>
      </c>
      <c r="M421" s="40">
        <f t="shared" si="28"/>
        <v>152.14605808543899</v>
      </c>
      <c r="N421" s="40">
        <f t="shared" si="26"/>
        <v>152.64776635029588</v>
      </c>
      <c r="P421" s="42">
        <f>ABS(('6050_Module3Project_Data'!$C145-'Part 1'!K421)/'6050_Module3Project_Data'!$C145)</f>
        <v>1.2820610042137156E-2</v>
      </c>
      <c r="Q421" s="42">
        <f>ABS(('6050_Module3Project_Data'!$C145-'Part 1'!L421)/'6050_Module3Project_Data'!$C145)</f>
        <v>1.2173277754516709E-2</v>
      </c>
      <c r="R421" s="42">
        <f>ABS(('6050_Module3Project_Data'!$C145-'Part 1'!M421)/'6050_Module3Project_Data'!$C145)</f>
        <v>1.419552755367399E-2</v>
      </c>
      <c r="S421" s="42">
        <f>ABS(('6050_Module3Project_Data'!$C145-'Part 1'!N421)/'6050_Module3Project_Data'!$C145)</f>
        <v>1.753988155638388E-2</v>
      </c>
      <c r="U421">
        <f>ABS(('6050_Module3Project_Data'!$C145-'Part 1'!K421)/AVERAGE('6050_Module3Project_Data'!$C$2:$C$253))</f>
        <v>1.4360674844140577E-2</v>
      </c>
      <c r="V421">
        <f>ABS(('6050_Module3Project_Data'!$C145-'Part 1'!L421)/AVERAGE('6050_Module3Project_Data'!$C$2:$C$253))</f>
        <v>1.3635582319831859E-2</v>
      </c>
      <c r="W421">
        <f>ABS(('6050_Module3Project_Data'!$C145-'Part 1'!M421)/AVERAGE('6050_Module3Project_Data'!$C$2:$C$253))</f>
        <v>1.5900753144299527E-2</v>
      </c>
      <c r="X421" s="41">
        <f>ABS(('6050_Module3Project_Data'!$C145-'Part 1'!N421)/AVERAGE('6050_Module3Project_Data'!$C$2:$C$253))</f>
        <v>1.9646844807548556E-2</v>
      </c>
      <c r="Z421" s="39">
        <f t="shared" si="34"/>
        <v>-1.1926306432689524</v>
      </c>
      <c r="AA421">
        <f t="shared" si="35"/>
        <v>0.55209223172177913</v>
      </c>
      <c r="AB421">
        <f t="shared" si="36"/>
        <v>3.4577830332219186</v>
      </c>
      <c r="AC421">
        <f t="shared" si="37"/>
        <v>6.1300106522530555</v>
      </c>
      <c r="AE421" s="40">
        <f t="shared" si="29"/>
        <v>488.85053021229334</v>
      </c>
      <c r="AF421" s="40">
        <f t="shared" si="29"/>
        <v>490.59525308728405</v>
      </c>
      <c r="AG421" s="40">
        <f t="shared" si="29"/>
        <v>493.50094388878421</v>
      </c>
      <c r="AH421" s="40">
        <f t="shared" si="27"/>
        <v>496.17317150781537</v>
      </c>
      <c r="AJ421" s="42">
        <f>ABS(('6050_Module3Project_Data'!$E145-'Part 1'!AE421)/'6050_Module3Project_Data'!$E145)</f>
        <v>6.9705923207749652E-4</v>
      </c>
      <c r="AK421" s="42">
        <f>ABS(('6050_Module3Project_Data'!$E145-'Part 1'!AF421)/'6050_Module3Project_Data'!$E145)</f>
        <v>4.268578423066066E-3</v>
      </c>
      <c r="AL421" s="42">
        <f>ABS(('6050_Module3Project_Data'!$E145-'Part 1'!AG421)/'6050_Module3Project_Data'!$E145)</f>
        <v>1.0216646514218938E-2</v>
      </c>
      <c r="AM421" s="42">
        <f>ABS(('6050_Module3Project_Data'!$E145-'Part 1'!AH421)/'6050_Module3Project_Data'!$E145)</f>
        <v>1.5686805907933702E-2</v>
      </c>
      <c r="AO421">
        <f>ABS(('6050_Module3Project_Data'!$E145-'Part 1'!AE421)/AVERAGE('6050_Module3Project_Data'!$E$2:$E$253))</f>
        <v>7.6272124884482599E-4</v>
      </c>
      <c r="AP421">
        <f>ABS(('6050_Module3Project_Data'!$E145-'Part 1'!AF421)/AVERAGE('6050_Module3Project_Data'!$E$2:$E$253))</f>
        <v>4.6706726140470466E-3</v>
      </c>
      <c r="AQ421">
        <f>ABS(('6050_Module3Project_Data'!$E145-'Part 1'!AG421)/AVERAGE('6050_Module3Project_Data'!$E$2:$E$253))</f>
        <v>1.1179040502923674E-2</v>
      </c>
      <c r="AR421" s="41">
        <f>ABS(('6050_Module3Project_Data'!$E145-'Part 1'!AH421)/AVERAGE('6050_Module3Project_Data'!$E$2:$E$253))</f>
        <v>1.7164481355230656E-2</v>
      </c>
    </row>
    <row r="422" spans="5:44" x14ac:dyDescent="0.2">
      <c r="E422" s="39">
        <v>145</v>
      </c>
      <c r="F422" s="29">
        <f t="shared" si="30"/>
        <v>-0.3358658422675932</v>
      </c>
      <c r="G422" s="29">
        <f t="shared" si="31"/>
        <v>-0.61579203535915605</v>
      </c>
      <c r="H422" s="29">
        <f t="shared" si="32"/>
        <v>-0.69668148125113893</v>
      </c>
      <c r="I422" s="29">
        <f t="shared" si="33"/>
        <v>-0.85925177005948539</v>
      </c>
      <c r="K422" s="40">
        <f t="shared" si="28"/>
        <v>150.49563253427277</v>
      </c>
      <c r="L422" s="40">
        <f t="shared" si="28"/>
        <v>150.2157063411812</v>
      </c>
      <c r="M422" s="40">
        <f t="shared" si="28"/>
        <v>150.13481689528922</v>
      </c>
      <c r="N422" s="40">
        <f t="shared" si="26"/>
        <v>149.97224660648089</v>
      </c>
      <c r="P422" s="42">
        <f>ABS(('6050_Module3Project_Data'!$C146-'Part 1'!K422)/'6050_Module3Project_Data'!$C146)</f>
        <v>7.7854240978920278E-3</v>
      </c>
      <c r="Q422" s="42">
        <f>ABS(('6050_Module3Project_Data'!$C146-'Part 1'!L422)/'6050_Module3Project_Data'!$C146)</f>
        <v>9.6309716681777686E-3</v>
      </c>
      <c r="R422" s="42">
        <f>ABS(('6050_Module3Project_Data'!$C146-'Part 1'!M422)/'6050_Module3Project_Data'!$C146)</f>
        <v>1.0164274102933763E-2</v>
      </c>
      <c r="S422" s="42">
        <f>ABS(('6050_Module3Project_Data'!$C146-'Part 1'!N422)/'6050_Module3Project_Data'!$C146)</f>
        <v>1.1236096636571087E-2</v>
      </c>
      <c r="U422">
        <f>ABS(('6050_Module3Project_Data'!$C146-'Part 1'!K422)/AVERAGE('6050_Module3Project_Data'!$C$2:$C$253))</f>
        <v>8.8171395308347354E-3</v>
      </c>
      <c r="V422">
        <f>ABS(('6050_Module3Project_Data'!$C146-'Part 1'!L422)/AVERAGE('6050_Module3Project_Data'!$C$2:$C$253))</f>
        <v>1.0907256939134731E-2</v>
      </c>
      <c r="W422">
        <f>ABS(('6050_Module3Project_Data'!$C146-'Part 1'!M422)/AVERAGE('6050_Module3Project_Data'!$C$2:$C$253))</f>
        <v>1.151123199820064E-2</v>
      </c>
      <c r="X422" s="41">
        <f>ABS(('6050_Module3Project_Data'!$C146-'Part 1'!N422)/AVERAGE('6050_Module3Project_Data'!$C$2:$C$253))</f>
        <v>1.2725091219297133E-2</v>
      </c>
      <c r="Z422" s="39">
        <f t="shared" si="34"/>
        <v>-1.1380826412826284</v>
      </c>
      <c r="AA422">
        <f t="shared" si="35"/>
        <v>-3.6700914301865173E-2</v>
      </c>
      <c r="AB422">
        <f t="shared" si="36"/>
        <v>0.83117883328636866</v>
      </c>
      <c r="AC422">
        <f t="shared" si="37"/>
        <v>0.4900896237807455</v>
      </c>
      <c r="AE422" s="40">
        <f t="shared" si="29"/>
        <v>487.98518758094235</v>
      </c>
      <c r="AF422" s="40">
        <f t="shared" si="29"/>
        <v>489.08656930792307</v>
      </c>
      <c r="AG422" s="40">
        <f t="shared" si="29"/>
        <v>489.9544490555113</v>
      </c>
      <c r="AH422" s="40">
        <f t="shared" si="27"/>
        <v>489.61335984600572</v>
      </c>
      <c r="AJ422" s="42">
        <f>ABS(('6050_Module3Project_Data'!$E146-'Part 1'!AE422)/'6050_Module3Project_Data'!$E146)</f>
        <v>7.2349250771098616E-3</v>
      </c>
      <c r="AK422" s="42">
        <f>ABS(('6050_Module3Project_Data'!$E146-'Part 1'!AF422)/'6050_Module3Project_Data'!$E146)</f>
        <v>9.50825256632328E-3</v>
      </c>
      <c r="AL422" s="42">
        <f>ABS(('6050_Module3Project_Data'!$E146-'Part 1'!AG422)/'6050_Module3Project_Data'!$E146)</f>
        <v>1.1299615941247397E-2</v>
      </c>
      <c r="AM422" s="42">
        <f>ABS(('6050_Module3Project_Data'!$E146-'Part 1'!AH422)/'6050_Module3Project_Data'!$E146)</f>
        <v>1.0595584398642468E-2</v>
      </c>
      <c r="AO422">
        <f>ABS(('6050_Module3Project_Data'!$E146-'Part 1'!AE422)/AVERAGE('6050_Module3Project_Data'!$E$2:$E$253))</f>
        <v>7.8511377371844569E-3</v>
      </c>
      <c r="AP422">
        <f>ABS(('6050_Module3Project_Data'!$E146-'Part 1'!AF422)/AVERAGE('6050_Module3Project_Data'!$E$2:$E$253))</f>
        <v>1.031808895634927E-2</v>
      </c>
      <c r="AQ422">
        <f>ABS(('6050_Module3Project_Data'!$E146-'Part 1'!AG422)/AVERAGE('6050_Module3Project_Data'!$E$2:$E$253))</f>
        <v>1.2262026238903009E-2</v>
      </c>
      <c r="AR422" s="41">
        <f>ABS(('6050_Module3Project_Data'!$E146-'Part 1'!AH422)/AVERAGE('6050_Module3Project_Data'!$E$2:$E$253))</f>
        <v>1.1498030958592271E-2</v>
      </c>
    </row>
    <row r="423" spans="5:44" x14ac:dyDescent="0.2">
      <c r="E423" s="39">
        <v>146</v>
      </c>
      <c r="F423" s="29">
        <f t="shared" si="30"/>
        <v>-0.16729267099891462</v>
      </c>
      <c r="G423" s="29">
        <f t="shared" si="31"/>
        <v>-0.16667521558517373</v>
      </c>
      <c r="H423" s="29">
        <f t="shared" si="32"/>
        <v>2.5527415945024279E-2</v>
      </c>
      <c r="I423" s="29">
        <f t="shared" si="33"/>
        <v>0.23374965724874278</v>
      </c>
      <c r="K423" s="40">
        <f t="shared" si="28"/>
        <v>151.17120571961726</v>
      </c>
      <c r="L423" s="40">
        <f t="shared" si="28"/>
        <v>151.17182317503099</v>
      </c>
      <c r="M423" s="40">
        <f t="shared" si="28"/>
        <v>151.36402580656119</v>
      </c>
      <c r="N423" s="40">
        <f t="shared" si="26"/>
        <v>151.57224804786492</v>
      </c>
      <c r="P423" s="42">
        <f>ABS(('6050_Module3Project_Data'!$C147-'Part 1'!K423)/'6050_Module3Project_Data'!$C147)</f>
        <v>9.3240129716398914E-3</v>
      </c>
      <c r="Q423" s="42">
        <f>ABS(('6050_Module3Project_Data'!$C147-'Part 1'!L423)/'6050_Module3Project_Data'!$C147)</f>
        <v>9.319966577695139E-3</v>
      </c>
      <c r="R423" s="42">
        <f>ABS(('6050_Module3Project_Data'!$C147-'Part 1'!M423)/'6050_Module3Project_Data'!$C147)</f>
        <v>8.0603977941148593E-3</v>
      </c>
      <c r="S423" s="42">
        <f>ABS(('6050_Module3Project_Data'!$C147-'Part 1'!N423)/'6050_Module3Project_Data'!$C147)</f>
        <v>6.6958470951713938E-3</v>
      </c>
      <c r="U423">
        <f>ABS(('6050_Module3Project_Data'!$C147-'Part 1'!K423)/AVERAGE('6050_Module3Project_Data'!$C$2:$C$253))</f>
        <v>1.0623495891262083E-2</v>
      </c>
      <c r="V423">
        <f>ABS(('6050_Module3Project_Data'!$C147-'Part 1'!L423)/AVERAGE('6050_Module3Project_Data'!$C$2:$C$253))</f>
        <v>1.061888555346255E-2</v>
      </c>
      <c r="W423">
        <f>ABS(('6050_Module3Project_Data'!$C147-'Part 1'!M423)/AVERAGE('6050_Module3Project_Data'!$C$2:$C$253))</f>
        <v>9.1837713126493841E-3</v>
      </c>
      <c r="X423" s="41">
        <f>ABS(('6050_Module3Project_Data'!$C147-'Part 1'!N423)/AVERAGE('6050_Module3Project_Data'!$C$2:$C$253))</f>
        <v>7.6290438806158869E-3</v>
      </c>
      <c r="Z423" s="39">
        <f t="shared" si="34"/>
        <v>-1.4676572196930968</v>
      </c>
      <c r="AA423">
        <f t="shared" si="35"/>
        <v>-1.1364027619151074</v>
      </c>
      <c r="AB423">
        <f t="shared" si="36"/>
        <v>-1.3391017866864345</v>
      </c>
      <c r="AC423">
        <f t="shared" si="37"/>
        <v>-2.1307465019118275</v>
      </c>
      <c r="AE423" s="40">
        <f t="shared" si="29"/>
        <v>484.86965746919691</v>
      </c>
      <c r="AF423" s="40">
        <f t="shared" si="29"/>
        <v>485.20091192697487</v>
      </c>
      <c r="AG423" s="40">
        <f t="shared" si="29"/>
        <v>484.99821290220353</v>
      </c>
      <c r="AH423" s="40">
        <f t="shared" si="27"/>
        <v>484.20656818697819</v>
      </c>
      <c r="AJ423" s="42">
        <f>ABS(('6050_Module3Project_Data'!$E147-'Part 1'!AE423)/'6050_Module3Project_Data'!$E147)</f>
        <v>1.9150480736242778E-3</v>
      </c>
      <c r="AK423" s="42">
        <f>ABS(('6050_Module3Project_Data'!$E147-'Part 1'!AF423)/'6050_Module3Project_Data'!$E147)</f>
        <v>1.2331739153352212E-3</v>
      </c>
      <c r="AL423" s="42">
        <f>ABS(('6050_Module3Project_Data'!$E147-'Part 1'!AG423)/'6050_Module3Project_Data'!$E147)</f>
        <v>1.6504218154211796E-3</v>
      </c>
      <c r="AM423" s="42">
        <f>ABS(('6050_Module3Project_Data'!$E147-'Part 1'!AH423)/'6050_Module3Project_Data'!$E147)</f>
        <v>3.2799910519508012E-3</v>
      </c>
      <c r="AO423">
        <f>ABS(('6050_Module3Project_Data'!$E147-'Part 1'!AE423)/AVERAGE('6050_Module3Project_Data'!$E$2:$E$253))</f>
        <v>2.0838184324088204E-3</v>
      </c>
      <c r="AP423">
        <f>ABS(('6050_Module3Project_Data'!$E147-'Part 1'!AF423)/AVERAGE('6050_Module3Project_Data'!$E$2:$E$253))</f>
        <v>1.3418517114706392E-3</v>
      </c>
      <c r="AQ423">
        <f>ABS(('6050_Module3Project_Data'!$E147-'Part 1'!AG423)/AVERAGE('6050_Module3Project_Data'!$E$2:$E$253))</f>
        <v>1.7958710528428389E-3</v>
      </c>
      <c r="AR423" s="41">
        <f>ABS(('6050_Module3Project_Data'!$E147-'Part 1'!AH423)/AVERAGE('6050_Module3Project_Data'!$E$2:$E$253))</f>
        <v>3.5690518198093278E-3</v>
      </c>
    </row>
    <row r="424" spans="5:44" x14ac:dyDescent="0.2">
      <c r="E424" s="39">
        <v>147</v>
      </c>
      <c r="F424" s="29">
        <f t="shared" si="30"/>
        <v>1.6825348326929862E-2</v>
      </c>
      <c r="G424" s="29">
        <f t="shared" si="31"/>
        <v>0.20131384090101889</v>
      </c>
      <c r="H424" s="29">
        <f t="shared" si="32"/>
        <v>0.46218942175619437</v>
      </c>
      <c r="I424" s="29">
        <f t="shared" si="33"/>
        <v>0.64938787195399483</v>
      </c>
      <c r="K424" s="40">
        <f t="shared" si="28"/>
        <v>152.10862116457341</v>
      </c>
      <c r="L424" s="40">
        <f t="shared" si="28"/>
        <v>152.29310965714748</v>
      </c>
      <c r="M424" s="40">
        <f t="shared" si="28"/>
        <v>152.55398523800267</v>
      </c>
      <c r="N424" s="40">
        <f t="shared" si="26"/>
        <v>152.74118368820046</v>
      </c>
      <c r="P424" s="42">
        <f>ABS(('6050_Module3Project_Data'!$C148-'Part 1'!K424)/'6050_Module3Project_Data'!$C148)</f>
        <v>3.8710849672302497E-2</v>
      </c>
      <c r="Q424" s="42">
        <f>ABS(('6050_Module3Project_Data'!$C148-'Part 1'!L424)/'6050_Module3Project_Data'!$C148)</f>
        <v>3.754492768238523E-2</v>
      </c>
      <c r="R424" s="42">
        <f>ABS(('6050_Module3Project_Data'!$C148-'Part 1'!M424)/'6050_Module3Project_Data'!$C148)</f>
        <v>3.5896258043928653E-2</v>
      </c>
      <c r="S424" s="42">
        <f>ABS(('6050_Module3Project_Data'!$C148-'Part 1'!N424)/'6050_Module3Project_Data'!$C148)</f>
        <v>3.4713209786995179E-2</v>
      </c>
      <c r="U424">
        <f>ABS(('6050_Module3Project_Data'!$C148-'Part 1'!K424)/AVERAGE('6050_Module3Project_Data'!$C$2:$C$253))</f>
        <v>4.5736153552469773E-2</v>
      </c>
      <c r="V424">
        <f>ABS(('6050_Module3Project_Data'!$C148-'Part 1'!L424)/AVERAGE('6050_Module3Project_Data'!$C$2:$C$253))</f>
        <v>4.4358638266381617E-2</v>
      </c>
      <c r="W424">
        <f>ABS(('6050_Module3Project_Data'!$C148-'Part 1'!M424)/AVERAGE('6050_Module3Project_Data'!$C$2:$C$253))</f>
        <v>4.2410765554207704E-2</v>
      </c>
      <c r="X424" s="41">
        <f>ABS(('6050_Module3Project_Data'!$C148-'Part 1'!N424)/AVERAGE('6050_Module3Project_Data'!$C$2:$C$253))</f>
        <v>4.1013015900115107E-2</v>
      </c>
      <c r="Z424" s="39">
        <f t="shared" si="34"/>
        <v>-1.2386050024212651</v>
      </c>
      <c r="AA424">
        <f t="shared" si="35"/>
        <v>-0.81080011048264</v>
      </c>
      <c r="AB424">
        <f t="shared" si="36"/>
        <v>-0.72907839467493718</v>
      </c>
      <c r="AC424">
        <f t="shared" si="37"/>
        <v>-0.68406620704951648</v>
      </c>
      <c r="AE424" s="40">
        <f t="shared" si="29"/>
        <v>484.7763135531348</v>
      </c>
      <c r="AF424" s="40">
        <f t="shared" si="29"/>
        <v>485.20411844507339</v>
      </c>
      <c r="AG424" s="40">
        <f t="shared" si="29"/>
        <v>485.28584016088109</v>
      </c>
      <c r="AH424" s="40">
        <f t="shared" si="27"/>
        <v>485.33085234850654</v>
      </c>
      <c r="AJ424" s="42">
        <f>ABS(('6050_Module3Project_Data'!$E148-'Part 1'!AE424)/'6050_Module3Project_Data'!$E148)</f>
        <v>8.3940666538502122E-3</v>
      </c>
      <c r="AK424" s="42">
        <f>ABS(('6050_Module3Project_Data'!$E148-'Part 1'!AF424)/'6050_Module3Project_Data'!$E148)</f>
        <v>7.5189952914489228E-3</v>
      </c>
      <c r="AL424" s="42">
        <f>ABS(('6050_Module3Project_Data'!$E148-'Part 1'!AG424)/'6050_Module3Project_Data'!$E148)</f>
        <v>7.3518341987705285E-3</v>
      </c>
      <c r="AM424" s="42">
        <f>ABS(('6050_Module3Project_Data'!$E148-'Part 1'!AH424)/'6050_Module3Project_Data'!$E148)</f>
        <v>7.2597621418766228E-3</v>
      </c>
      <c r="AO424">
        <f>ABS(('6050_Module3Project_Data'!$E148-'Part 1'!AE424)/AVERAGE('6050_Module3Project_Data'!$E$2:$E$253))</f>
        <v>9.1917326420310873E-3</v>
      </c>
      <c r="AP424">
        <f>ABS(('6050_Module3Project_Data'!$E148-'Part 1'!AF424)/AVERAGE('6050_Module3Project_Data'!$E$2:$E$253))</f>
        <v>8.2335055588328415E-3</v>
      </c>
      <c r="AQ424">
        <f>ABS(('6050_Module3Project_Data'!$E148-'Part 1'!AG424)/AVERAGE('6050_Module3Project_Data'!$E$2:$E$253))</f>
        <v>8.0504595889339947E-3</v>
      </c>
      <c r="AR424" s="41">
        <f>ABS(('6050_Module3Project_Data'!$E148-'Part 1'!AH424)/AVERAGE('6050_Module3Project_Data'!$E$2:$E$253))</f>
        <v>7.9496381676051001E-3</v>
      </c>
    </row>
    <row r="425" spans="5:44" x14ac:dyDescent="0.2">
      <c r="E425" s="39">
        <v>148</v>
      </c>
      <c r="F425" s="29">
        <f t="shared" si="30"/>
        <v>0.7505240007119689</v>
      </c>
      <c r="G425" s="29">
        <f t="shared" si="31"/>
        <v>1.5949157486414614</v>
      </c>
      <c r="H425" s="29">
        <f t="shared" si="32"/>
        <v>2.3960669348537524</v>
      </c>
      <c r="I425" s="29">
        <f t="shared" si="33"/>
        <v>3.0781324625924991</v>
      </c>
      <c r="K425" s="40">
        <f t="shared" si="28"/>
        <v>156.52763842721058</v>
      </c>
      <c r="L425" s="40">
        <f t="shared" si="28"/>
        <v>157.37203017514005</v>
      </c>
      <c r="M425" s="40">
        <f t="shared" si="28"/>
        <v>158.17318136135236</v>
      </c>
      <c r="N425" s="40">
        <f t="shared" si="26"/>
        <v>158.85524688909109</v>
      </c>
      <c r="P425" s="42">
        <f>ABS(('6050_Module3Project_Data'!$C149-'Part 1'!K425)/'6050_Module3Project_Data'!$C149)</f>
        <v>5.9972604494649218E-3</v>
      </c>
      <c r="Q425" s="42">
        <f>ABS(('6050_Module3Project_Data'!$C149-'Part 1'!L425)/'6050_Module3Project_Data'!$C149)</f>
        <v>1.1424134538274542E-2</v>
      </c>
      <c r="R425" s="42">
        <f>ABS(('6050_Module3Project_Data'!$C149-'Part 1'!M425)/'6050_Module3Project_Data'!$C149)</f>
        <v>1.6573103158983735E-2</v>
      </c>
      <c r="S425" s="42">
        <f>ABS(('6050_Module3Project_Data'!$C149-'Part 1'!N425)/'6050_Module3Project_Data'!$C149)</f>
        <v>2.0956712719868154E-2</v>
      </c>
      <c r="U425">
        <f>ABS(('6050_Module3Project_Data'!$C149-'Part 1'!K425)/AVERAGE('6050_Module3Project_Data'!$C$2:$C$253))</f>
        <v>6.9674568742430125E-3</v>
      </c>
      <c r="V425">
        <f>ABS(('6050_Module3Project_Data'!$C149-'Part 1'!L425)/AVERAGE('6050_Module3Project_Data'!$C$2:$C$253))</f>
        <v>1.3272254121976591E-2</v>
      </c>
      <c r="W425">
        <f>ABS(('6050_Module3Project_Data'!$C149-'Part 1'!M425)/AVERAGE('6050_Module3Project_Data'!$C$2:$C$253))</f>
        <v>1.9254188225709342E-2</v>
      </c>
      <c r="X425" s="41">
        <f>ABS(('6050_Module3Project_Data'!$C149-'Part 1'!N425)/AVERAGE('6050_Module3Project_Data'!$C$2:$C$253))</f>
        <v>2.4346948632956049E-2</v>
      </c>
      <c r="Z425" s="39">
        <f t="shared" si="34"/>
        <v>-0.64707364060374073</v>
      </c>
      <c r="AA425">
        <f t="shared" si="35"/>
        <v>0.20114065637695899</v>
      </c>
      <c r="AB425">
        <f t="shared" si="36"/>
        <v>0.73979972612983924</v>
      </c>
      <c r="AC425">
        <f t="shared" si="37"/>
        <v>1.2384282039231826</v>
      </c>
      <c r="AE425" s="40">
        <f t="shared" si="29"/>
        <v>487.08689672161864</v>
      </c>
      <c r="AF425" s="40">
        <f t="shared" si="29"/>
        <v>487.93511101859934</v>
      </c>
      <c r="AG425" s="40">
        <f t="shared" si="29"/>
        <v>488.47377008835224</v>
      </c>
      <c r="AH425" s="40">
        <f t="shared" si="27"/>
        <v>488.97239856614561</v>
      </c>
      <c r="AJ425" s="42">
        <f>ABS(('6050_Module3Project_Data'!$E149-'Part 1'!AE425)/'6050_Module3Project_Data'!$E149)</f>
        <v>2.3130035882472654E-2</v>
      </c>
      <c r="AK425" s="42">
        <f>ABS(('6050_Module3Project_Data'!$E149-'Part 1'!AF425)/'6050_Module3Project_Data'!$E149)</f>
        <v>2.1428912170394908E-2</v>
      </c>
      <c r="AL425" s="42">
        <f>ABS(('6050_Module3Project_Data'!$E149-'Part 1'!AG425)/'6050_Module3Project_Data'!$E149)</f>
        <v>2.0348612392916337E-2</v>
      </c>
      <c r="AM425" s="42">
        <f>ABS(('6050_Module3Project_Data'!$E149-'Part 1'!AH425)/'6050_Module3Project_Data'!$E149)</f>
        <v>1.9348595380575363E-2</v>
      </c>
      <c r="AO425">
        <f>ABS(('6050_Module3Project_Data'!$E149-'Part 1'!AE425)/AVERAGE('6050_Module3Project_Data'!$E$2:$E$253))</f>
        <v>2.5832634052583712E-2</v>
      </c>
      <c r="AP425">
        <f>ABS(('6050_Module3Project_Data'!$E149-'Part 1'!AF425)/AVERAGE('6050_Module3Project_Data'!$E$2:$E$253))</f>
        <v>2.3932744810925541E-2</v>
      </c>
      <c r="AQ425">
        <f>ABS(('6050_Module3Project_Data'!$E149-'Part 1'!AG425)/AVERAGE('6050_Module3Project_Data'!$E$2:$E$253))</f>
        <v>2.2726218847866457E-2</v>
      </c>
      <c r="AR425" s="41">
        <f>ABS(('6050_Module3Project_Data'!$E149-'Part 1'!AH425)/AVERAGE('6050_Module3Project_Data'!$E$2:$E$253))</f>
        <v>2.1609356182480874E-2</v>
      </c>
    </row>
    <row r="426" spans="5:44" x14ac:dyDescent="0.2">
      <c r="E426" s="39">
        <v>149</v>
      </c>
      <c r="F426" s="29">
        <f t="shared" si="30"/>
        <v>0.57850519338974737</v>
      </c>
      <c r="G426" s="29">
        <f t="shared" si="31"/>
        <v>0.91312143482522101</v>
      </c>
      <c r="H426" s="29">
        <f t="shared" si="32"/>
        <v>0.89268475240201739</v>
      </c>
      <c r="I426" s="29">
        <f t="shared" si="33"/>
        <v>0.52797046379918811</v>
      </c>
      <c r="K426" s="40">
        <f t="shared" si="28"/>
        <v>156.24604958398922</v>
      </c>
      <c r="L426" s="40">
        <f t="shared" si="28"/>
        <v>156.58066582542469</v>
      </c>
      <c r="M426" s="40">
        <f t="shared" si="28"/>
        <v>156.56022914300146</v>
      </c>
      <c r="N426" s="40">
        <f t="shared" si="26"/>
        <v>156.19551485439865</v>
      </c>
      <c r="P426" s="42">
        <f>ABS(('6050_Module3Project_Data'!$C150-'Part 1'!K426)/'6050_Module3Project_Data'!$C150)</f>
        <v>4.4312576709127638E-3</v>
      </c>
      <c r="Q426" s="42">
        <f>ABS(('6050_Module3Project_Data'!$C150-'Part 1'!L426)/'6050_Module3Project_Data'!$C150)</f>
        <v>2.2991495533905833E-3</v>
      </c>
      <c r="R426" s="42">
        <f>ABS(('6050_Module3Project_Data'!$C150-'Part 1'!M426)/'6050_Module3Project_Data'!$C150)</f>
        <v>2.429368027852115E-3</v>
      </c>
      <c r="S426" s="42">
        <f>ABS(('6050_Module3Project_Data'!$C150-'Part 1'!N426)/'6050_Module3Project_Data'!$C150)</f>
        <v>4.7532549138278651E-3</v>
      </c>
      <c r="U426">
        <f>ABS(('6050_Module3Project_Data'!$C150-'Part 1'!K426)/AVERAGE('6050_Module3Project_Data'!$C$2:$C$253))</f>
        <v>5.1926845673203386E-3</v>
      </c>
      <c r="V426">
        <f>ABS(('6050_Module3Project_Data'!$C150-'Part 1'!L426)/AVERAGE('6050_Module3Project_Data'!$C$2:$C$253))</f>
        <v>2.6942144398914066E-3</v>
      </c>
      <c r="W426">
        <f>ABS(('6050_Module3Project_Data'!$C150-'Part 1'!M426)/AVERAGE('6050_Module3Project_Data'!$C$2:$C$253))</f>
        <v>2.8468084691564916E-3</v>
      </c>
      <c r="X426" s="41">
        <f>ABS(('6050_Module3Project_Data'!$C150-'Part 1'!N426)/AVERAGE('6050_Module3Project_Data'!$C$2:$C$253))</f>
        <v>5.5700108792115033E-3</v>
      </c>
      <c r="Z426" s="39">
        <f t="shared" si="34"/>
        <v>0.78866405605030743</v>
      </c>
      <c r="AA426">
        <f t="shared" si="35"/>
        <v>2.7333303308927754</v>
      </c>
      <c r="AB426">
        <f t="shared" si="36"/>
        <v>4.2148887960518353</v>
      </c>
      <c r="AC426">
        <f t="shared" si="37"/>
        <v>5.4729775149178366</v>
      </c>
      <c r="AE426" s="40">
        <f t="shared" si="29"/>
        <v>495.05424926093923</v>
      </c>
      <c r="AF426" s="40">
        <f t="shared" si="29"/>
        <v>496.99891553578169</v>
      </c>
      <c r="AG426" s="40">
        <f t="shared" si="29"/>
        <v>498.48047400094072</v>
      </c>
      <c r="AH426" s="40">
        <f t="shared" si="27"/>
        <v>499.73856271980674</v>
      </c>
      <c r="AJ426" s="42">
        <f>ABS(('6050_Module3Project_Data'!$E150-'Part 1'!AE426)/'6050_Module3Project_Data'!$E150)</f>
        <v>2.8619741231482067E-2</v>
      </c>
      <c r="AK426" s="42">
        <f>ABS(('6050_Module3Project_Data'!$E150-'Part 1'!AF426)/'6050_Module3Project_Data'!$E150)</f>
        <v>2.4803976732752964E-2</v>
      </c>
      <c r="AL426" s="42">
        <f>ABS(('6050_Module3Project_Data'!$E150-'Part 1'!AG426)/'6050_Module3Project_Data'!$E150)</f>
        <v>2.1896908169226115E-2</v>
      </c>
      <c r="AM426" s="42">
        <f>ABS(('6050_Module3Project_Data'!$E150-'Part 1'!AH426)/'6050_Module3Project_Data'!$E150)</f>
        <v>1.9428325085432244E-2</v>
      </c>
      <c r="AO426">
        <f>ABS(('6050_Module3Project_Data'!$E150-'Part 1'!AE426)/AVERAGE('6050_Module3Project_Data'!$E$2:$E$253))</f>
        <v>3.2670209341758662E-2</v>
      </c>
      <c r="AP426">
        <f>ABS(('6050_Module3Project_Data'!$E150-'Part 1'!AF426)/AVERAGE('6050_Module3Project_Data'!$E$2:$E$253))</f>
        <v>2.8314410875097441E-2</v>
      </c>
      <c r="AQ426">
        <f>ABS(('6050_Module3Project_Data'!$E150-'Part 1'!AG426)/AVERAGE('6050_Module3Project_Data'!$E$2:$E$253))</f>
        <v>2.4995913416539194E-2</v>
      </c>
      <c r="AR426" s="41">
        <f>ABS(('6050_Module3Project_Data'!$E150-'Part 1'!AH426)/AVERAGE('6050_Module3Project_Data'!$E$2:$E$253))</f>
        <v>2.2177959002739157E-2</v>
      </c>
    </row>
    <row r="427" spans="5:44" x14ac:dyDescent="0.2">
      <c r="E427" s="39">
        <v>150</v>
      </c>
      <c r="F427" s="29">
        <f t="shared" si="30"/>
        <v>0.61567856383986364</v>
      </c>
      <c r="G427" s="29">
        <f t="shared" si="31"/>
        <v>0.85362167915126408</v>
      </c>
      <c r="H427" s="29">
        <f t="shared" si="32"/>
        <v>0.81569712834500419</v>
      </c>
      <c r="I427" s="29">
        <f t="shared" si="33"/>
        <v>0.71709172927210052</v>
      </c>
      <c r="K427" s="40">
        <f t="shared" si="28"/>
        <v>157.04759500007964</v>
      </c>
      <c r="L427" s="40">
        <f t="shared" si="28"/>
        <v>157.28553811539106</v>
      </c>
      <c r="M427" s="40">
        <f t="shared" si="28"/>
        <v>157.24761356458478</v>
      </c>
      <c r="N427" s="40">
        <f t="shared" si="26"/>
        <v>157.1490081655119</v>
      </c>
      <c r="P427" s="42">
        <f>ABS(('6050_Module3Project_Data'!$C151-'Part 1'!K427)/'6050_Module3Project_Data'!$C151)</f>
        <v>1.9992951653419463E-2</v>
      </c>
      <c r="Q427" s="42">
        <f>ABS(('6050_Module3Project_Data'!$C151-'Part 1'!L427)/'6050_Module3Project_Data'!$C151)</f>
        <v>1.8508141076660101E-2</v>
      </c>
      <c r="R427" s="42">
        <f>ABS(('6050_Module3Project_Data'!$C151-'Part 1'!M427)/'6050_Module3Project_Data'!$C151)</f>
        <v>1.8744797531638061E-2</v>
      </c>
      <c r="S427" s="42">
        <f>ABS(('6050_Module3Project_Data'!$C151-'Part 1'!N427)/'6050_Module3Project_Data'!$C151)</f>
        <v>1.9360114092814316E-2</v>
      </c>
      <c r="U427">
        <f>ABS(('6050_Module3Project_Data'!$C151-'Part 1'!K427)/AVERAGE('6050_Module3Project_Data'!$C$2:$C$253))</f>
        <v>2.3922477301516126E-2</v>
      </c>
      <c r="V427">
        <f>ABS(('6050_Module3Project_Data'!$C151-'Part 1'!L427)/AVERAGE('6050_Module3Project_Data'!$C$2:$C$253))</f>
        <v>2.2145833815585336E-2</v>
      </c>
      <c r="W427">
        <f>ABS(('6050_Module3Project_Data'!$C151-'Part 1'!M427)/AVERAGE('6050_Module3Project_Data'!$C$2:$C$253))</f>
        <v>2.2429004043304026E-2</v>
      </c>
      <c r="X427" s="41">
        <f>ABS(('6050_Module3Project_Data'!$C151-'Part 1'!N427)/AVERAGE('6050_Module3Project_Data'!$C$2:$C$253))</f>
        <v>2.3165258335474455E-2</v>
      </c>
      <c r="Z427" s="39">
        <f t="shared" si="34"/>
        <v>2.4758627722535715</v>
      </c>
      <c r="AA427">
        <f t="shared" si="35"/>
        <v>5.3298612533623162</v>
      </c>
      <c r="AB427">
        <f t="shared" si="36"/>
        <v>7.2207501006607107</v>
      </c>
      <c r="AC427">
        <f t="shared" si="37"/>
        <v>8.474321612636869</v>
      </c>
      <c r="AE427" s="40">
        <f t="shared" si="29"/>
        <v>505.96610561420908</v>
      </c>
      <c r="AF427" s="40">
        <f t="shared" si="29"/>
        <v>508.82010409531784</v>
      </c>
      <c r="AG427" s="40">
        <f t="shared" si="29"/>
        <v>510.71099294261626</v>
      </c>
      <c r="AH427" s="40">
        <f t="shared" si="27"/>
        <v>511.96456445459239</v>
      </c>
      <c r="AJ427" s="42">
        <f>ABS(('6050_Module3Project_Data'!$E151-'Part 1'!AE427)/'6050_Module3Project_Data'!$E151)</f>
        <v>7.6798317626308975E-3</v>
      </c>
      <c r="AK427" s="42">
        <f>ABS(('6050_Module3Project_Data'!$E151-'Part 1'!AF427)/'6050_Module3Project_Data'!$E151)</f>
        <v>1.3363842366074994E-2</v>
      </c>
      <c r="AL427" s="42">
        <f>ABS(('6050_Module3Project_Data'!$E151-'Part 1'!AG427)/'6050_Module3Project_Data'!$E151)</f>
        <v>1.7129728132700524E-2</v>
      </c>
      <c r="AM427" s="42">
        <f>ABS(('6050_Module3Project_Data'!$E151-'Part 1'!AH427)/'6050_Module3Project_Data'!$E151)</f>
        <v>1.962633554626847E-2</v>
      </c>
      <c r="AO427">
        <f>ABS(('6050_Module3Project_Data'!$E151-'Part 1'!AE427)/AVERAGE('6050_Module3Project_Data'!$E$2:$E$253))</f>
        <v>8.6372056396534416E-3</v>
      </c>
      <c r="AP427">
        <f>ABS(('6050_Module3Project_Data'!$E151-'Part 1'!AF427)/AVERAGE('6050_Module3Project_Data'!$E$2:$E$253))</f>
        <v>1.502978948228427E-2</v>
      </c>
      <c r="AQ427">
        <f>ABS(('6050_Module3Project_Data'!$E151-'Part 1'!AG427)/AVERAGE('6050_Module3Project_Data'!$E$2:$E$253))</f>
        <v>1.9265133535009443E-2</v>
      </c>
      <c r="AR427" s="41">
        <f>ABS(('6050_Module3Project_Data'!$E151-'Part 1'!AH427)/AVERAGE('6050_Module3Project_Data'!$E$2:$E$253))</f>
        <v>2.2072969995359525E-2</v>
      </c>
    </row>
    <row r="428" spans="5:44" x14ac:dyDescent="0.2">
      <c r="E428" s="39">
        <v>151</v>
      </c>
      <c r="F428" s="29">
        <f t="shared" si="30"/>
        <v>0.95089232672311752</v>
      </c>
      <c r="G428" s="29">
        <f t="shared" si="31"/>
        <v>1.4288719587932117</v>
      </c>
      <c r="H428" s="29">
        <f t="shared" si="32"/>
        <v>1.7013272782916815</v>
      </c>
      <c r="I428" s="29">
        <f t="shared" si="33"/>
        <v>1.9768162484593266</v>
      </c>
      <c r="K428" s="40">
        <f t="shared" si="28"/>
        <v>159.67455614121903</v>
      </c>
      <c r="L428" s="40">
        <f t="shared" si="28"/>
        <v>160.15253577328915</v>
      </c>
      <c r="M428" s="40">
        <f t="shared" si="28"/>
        <v>160.42499109278759</v>
      </c>
      <c r="N428" s="40">
        <f t="shared" si="26"/>
        <v>160.70048006295525</v>
      </c>
      <c r="P428" s="42">
        <f>ABS(('6050_Module3Project_Data'!$C152-'Part 1'!K428)/'6050_Module3Project_Data'!$C152)</f>
        <v>9.7701944730602883E-3</v>
      </c>
      <c r="Q428" s="42">
        <f>ABS(('6050_Module3Project_Data'!$C152-'Part 1'!L428)/'6050_Module3Project_Data'!$C152)</f>
        <v>6.8059797005324343E-3</v>
      </c>
      <c r="R428" s="42">
        <f>ABS(('6050_Module3Project_Data'!$C152-'Part 1'!M428)/'6050_Module3Project_Data'!$C152)</f>
        <v>5.1163343082939964E-3</v>
      </c>
      <c r="S428" s="42">
        <f>ABS(('6050_Module3Project_Data'!$C152-'Part 1'!N428)/'6050_Module3Project_Data'!$C152)</f>
        <v>3.4078755785720894E-3</v>
      </c>
      <c r="U428">
        <f>ABS(('6050_Module3Project_Data'!$C152-'Part 1'!K428)/AVERAGE('6050_Module3Project_Data'!$C$2:$C$253))</f>
        <v>1.176332446303183E-2</v>
      </c>
      <c r="V428">
        <f>ABS(('6050_Module3Project_Data'!$C152-'Part 1'!L428)/AVERAGE('6050_Module3Project_Data'!$C$2:$C$253))</f>
        <v>8.1944067466544479E-3</v>
      </c>
      <c r="W428">
        <f>ABS(('6050_Module3Project_Data'!$C152-'Part 1'!M428)/AVERAGE('6050_Module3Project_Data'!$C$2:$C$253))</f>
        <v>6.1600719101092983E-3</v>
      </c>
      <c r="X428" s="41">
        <f>ABS(('6050_Module3Project_Data'!$C152-'Part 1'!N428)/AVERAGE('6050_Module3Project_Data'!$C$2:$C$253))</f>
        <v>4.1030857953668941E-3</v>
      </c>
      <c r="Z428" s="39">
        <f t="shared" si="34"/>
        <v>1.8150593247681919</v>
      </c>
      <c r="AA428">
        <f t="shared" si="35"/>
        <v>2.8666549659480585</v>
      </c>
      <c r="AB428">
        <f t="shared" si="36"/>
        <v>2.3914073611602884</v>
      </c>
      <c r="AC428">
        <f t="shared" si="37"/>
        <v>1.0323407503887116</v>
      </c>
      <c r="AE428" s="40">
        <f t="shared" si="29"/>
        <v>504.47714770155039</v>
      </c>
      <c r="AF428" s="40">
        <f t="shared" si="29"/>
        <v>505.52874334273025</v>
      </c>
      <c r="AG428" s="40">
        <f t="shared" si="29"/>
        <v>505.05349573794251</v>
      </c>
      <c r="AH428" s="40">
        <f t="shared" si="27"/>
        <v>503.69442912717091</v>
      </c>
      <c r="AJ428" s="42">
        <f>ABS(('6050_Module3Project_Data'!$E152-'Part 1'!AE428)/'6050_Module3Project_Data'!$E152)</f>
        <v>9.0414846774681482E-3</v>
      </c>
      <c r="AK428" s="42">
        <f>ABS(('6050_Module3Project_Data'!$E152-'Part 1'!AF428)/'6050_Module3Project_Data'!$E152)</f>
        <v>6.9758060633800844E-3</v>
      </c>
      <c r="AL428" s="42">
        <f>ABS(('6050_Module3Project_Data'!$E152-'Part 1'!AG428)/'6050_Module3Project_Data'!$E152)</f>
        <v>7.9093481732590894E-3</v>
      </c>
      <c r="AM428" s="42">
        <f>ABS(('6050_Module3Project_Data'!$E152-'Part 1'!AH428)/'6050_Module3Project_Data'!$E152)</f>
        <v>1.0579000578666783E-2</v>
      </c>
      <c r="AO428">
        <f>ABS(('6050_Module3Project_Data'!$E152-'Part 1'!AE428)/AVERAGE('6050_Module3Project_Data'!$E$2:$E$253))</f>
        <v>1.030975796491331E-2</v>
      </c>
      <c r="AP428">
        <f>ABS(('6050_Module3Project_Data'!$E152-'Part 1'!AF428)/AVERAGE('6050_Module3Project_Data'!$E$2:$E$253))</f>
        <v>7.954321075480995E-3</v>
      </c>
      <c r="AQ428">
        <f>ABS(('6050_Module3Project_Data'!$E152-'Part 1'!AG428)/AVERAGE('6050_Module3Project_Data'!$E$2:$E$253))</f>
        <v>9.0188136390631727E-3</v>
      </c>
      <c r="AR428" s="41">
        <f>ABS(('6050_Module3Project_Data'!$E152-'Part 1'!AH428)/AVERAGE('6050_Module3Project_Data'!$E$2:$E$253))</f>
        <v>1.206294534221054E-2</v>
      </c>
    </row>
    <row r="429" spans="5:44" x14ac:dyDescent="0.2">
      <c r="E429" s="39">
        <v>152</v>
      </c>
      <c r="F429" s="29">
        <f t="shared" si="30"/>
        <v>1.0638742036389859</v>
      </c>
      <c r="G429" s="29">
        <f t="shared" si="31"/>
        <v>1.4636438597969104</v>
      </c>
      <c r="H429" s="29">
        <f t="shared" si="32"/>
        <v>1.5900119380981477</v>
      </c>
      <c r="I429" s="29">
        <f t="shared" si="33"/>
        <v>1.6080046187338319</v>
      </c>
      <c r="K429" s="40">
        <f t="shared" si="28"/>
        <v>161.30333972943737</v>
      </c>
      <c r="L429" s="40">
        <f t="shared" si="28"/>
        <v>161.7031093855953</v>
      </c>
      <c r="M429" s="40">
        <f t="shared" si="28"/>
        <v>161.82947746389652</v>
      </c>
      <c r="N429" s="40">
        <f t="shared" si="26"/>
        <v>161.84747014453222</v>
      </c>
      <c r="P429" s="42">
        <f>ABS(('6050_Module3Project_Data'!$C153-'Part 1'!K429)/'6050_Module3Project_Data'!$C153)</f>
        <v>1.8502766311709162E-2</v>
      </c>
      <c r="Q429" s="42">
        <f>ABS(('6050_Module3Project_Data'!$C153-'Part 1'!L429)/'6050_Module3Project_Data'!$C153)</f>
        <v>2.1026994894745899E-2</v>
      </c>
      <c r="R429" s="42">
        <f>ABS(('6050_Module3Project_Data'!$C153-'Part 1'!M429)/'6050_Module3Project_Data'!$C153)</f>
        <v>2.1824909169423531E-2</v>
      </c>
      <c r="S429" s="42">
        <f>ABS(('6050_Module3Project_Data'!$C153-'Part 1'!N429)/'6050_Module3Project_Data'!$C153)</f>
        <v>2.1938518689422079E-2</v>
      </c>
      <c r="U429">
        <f>ABS(('6050_Module3Project_Data'!$C153-'Part 1'!K429)/AVERAGE('6050_Module3Project_Data'!$C$2:$C$253))</f>
        <v>2.1879880957040153E-2</v>
      </c>
      <c r="V429">
        <f>ABS(('6050_Module3Project_Data'!$C153-'Part 1'!L429)/AVERAGE('6050_Module3Project_Data'!$C$2:$C$253))</f>
        <v>2.4864830341081758E-2</v>
      </c>
      <c r="W429">
        <f>ABS(('6050_Module3Project_Data'!$C153-'Part 1'!M429)/AVERAGE('6050_Module3Project_Data'!$C$2:$C$253))</f>
        <v>2.5808379486639599E-2</v>
      </c>
      <c r="X429" s="41">
        <f>ABS(('6050_Module3Project_Data'!$C153-'Part 1'!N429)/AVERAGE('6050_Module3Project_Data'!$C$2:$C$253))</f>
        <v>2.5942724953218917E-2</v>
      </c>
      <c r="Z429" s="39">
        <f t="shared" si="34"/>
        <v>2.2221952466006822</v>
      </c>
      <c r="AA429">
        <f t="shared" si="35"/>
        <v>3.2602885531410921</v>
      </c>
      <c r="AB429">
        <f t="shared" si="36"/>
        <v>3.2670063048225009</v>
      </c>
      <c r="AC429">
        <f t="shared" si="37"/>
        <v>3.2870592972222568</v>
      </c>
      <c r="AE429" s="40">
        <f t="shared" si="29"/>
        <v>508.73502255731353</v>
      </c>
      <c r="AF429" s="40">
        <f t="shared" si="29"/>
        <v>509.77311586385395</v>
      </c>
      <c r="AG429" s="40">
        <f t="shared" si="29"/>
        <v>509.77983361553532</v>
      </c>
      <c r="AH429" s="40">
        <f t="shared" si="27"/>
        <v>509.79988660793509</v>
      </c>
      <c r="AJ429" s="42">
        <f>ABS(('6050_Module3Project_Data'!$E153-'Part 1'!AE429)/'6050_Module3Project_Data'!$E153)</f>
        <v>2.830839295357309E-2</v>
      </c>
      <c r="AK429" s="42">
        <f>ABS(('6050_Module3Project_Data'!$E153-'Part 1'!AF429)/'6050_Module3Project_Data'!$E153)</f>
        <v>3.0406695630708271E-2</v>
      </c>
      <c r="AL429" s="42">
        <f>ABS(('6050_Module3Project_Data'!$E153-'Part 1'!AG429)/'6050_Module3Project_Data'!$E153)</f>
        <v>3.0420274252445409E-2</v>
      </c>
      <c r="AM429" s="42">
        <f>ABS(('6050_Module3Project_Data'!$E153-'Part 1'!AH429)/'6050_Module3Project_Data'!$E153)</f>
        <v>3.0460807456322077E-2</v>
      </c>
      <c r="AO429">
        <f>ABS(('6050_Module3Project_Data'!$E153-'Part 1'!AE429)/AVERAGE('6050_Module3Project_Data'!$E$2:$E$253))</f>
        <v>3.1369396721738753E-2</v>
      </c>
      <c r="AP429">
        <f>ABS(('6050_Module3Project_Data'!$E153-'Part 1'!AF429)/AVERAGE('6050_Module3Project_Data'!$E$2:$E$253))</f>
        <v>3.3694590145091734E-2</v>
      </c>
      <c r="AQ429">
        <f>ABS(('6050_Module3Project_Data'!$E153-'Part 1'!AG429)/AVERAGE('6050_Module3Project_Data'!$E$2:$E$253))</f>
        <v>3.3709637031465865E-2</v>
      </c>
      <c r="AR429" s="41">
        <f>ABS(('6050_Module3Project_Data'!$E153-'Part 1'!AH429)/AVERAGE('6050_Module3Project_Data'!$E$2:$E$253))</f>
        <v>3.3754553115359985E-2</v>
      </c>
    </row>
    <row r="430" spans="5:44" x14ac:dyDescent="0.2">
      <c r="E430" s="39">
        <v>153</v>
      </c>
      <c r="F430" s="29">
        <f t="shared" si="30"/>
        <v>0.62712363181538888</v>
      </c>
      <c r="G430" s="29">
        <f t="shared" si="31"/>
        <v>0.43023485368654657</v>
      </c>
      <c r="H430" s="29">
        <f t="shared" si="32"/>
        <v>-3.5922418048140226E-2</v>
      </c>
      <c r="I430" s="29">
        <f t="shared" si="33"/>
        <v>-0.574302000636433</v>
      </c>
      <c r="K430" s="40">
        <f t="shared" si="28"/>
        <v>159.74671050213476</v>
      </c>
      <c r="L430" s="40">
        <f t="shared" si="28"/>
        <v>159.54982172400594</v>
      </c>
      <c r="M430" s="40">
        <f t="shared" si="28"/>
        <v>159.08366445227125</v>
      </c>
      <c r="N430" s="40">
        <f t="shared" si="26"/>
        <v>158.54528486968294</v>
      </c>
      <c r="P430" s="42">
        <f>ABS(('6050_Module3Project_Data'!$C154-'Part 1'!K430)/'6050_Module3Project_Data'!$C154)</f>
        <v>1.4857603367162268E-2</v>
      </c>
      <c r="Q430" s="42">
        <f>ABS(('6050_Module3Project_Data'!$C154-'Part 1'!L430)/'6050_Module3Project_Data'!$C154)</f>
        <v>1.3606785288507459E-2</v>
      </c>
      <c r="R430" s="42">
        <f>ABS(('6050_Module3Project_Data'!$C154-'Part 1'!M430)/'6050_Module3Project_Data'!$C154)</f>
        <v>1.0645326801520225E-2</v>
      </c>
      <c r="S430" s="42">
        <f>ABS(('6050_Module3Project_Data'!$C154-'Part 1'!N430)/'6050_Module3Project_Data'!$C154)</f>
        <v>7.2250459633737682E-3</v>
      </c>
      <c r="U430">
        <f>ABS(('6050_Module3Project_Data'!$C154-'Part 1'!K430)/AVERAGE('6050_Module3Project_Data'!$C$2:$C$253))</f>
        <v>1.746235122528652E-2</v>
      </c>
      <c r="V430">
        <f>ABS(('6050_Module3Project_Data'!$C154-'Part 1'!L430)/AVERAGE('6050_Module3Project_Data'!$C$2:$C$253))</f>
        <v>1.5992247059181019E-2</v>
      </c>
      <c r="W430">
        <f>ABS(('6050_Module3Project_Data'!$C154-'Part 1'!M430)/AVERAGE('6050_Module3Project_Data'!$C$2:$C$253))</f>
        <v>1.2511603044065289E-2</v>
      </c>
      <c r="X430" s="41">
        <f>ABS(('6050_Module3Project_Data'!$C154-'Part 1'!N430)/AVERAGE('6050_Module3Project_Data'!$C$2:$C$253))</f>
        <v>8.491698634930548E-3</v>
      </c>
      <c r="Z430" s="39">
        <f t="shared" si="34"/>
        <v>0.36381823999500251</v>
      </c>
      <c r="AA430">
        <f t="shared" si="35"/>
        <v>-0.87170278268643142</v>
      </c>
      <c r="AB430">
        <f t="shared" si="36"/>
        <v>-2.9350113499276285</v>
      </c>
      <c r="AC430">
        <f t="shared" si="37"/>
        <v>-4.9983399696977218</v>
      </c>
      <c r="AE430" s="40">
        <f t="shared" si="29"/>
        <v>499.80695576428013</v>
      </c>
      <c r="AF430" s="40">
        <f t="shared" si="29"/>
        <v>498.57143474159869</v>
      </c>
      <c r="AG430" s="40">
        <f t="shared" si="29"/>
        <v>496.50812617435753</v>
      </c>
      <c r="AH430" s="40">
        <f t="shared" si="27"/>
        <v>494.44479755458741</v>
      </c>
      <c r="AJ430" s="42">
        <f>ABS(('6050_Module3Project_Data'!$E154-'Part 1'!AE430)/'6050_Module3Project_Data'!$E154)</f>
        <v>3.3983513380282389E-2</v>
      </c>
      <c r="AK430" s="42">
        <f>ABS(('6050_Module3Project_Data'!$E154-'Part 1'!AF430)/'6050_Module3Project_Data'!$E154)</f>
        <v>3.1427509800992758E-2</v>
      </c>
      <c r="AL430" s="42">
        <f>ABS(('6050_Module3Project_Data'!$E154-'Part 1'!AG430)/'6050_Module3Project_Data'!$E154)</f>
        <v>2.7159007698453336E-2</v>
      </c>
      <c r="AM430" s="42">
        <f>ABS(('6050_Module3Project_Data'!$E154-'Part 1'!AH430)/'6050_Module3Project_Data'!$E154)</f>
        <v>2.2890464111928747E-2</v>
      </c>
      <c r="AO430">
        <f>ABS(('6050_Module3Project_Data'!$E154-'Part 1'!AE430)/AVERAGE('6050_Module3Project_Data'!$E$2:$E$253))</f>
        <v>3.6794224444678614E-2</v>
      </c>
      <c r="AP430">
        <f>ABS(('6050_Module3Project_Data'!$E154-'Part 1'!AF430)/AVERAGE('6050_Module3Project_Data'!$E$2:$E$253))</f>
        <v>3.4026818722810222E-2</v>
      </c>
      <c r="AQ430">
        <f>ABS(('6050_Module3Project_Data'!$E154-'Part 1'!AG430)/AVERAGE('6050_Module3Project_Data'!$E$2:$E$253))</f>
        <v>2.9405277016809221E-2</v>
      </c>
      <c r="AR430" s="41">
        <f>ABS(('6050_Module3Project_Data'!$E154-'Part 1'!AH430)/AVERAGE('6050_Module3Project_Data'!$E$2:$E$253))</f>
        <v>2.4783690395762392E-2</v>
      </c>
    </row>
    <row r="431" spans="5:44" x14ac:dyDescent="0.2">
      <c r="E431" s="39">
        <v>154</v>
      </c>
      <c r="F431" s="29">
        <f t="shared" si="30"/>
        <v>0.29630905701398147</v>
      </c>
      <c r="G431" s="29">
        <f t="shared" si="31"/>
        <v>-0.15263878466473135</v>
      </c>
      <c r="H431" s="29">
        <f t="shared" si="32"/>
        <v>-0.63053851253424498</v>
      </c>
      <c r="I431" s="29">
        <f t="shared" si="33"/>
        <v>-0.93641979388060514</v>
      </c>
      <c r="K431" s="40">
        <f t="shared" si="28"/>
        <v>158.38894668514172</v>
      </c>
      <c r="L431" s="40">
        <f t="shared" si="28"/>
        <v>157.939998843463</v>
      </c>
      <c r="M431" s="40">
        <f t="shared" si="28"/>
        <v>157.46209911559347</v>
      </c>
      <c r="N431" s="40">
        <f t="shared" si="26"/>
        <v>157.15621783424712</v>
      </c>
      <c r="P431" s="42">
        <f>ABS(('6050_Module3Project_Data'!$C155-'Part 1'!K431)/'6050_Module3Project_Data'!$C155)</f>
        <v>2.8276017120131954E-2</v>
      </c>
      <c r="Q431" s="42">
        <f>ABS(('6050_Module3Project_Data'!$C155-'Part 1'!L431)/'6050_Module3Project_Data'!$C155)</f>
        <v>2.5361405285167487E-2</v>
      </c>
      <c r="R431" s="42">
        <f>ABS(('6050_Module3Project_Data'!$C155-'Part 1'!M431)/'6050_Module3Project_Data'!$C155)</f>
        <v>2.2258835067730898E-2</v>
      </c>
      <c r="S431" s="42">
        <f>ABS(('6050_Module3Project_Data'!$C155-'Part 1'!N431)/'6050_Module3Project_Data'!$C155)</f>
        <v>2.0273024868994714E-2</v>
      </c>
      <c r="U431">
        <f>ABS(('6050_Module3Project_Data'!$C155-'Part 1'!K431)/AVERAGE('6050_Module3Project_Data'!$C$2:$C$253))</f>
        <v>3.2520749372607606E-2</v>
      </c>
      <c r="V431">
        <f>ABS(('6050_Module3Project_Data'!$C155-'Part 1'!L431)/AVERAGE('6050_Module3Project_Data'!$C$2:$C$253))</f>
        <v>2.916860254794643E-2</v>
      </c>
      <c r="W431">
        <f>ABS(('6050_Module3Project_Data'!$C155-'Part 1'!M431)/AVERAGE('6050_Module3Project_Data'!$C$2:$C$253))</f>
        <v>2.5600281450123403E-2</v>
      </c>
      <c r="X431" s="41">
        <f>ABS(('6050_Module3Project_Data'!$C155-'Part 1'!N431)/AVERAGE('6050_Module3Project_Data'!$C$2:$C$253))</f>
        <v>2.3316365879542993E-2</v>
      </c>
      <c r="Z431" s="39">
        <f t="shared" si="34"/>
        <v>-1.6365213229182101</v>
      </c>
      <c r="AA431">
        <f t="shared" si="35"/>
        <v>-4.3781734994402832</v>
      </c>
      <c r="AB431">
        <f t="shared" si="36"/>
        <v>-6.9567322847136861</v>
      </c>
      <c r="AC431">
        <f t="shared" si="37"/>
        <v>-8.7099716535963925</v>
      </c>
      <c r="AE431" s="40">
        <f t="shared" si="29"/>
        <v>488.16873662679586</v>
      </c>
      <c r="AF431" s="40">
        <f t="shared" si="29"/>
        <v>485.42708445027381</v>
      </c>
      <c r="AG431" s="40">
        <f t="shared" si="29"/>
        <v>482.84852566500041</v>
      </c>
      <c r="AH431" s="40">
        <f t="shared" si="27"/>
        <v>481.09528629611771</v>
      </c>
      <c r="AJ431" s="42">
        <f>ABS(('6050_Module3Project_Data'!$E155-'Part 1'!AE431)/'6050_Module3Project_Data'!$E155)</f>
        <v>4.5485927781130191E-2</v>
      </c>
      <c r="AK431" s="42">
        <f>ABS(('6050_Module3Project_Data'!$E155-'Part 1'!AF431)/'6050_Module3Project_Data'!$E155)</f>
        <v>3.9614272031049585E-2</v>
      </c>
      <c r="AL431" s="42">
        <f>ABS(('6050_Module3Project_Data'!$E155-'Part 1'!AG431)/'6050_Module3Project_Data'!$E155)</f>
        <v>3.4091905026173736E-2</v>
      </c>
      <c r="AM431" s="42">
        <f>ABS(('6050_Module3Project_Data'!$E155-'Part 1'!AH431)/'6050_Module3Project_Data'!$E155)</f>
        <v>3.0337082255538071E-2</v>
      </c>
      <c r="AO431">
        <f>ABS(('6050_Module3Project_Data'!$E155-'Part 1'!AE431)/AVERAGE('6050_Module3Project_Data'!$E$2:$E$253))</f>
        <v>4.7572012446013216E-2</v>
      </c>
      <c r="AP431">
        <f>ABS(('6050_Module3Project_Data'!$E155-'Part 1'!AF431)/AVERAGE('6050_Module3Project_Data'!$E$2:$E$253))</f>
        <v>4.1431069652329712E-2</v>
      </c>
      <c r="AQ431">
        <f>ABS(('6050_Module3Project_Data'!$E155-'Part 1'!AG431)/AVERAGE('6050_Module3Project_Data'!$E$2:$E$253))</f>
        <v>3.5655434753740445E-2</v>
      </c>
      <c r="AR431" s="41">
        <f>ABS(('6050_Module3Project_Data'!$E155-'Part 1'!AH431)/AVERAGE('6050_Module3Project_Data'!$E$2:$E$253))</f>
        <v>3.1728407554542461E-2</v>
      </c>
    </row>
    <row r="432" spans="5:44" x14ac:dyDescent="0.2">
      <c r="E432" s="39">
        <v>155</v>
      </c>
      <c r="F432" s="29">
        <f t="shared" si="30"/>
        <v>-0.25005010976414366</v>
      </c>
      <c r="G432" s="29">
        <f t="shared" si="31"/>
        <v>-1.0657779815494965</v>
      </c>
      <c r="H432" s="29">
        <f t="shared" si="32"/>
        <v>-1.7135074711396843</v>
      </c>
      <c r="I432" s="29">
        <f t="shared" si="33"/>
        <v>-2.1356733802774364</v>
      </c>
      <c r="K432" s="40">
        <f t="shared" si="28"/>
        <v>155.40710074148694</v>
      </c>
      <c r="L432" s="40">
        <f t="shared" si="28"/>
        <v>154.59137286970159</v>
      </c>
      <c r="M432" s="40">
        <f t="shared" si="28"/>
        <v>153.94364338011141</v>
      </c>
      <c r="N432" s="40">
        <f t="shared" si="26"/>
        <v>153.52147747097365</v>
      </c>
      <c r="P432" s="42">
        <f>ABS(('6050_Module3Project_Data'!$C156-'Part 1'!K432)/'6050_Module3Project_Data'!$C156)</f>
        <v>1.7107485624537011E-2</v>
      </c>
      <c r="Q432" s="42">
        <f>ABS(('6050_Module3Project_Data'!$C156-'Part 1'!L432)/'6050_Module3Project_Data'!$C156)</f>
        <v>2.2266663133928739E-2</v>
      </c>
      <c r="R432" s="42">
        <f>ABS(('6050_Module3Project_Data'!$C156-'Part 1'!M432)/'6050_Module3Project_Data'!$C156)</f>
        <v>2.6363312924194509E-2</v>
      </c>
      <c r="S432" s="42">
        <f>ABS(('6050_Module3Project_Data'!$C156-'Part 1'!N432)/'6050_Module3Project_Data'!$C156)</f>
        <v>2.9033356377397186E-2</v>
      </c>
      <c r="U432">
        <f>ABS(('6050_Module3Project_Data'!$C156-'Part 1'!K432)/AVERAGE('6050_Module3Project_Data'!$C$2:$C$253))</f>
        <v>2.0196595111082693E-2</v>
      </c>
      <c r="V432">
        <f>ABS(('6050_Module3Project_Data'!$C156-'Part 1'!L432)/AVERAGE('6050_Module3Project_Data'!$C$2:$C$253))</f>
        <v>2.6287368562555851E-2</v>
      </c>
      <c r="W432">
        <f>ABS(('6050_Module3Project_Data'!$C156-'Part 1'!M432)/AVERAGE('6050_Module3Project_Data'!$C$2:$C$253))</f>
        <v>3.1123752993429149E-2</v>
      </c>
      <c r="X432" s="41">
        <f>ABS(('6050_Module3Project_Data'!$C156-'Part 1'!N432)/AVERAGE('6050_Module3Project_Data'!$C$2:$C$253))</f>
        <v>3.4275927879724923E-2</v>
      </c>
      <c r="Z432" s="39">
        <f t="shared" si="34"/>
        <v>-4.0542488883002505</v>
      </c>
      <c r="AA432">
        <f t="shared" si="35"/>
        <v>-8.1169677595955356</v>
      </c>
      <c r="AB432">
        <f t="shared" si="36"/>
        <v>-11.017788403782523</v>
      </c>
      <c r="AC432">
        <f t="shared" si="37"/>
        <v>-12.722121650582009</v>
      </c>
      <c r="AE432" s="40">
        <f t="shared" si="29"/>
        <v>472.0258499115854</v>
      </c>
      <c r="AF432" s="40">
        <f t="shared" si="29"/>
        <v>467.96313104029014</v>
      </c>
      <c r="AG432" s="40">
        <f t="shared" si="29"/>
        <v>465.06231039610316</v>
      </c>
      <c r="AH432" s="40">
        <f t="shared" si="27"/>
        <v>463.35797714930368</v>
      </c>
      <c r="AJ432" s="42">
        <f>ABS(('6050_Module3Project_Data'!$E156-'Part 1'!AE432)/'6050_Module3Project_Data'!$E156)</f>
        <v>7.2436773712793731E-3</v>
      </c>
      <c r="AK432" s="42">
        <f>ABS(('6050_Module3Project_Data'!$E156-'Part 1'!AF432)/'6050_Module3Project_Data'!$E156)</f>
        <v>1.5788315016223731E-2</v>
      </c>
      <c r="AL432" s="42">
        <f>ABS(('6050_Module3Project_Data'!$E156-'Part 1'!AG432)/'6050_Module3Project_Data'!$E156)</f>
        <v>2.1889269097166451E-2</v>
      </c>
      <c r="AM432" s="42">
        <f>ABS(('6050_Module3Project_Data'!$E156-'Part 1'!AH432)/'6050_Module3Project_Data'!$E156)</f>
        <v>2.5473792290003121E-2</v>
      </c>
      <c r="AO432">
        <f>ABS(('6050_Module3Project_Data'!$E156-'Part 1'!AE432)/AVERAGE('6050_Module3Project_Data'!$E$2:$E$253))</f>
        <v>7.7144490523141243E-3</v>
      </c>
      <c r="AP432">
        <f>ABS(('6050_Module3Project_Data'!$E156-'Part 1'!AF432)/AVERAGE('6050_Module3Project_Data'!$E$2:$E$253))</f>
        <v>1.6814408700401868E-2</v>
      </c>
      <c r="AQ432">
        <f>ABS(('6050_Module3Project_Data'!$E156-'Part 1'!AG432)/AVERAGE('6050_Module3Project_Data'!$E$2:$E$253))</f>
        <v>2.3311868072978515E-2</v>
      </c>
      <c r="AR432" s="41">
        <f>ABS(('6050_Module3Project_Data'!$E156-'Part 1'!AH432)/AVERAGE('6050_Module3Project_Data'!$E$2:$E$253))</f>
        <v>2.7129351946241199E-2</v>
      </c>
    </row>
    <row r="433" spans="5:44" x14ac:dyDescent="0.2">
      <c r="E433" s="39">
        <v>156</v>
      </c>
      <c r="F433" s="29">
        <f t="shared" si="30"/>
        <v>9.4541750038555084E-2</v>
      </c>
      <c r="G433" s="29">
        <f t="shared" si="31"/>
        <v>-5.0303113229957841E-2</v>
      </c>
      <c r="H433" s="29">
        <f t="shared" si="32"/>
        <v>0.19834252509373618</v>
      </c>
      <c r="I433" s="29">
        <f t="shared" si="33"/>
        <v>0.75119267534399292</v>
      </c>
      <c r="K433" s="40">
        <f t="shared" si="28"/>
        <v>157.224601790539</v>
      </c>
      <c r="L433" s="40">
        <f t="shared" si="28"/>
        <v>157.07975692727049</v>
      </c>
      <c r="M433" s="40">
        <f t="shared" si="28"/>
        <v>157.32840256559419</v>
      </c>
      <c r="N433" s="40">
        <f t="shared" si="26"/>
        <v>157.88125271584443</v>
      </c>
      <c r="P433" s="42">
        <f>ABS(('6050_Module3Project_Data'!$C157-'Part 1'!K433)/'6050_Module3Project_Data'!$C157)</f>
        <v>5.2286485762640944E-3</v>
      </c>
      <c r="Q433" s="42">
        <f>ABS(('6050_Module3Project_Data'!$C157-'Part 1'!L433)/'6050_Module3Project_Data'!$C157)</f>
        <v>6.1450924326292332E-3</v>
      </c>
      <c r="R433" s="42">
        <f>ABS(('6050_Module3Project_Data'!$C157-'Part 1'!M433)/'6050_Module3Project_Data'!$C157)</f>
        <v>4.571893614861499E-3</v>
      </c>
      <c r="S433" s="42">
        <f>ABS(('6050_Module3Project_Data'!$C157-'Part 1'!N433)/'6050_Module3Project_Data'!$C157)</f>
        <v>1.0739709943805031E-3</v>
      </c>
      <c r="U433">
        <f>ABS(('6050_Module3Project_Data'!$C157-'Part 1'!K433)/AVERAGE('6050_Module3Project_Data'!$C$2:$C$253))</f>
        <v>6.1704072959638976E-3</v>
      </c>
      <c r="V433">
        <f>ABS(('6050_Module3Project_Data'!$C157-'Part 1'!L433)/AVERAGE('6050_Module3Project_Data'!$C$2:$C$253))</f>
        <v>7.251916556947193E-3</v>
      </c>
      <c r="W433">
        <f>ABS(('6050_Module3Project_Data'!$C157-'Part 1'!M433)/AVERAGE('6050_Module3Project_Data'!$C$2:$C$253))</f>
        <v>5.39536082910141E-3</v>
      </c>
      <c r="X433" s="41">
        <f>ABS(('6050_Module3Project_Data'!$C157-'Part 1'!N433)/AVERAGE('6050_Module3Project_Data'!$C$2:$C$253))</f>
        <v>1.2674094199908881E-3</v>
      </c>
      <c r="Z433" s="39">
        <f t="shared" si="34"/>
        <v>-3.3166108226264783</v>
      </c>
      <c r="AA433">
        <f t="shared" si="35"/>
        <v>-5.0166040797298761</v>
      </c>
      <c r="AB433">
        <f t="shared" si="36"/>
        <v>-4.6267504974718436</v>
      </c>
      <c r="AC433">
        <f t="shared" si="37"/>
        <v>-2.8372711780615125</v>
      </c>
      <c r="AE433" s="40">
        <f t="shared" si="29"/>
        <v>472.39742941732777</v>
      </c>
      <c r="AF433" s="40">
        <f t="shared" si="29"/>
        <v>470.69743616022441</v>
      </c>
      <c r="AG433" s="40">
        <f t="shared" si="29"/>
        <v>471.08728974248243</v>
      </c>
      <c r="AH433" s="40">
        <f t="shared" si="27"/>
        <v>472.87676906189279</v>
      </c>
      <c r="AJ433" s="42">
        <f>ABS(('6050_Module3Project_Data'!$E157-'Part 1'!AE433)/'6050_Module3Project_Data'!$E157)</f>
        <v>1.8558073320487804E-2</v>
      </c>
      <c r="AK433" s="42">
        <f>ABS(('6050_Module3Project_Data'!$E157-'Part 1'!AF433)/'6050_Module3Project_Data'!$E157)</f>
        <v>2.2089939824612562E-2</v>
      </c>
      <c r="AL433" s="42">
        <f>ABS(('6050_Module3Project_Data'!$E157-'Part 1'!AG433)/'6050_Module3Project_Data'!$E157)</f>
        <v>2.127998907749239E-2</v>
      </c>
      <c r="AM433" s="42">
        <f>ABS(('6050_Module3Project_Data'!$E157-'Part 1'!AH433)/'6050_Module3Project_Data'!$E157)</f>
        <v>1.7562208408868737E-2</v>
      </c>
      <c r="AO433">
        <f>ABS(('6050_Module3Project_Data'!$E157-'Part 1'!AE433)/AVERAGE('6050_Module3Project_Data'!$E$2:$E$253))</f>
        <v>2.000776142569723E-2</v>
      </c>
      <c r="AP433">
        <f>ABS(('6050_Module3Project_Data'!$E157-'Part 1'!AF433)/AVERAGE('6050_Module3Project_Data'!$E$2:$E$253))</f>
        <v>2.3815524288878006E-2</v>
      </c>
      <c r="AQ433">
        <f>ABS(('6050_Module3Project_Data'!$E157-'Part 1'!AG433)/AVERAGE('6050_Module3Project_Data'!$E$2:$E$253))</f>
        <v>2.2942303182619347E-2</v>
      </c>
      <c r="AR433" s="41">
        <f>ABS(('6050_Module3Project_Data'!$E157-'Part 1'!AH433)/AVERAGE('6050_Module3Project_Data'!$E$2:$E$253))</f>
        <v>1.8934103227467112E-2</v>
      </c>
    </row>
    <row r="434" spans="5:44" x14ac:dyDescent="0.2">
      <c r="E434" s="39">
        <v>157</v>
      </c>
      <c r="F434" s="29">
        <f t="shared" si="30"/>
        <v>0.18614558317079558</v>
      </c>
      <c r="G434" s="29">
        <f t="shared" si="31"/>
        <v>0.19084249834192832</v>
      </c>
      <c r="H434" s="29">
        <f t="shared" si="32"/>
        <v>0.41087355945734899</v>
      </c>
      <c r="I434" s="29">
        <f t="shared" si="33"/>
        <v>0.59228726762860462</v>
      </c>
      <c r="K434" s="40">
        <f t="shared" si="28"/>
        <v>157.86876653937099</v>
      </c>
      <c r="L434" s="40">
        <f t="shared" si="28"/>
        <v>157.87346345454213</v>
      </c>
      <c r="M434" s="40">
        <f t="shared" si="28"/>
        <v>158.09349451565754</v>
      </c>
      <c r="N434" s="40">
        <f t="shared" si="26"/>
        <v>158.27490822382879</v>
      </c>
      <c r="P434" s="42">
        <f>ABS(('6050_Module3Project_Data'!$C158-'Part 1'!K434)/'6050_Module3Project_Data'!$C158)</f>
        <v>2.9718079071872419E-3</v>
      </c>
      <c r="Q434" s="42">
        <f>ABS(('6050_Module3Project_Data'!$C158-'Part 1'!L434)/'6050_Module3Project_Data'!$C158)</f>
        <v>3.0016483474722311E-3</v>
      </c>
      <c r="R434" s="42">
        <f>ABS(('6050_Module3Project_Data'!$C158-'Part 1'!M434)/'6050_Module3Project_Data'!$C158)</f>
        <v>4.3995496296591633E-3</v>
      </c>
      <c r="S434" s="42">
        <f>ABS(('6050_Module3Project_Data'!$C158-'Part 1'!N434)/'6050_Module3Project_Data'!$C158)</f>
        <v>5.5521071548254022E-3</v>
      </c>
      <c r="U434">
        <f>ABS(('6050_Module3Project_Data'!$C158-'Part 1'!K434)/AVERAGE('6050_Module3Project_Data'!$C$2:$C$253))</f>
        <v>3.492652423999197E-3</v>
      </c>
      <c r="V434">
        <f>ABS(('6050_Module3Project_Data'!$C158-'Part 1'!L434)/AVERAGE('6050_Module3Project_Data'!$C$2:$C$253))</f>
        <v>3.5277227547034504E-3</v>
      </c>
      <c r="W434">
        <f>ABS(('6050_Module3Project_Data'!$C158-'Part 1'!M434)/AVERAGE('6050_Module3Project_Data'!$C$2:$C$253))</f>
        <v>5.1706227853325678E-3</v>
      </c>
      <c r="X434" s="41">
        <f>ABS(('6050_Module3Project_Data'!$C158-'Part 1'!N434)/AVERAGE('6050_Module3Project_Data'!$C$2:$C$253))</f>
        <v>6.5251796610764053E-3</v>
      </c>
      <c r="Z434" s="39">
        <f t="shared" si="34"/>
        <v>-1.9793750948956972</v>
      </c>
      <c r="AA434">
        <f t="shared" si="35"/>
        <v>-1.6621353214269547</v>
      </c>
      <c r="AB434">
        <f t="shared" si="36"/>
        <v>0.17104049062771876</v>
      </c>
      <c r="AC434">
        <f t="shared" si="37"/>
        <v>2.1282000172096396</v>
      </c>
      <c r="AE434" s="40">
        <f t="shared" si="29"/>
        <v>477.10423296108598</v>
      </c>
      <c r="AF434" s="40">
        <f t="shared" si="29"/>
        <v>477.42147273455475</v>
      </c>
      <c r="AG434" s="40">
        <f t="shared" si="29"/>
        <v>479.25464854660942</v>
      </c>
      <c r="AH434" s="40">
        <f t="shared" si="27"/>
        <v>481.21180807319132</v>
      </c>
      <c r="AJ434" s="42">
        <f>ABS(('6050_Module3Project_Data'!$E158-'Part 1'!AE434)/'6050_Module3Project_Data'!$E158)</f>
        <v>1.155166947717166E-2</v>
      </c>
      <c r="AK434" s="42">
        <f>ABS(('6050_Module3Project_Data'!$E158-'Part 1'!AF434)/'6050_Module3Project_Data'!$E158)</f>
        <v>1.0894422899176569E-2</v>
      </c>
      <c r="AL434" s="42">
        <f>ABS(('6050_Module3Project_Data'!$E158-'Part 1'!AG434)/'6050_Module3Project_Data'!$E158)</f>
        <v>7.0965115712172278E-3</v>
      </c>
      <c r="AM434" s="42">
        <f>ABS(('6050_Module3Project_Data'!$E158-'Part 1'!AH434)/'6050_Module3Project_Data'!$E158)</f>
        <v>3.0417349983702627E-3</v>
      </c>
      <c r="AO434">
        <f>ABS(('6050_Module3Project_Data'!$E158-'Part 1'!AE434)/AVERAGE('6050_Module3Project_Data'!$E$2:$E$253))</f>
        <v>1.2488973576301987E-2</v>
      </c>
      <c r="AP434">
        <f>ABS(('6050_Module3Project_Data'!$E158-'Part 1'!AF434)/AVERAGE('6050_Module3Project_Data'!$E$2:$E$253))</f>
        <v>1.1778397917786405E-2</v>
      </c>
      <c r="AQ434">
        <f>ABS(('6050_Module3Project_Data'!$E158-'Part 1'!AG434)/AVERAGE('6050_Module3Project_Data'!$E$2:$E$253))</f>
        <v>7.6723235262227381E-3</v>
      </c>
      <c r="AR434" s="41">
        <f>ABS(('6050_Module3Project_Data'!$E158-'Part 1'!AH434)/AVERAGE('6050_Module3Project_Data'!$E$2:$E$253))</f>
        <v>3.2885418073838697E-3</v>
      </c>
    </row>
    <row r="435" spans="5:44" x14ac:dyDescent="0.2">
      <c r="E435" s="39">
        <v>158</v>
      </c>
      <c r="F435" s="29">
        <f t="shared" si="30"/>
        <v>0.1151220717926127</v>
      </c>
      <c r="G435" s="29">
        <f t="shared" si="31"/>
        <v>4.6916709517109481E-2</v>
      </c>
      <c r="H435" s="29">
        <f t="shared" si="32"/>
        <v>6.2966239550868358E-2</v>
      </c>
      <c r="I435" s="29">
        <f t="shared" si="33"/>
        <v>-1.6720125450374101E-2</v>
      </c>
      <c r="K435" s="40">
        <f t="shared" si="28"/>
        <v>157.6287710542727</v>
      </c>
      <c r="L435" s="40">
        <f t="shared" si="28"/>
        <v>157.5605656919972</v>
      </c>
      <c r="M435" s="40">
        <f t="shared" si="28"/>
        <v>157.57661522203094</v>
      </c>
      <c r="N435" s="40">
        <f t="shared" si="26"/>
        <v>157.4969288570297</v>
      </c>
      <c r="P435" s="42">
        <f>ABS(('6050_Module3Project_Data'!$C159-'Part 1'!K435)/'6050_Module3Project_Data'!$C159)</f>
        <v>9.3748301313444082E-3</v>
      </c>
      <c r="Q435" s="42">
        <f>ABS(('6050_Module3Project_Data'!$C159-'Part 1'!L435)/'6050_Module3Project_Data'!$C159)</f>
        <v>9.8034698278809205E-3</v>
      </c>
      <c r="R435" s="42">
        <f>ABS(('6050_Module3Project_Data'!$C159-'Part 1'!M435)/'6050_Module3Project_Data'!$C159)</f>
        <v>9.7026058275486975E-3</v>
      </c>
      <c r="S435" s="42">
        <f>ABS(('6050_Module3Project_Data'!$C159-'Part 1'!N435)/'6050_Module3Project_Data'!$C159)</f>
        <v>1.0203398407086013E-2</v>
      </c>
      <c r="U435">
        <f>ABS(('6050_Module3Project_Data'!$C159-'Part 1'!K435)/AVERAGE('6050_Module3Project_Data'!$C$2:$C$253))</f>
        <v>1.1138242857313092E-2</v>
      </c>
      <c r="V435">
        <f>ABS(('6050_Module3Project_Data'!$C159-'Part 1'!L435)/AVERAGE('6050_Module3Project_Data'!$C$2:$C$253))</f>
        <v>1.1647510008975496E-2</v>
      </c>
      <c r="W435">
        <f>ABS(('6050_Module3Project_Data'!$C159-'Part 1'!M435)/AVERAGE('6050_Module3Project_Data'!$C$2:$C$253))</f>
        <v>1.1527673412949697E-2</v>
      </c>
      <c r="X435" s="41">
        <f>ABS(('6050_Module3Project_Data'!$C159-'Part 1'!N435)/AVERAGE('6050_Module3Project_Data'!$C$2:$C$253))</f>
        <v>1.2122665460152475E-2</v>
      </c>
      <c r="Z435" s="39">
        <f t="shared" si="34"/>
        <v>-1.1519339186343669</v>
      </c>
      <c r="AA435">
        <f t="shared" si="35"/>
        <v>-0.1341488782917909</v>
      </c>
      <c r="AB435">
        <f t="shared" si="36"/>
        <v>1.3631146680976602</v>
      </c>
      <c r="AC435">
        <f t="shared" si="37"/>
        <v>2.1519046325706914</v>
      </c>
      <c r="AE435" s="40">
        <f t="shared" si="29"/>
        <v>480.08950492375828</v>
      </c>
      <c r="AF435" s="40">
        <f t="shared" si="29"/>
        <v>481.10728996410086</v>
      </c>
      <c r="AG435" s="40">
        <f t="shared" si="29"/>
        <v>482.60455351049029</v>
      </c>
      <c r="AH435" s="40">
        <f t="shared" si="27"/>
        <v>483.39334347496333</v>
      </c>
      <c r="AJ435" s="42">
        <f>ABS(('6050_Module3Project_Data'!$E159-'Part 1'!AE435)/'6050_Module3Project_Data'!$E159)</f>
        <v>4.6864333941213764E-3</v>
      </c>
      <c r="AK435" s="42">
        <f>ABS(('6050_Module3Project_Data'!$E159-'Part 1'!AF435)/'6050_Module3Project_Data'!$E159)</f>
        <v>2.5763783978090754E-3</v>
      </c>
      <c r="AL435" s="42">
        <f>ABS(('6050_Module3Project_Data'!$E159-'Part 1'!AG435)/'6050_Module3Project_Data'!$E159)</f>
        <v>5.2772345241257335E-4</v>
      </c>
      <c r="AM435" s="42">
        <f>ABS(('6050_Module3Project_Data'!$E159-'Part 1'!AH435)/'6050_Module3Project_Data'!$E159)</f>
        <v>2.1630296709212742E-3</v>
      </c>
      <c r="AO435">
        <f>ABS(('6050_Module3Project_Data'!$E159-'Part 1'!AE435)/AVERAGE('6050_Module3Project_Data'!$E$2:$E$253))</f>
        <v>5.0632273952285704E-3</v>
      </c>
      <c r="AP435">
        <f>ABS(('6050_Module3Project_Data'!$E159-'Part 1'!AF435)/AVERAGE('6050_Module3Project_Data'!$E$2:$E$253))</f>
        <v>2.7835218357365925E-3</v>
      </c>
      <c r="AQ435">
        <f>ABS(('6050_Module3Project_Data'!$E159-'Part 1'!AG435)/AVERAGE('6050_Module3Project_Data'!$E$2:$E$253))</f>
        <v>5.7015295356841237E-4</v>
      </c>
      <c r="AR435" s="41">
        <f>ABS(('6050_Module3Project_Data'!$E159-'Part 1'!AH435)/AVERAGE('6050_Module3Project_Data'!$E$2:$E$253))</f>
        <v>2.3369394517030418E-3</v>
      </c>
    </row>
    <row r="436" spans="5:44" x14ac:dyDescent="0.2">
      <c r="E436" s="39">
        <v>159</v>
      </c>
      <c r="F436" s="29">
        <f t="shared" si="30"/>
        <v>0.2849196235364847</v>
      </c>
      <c r="G436" s="29">
        <f t="shared" si="31"/>
        <v>0.4137939579150548</v>
      </c>
      <c r="H436" s="29">
        <f t="shared" si="32"/>
        <v>0.60365239412753091</v>
      </c>
      <c r="I436" s="29">
        <f t="shared" si="33"/>
        <v>0.76794383931950339</v>
      </c>
      <c r="K436" s="40">
        <f t="shared" si="28"/>
        <v>158.76267843652855</v>
      </c>
      <c r="L436" s="40">
        <f t="shared" si="28"/>
        <v>158.89155277090711</v>
      </c>
      <c r="M436" s="40">
        <f t="shared" si="28"/>
        <v>159.08141120711957</v>
      </c>
      <c r="N436" s="40">
        <f t="shared" si="26"/>
        <v>159.24570265231156</v>
      </c>
      <c r="P436" s="42">
        <f>ABS(('6050_Module3Project_Data'!$C160-'Part 1'!K436)/'6050_Module3Project_Data'!$C160)</f>
        <v>4.1429970858637123E-2</v>
      </c>
      <c r="Q436" s="42">
        <f>ABS(('6050_Module3Project_Data'!$C160-'Part 1'!L436)/'6050_Module3Project_Data'!$C160)</f>
        <v>4.0651859304477227E-2</v>
      </c>
      <c r="R436" s="42">
        <f>ABS(('6050_Module3Project_Data'!$C160-'Part 1'!M436)/'6050_Module3Project_Data'!$C160)</f>
        <v>3.9505540733102973E-2</v>
      </c>
      <c r="S436" s="42">
        <f>ABS(('6050_Module3Project_Data'!$C160-'Part 1'!N436)/'6050_Module3Project_Data'!$C160)</f>
        <v>3.8513589369241812E-2</v>
      </c>
      <c r="U436">
        <f>ABS(('6050_Module3Project_Data'!$C160-'Part 1'!K436)/AVERAGE('6050_Module3Project_Data'!$C$2:$C$253))</f>
        <v>5.1234953144800872E-2</v>
      </c>
      <c r="V436">
        <f>ABS(('6050_Module3Project_Data'!$C160-'Part 1'!L436)/AVERAGE('6050_Module3Project_Data'!$C$2:$C$253))</f>
        <v>5.0272690604118937E-2</v>
      </c>
      <c r="W436">
        <f>ABS(('6050_Module3Project_Data'!$C160-'Part 1'!M436)/AVERAGE('6050_Module3Project_Data'!$C$2:$C$253))</f>
        <v>4.8855079703696812E-2</v>
      </c>
      <c r="X436" s="41">
        <f>ABS(('6050_Module3Project_Data'!$C160-'Part 1'!N436)/AVERAGE('6050_Module3Project_Data'!$C$2:$C$253))</f>
        <v>4.7628369170330545E-2</v>
      </c>
      <c r="Z436" s="39">
        <f t="shared" si="34"/>
        <v>-0.78851906399461069</v>
      </c>
      <c r="AA436">
        <f t="shared" si="35"/>
        <v>0.18556681485069121</v>
      </c>
      <c r="AB436">
        <f t="shared" si="36"/>
        <v>0.94433007997771268</v>
      </c>
      <c r="AC436">
        <f t="shared" si="37"/>
        <v>0.96249321016566969</v>
      </c>
      <c r="AE436" s="40">
        <f t="shared" si="29"/>
        <v>481.11806013296246</v>
      </c>
      <c r="AF436" s="40">
        <f t="shared" si="29"/>
        <v>482.09214601180776</v>
      </c>
      <c r="AG436" s="40">
        <f t="shared" si="29"/>
        <v>482.85090927693477</v>
      </c>
      <c r="AH436" s="40">
        <f t="shared" si="27"/>
        <v>482.86907240712276</v>
      </c>
      <c r="AJ436" s="42">
        <f>ABS(('6050_Module3Project_Data'!$E160-'Part 1'!AE436)/'6050_Module3Project_Data'!$E160)</f>
        <v>2.1859302405408156E-2</v>
      </c>
      <c r="AK436" s="42">
        <f>ABS(('6050_Module3Project_Data'!$E160-'Part 1'!AF436)/'6050_Module3Project_Data'!$E160)</f>
        <v>1.9878929769245903E-2</v>
      </c>
      <c r="AL436" s="42">
        <f>ABS(('6050_Module3Project_Data'!$E160-'Part 1'!AG436)/'6050_Module3Project_Data'!$E160)</f>
        <v>1.8336320395456487E-2</v>
      </c>
      <c r="AM436" s="42">
        <f>ABS(('6050_Module3Project_Data'!$E160-'Part 1'!AH436)/'6050_Module3Project_Data'!$E160)</f>
        <v>1.8299393706760432E-2</v>
      </c>
      <c r="AO436">
        <f>ABS(('6050_Module3Project_Data'!$E160-'Part 1'!AE436)/AVERAGE('6050_Module3Project_Data'!$E$2:$E$253))</f>
        <v>2.4082930037369651E-2</v>
      </c>
      <c r="AP436">
        <f>ABS(('6050_Module3Project_Data'!$E160-'Part 1'!AF436)/AVERAGE('6050_Module3Project_Data'!$E$2:$E$253))</f>
        <v>2.1901104892171185E-2</v>
      </c>
      <c r="AQ436">
        <f>ABS(('6050_Module3Project_Data'!$E160-'Part 1'!AG436)/AVERAGE('6050_Module3Project_Data'!$E$2:$E$253))</f>
        <v>2.0201574278844298E-2</v>
      </c>
      <c r="AR436" s="41">
        <f>ABS(('6050_Module3Project_Data'!$E160-'Part 1'!AH436)/AVERAGE('6050_Module3Project_Data'!$E$2:$E$253))</f>
        <v>2.0160891239473441E-2</v>
      </c>
    </row>
    <row r="437" spans="5:44" x14ac:dyDescent="0.2">
      <c r="E437" s="39">
        <v>160</v>
      </c>
      <c r="F437" s="29">
        <f t="shared" si="30"/>
        <v>1.0855442212701374</v>
      </c>
      <c r="G437" s="29">
        <f t="shared" si="31"/>
        <v>1.9634934196309322</v>
      </c>
      <c r="H437" s="29">
        <f t="shared" si="32"/>
        <v>2.8142865249738609</v>
      </c>
      <c r="I437" s="29">
        <f t="shared" si="33"/>
        <v>3.5840228576276991</v>
      </c>
      <c r="K437" s="40">
        <f t="shared" si="28"/>
        <v>163.85134564646694</v>
      </c>
      <c r="L437" s="40">
        <f t="shared" si="28"/>
        <v>164.72929484482773</v>
      </c>
      <c r="M437" s="40">
        <f t="shared" si="28"/>
        <v>165.58008795017065</v>
      </c>
      <c r="N437" s="40">
        <f t="shared" si="26"/>
        <v>166.3498242828245</v>
      </c>
      <c r="P437" s="42">
        <f>ABS(('6050_Module3Project_Data'!$C161-'Part 1'!K437)/'6050_Module3Project_Data'!$C161)</f>
        <v>5.0749799772394927E-3</v>
      </c>
      <c r="Q437" s="42">
        <f>ABS(('6050_Module3Project_Data'!$C161-'Part 1'!L437)/'6050_Module3Project_Data'!$C161)</f>
        <v>1.0460378366749373E-2</v>
      </c>
      <c r="R437" s="42">
        <f>ABS(('6050_Module3Project_Data'!$C161-'Part 1'!M437)/'6050_Module3Project_Data'!$C161)</f>
        <v>1.5679199487464063E-2</v>
      </c>
      <c r="S437" s="42">
        <f>ABS(('6050_Module3Project_Data'!$C161-'Part 1'!N437)/'6050_Module3Project_Data'!$C161)</f>
        <v>2.0400813009022002E-2</v>
      </c>
      <c r="U437">
        <f>ABS(('6050_Module3Project_Data'!$C161-'Part 1'!K437)/AVERAGE('6050_Module3Project_Data'!$C$2:$C$253))</f>
        <v>6.1775038984992611E-3</v>
      </c>
      <c r="V437">
        <f>ABS(('6050_Module3Project_Data'!$C161-'Part 1'!L437)/AVERAGE('6050_Module3Project_Data'!$C$2:$C$253))</f>
        <v>1.2732863662551977E-2</v>
      </c>
      <c r="W437">
        <f>ABS(('6050_Module3Project_Data'!$C161-'Part 1'!M437)/AVERAGE('6050_Module3Project_Data'!$C$2:$C$253))</f>
        <v>1.9085457754227913E-2</v>
      </c>
      <c r="X437" s="41">
        <f>ABS(('6050_Module3Project_Data'!$C161-'Part 1'!N437)/AVERAGE('6050_Module3Project_Data'!$C$2:$C$253))</f>
        <v>2.4832827412323913E-2</v>
      </c>
      <c r="Z437" s="39">
        <f t="shared" si="34"/>
        <v>0.56479465716945665</v>
      </c>
      <c r="AA437">
        <f t="shared" si="35"/>
        <v>2.5025599056407053</v>
      </c>
      <c r="AB437">
        <f t="shared" si="36"/>
        <v>3.9645617570865204</v>
      </c>
      <c r="AC437">
        <f t="shared" si="37"/>
        <v>4.9749382754937148</v>
      </c>
      <c r="AE437" s="40">
        <f t="shared" si="29"/>
        <v>488.44942339595224</v>
      </c>
      <c r="AF437" s="40">
        <f t="shared" si="29"/>
        <v>490.38718864442347</v>
      </c>
      <c r="AG437" s="40">
        <f t="shared" si="29"/>
        <v>491.84919049586932</v>
      </c>
      <c r="AH437" s="40">
        <f t="shared" si="27"/>
        <v>492.85956701427654</v>
      </c>
      <c r="AJ437" s="42">
        <f>ABS(('6050_Module3Project_Data'!$E161-'Part 1'!AE437)/'6050_Module3Project_Data'!$E161)</f>
        <v>8.0891267943351344E-3</v>
      </c>
      <c r="AK437" s="42">
        <f>ABS(('6050_Module3Project_Data'!$E161-'Part 1'!AF437)/'6050_Module3Project_Data'!$E161)</f>
        <v>1.2088394648276808E-2</v>
      </c>
      <c r="AL437" s="42">
        <f>ABS(('6050_Module3Project_Data'!$E161-'Part 1'!AG437)/'6050_Module3Project_Data'!$E161)</f>
        <v>1.5105755503263455E-2</v>
      </c>
      <c r="AM437" s="42">
        <f>ABS(('6050_Module3Project_Data'!$E161-'Part 1'!AH437)/'6050_Module3Project_Data'!$E161)</f>
        <v>1.7191026840248862E-2</v>
      </c>
      <c r="AO437">
        <f>ABS(('6050_Module3Project_Data'!$E161-'Part 1'!AE437)/AVERAGE('6050_Module3Project_Data'!$E$2:$E$253))</f>
        <v>8.7789991866990807E-3</v>
      </c>
      <c r="AP437">
        <f>ABS(('6050_Module3Project_Data'!$E161-'Part 1'!AF437)/AVERAGE('6050_Module3Project_Data'!$E$2:$E$253))</f>
        <v>1.311934025561806E-2</v>
      </c>
      <c r="AQ437">
        <f>ABS(('6050_Module3Project_Data'!$E161-'Part 1'!AG437)/AVERAGE('6050_Module3Project_Data'!$E$2:$E$253))</f>
        <v>1.6394033453709125E-2</v>
      </c>
      <c r="AR437" s="41">
        <f>ABS(('6050_Module3Project_Data'!$E161-'Part 1'!AH437)/AVERAGE('6050_Module3Project_Data'!$E$2:$E$253))</f>
        <v>1.8657144891678176E-2</v>
      </c>
    </row>
    <row r="438" spans="5:44" x14ac:dyDescent="0.2">
      <c r="E438" s="39">
        <v>161</v>
      </c>
      <c r="F438" s="29">
        <f t="shared" si="30"/>
        <v>0.89941945799249412</v>
      </c>
      <c r="G438" s="29">
        <f t="shared" si="31"/>
        <v>1.2400642137313276</v>
      </c>
      <c r="H438" s="29">
        <f t="shared" si="32"/>
        <v>1.2186668529186966</v>
      </c>
      <c r="I438" s="29">
        <f t="shared" si="33"/>
        <v>0.84074089543107622</v>
      </c>
      <c r="K438" s="40">
        <f t="shared" si="28"/>
        <v>163.82014128807123</v>
      </c>
      <c r="L438" s="40">
        <f t="shared" si="28"/>
        <v>164.16078604381005</v>
      </c>
      <c r="M438" s="40">
        <f t="shared" si="28"/>
        <v>164.13938868299741</v>
      </c>
      <c r="N438" s="40">
        <f t="shared" si="26"/>
        <v>163.7614627255098</v>
      </c>
      <c r="P438" s="42">
        <f>ABS(('6050_Module3Project_Data'!$C162-'Part 1'!K438)/'6050_Module3Project_Data'!$C162)</f>
        <v>6.3587556943898883E-3</v>
      </c>
      <c r="Q438" s="42">
        <f>ABS(('6050_Module3Project_Data'!$C162-'Part 1'!L438)/'6050_Module3Project_Data'!$C162)</f>
        <v>4.2925953535603543E-3</v>
      </c>
      <c r="R438" s="42">
        <f>ABS(('6050_Module3Project_Data'!$C162-'Part 1'!M438)/'6050_Module3Project_Data'!$C162)</f>
        <v>4.4223797625808723E-3</v>
      </c>
      <c r="S438" s="42">
        <f>ABS(('6050_Module3Project_Data'!$C162-'Part 1'!N438)/'6050_Module3Project_Data'!$C162)</f>
        <v>6.7146669972318971E-3</v>
      </c>
      <c r="U438">
        <f>ABS(('6050_Module3Project_Data'!$C162-'Part 1'!K438)/AVERAGE('6050_Module3Project_Data'!$C$2:$C$253))</f>
        <v>7.8277504213584443E-3</v>
      </c>
      <c r="V438">
        <f>ABS(('6050_Module3Project_Data'!$C162-'Part 1'!L438)/AVERAGE('6050_Module3Project_Data'!$C$2:$C$253))</f>
        <v>5.2842673476508461E-3</v>
      </c>
      <c r="W438">
        <f>ABS(('6050_Module3Project_Data'!$C162-'Part 1'!M438)/AVERAGE('6050_Module3Project_Data'!$C$2:$C$253))</f>
        <v>5.4440344485150016E-3</v>
      </c>
      <c r="X438" s="41">
        <f>ABS(('6050_Module3Project_Data'!$C162-'Part 1'!N438)/AVERAGE('6050_Module3Project_Data'!$C$2:$C$253))</f>
        <v>8.2658840727653938E-3</v>
      </c>
      <c r="Z438" s="39">
        <f t="shared" si="34"/>
        <v>4.9280133081617106E-2</v>
      </c>
      <c r="AA438">
        <f t="shared" si="35"/>
        <v>0.6964247580765266</v>
      </c>
      <c r="AB438">
        <f t="shared" si="36"/>
        <v>0.37815792487276356</v>
      </c>
      <c r="AC438">
        <f t="shared" si="37"/>
        <v>-0.61523471551705022</v>
      </c>
      <c r="AE438" s="40">
        <f t="shared" si="29"/>
        <v>485.92113090859465</v>
      </c>
      <c r="AF438" s="40">
        <f t="shared" si="29"/>
        <v>486.5682755335896</v>
      </c>
      <c r="AG438" s="40">
        <f t="shared" si="29"/>
        <v>486.25000870038582</v>
      </c>
      <c r="AH438" s="40">
        <f t="shared" si="27"/>
        <v>485.25661605999602</v>
      </c>
      <c r="AJ438" s="42">
        <f>ABS(('6050_Module3Project_Data'!$E162-'Part 1'!AE438)/'6050_Module3Project_Data'!$E162)</f>
        <v>2.4058773123446262E-2</v>
      </c>
      <c r="AK438" s="42">
        <f>ABS(('6050_Module3Project_Data'!$E162-'Part 1'!AF438)/'6050_Module3Project_Data'!$E162)</f>
        <v>2.2759024915124482E-2</v>
      </c>
      <c r="AL438" s="42">
        <f>ABS(('6050_Module3Project_Data'!$E162-'Part 1'!AG438)/'6050_Module3Project_Data'!$E162)</f>
        <v>2.3398243306574595E-2</v>
      </c>
      <c r="AM438" s="42">
        <f>ABS(('6050_Module3Project_Data'!$E162-'Part 1'!AH438)/'6050_Module3Project_Data'!$E162)</f>
        <v>2.5393408304687282E-2</v>
      </c>
      <c r="AO438">
        <f>ABS(('6050_Module3Project_Data'!$E162-'Part 1'!AE438)/AVERAGE('6050_Module3Project_Data'!$E$2:$E$253))</f>
        <v>2.6831088565329987E-2</v>
      </c>
      <c r="AP438">
        <f>ABS(('6050_Module3Project_Data'!$E162-'Part 1'!AF438)/AVERAGE('6050_Module3Project_Data'!$E$2:$E$253))</f>
        <v>2.5381569127610824E-2</v>
      </c>
      <c r="AQ438">
        <f>ABS(('6050_Module3Project_Data'!$E162-'Part 1'!AG438)/AVERAGE('6050_Module3Project_Data'!$E$2:$E$253))</f>
        <v>2.6094445265790602E-2</v>
      </c>
      <c r="AR438" s="41">
        <f>ABS(('6050_Module3Project_Data'!$E162-'Part 1'!AH438)/AVERAGE('6050_Module3Project_Data'!$E$2:$E$253))</f>
        <v>2.8319515035231103E-2</v>
      </c>
    </row>
    <row r="439" spans="5:44" x14ac:dyDescent="0.2">
      <c r="E439" s="39">
        <v>162</v>
      </c>
      <c r="F439" s="29">
        <f t="shared" si="30"/>
        <v>0.95326892278454844</v>
      </c>
      <c r="G439" s="29">
        <f t="shared" si="31"/>
        <v>1.211505241019903</v>
      </c>
      <c r="H439" s="29">
        <f t="shared" si="32"/>
        <v>1.188666810339138</v>
      </c>
      <c r="I439" s="29">
        <f t="shared" si="33"/>
        <v>1.1030816046484277</v>
      </c>
      <c r="K439" s="40">
        <f t="shared" si="28"/>
        <v>165.04265753481604</v>
      </c>
      <c r="L439" s="40">
        <f t="shared" si="28"/>
        <v>165.30089385305138</v>
      </c>
      <c r="M439" s="40">
        <f t="shared" si="28"/>
        <v>165.27805542237061</v>
      </c>
      <c r="N439" s="40">
        <f t="shared" si="26"/>
        <v>165.19247021667991</v>
      </c>
      <c r="P439" s="42">
        <f>ABS(('6050_Module3Project_Data'!$C163-'Part 1'!K439)/'6050_Module3Project_Data'!$C163)</f>
        <v>4.911622130010387E-3</v>
      </c>
      <c r="Q439" s="42">
        <f>ABS(('6050_Module3Project_Data'!$C163-'Part 1'!L439)/'6050_Module3Project_Data'!$C163)</f>
        <v>6.4839712506976092E-3</v>
      </c>
      <c r="R439" s="42">
        <f>ABS(('6050_Module3Project_Data'!$C163-'Part 1'!M439)/'6050_Module3Project_Data'!$C163)</f>
        <v>6.3449126293380438E-3</v>
      </c>
      <c r="S439" s="42">
        <f>ABS(('6050_Module3Project_Data'!$C163-'Part 1'!N439)/'6050_Module3Project_Data'!$C163)</f>
        <v>5.8238014865243486E-3</v>
      </c>
      <c r="U439">
        <f>ABS(('6050_Module3Project_Data'!$C163-'Part 1'!K439)/AVERAGE('6050_Module3Project_Data'!$C$2:$C$253))</f>
        <v>6.0231049560845254E-3</v>
      </c>
      <c r="V439">
        <f>ABS(('6050_Module3Project_Data'!$C163-'Part 1'!L439)/AVERAGE('6050_Module3Project_Data'!$C$2:$C$253))</f>
        <v>7.9512711567458795E-3</v>
      </c>
      <c r="W439">
        <f>ABS(('6050_Module3Project_Data'!$C163-'Part 1'!M439)/AVERAGE('6050_Module3Project_Data'!$C$2:$C$253))</f>
        <v>7.7807440580956195E-3</v>
      </c>
      <c r="X439" s="41">
        <f>ABS(('6050_Module3Project_Data'!$C163-'Part 1'!N439)/AVERAGE('6050_Module3Project_Data'!$C$2:$C$253))</f>
        <v>7.1417072951137327E-3</v>
      </c>
      <c r="Z439" s="39">
        <f t="shared" si="34"/>
        <v>1.4828012814037328</v>
      </c>
      <c r="AA439">
        <f t="shared" si="35"/>
        <v>3.3046092047227944</v>
      </c>
      <c r="AB439">
        <f t="shared" si="36"/>
        <v>4.4813946947644228</v>
      </c>
      <c r="AC439">
        <f t="shared" si="37"/>
        <v>5.6504617566503468</v>
      </c>
      <c r="AE439" s="40">
        <f t="shared" si="29"/>
        <v>494.57153793160899</v>
      </c>
      <c r="AF439" s="40">
        <f t="shared" si="29"/>
        <v>496.39334585492804</v>
      </c>
      <c r="AG439" s="40">
        <f t="shared" si="29"/>
        <v>497.5701313449697</v>
      </c>
      <c r="AH439" s="40">
        <f t="shared" si="27"/>
        <v>498.73919840685562</v>
      </c>
      <c r="AJ439" s="42">
        <f>ABS(('6050_Module3Project_Data'!$E163-'Part 1'!AE439)/'6050_Module3Project_Data'!$E163)</f>
        <v>4.5937322878551526E-3</v>
      </c>
      <c r="AK439" s="42">
        <f>ABS(('6050_Module3Project_Data'!$E163-'Part 1'!AF439)/'6050_Module3Project_Data'!$E163)</f>
        <v>8.2942623039026202E-3</v>
      </c>
      <c r="AL439" s="42">
        <f>ABS(('6050_Module3Project_Data'!$E163-'Part 1'!AG439)/'6050_Module3Project_Data'!$E163)</f>
        <v>1.0684596637510417E-2</v>
      </c>
      <c r="AM439" s="42">
        <f>ABS(('6050_Module3Project_Data'!$E163-'Part 1'!AH439)/'6050_Module3Project_Data'!$E163)</f>
        <v>1.3059252987341013E-2</v>
      </c>
      <c r="AO439">
        <f>ABS(('6050_Module3Project_Data'!$E163-'Part 1'!AE439)/AVERAGE('6050_Module3Project_Data'!$E$2:$E$253))</f>
        <v>5.0655549675293629E-3</v>
      </c>
      <c r="AP439">
        <f>ABS(('6050_Module3Project_Data'!$E163-'Part 1'!AF439)/AVERAGE('6050_Module3Project_Data'!$E$2:$E$253))</f>
        <v>9.1461667730625609E-3</v>
      </c>
      <c r="AQ439">
        <f>ABS(('6050_Module3Project_Data'!$E163-'Part 1'!AG439)/AVERAGE('6050_Module3Project_Data'!$E$2:$E$253))</f>
        <v>1.1782012573148672E-2</v>
      </c>
      <c r="AR439" s="41">
        <f>ABS(('6050_Module3Project_Data'!$E163-'Part 1'!AH439)/AVERAGE('6050_Module3Project_Data'!$E$2:$E$253))</f>
        <v>1.4400570102254474E-2</v>
      </c>
    </row>
    <row r="440" spans="5:44" x14ac:dyDescent="0.2">
      <c r="E440" s="39">
        <v>163</v>
      </c>
      <c r="F440" s="29">
        <f t="shared" si="30"/>
        <v>0.78020759278386131</v>
      </c>
      <c r="G440" s="29">
        <f t="shared" si="31"/>
        <v>0.7620880537243867</v>
      </c>
      <c r="H440" s="29">
        <f t="shared" si="32"/>
        <v>0.52824408780432264</v>
      </c>
      <c r="I440" s="29">
        <f t="shared" si="33"/>
        <v>0.2909861391545755</v>
      </c>
      <c r="K440" s="40">
        <f t="shared" si="28"/>
        <v>164.95755847759645</v>
      </c>
      <c r="L440" s="40">
        <f t="shared" si="28"/>
        <v>164.93943893853699</v>
      </c>
      <c r="M440" s="40">
        <f t="shared" si="28"/>
        <v>164.70559497261692</v>
      </c>
      <c r="N440" s="40">
        <f t="shared" si="26"/>
        <v>164.46833702396717</v>
      </c>
      <c r="P440" s="42">
        <f>ABS(('6050_Module3Project_Data'!$C164-'Part 1'!K440)/'6050_Module3Project_Data'!$C164)</f>
        <v>2.5121550654592329E-3</v>
      </c>
      <c r="Q440" s="42">
        <f>ABS(('6050_Module3Project_Data'!$C164-'Part 1'!L440)/'6050_Module3Project_Data'!$C164)</f>
        <v>2.6217227635655189E-3</v>
      </c>
      <c r="R440" s="42">
        <f>ABS(('6050_Module3Project_Data'!$C164-'Part 1'!M440)/'6050_Module3Project_Data'!$C164)</f>
        <v>4.035762324827814E-3</v>
      </c>
      <c r="S440" s="42">
        <f>ABS(('6050_Module3Project_Data'!$C164-'Part 1'!N440)/'6050_Module3Project_Data'!$C164)</f>
        <v>5.4704460221157852E-3</v>
      </c>
      <c r="U440">
        <f>ABS(('6050_Module3Project_Data'!$C164-'Part 1'!K440)/AVERAGE('6050_Module3Project_Data'!$C$2:$C$253))</f>
        <v>3.1019743013167675E-3</v>
      </c>
      <c r="V440">
        <f>ABS(('6050_Module3Project_Data'!$C164-'Part 1'!L440)/AVERAGE('6050_Module3Project_Data'!$C$2:$C$253))</f>
        <v>3.2372669782909104E-3</v>
      </c>
      <c r="W440">
        <f>ABS(('6050_Module3Project_Data'!$C164-'Part 1'!M440)/AVERAGE('6050_Module3Project_Data'!$C$2:$C$253))</f>
        <v>4.9833034552545803E-3</v>
      </c>
      <c r="X440" s="41">
        <f>ABS(('6050_Module3Project_Data'!$C164-'Part 1'!N440)/AVERAGE('6050_Module3Project_Data'!$C$2:$C$253))</f>
        <v>6.7548310256244715E-3</v>
      </c>
      <c r="Z440" s="39">
        <f t="shared" si="34"/>
        <v>1.0927923390983509</v>
      </c>
      <c r="AA440">
        <f t="shared" si="35"/>
        <v>1.7958681507844061</v>
      </c>
      <c r="AB440">
        <f t="shared" si="36"/>
        <v>1.5122118198318635</v>
      </c>
      <c r="AC440">
        <f t="shared" si="37"/>
        <v>0.75629760723152828</v>
      </c>
      <c r="AE440" s="40">
        <f t="shared" si="29"/>
        <v>493.71428555918044</v>
      </c>
      <c r="AF440" s="40">
        <f t="shared" si="29"/>
        <v>494.4173613708665</v>
      </c>
      <c r="AG440" s="40">
        <f t="shared" si="29"/>
        <v>494.13370503991393</v>
      </c>
      <c r="AH440" s="40">
        <f t="shared" si="27"/>
        <v>493.37779082731362</v>
      </c>
      <c r="AJ440" s="42">
        <f>ABS(('6050_Module3Project_Data'!$E164-'Part 1'!AE440)/'6050_Module3Project_Data'!$E164)</f>
        <v>1.0033117127840973E-2</v>
      </c>
      <c r="AK440" s="42">
        <f>ABS(('6050_Module3Project_Data'!$E164-'Part 1'!AF440)/'6050_Module3Project_Data'!$E164)</f>
        <v>1.1471458845764263E-2</v>
      </c>
      <c r="AL440" s="42">
        <f>ABS(('6050_Module3Project_Data'!$E164-'Part 1'!AG440)/'6050_Module3Project_Data'!$E164)</f>
        <v>1.0891159072139977E-2</v>
      </c>
      <c r="AM440" s="42">
        <f>ABS(('6050_Module3Project_Data'!$E164-'Part 1'!AH440)/'6050_Module3Project_Data'!$E164)</f>
        <v>9.344721363599302E-3</v>
      </c>
      <c r="AO440">
        <f>ABS(('6050_Module3Project_Data'!$E164-'Part 1'!AE440)/AVERAGE('6050_Module3Project_Data'!$E$2:$E$253))</f>
        <v>1.0984964489289518E-2</v>
      </c>
      <c r="AP440">
        <f>ABS(('6050_Module3Project_Data'!$E164-'Part 1'!AF440)/AVERAGE('6050_Module3Project_Data'!$E$2:$E$253))</f>
        <v>1.2559762480135963E-2</v>
      </c>
      <c r="AQ440">
        <f>ABS(('6050_Module3Project_Data'!$E164-'Part 1'!AG440)/AVERAGE('6050_Module3Project_Data'!$E$2:$E$253))</f>
        <v>1.1924409346590191E-2</v>
      </c>
      <c r="AR440" s="41">
        <f>ABS(('6050_Module3Project_Data'!$E164-'Part 1'!AH440)/AVERAGE('6050_Module3Project_Data'!$E$2:$E$253))</f>
        <v>1.023126023881404E-2</v>
      </c>
    </row>
    <row r="441" spans="5:44" x14ac:dyDescent="0.2">
      <c r="E441" s="39">
        <v>164</v>
      </c>
      <c r="F441" s="29">
        <f t="shared" si="30"/>
        <v>0.76764410004958106</v>
      </c>
      <c r="G441" s="29">
        <f t="shared" si="31"/>
        <v>0.7442088838796157</v>
      </c>
      <c r="H441" s="29">
        <f t="shared" si="32"/>
        <v>0.64173171258920458</v>
      </c>
      <c r="I441" s="29">
        <f t="shared" si="33"/>
        <v>0.63210933112088263</v>
      </c>
      <c r="K441" s="40">
        <f t="shared" si="28"/>
        <v>165.66238511397464</v>
      </c>
      <c r="L441" s="40">
        <f t="shared" si="28"/>
        <v>165.63894989780468</v>
      </c>
      <c r="M441" s="40">
        <f t="shared" si="28"/>
        <v>165.53647272651426</v>
      </c>
      <c r="N441" s="40">
        <f t="shared" si="26"/>
        <v>165.52685034504594</v>
      </c>
      <c r="P441" s="42">
        <f>ABS(('6050_Module3Project_Data'!$C165-'Part 1'!K441)/'6050_Module3Project_Data'!$C165)</f>
        <v>9.9334428107424825E-3</v>
      </c>
      <c r="Q441" s="42">
        <f>ABS(('6050_Module3Project_Data'!$C165-'Part 1'!L441)/'6050_Module3Project_Data'!$C165)</f>
        <v>1.0073501302441808E-2</v>
      </c>
      <c r="R441" s="42">
        <f>ABS(('6050_Module3Project_Data'!$C165-'Part 1'!M441)/'6050_Module3Project_Data'!$C165)</f>
        <v>1.0685947031145964E-2</v>
      </c>
      <c r="S441" s="42">
        <f>ABS(('6050_Module3Project_Data'!$C165-'Part 1'!N441)/'6050_Module3Project_Data'!$C165)</f>
        <v>1.0743454340881638E-2</v>
      </c>
      <c r="U441">
        <f>ABS(('6050_Module3Project_Data'!$C165-'Part 1'!K441)/AVERAGE('6050_Module3Project_Data'!$C$2:$C$253))</f>
        <v>1.2410419420682278E-2</v>
      </c>
      <c r="V441">
        <f>ABS(('6050_Module3Project_Data'!$C165-'Part 1'!L441)/AVERAGE('6050_Module3Project_Data'!$C$2:$C$253))</f>
        <v>1.2585402521560155E-2</v>
      </c>
      <c r="W441">
        <f>ABS(('6050_Module3Project_Data'!$C165-'Part 1'!M441)/AVERAGE('6050_Module3Project_Data'!$C$2:$C$253))</f>
        <v>1.3350566071644141E-2</v>
      </c>
      <c r="X441" s="41">
        <f>ABS(('6050_Module3Project_Data'!$C165-'Part 1'!N441)/AVERAGE('6050_Module3Project_Data'!$C$2:$C$253))</f>
        <v>1.3422413249623863E-2</v>
      </c>
      <c r="Z441" s="39">
        <f t="shared" si="34"/>
        <v>0.4168543968688358</v>
      </c>
      <c r="AA441">
        <f t="shared" si="35"/>
        <v>0.1627619416509537</v>
      </c>
      <c r="AB441">
        <f t="shared" si="36"/>
        <v>-0.76725369529678944</v>
      </c>
      <c r="AC441">
        <f t="shared" si="37"/>
        <v>-1.6782583761930745</v>
      </c>
      <c r="AE441" s="40">
        <f t="shared" si="29"/>
        <v>490.75145024490166</v>
      </c>
      <c r="AF441" s="40">
        <f t="shared" si="29"/>
        <v>490.4973577896838</v>
      </c>
      <c r="AG441" s="40">
        <f t="shared" si="29"/>
        <v>489.56734215273605</v>
      </c>
      <c r="AH441" s="40">
        <f t="shared" si="27"/>
        <v>488.65633747183978</v>
      </c>
      <c r="AJ441" s="42">
        <f>ABS(('6050_Module3Project_Data'!$E165-'Part 1'!AE441)/'6050_Module3Project_Data'!$E165)</f>
        <v>3.4951210727127119E-4</v>
      </c>
      <c r="AK441" s="42">
        <f>ABS(('6050_Module3Project_Data'!$E165-'Part 1'!AF441)/'6050_Module3Project_Data'!$E165)</f>
        <v>1.6843086259764694E-4</v>
      </c>
      <c r="AL441" s="42">
        <f>ABS(('6050_Module3Project_Data'!$E165-'Part 1'!AG441)/'6050_Module3Project_Data'!$E165)</f>
        <v>2.0641780645846222E-3</v>
      </c>
      <c r="AM441" s="42">
        <f>ABS(('6050_Module3Project_Data'!$E165-'Part 1'!AH441)/'6050_Module3Project_Data'!$E165)</f>
        <v>3.9211732657342922E-3</v>
      </c>
      <c r="AO441">
        <f>ABS(('6050_Module3Project_Data'!$E165-'Part 1'!AE441)/AVERAGE('6050_Module3Project_Data'!$E$2:$E$253))</f>
        <v>3.8405617005487336E-4</v>
      </c>
      <c r="AP441">
        <f>ABS(('6050_Module3Project_Data'!$E165-'Part 1'!AF441)/AVERAGE('6050_Module3Project_Data'!$E$2:$E$253))</f>
        <v>1.8507774312403045E-4</v>
      </c>
      <c r="AQ441">
        <f>ABS(('6050_Module3Project_Data'!$E165-'Part 1'!AG441)/AVERAGE('6050_Module3Project_Data'!$E$2:$E$253))</f>
        <v>2.2681913023984489E-3</v>
      </c>
      <c r="AR441" s="41">
        <f>ABS(('6050_Module3Project_Data'!$E165-'Part 1'!AH441)/AVERAGE('6050_Module3Project_Data'!$E$2:$E$253))</f>
        <v>4.3087228031006087E-3</v>
      </c>
    </row>
    <row r="442" spans="5:44" x14ac:dyDescent="0.2">
      <c r="E442" s="39">
        <v>165</v>
      </c>
      <c r="F442" s="29">
        <f t="shared" si="30"/>
        <v>0.90568556636865849</v>
      </c>
      <c r="G442" s="29">
        <f t="shared" si="31"/>
        <v>1.0296659029857569</v>
      </c>
      <c r="H442" s="29">
        <f t="shared" si="32"/>
        <v>1.1314035440226629</v>
      </c>
      <c r="I442" s="29">
        <f t="shared" si="33"/>
        <v>1.2927030115401512</v>
      </c>
      <c r="K442" s="40">
        <f t="shared" si="28"/>
        <v>167.25827801193867</v>
      </c>
      <c r="L442" s="40">
        <f t="shared" si="28"/>
        <v>167.38225834855578</v>
      </c>
      <c r="M442" s="40">
        <f t="shared" si="28"/>
        <v>167.4839959895927</v>
      </c>
      <c r="N442" s="40">
        <f t="shared" si="26"/>
        <v>167.64529545711017</v>
      </c>
      <c r="P442" s="42">
        <f>ABS(('6050_Module3Project_Data'!$C166-'Part 1'!K442)/'6050_Module3Project_Data'!$C166)</f>
        <v>2.8090828024291064E-2</v>
      </c>
      <c r="Q442" s="42">
        <f>ABS(('6050_Module3Project_Data'!$C166-'Part 1'!L442)/'6050_Module3Project_Data'!$C166)</f>
        <v>2.7370399548432889E-2</v>
      </c>
      <c r="R442" s="42">
        <f>ABS(('6050_Module3Project_Data'!$C166-'Part 1'!M442)/'6050_Module3Project_Data'!$C166)</f>
        <v>2.6779219562400172E-2</v>
      </c>
      <c r="S442" s="42">
        <f>ABS(('6050_Module3Project_Data'!$C166-'Part 1'!N442)/'6050_Module3Project_Data'!$C166)</f>
        <v>2.584193601638738E-2</v>
      </c>
      <c r="U442">
        <f>ABS(('6050_Module3Project_Data'!$C166-'Part 1'!K442)/AVERAGE('6050_Module3Project_Data'!$C$2:$C$253))</f>
        <v>3.6095546876484814E-2</v>
      </c>
      <c r="V442">
        <f>ABS(('6050_Module3Project_Data'!$C166-'Part 1'!L442)/AVERAGE('6050_Module3Project_Data'!$C$2:$C$253))</f>
        <v>3.5169826217805532E-2</v>
      </c>
      <c r="W442">
        <f>ABS(('6050_Module3Project_Data'!$C166-'Part 1'!M442)/AVERAGE('6050_Module3Project_Data'!$C$2:$C$253))</f>
        <v>3.4410184498457452E-2</v>
      </c>
      <c r="X442" s="41">
        <f>ABS(('6050_Module3Project_Data'!$C166-'Part 1'!N442)/AVERAGE('6050_Module3Project_Data'!$C$2:$C$253))</f>
        <v>3.3205814084655227E-2</v>
      </c>
      <c r="Z442" s="39">
        <f t="shared" si="34"/>
        <v>0.362930407731125</v>
      </c>
      <c r="AA442">
        <f t="shared" si="35"/>
        <v>0.15655094546268489</v>
      </c>
      <c r="AB442">
        <f t="shared" si="36"/>
        <v>-0.21856080741054684</v>
      </c>
      <c r="AC442">
        <f t="shared" si="37"/>
        <v>-0.21786411429438951</v>
      </c>
      <c r="AE442" s="40">
        <f t="shared" si="29"/>
        <v>490.84476070694427</v>
      </c>
      <c r="AF442" s="40">
        <f t="shared" si="29"/>
        <v>490.63838124467583</v>
      </c>
      <c r="AG442" s="40">
        <f t="shared" si="29"/>
        <v>490.26326949180259</v>
      </c>
      <c r="AH442" s="40">
        <f t="shared" si="27"/>
        <v>490.26396618491873</v>
      </c>
      <c r="AJ442" s="42">
        <f>ABS(('6050_Module3Project_Data'!$E166-'Part 1'!AE442)/'6050_Module3Project_Data'!$E166)</f>
        <v>0.10352905879066777</v>
      </c>
      <c r="AK442" s="42">
        <f>ABS(('6050_Module3Project_Data'!$E166-'Part 1'!AF442)/'6050_Module3Project_Data'!$E166)</f>
        <v>0.10390598690643212</v>
      </c>
      <c r="AL442" s="42">
        <f>ABS(('6050_Module3Project_Data'!$E166-'Part 1'!AG442)/'6050_Module3Project_Data'!$E166)</f>
        <v>0.10459108495183578</v>
      </c>
      <c r="AM442" s="42">
        <f>ABS(('6050_Module3Project_Data'!$E166-'Part 1'!AH442)/'6050_Module3Project_Data'!$E166)</f>
        <v>0.10458981252278375</v>
      </c>
      <c r="AO442">
        <f>ABS(('6050_Module3Project_Data'!$E166-'Part 1'!AE442)/AVERAGE('6050_Module3Project_Data'!$E$2:$E$253))</f>
        <v>0.12696759809850364</v>
      </c>
      <c r="AP442">
        <f>ABS(('6050_Module3Project_Data'!$E166-'Part 1'!AF442)/AVERAGE('6050_Module3Project_Data'!$E$2:$E$253))</f>
        <v>0.12742986113917476</v>
      </c>
      <c r="AQ442">
        <f>ABS(('6050_Module3Project_Data'!$E166-'Part 1'!AG442)/AVERAGE('6050_Module3Project_Data'!$E$2:$E$253))</f>
        <v>0.12827006247301248</v>
      </c>
      <c r="AR442" s="41">
        <f>ABS(('6050_Module3Project_Data'!$E166-'Part 1'!AH442)/AVERAGE('6050_Module3Project_Data'!$E$2:$E$253))</f>
        <v>0.12826850197142603</v>
      </c>
    </row>
    <row r="443" spans="5:44" x14ac:dyDescent="0.2">
      <c r="E443" s="39">
        <v>166</v>
      </c>
      <c r="F443" s="29">
        <f t="shared" si="30"/>
        <v>1.4133372156265223</v>
      </c>
      <c r="G443" s="29">
        <f t="shared" si="31"/>
        <v>1.9953770668546451</v>
      </c>
      <c r="H443" s="29">
        <f t="shared" si="32"/>
        <v>2.5189277052038515</v>
      </c>
      <c r="I443" s="29">
        <f t="shared" si="33"/>
        <v>3.0136956524344121</v>
      </c>
      <c r="K443" s="40">
        <f t="shared" si="28"/>
        <v>171.20987347385451</v>
      </c>
      <c r="L443" s="40">
        <f t="shared" si="28"/>
        <v>171.79191332508265</v>
      </c>
      <c r="M443" s="40">
        <f t="shared" si="28"/>
        <v>172.31546396343185</v>
      </c>
      <c r="N443" s="40">
        <f t="shared" si="26"/>
        <v>172.81023191066242</v>
      </c>
      <c r="P443" s="42">
        <f>ABS(('6050_Module3Project_Data'!$C167-'Part 1'!K443)/'6050_Module3Project_Data'!$C167)</f>
        <v>7.116902787379498E-3</v>
      </c>
      <c r="Q443" s="42">
        <f>ABS(('6050_Module3Project_Data'!$C167-'Part 1'!L443)/'6050_Module3Project_Data'!$C167)</f>
        <v>1.0540666618133214E-2</v>
      </c>
      <c r="R443" s="42">
        <f>ABS(('6050_Module3Project_Data'!$C167-'Part 1'!M443)/'6050_Module3Project_Data'!$C167)</f>
        <v>1.3620376255481487E-2</v>
      </c>
      <c r="S443" s="42">
        <f>ABS(('6050_Module3Project_Data'!$C167-'Part 1'!N443)/'6050_Module3Project_Data'!$C167)</f>
        <v>1.653077594507308E-2</v>
      </c>
      <c r="U443">
        <f>ABS(('6050_Module3Project_Data'!$C167-'Part 1'!K443)/AVERAGE('6050_Module3Project_Data'!$C$2:$C$253))</f>
        <v>9.0337298614870908E-3</v>
      </c>
      <c r="V443">
        <f>ABS(('6050_Module3Project_Data'!$C167-'Part 1'!L443)/AVERAGE('6050_Module3Project_Data'!$C$2:$C$253))</f>
        <v>1.3379631229060456E-2</v>
      </c>
      <c r="W443">
        <f>ABS(('6050_Module3Project_Data'!$C167-'Part 1'!M443)/AVERAGE('6050_Module3Project_Data'!$C$2:$C$253))</f>
        <v>1.7288812757429581E-2</v>
      </c>
      <c r="X443" s="41">
        <f>ABS(('6050_Module3Project_Data'!$C167-'Part 1'!N443)/AVERAGE('6050_Module3Project_Data'!$C$2:$C$253))</f>
        <v>2.0983083336950478E-2</v>
      </c>
      <c r="Z443" s="39">
        <f t="shared" si="34"/>
        <v>7.1361282062793272</v>
      </c>
      <c r="AA443">
        <f t="shared" si="35"/>
        <v>13.785498327466465</v>
      </c>
      <c r="AB443">
        <f t="shared" si="36"/>
        <v>20.449927317319062</v>
      </c>
      <c r="AC443">
        <f t="shared" si="37"/>
        <v>27.339562697518833</v>
      </c>
      <c r="AE443" s="40">
        <f t="shared" si="29"/>
        <v>531.84687790596456</v>
      </c>
      <c r="AF443" s="40">
        <f t="shared" si="29"/>
        <v>538.49624802715175</v>
      </c>
      <c r="AG443" s="40">
        <f t="shared" si="29"/>
        <v>545.16067701700433</v>
      </c>
      <c r="AH443" s="40">
        <f t="shared" si="27"/>
        <v>552.05031239720415</v>
      </c>
      <c r="AJ443" s="42">
        <f>ABS(('6050_Module3Project_Data'!$E167-'Part 1'!AE443)/'6050_Module3Project_Data'!$E167)</f>
        <v>1.0596952513584277E-2</v>
      </c>
      <c r="AK443" s="42">
        <f>ABS(('6050_Module3Project_Data'!$E167-'Part 1'!AF443)/'6050_Module3Project_Data'!$E167)</f>
        <v>2.3231854512190699E-2</v>
      </c>
      <c r="AL443" s="42">
        <f>ABS(('6050_Module3Project_Data'!$E167-'Part 1'!AG443)/'6050_Module3Project_Data'!$E167)</f>
        <v>3.5895370849648681E-2</v>
      </c>
      <c r="AM443" s="42">
        <f>ABS(('6050_Module3Project_Data'!$E167-'Part 1'!AH443)/'6050_Module3Project_Data'!$E167)</f>
        <v>4.8986816542765578E-2</v>
      </c>
      <c r="AO443">
        <f>ABS(('6050_Module3Project_Data'!$E167-'Part 1'!AE443)/AVERAGE('6050_Module3Project_Data'!$E$2:$E$253))</f>
        <v>1.2491434447000486E-2</v>
      </c>
      <c r="AP443">
        <f>ABS(('6050_Module3Project_Data'!$E167-'Part 1'!AF443)/AVERAGE('6050_Module3Project_Data'!$E$2:$E$253))</f>
        <v>2.7385155057482329E-2</v>
      </c>
      <c r="AQ443">
        <f>ABS(('6050_Module3Project_Data'!$E167-'Part 1'!AG443)/AVERAGE('6050_Module3Project_Data'!$E$2:$E$253))</f>
        <v>4.2312605566965832E-2</v>
      </c>
      <c r="AR443" s="41">
        <f>ABS(('6050_Module3Project_Data'!$E167-'Part 1'!AH443)/AVERAGE('6050_Module3Project_Data'!$E$2:$E$253))</f>
        <v>5.7744488977069401E-2</v>
      </c>
    </row>
    <row r="444" spans="5:44" x14ac:dyDescent="0.2">
      <c r="E444" s="39">
        <v>167</v>
      </c>
      <c r="F444" s="29">
        <f t="shared" si="30"/>
        <v>1.1550854215138622</v>
      </c>
      <c r="G444" s="29">
        <f t="shared" si="31"/>
        <v>1.2460575381380756</v>
      </c>
      <c r="H444" s="29">
        <f t="shared" si="32"/>
        <v>1.0808180291194736</v>
      </c>
      <c r="I444" s="29">
        <f t="shared" si="33"/>
        <v>0.70040172653745947</v>
      </c>
      <c r="K444" s="40">
        <f t="shared" si="28"/>
        <v>171.07369992480508</v>
      </c>
      <c r="L444" s="40">
        <f t="shared" si="28"/>
        <v>171.1646720414293</v>
      </c>
      <c r="M444" s="40">
        <f t="shared" si="28"/>
        <v>170.99943253241071</v>
      </c>
      <c r="N444" s="40">
        <f t="shared" si="26"/>
        <v>170.61901622982867</v>
      </c>
      <c r="P444" s="42">
        <f>ABS(('6050_Module3Project_Data'!$C168-'Part 1'!K444)/'6050_Module3Project_Data'!$C168)</f>
        <v>5.783430220493737E-3</v>
      </c>
      <c r="Q444" s="42">
        <f>ABS(('6050_Module3Project_Data'!$C168-'Part 1'!L444)/'6050_Module3Project_Data'!$C168)</f>
        <v>6.318277175653645E-3</v>
      </c>
      <c r="R444" s="42">
        <f>ABS(('6050_Module3Project_Data'!$C168-'Part 1'!M444)/'6050_Module3Project_Data'!$C168)</f>
        <v>5.3467943570689137E-3</v>
      </c>
      <c r="S444" s="42">
        <f>ABS(('6050_Module3Project_Data'!$C168-'Part 1'!N444)/'6050_Module3Project_Data'!$C168)</f>
        <v>3.1102354126435945E-3</v>
      </c>
      <c r="U444">
        <f>ABS(('6050_Module3Project_Data'!$C168-'Part 1'!K444)/AVERAGE('6050_Module3Project_Data'!$C$2:$C$253))</f>
        <v>7.3449935074148126E-3</v>
      </c>
      <c r="V444">
        <f>ABS(('6050_Module3Project_Data'!$C168-'Part 1'!L444)/AVERAGE('6050_Module3Project_Data'!$C$2:$C$253))</f>
        <v>8.0242525739787265E-3</v>
      </c>
      <c r="W444">
        <f>ABS(('6050_Module3Project_Data'!$C168-'Part 1'!M444)/AVERAGE('6050_Module3Project_Data'!$C$2:$C$253))</f>
        <v>6.7904631578317243E-3</v>
      </c>
      <c r="X444" s="41">
        <f>ABS(('6050_Module3Project_Data'!$C168-'Part 1'!N444)/AVERAGE('6050_Module3Project_Data'!$C$2:$C$253))</f>
        <v>3.9500189405671715E-3</v>
      </c>
      <c r="Z444" s="39">
        <f t="shared" si="34"/>
        <v>5.8960149410612104</v>
      </c>
      <c r="AA444">
        <f t="shared" si="35"/>
        <v>8.6455237485553749</v>
      </c>
      <c r="AB444">
        <f t="shared" si="36"/>
        <v>8.7413080550408715</v>
      </c>
      <c r="AC444">
        <f t="shared" si="37"/>
        <v>6.21636204365476</v>
      </c>
      <c r="AE444" s="40">
        <f t="shared" si="29"/>
        <v>531.54232652093526</v>
      </c>
      <c r="AF444" s="40">
        <f t="shared" si="29"/>
        <v>534.29183532842933</v>
      </c>
      <c r="AG444" s="40">
        <f t="shared" si="29"/>
        <v>534.38761963491493</v>
      </c>
      <c r="AH444" s="40">
        <f t="shared" si="27"/>
        <v>531.86267362352874</v>
      </c>
      <c r="AJ444" s="42">
        <f>ABS(('6050_Module3Project_Data'!$E168-'Part 1'!AE444)/'6050_Module3Project_Data'!$E168)</f>
        <v>1.4606714592141971E-2</v>
      </c>
      <c r="AK444" s="42">
        <f>ABS(('6050_Module3Project_Data'!$E168-'Part 1'!AF444)/'6050_Module3Project_Data'!$E168)</f>
        <v>1.9854970391774588E-2</v>
      </c>
      <c r="AL444" s="42">
        <f>ABS(('6050_Module3Project_Data'!$E168-'Part 1'!AG444)/'6050_Module3Project_Data'!$E168)</f>
        <v>2.0037803245648949E-2</v>
      </c>
      <c r="AM444" s="42">
        <f>ABS(('6050_Module3Project_Data'!$E168-'Part 1'!AH444)/'6050_Module3Project_Data'!$E168)</f>
        <v>1.5218192371190813E-2</v>
      </c>
      <c r="AO444">
        <f>ABS(('6050_Module3Project_Data'!$E168-'Part 1'!AE444)/AVERAGE('6050_Module3Project_Data'!$E$2:$E$253))</f>
        <v>1.7140179249688269E-2</v>
      </c>
      <c r="AP444">
        <f>ABS(('6050_Module3Project_Data'!$E168-'Part 1'!AF444)/AVERAGE('6050_Module3Project_Data'!$E$2:$E$253))</f>
        <v>2.3298719870610177E-2</v>
      </c>
      <c r="AQ444">
        <f>ABS(('6050_Module3Project_Data'!$E168-'Part 1'!AG444)/AVERAGE('6050_Module3Project_Data'!$E$2:$E$253))</f>
        <v>2.3513264206940571E-2</v>
      </c>
      <c r="AR444" s="41">
        <f>ABS(('6050_Module3Project_Data'!$E168-'Part 1'!AH444)/AVERAGE('6050_Module3Project_Data'!$E$2:$E$253))</f>
        <v>1.7857714919601121E-2</v>
      </c>
    </row>
    <row r="445" spans="5:44" x14ac:dyDescent="0.2">
      <c r="E445" s="39">
        <v>168</v>
      </c>
      <c r="F445" s="29">
        <f t="shared" si="30"/>
        <v>0.94463415281614016</v>
      </c>
      <c r="G445" s="29">
        <f t="shared" si="31"/>
        <v>0.78876615409294615</v>
      </c>
      <c r="H445" s="29">
        <f t="shared" si="32"/>
        <v>0.49402465846294052</v>
      </c>
      <c r="I445" s="29">
        <f t="shared" si="33"/>
        <v>0.22234360772769335</v>
      </c>
      <c r="K445" s="40">
        <f t="shared" si="28"/>
        <v>170.96607773413263</v>
      </c>
      <c r="L445" s="40">
        <f t="shared" si="28"/>
        <v>170.81020973540942</v>
      </c>
      <c r="M445" s="40">
        <f t="shared" si="28"/>
        <v>170.51546823977941</v>
      </c>
      <c r="N445" s="40">
        <f t="shared" si="26"/>
        <v>170.24378718904416</v>
      </c>
      <c r="P445" s="42">
        <f>ABS(('6050_Module3Project_Data'!$C169-'Part 1'!K445)/'6050_Module3Project_Data'!$C169)</f>
        <v>9.1680368787909923E-3</v>
      </c>
      <c r="Q445" s="42">
        <f>ABS(('6050_Module3Project_Data'!$C169-'Part 1'!L445)/'6050_Module3Project_Data'!$C169)</f>
        <v>1.0071368096360703E-2</v>
      </c>
      <c r="R445" s="42">
        <f>ABS(('6050_Module3Project_Data'!$C169-'Part 1'!M445)/'6050_Module3Project_Data'!$C169)</f>
        <v>1.1779539089102946E-2</v>
      </c>
      <c r="S445" s="42">
        <f>ABS(('6050_Module3Project_Data'!$C169-'Part 1'!N445)/'6050_Module3Project_Data'!$C169)</f>
        <v>1.335406353518317E-2</v>
      </c>
      <c r="U445">
        <f>ABS(('6050_Module3Project_Data'!$C169-'Part 1'!K445)/AVERAGE('6050_Module3Project_Data'!$C$2:$C$253))</f>
        <v>1.1811727971731157E-2</v>
      </c>
      <c r="V445">
        <f>ABS(('6050_Module3Project_Data'!$C169-'Part 1'!L445)/AVERAGE('6050_Module3Project_Data'!$C$2:$C$253))</f>
        <v>1.2975543382965976E-2</v>
      </c>
      <c r="W445">
        <f>ABS(('6050_Module3Project_Data'!$C169-'Part 1'!M445)/AVERAGE('6050_Module3Project_Data'!$C$2:$C$253))</f>
        <v>1.5176281813910642E-2</v>
      </c>
      <c r="X445" s="41">
        <f>ABS(('6050_Module3Project_Data'!$C169-'Part 1'!N445)/AVERAGE('6050_Module3Project_Data'!$C$2:$C$253))</f>
        <v>1.7204835438619975E-2</v>
      </c>
      <c r="Z445" s="39">
        <f t="shared" si="34"/>
        <v>4.5060563152640842</v>
      </c>
      <c r="AA445">
        <f t="shared" si="35"/>
        <v>4.7658029739634564</v>
      </c>
      <c r="AB445">
        <f t="shared" si="36"/>
        <v>2.8642563092616955</v>
      </c>
      <c r="AC445">
        <f t="shared" si="37"/>
        <v>0.40024985839141392</v>
      </c>
      <c r="AE445" s="40">
        <f t="shared" si="29"/>
        <v>529.0985897072137</v>
      </c>
      <c r="AF445" s="40">
        <f t="shared" si="29"/>
        <v>529.35833636591303</v>
      </c>
      <c r="AG445" s="40">
        <f t="shared" si="29"/>
        <v>527.45678970121128</v>
      </c>
      <c r="AH445" s="40">
        <f t="shared" si="27"/>
        <v>524.99278325034095</v>
      </c>
      <c r="AJ445" s="42">
        <f>ABS(('6050_Module3Project_Data'!$E169-'Part 1'!AE445)/'6050_Module3Project_Data'!$E169)</f>
        <v>8.7130428068094186E-4</v>
      </c>
      <c r="AK445" s="42">
        <f>ABS(('6050_Module3Project_Data'!$E169-'Part 1'!AF445)/'6050_Module3Project_Data'!$E169)</f>
        <v>3.8080903958169645E-4</v>
      </c>
      <c r="AL445" s="42">
        <f>ABS(('6050_Module3Project_Data'!$E169-'Part 1'!AG445)/'6050_Module3Project_Data'!$E169)</f>
        <v>3.9716139971307683E-3</v>
      </c>
      <c r="AM445" s="42">
        <f>ABS(('6050_Module3Project_Data'!$E169-'Part 1'!AH445)/'6050_Module3Project_Data'!$E169)</f>
        <v>8.6245456045734858E-3</v>
      </c>
      <c r="AO445">
        <f>ABS(('6050_Module3Project_Data'!$E169-'Part 1'!AE445)/AVERAGE('6050_Module3Project_Data'!$E$2:$E$253))</f>
        <v>1.0334934162760821E-3</v>
      </c>
      <c r="AP445">
        <f>ABS(('6050_Module3Project_Data'!$E169-'Part 1'!AF445)/AVERAGE('6050_Module3Project_Data'!$E$2:$E$253))</f>
        <v>4.5169482578293242E-4</v>
      </c>
      <c r="AQ445">
        <f>ABS(('6050_Module3Project_Data'!$E169-'Part 1'!AG445)/AVERAGE('6050_Module3Project_Data'!$E$2:$E$253))</f>
        <v>4.7109109974953038E-3</v>
      </c>
      <c r="AR445" s="41">
        <f>ABS(('6050_Module3Project_Data'!$E169-'Part 1'!AH445)/AVERAGE('6050_Module3Project_Data'!$E$2:$E$253))</f>
        <v>1.0229963628473752E-2</v>
      </c>
    </row>
    <row r="446" spans="5:44" x14ac:dyDescent="0.2">
      <c r="E446" s="39">
        <v>169</v>
      </c>
      <c r="F446" s="29">
        <f t="shared" si="30"/>
        <v>1.0588945964949326</v>
      </c>
      <c r="G446" s="29">
        <f t="shared" si="31"/>
        <v>1.0796342409398088</v>
      </c>
      <c r="H446" s="29">
        <f t="shared" si="32"/>
        <v>1.1071716861112377</v>
      </c>
      <c r="I446" s="29">
        <f t="shared" si="33"/>
        <v>1.2572178185136207</v>
      </c>
      <c r="K446" s="40">
        <f t="shared" si="28"/>
        <v>172.5962745490215</v>
      </c>
      <c r="L446" s="40">
        <f t="shared" si="28"/>
        <v>172.61701419346639</v>
      </c>
      <c r="M446" s="40">
        <f t="shared" si="28"/>
        <v>172.64455163863781</v>
      </c>
      <c r="N446" s="40">
        <f t="shared" si="26"/>
        <v>172.7945977710402</v>
      </c>
      <c r="P446" s="42">
        <f>ABS(('6050_Module3Project_Data'!$C170-'Part 1'!K446)/'6050_Module3Project_Data'!$C170)</f>
        <v>1.3487501062837221E-2</v>
      </c>
      <c r="Q446" s="42">
        <f>ABS(('6050_Module3Project_Data'!$C170-'Part 1'!L446)/'6050_Module3Project_Data'!$C170)</f>
        <v>1.3368958999737342E-2</v>
      </c>
      <c r="R446" s="42">
        <f>ABS(('6050_Module3Project_Data'!$C170-'Part 1'!M446)/'6050_Module3Project_Data'!$C170)</f>
        <v>1.3211562590565802E-2</v>
      </c>
      <c r="S446" s="42">
        <f>ABS(('6050_Module3Project_Data'!$C170-'Part 1'!N446)/'6050_Module3Project_Data'!$C170)</f>
        <v>1.2353940458112991E-2</v>
      </c>
      <c r="U446">
        <f>ABS(('6050_Module3Project_Data'!$C170-'Part 1'!K446)/AVERAGE('6050_Module3Project_Data'!$C$2:$C$253))</f>
        <v>1.7619251780935159E-2</v>
      </c>
      <c r="V446">
        <f>ABS(('6050_Module3Project_Data'!$C170-'Part 1'!L446)/AVERAGE('6050_Module3Project_Data'!$C$2:$C$253))</f>
        <v>1.7464395633257575E-2</v>
      </c>
      <c r="W446">
        <f>ABS(('6050_Module3Project_Data'!$C170-'Part 1'!M446)/AVERAGE('6050_Module3Project_Data'!$C$2:$C$253))</f>
        <v>1.725878252897026E-2</v>
      </c>
      <c r="X446" s="41">
        <f>ABS(('6050_Module3Project_Data'!$C170-'Part 1'!N446)/AVERAGE('6050_Module3Project_Data'!$C$2:$C$253))</f>
        <v>1.613843709105784E-2</v>
      </c>
      <c r="Z446" s="39">
        <f t="shared" si="34"/>
        <v>4.2009407571773139</v>
      </c>
      <c r="AA446">
        <f t="shared" si="35"/>
        <v>4.0516731943101671</v>
      </c>
      <c r="AB446">
        <f t="shared" si="36"/>
        <v>2.9339896386028177</v>
      </c>
      <c r="AC446">
        <f t="shared" si="37"/>
        <v>2.4644327915424684</v>
      </c>
      <c r="AE446" s="40">
        <f t="shared" si="29"/>
        <v>531.77395267395718</v>
      </c>
      <c r="AF446" s="40">
        <f t="shared" si="29"/>
        <v>531.62468511109</v>
      </c>
      <c r="AG446" s="40">
        <f t="shared" si="29"/>
        <v>530.50700155538266</v>
      </c>
      <c r="AH446" s="40">
        <f t="shared" si="27"/>
        <v>530.03744470832225</v>
      </c>
      <c r="AJ446" s="42">
        <f>ABS(('6050_Module3Project_Data'!$E170-'Part 1'!AE446)/'6050_Module3Project_Data'!$E170)</f>
        <v>4.4517178455039878E-2</v>
      </c>
      <c r="AK446" s="42">
        <f>ABS(('6050_Module3Project_Data'!$E170-'Part 1'!AF446)/'6050_Module3Project_Data'!$E170)</f>
        <v>4.4785379993336961E-2</v>
      </c>
      <c r="AL446" s="42">
        <f>ABS(('6050_Module3Project_Data'!$E170-'Part 1'!AG446)/'6050_Module3Project_Data'!$E170)</f>
        <v>4.679361569580362E-2</v>
      </c>
      <c r="AM446" s="42">
        <f>ABS(('6050_Module3Project_Data'!$E170-'Part 1'!AH446)/'6050_Module3Project_Data'!$E170)</f>
        <v>4.7637307830119401E-2</v>
      </c>
      <c r="AO446">
        <f>ABS(('6050_Module3Project_Data'!$E170-'Part 1'!AE446)/AVERAGE('6050_Module3Project_Data'!$E$2:$E$253))</f>
        <v>5.5495082733773828E-2</v>
      </c>
      <c r="AP446">
        <f>ABS(('6050_Module3Project_Data'!$E170-'Part 1'!AF446)/AVERAGE('6050_Module3Project_Data'!$E$2:$E$253))</f>
        <v>5.5829422579057458E-2</v>
      </c>
      <c r="AQ446">
        <f>ABS(('6050_Module3Project_Data'!$E170-'Part 1'!AG446)/AVERAGE('6050_Module3Project_Data'!$E$2:$E$253))</f>
        <v>5.833288776542056E-2</v>
      </c>
      <c r="AR446" s="41">
        <f>ABS(('6050_Module3Project_Data'!$E170-'Part 1'!AH446)/AVERAGE('6050_Module3Project_Data'!$E$2:$E$253))</f>
        <v>5.9384633774952025E-2</v>
      </c>
    </row>
    <row r="447" spans="5:44" x14ac:dyDescent="0.2">
      <c r="E447" s="39">
        <v>170</v>
      </c>
      <c r="F447" s="29">
        <f t="shared" si="30"/>
        <v>1.2573493268927525</v>
      </c>
      <c r="G447" s="29">
        <f t="shared" si="31"/>
        <v>1.468247843957498</v>
      </c>
      <c r="H447" s="29">
        <f t="shared" si="32"/>
        <v>1.6735696235349145</v>
      </c>
      <c r="I447" s="29">
        <f t="shared" si="33"/>
        <v>1.8923781624899498</v>
      </c>
      <c r="K447" s="40">
        <f t="shared" si="28"/>
        <v>174.84589752790336</v>
      </c>
      <c r="L447" s="40">
        <f t="shared" si="28"/>
        <v>175.05679604496811</v>
      </c>
      <c r="M447" s="40">
        <f t="shared" si="28"/>
        <v>175.26211782454553</v>
      </c>
      <c r="N447" s="40">
        <f t="shared" si="26"/>
        <v>175.48092636350057</v>
      </c>
      <c r="P447" s="42">
        <f>ABS(('6050_Module3Project_Data'!$C171-'Part 1'!K447)/'6050_Module3Project_Data'!$C171)</f>
        <v>9.7784027856991276E-3</v>
      </c>
      <c r="Q447" s="42">
        <f>ABS(('6050_Module3Project_Data'!$C171-'Part 1'!L447)/'6050_Module3Project_Data'!$C171)</f>
        <v>8.584000918851465E-3</v>
      </c>
      <c r="R447" s="42">
        <f>ABS(('6050_Module3Project_Data'!$C171-'Part 1'!M447)/'6050_Module3Project_Data'!$C171)</f>
        <v>7.4211823260755816E-3</v>
      </c>
      <c r="S447" s="42">
        <f>ABS(('6050_Module3Project_Data'!$C171-'Part 1'!N447)/'6050_Module3Project_Data'!$C171)</f>
        <v>6.1819828710605474E-3</v>
      </c>
      <c r="U447">
        <f>ABS(('6050_Module3Project_Data'!$C171-'Part 1'!K447)/AVERAGE('6050_Module3Project_Data'!$C$2:$C$253))</f>
        <v>1.2891935365679594E-2</v>
      </c>
      <c r="V447">
        <f>ABS(('6050_Module3Project_Data'!$C171-'Part 1'!L447)/AVERAGE('6050_Module3Project_Data'!$C$2:$C$253))</f>
        <v>1.1317225057103756E-2</v>
      </c>
      <c r="W447">
        <f>ABS(('6050_Module3Project_Data'!$C171-'Part 1'!M447)/AVERAGE('6050_Module3Project_Data'!$C$2:$C$253))</f>
        <v>9.784154424954972E-3</v>
      </c>
      <c r="X447" s="41">
        <f>ABS(('6050_Module3Project_Data'!$C171-'Part 1'!N447)/AVERAGE('6050_Module3Project_Data'!$C$2:$C$253))</f>
        <v>8.150382567796096E-3</v>
      </c>
      <c r="Z447" s="39">
        <f t="shared" si="34"/>
        <v>6.8379897117282606</v>
      </c>
      <c r="AA447">
        <f t="shared" si="35"/>
        <v>9.3854781285589208</v>
      </c>
      <c r="AB447">
        <f t="shared" si="36"/>
        <v>11.605307173400355</v>
      </c>
      <c r="AC447">
        <f t="shared" si="37"/>
        <v>14.401834982254133</v>
      </c>
      <c r="AE447" s="40">
        <f t="shared" si="29"/>
        <v>551.79718715844012</v>
      </c>
      <c r="AF447" s="40">
        <f t="shared" si="29"/>
        <v>554.3446755752708</v>
      </c>
      <c r="AG447" s="40">
        <f t="shared" si="29"/>
        <v>556.56450462011219</v>
      </c>
      <c r="AH447" s="40">
        <f t="shared" si="27"/>
        <v>559.36103242896604</v>
      </c>
      <c r="AJ447" s="42">
        <f>ABS(('6050_Module3Project_Data'!$E171-'Part 1'!AE447)/'6050_Module3Project_Data'!$E171)</f>
        <v>1.8863318334736044E-3</v>
      </c>
      <c r="AK447" s="42">
        <f>ABS(('6050_Module3Project_Data'!$E171-'Part 1'!AF447)/'6050_Module3Project_Data'!$E171)</f>
        <v>2.721671011608875E-3</v>
      </c>
      <c r="AL447" s="42">
        <f>ABS(('6050_Module3Project_Data'!$E171-'Part 1'!AG447)/'6050_Module3Project_Data'!$E171)</f>
        <v>6.7369899770044865E-3</v>
      </c>
      <c r="AM447" s="42">
        <f>ABS(('6050_Module3Project_Data'!$E171-'Part 1'!AH447)/'6050_Module3Project_Data'!$E171)</f>
        <v>1.1795465616938025E-2</v>
      </c>
      <c r="AO447">
        <f>ABS(('6050_Module3Project_Data'!$E171-'Part 1'!AE447)/AVERAGE('6050_Module3Project_Data'!$E$2:$E$253))</f>
        <v>2.3358248178741454E-3</v>
      </c>
      <c r="AP447">
        <f>ABS(('6050_Module3Project_Data'!$E171-'Part 1'!AF447)/AVERAGE('6050_Module3Project_Data'!$E$2:$E$253))</f>
        <v>3.3702165134423044E-3</v>
      </c>
      <c r="AQ447">
        <f>ABS(('6050_Module3Project_Data'!$E171-'Part 1'!AG447)/AVERAGE('6050_Module3Project_Data'!$E$2:$E$253))</f>
        <v>8.3423436464402159E-3</v>
      </c>
      <c r="AR447" s="41">
        <f>ABS(('6050_Module3Project_Data'!$E171-'Part 1'!AH447)/AVERAGE('6050_Module3Project_Data'!$E$2:$E$253))</f>
        <v>1.4606200689349999E-2</v>
      </c>
    </row>
    <row r="448" spans="5:44" x14ac:dyDescent="0.2">
      <c r="E448" s="39">
        <v>171</v>
      </c>
      <c r="F448" s="29">
        <f t="shared" si="30"/>
        <v>1.3639530173929315</v>
      </c>
      <c r="G448" s="29">
        <f t="shared" si="31"/>
        <v>1.5970958181319581</v>
      </c>
      <c r="H448" s="29">
        <f t="shared" si="32"/>
        <v>1.7436485170501546</v>
      </c>
      <c r="I448" s="29">
        <f t="shared" si="33"/>
        <v>1.8107698560129084</v>
      </c>
      <c r="K448" s="40">
        <f t="shared" si="28"/>
        <v>176.74286899779719</v>
      </c>
      <c r="L448" s="40">
        <f t="shared" si="28"/>
        <v>176.97601179853621</v>
      </c>
      <c r="M448" s="40">
        <f t="shared" si="28"/>
        <v>177.12256449745442</v>
      </c>
      <c r="N448" s="40">
        <f t="shared" si="26"/>
        <v>177.18968583641717</v>
      </c>
      <c r="P448" s="42">
        <f>ABS(('6050_Module3Project_Data'!$C172-'Part 1'!K448)/'6050_Module3Project_Data'!$C172)</f>
        <v>4.9542015439450623E-2</v>
      </c>
      <c r="Q448" s="42">
        <f>ABS(('6050_Module3Project_Data'!$C172-'Part 1'!L448)/'6050_Module3Project_Data'!$C172)</f>
        <v>5.0926473926292744E-2</v>
      </c>
      <c r="R448" s="42">
        <f>ABS(('6050_Module3Project_Data'!$C172-'Part 1'!M448)/'6050_Module3Project_Data'!$C172)</f>
        <v>5.1796739390822633E-2</v>
      </c>
      <c r="S448" s="42">
        <f>ABS(('6050_Module3Project_Data'!$C172-'Part 1'!N448)/'6050_Module3Project_Data'!$C172)</f>
        <v>5.2195322178198555E-2</v>
      </c>
      <c r="U448">
        <f>ABS(('6050_Module3Project_Data'!$C172-'Part 1'!K448)/AVERAGE('6050_Module3Project_Data'!$C$2:$C$253))</f>
        <v>6.2293522033767881E-2</v>
      </c>
      <c r="V448">
        <f>ABS(('6050_Module3Project_Data'!$C172-'Part 1'!L448)/AVERAGE('6050_Module3Project_Data'!$C$2:$C$253))</f>
        <v>6.4034323139454452E-2</v>
      </c>
      <c r="W448">
        <f>ABS(('6050_Module3Project_Data'!$C172-'Part 1'!M448)/AVERAGE('6050_Module3Project_Data'!$C$2:$C$253))</f>
        <v>6.5128584251140084E-2</v>
      </c>
      <c r="X448" s="41">
        <f>ABS(('6050_Module3Project_Data'!$C172-'Part 1'!N448)/AVERAGE('6050_Module3Project_Data'!$C$2:$C$253))</f>
        <v>6.5629757354968052E-2</v>
      </c>
      <c r="Z448" s="39">
        <f t="shared" si="34"/>
        <v>6.4160913037771747</v>
      </c>
      <c r="AA448">
        <f t="shared" si="35"/>
        <v>7.5226859459244846</v>
      </c>
      <c r="AB448">
        <f t="shared" si="36"/>
        <v>7.4792214725438413</v>
      </c>
      <c r="AC448">
        <f t="shared" si="37"/>
        <v>6.6631651340290912</v>
      </c>
      <c r="AE448" s="40">
        <f t="shared" si="29"/>
        <v>556.10378642246189</v>
      </c>
      <c r="AF448" s="40">
        <f t="shared" si="29"/>
        <v>557.21038106460924</v>
      </c>
      <c r="AG448" s="40">
        <f t="shared" si="29"/>
        <v>557.16691659122853</v>
      </c>
      <c r="AH448" s="40">
        <f t="shared" si="27"/>
        <v>556.3508602527138</v>
      </c>
      <c r="AJ448" s="42">
        <f>ABS(('6050_Module3Project_Data'!$E172-'Part 1'!AE448)/'6050_Module3Project_Data'!$E172)</f>
        <v>5.7734258530597993E-2</v>
      </c>
      <c r="AK448" s="42">
        <f>ABS(('6050_Module3Project_Data'!$E172-'Part 1'!AF448)/'6050_Module3Project_Data'!$E172)</f>
        <v>5.9839051002585332E-2</v>
      </c>
      <c r="AL448" s="42">
        <f>ABS(('6050_Module3Project_Data'!$E172-'Part 1'!AG448)/'6050_Module3Project_Data'!$E172)</f>
        <v>5.9756379631437997E-2</v>
      </c>
      <c r="AM448" s="42">
        <f>ABS(('6050_Module3Project_Data'!$E172-'Part 1'!AH448)/'6050_Module3Project_Data'!$E172)</f>
        <v>5.8204203999455639E-2</v>
      </c>
      <c r="AO448">
        <f>ABS(('6050_Module3Project_Data'!$E172-'Part 1'!AE448)/AVERAGE('6050_Module3Project_Data'!$E$2:$E$253))</f>
        <v>6.7988517138773644E-2</v>
      </c>
      <c r="AP448">
        <f>ABS(('6050_Module3Project_Data'!$E172-'Part 1'!AF448)/AVERAGE('6050_Module3Project_Data'!$E$2:$E$253))</f>
        <v>7.0467144607063242E-2</v>
      </c>
      <c r="AQ448">
        <f>ABS(('6050_Module3Project_Data'!$E172-'Part 1'!AG448)/AVERAGE('6050_Module3Project_Data'!$E$2:$E$253))</f>
        <v>7.0369789863498677E-2</v>
      </c>
      <c r="AR448" s="41">
        <f>ABS(('6050_Module3Project_Data'!$E172-'Part 1'!AH448)/AVERAGE('6050_Module3Project_Data'!$E$2:$E$253))</f>
        <v>6.8541930248717436E-2</v>
      </c>
    </row>
    <row r="449" spans="5:44" x14ac:dyDescent="0.2">
      <c r="E449" s="39">
        <v>172</v>
      </c>
      <c r="F449" s="29">
        <f t="shared" si="30"/>
        <v>0.25369176426583628</v>
      </c>
      <c r="G449" s="29">
        <f t="shared" si="31"/>
        <v>-0.71668380841784307</v>
      </c>
      <c r="H449" s="29">
        <f t="shared" si="32"/>
        <v>-1.8149525421254649</v>
      </c>
      <c r="I449" s="29">
        <f t="shared" si="33"/>
        <v>-2.9877286273914541</v>
      </c>
      <c r="K449" s="40">
        <f t="shared" si="28"/>
        <v>171.44525449642754</v>
      </c>
      <c r="L449" s="40">
        <f t="shared" si="28"/>
        <v>170.47487892374386</v>
      </c>
      <c r="M449" s="40">
        <f t="shared" si="28"/>
        <v>169.37661019003625</v>
      </c>
      <c r="N449" s="40">
        <f t="shared" si="26"/>
        <v>168.20383410477027</v>
      </c>
      <c r="P449" s="42">
        <f>ABS(('6050_Module3Project_Data'!$C173-'Part 1'!K449)/'6050_Module3Project_Data'!$C173)</f>
        <v>4.0758883162869561E-2</v>
      </c>
      <c r="Q449" s="42">
        <f>ABS(('6050_Module3Project_Data'!$C173-'Part 1'!L449)/'6050_Module3Project_Data'!$C173)</f>
        <v>3.4868215612804246E-2</v>
      </c>
      <c r="R449" s="42">
        <f>ABS(('6050_Module3Project_Data'!$C173-'Part 1'!M449)/'6050_Module3Project_Data'!$C173)</f>
        <v>2.8201172281312956E-2</v>
      </c>
      <c r="S449" s="42">
        <f>ABS(('6050_Module3Project_Data'!$C173-'Part 1'!N449)/'6050_Module3Project_Data'!$C173)</f>
        <v>2.1081831869782481E-2</v>
      </c>
      <c r="U449">
        <f>ABS(('6050_Module3Project_Data'!$C173-'Part 1'!K449)/AVERAGE('6050_Module3Project_Data'!$C$2:$C$253))</f>
        <v>5.0133123304471623E-2</v>
      </c>
      <c r="V449">
        <f>ABS(('6050_Module3Project_Data'!$C173-'Part 1'!L449)/AVERAGE('6050_Module3Project_Data'!$C$2:$C$253))</f>
        <v>4.2887646006847774E-2</v>
      </c>
      <c r="W449">
        <f>ABS(('6050_Module3Project_Data'!$C173-'Part 1'!M449)/AVERAGE('6050_Module3Project_Data'!$C$2:$C$253))</f>
        <v>3.4687232269348875E-2</v>
      </c>
      <c r="X449" s="41">
        <f>ABS(('6050_Module3Project_Data'!$C173-'Part 1'!N449)/AVERAGE('6050_Module3Project_Data'!$C$2:$C$253))</f>
        <v>2.593049648560428E-2</v>
      </c>
      <c r="Z449" s="39">
        <f t="shared" si="34"/>
        <v>2.2603496287795757</v>
      </c>
      <c r="AA449">
        <f t="shared" si="35"/>
        <v>-1.2314352609296382</v>
      </c>
      <c r="AB449">
        <f t="shared" si="36"/>
        <v>-5.6258816537089551</v>
      </c>
      <c r="AC449">
        <f t="shared" si="37"/>
        <v>-10.15746063016284</v>
      </c>
      <c r="AE449" s="40">
        <f t="shared" si="29"/>
        <v>537.5854276762534</v>
      </c>
      <c r="AF449" s="40">
        <f t="shared" si="29"/>
        <v>534.09364278654425</v>
      </c>
      <c r="AG449" s="40">
        <f t="shared" si="29"/>
        <v>529.69919639376496</v>
      </c>
      <c r="AH449" s="40">
        <f t="shared" si="27"/>
        <v>525.16761741731102</v>
      </c>
      <c r="AJ449" s="42">
        <f>ABS(('6050_Module3Project_Data'!$E173-'Part 1'!AE449)/'6050_Module3Project_Data'!$E173)</f>
        <v>4.1731305852873324E-2</v>
      </c>
      <c r="AK449" s="42">
        <f>ABS(('6050_Module3Project_Data'!$E173-'Part 1'!AF449)/'6050_Module3Project_Data'!$E173)</f>
        <v>3.4964936368794532E-2</v>
      </c>
      <c r="AL449" s="42">
        <f>ABS(('6050_Module3Project_Data'!$E173-'Part 1'!AG449)/'6050_Module3Project_Data'!$E173)</f>
        <v>2.6449392338818906E-2</v>
      </c>
      <c r="AM449" s="42">
        <f>ABS(('6050_Module3Project_Data'!$E173-'Part 1'!AH449)/'6050_Module3Project_Data'!$E173)</f>
        <v>1.7668113231008524E-2</v>
      </c>
      <c r="AO449">
        <f>ABS(('6050_Module3Project_Data'!$E173-'Part 1'!AE449)/AVERAGE('6050_Module3Project_Data'!$E$2:$E$253))</f>
        <v>4.8236572621931456E-2</v>
      </c>
      <c r="AP449">
        <f>ABS(('6050_Module3Project_Data'!$E173-'Part 1'!AF449)/AVERAGE('6050_Module3Project_Data'!$E$2:$E$253))</f>
        <v>4.0415430524047294E-2</v>
      </c>
      <c r="AQ449">
        <f>ABS(('6050_Module3Project_Data'!$E173-'Part 1'!AG449)/AVERAGE('6050_Module3Project_Data'!$E$2:$E$253))</f>
        <v>3.0572444554105682E-2</v>
      </c>
      <c r="AR449" s="41">
        <f>ABS(('6050_Module3Project_Data'!$E173-'Part 1'!AH449)/AVERAGE('6050_Module3Project_Data'!$E$2:$E$253))</f>
        <v>2.0422299507346253E-2</v>
      </c>
    </row>
    <row r="450" spans="5:44" x14ac:dyDescent="0.2">
      <c r="E450" s="39">
        <v>173</v>
      </c>
      <c r="F450" s="29">
        <f t="shared" si="30"/>
        <v>-0.57231378044673575</v>
      </c>
      <c r="G450" s="29">
        <f t="shared" si="31"/>
        <v>-1.9805446687695154</v>
      </c>
      <c r="H450" s="29">
        <f t="shared" si="32"/>
        <v>-3.0517825924283999</v>
      </c>
      <c r="I450" s="29">
        <f t="shared" si="33"/>
        <v>-3.6986144929159095</v>
      </c>
      <c r="K450" s="40">
        <f t="shared" si="28"/>
        <v>166.74291299241796</v>
      </c>
      <c r="L450" s="40">
        <f t="shared" si="28"/>
        <v>165.33468210409518</v>
      </c>
      <c r="M450" s="40">
        <f t="shared" si="28"/>
        <v>164.2634441804363</v>
      </c>
      <c r="N450" s="40">
        <f t="shared" si="26"/>
        <v>163.61661227994878</v>
      </c>
      <c r="P450" s="42">
        <f>ABS(('6050_Module3Project_Data'!$C174-'Part 1'!K450)/'6050_Module3Project_Data'!$C174)</f>
        <v>5.8738909493604378E-2</v>
      </c>
      <c r="Q450" s="42">
        <f>ABS(('6050_Module3Project_Data'!$C174-'Part 1'!L450)/'6050_Module3Project_Data'!$C174)</f>
        <v>4.9797307069482988E-2</v>
      </c>
      <c r="R450" s="42">
        <f>ABS(('6050_Module3Project_Data'!$C174-'Part 1'!M450)/'6050_Module3Project_Data'!$C174)</f>
        <v>4.2995451142002747E-2</v>
      </c>
      <c r="S450" s="42">
        <f>ABS(('6050_Module3Project_Data'!$C174-'Part 1'!N450)/'6050_Module3Project_Data'!$C174)</f>
        <v>3.8888373433824737E-2</v>
      </c>
      <c r="U450">
        <f>ABS(('6050_Module3Project_Data'!$C174-'Part 1'!K450)/AVERAGE('6050_Module3Project_Data'!$C$2:$C$253))</f>
        <v>6.9073511406914812E-2</v>
      </c>
      <c r="V450">
        <f>ABS(('6050_Module3Project_Data'!$C174-'Part 1'!L450)/AVERAGE('6050_Module3Project_Data'!$C$2:$C$253))</f>
        <v>5.8558711551703092E-2</v>
      </c>
      <c r="W450">
        <f>ABS(('6050_Module3Project_Data'!$C174-'Part 1'!M450)/AVERAGE('6050_Module3Project_Data'!$C$2:$C$253))</f>
        <v>5.056012803959084E-2</v>
      </c>
      <c r="X450" s="41">
        <f>ABS(('6050_Module3Project_Data'!$C174-'Part 1'!N450)/AVERAGE('6050_Module3Project_Data'!$C$2:$C$253))</f>
        <v>4.5730445613229011E-2</v>
      </c>
      <c r="Z450" s="39">
        <f t="shared" si="34"/>
        <v>-0.50473112667318953</v>
      </c>
      <c r="AA450">
        <f t="shared" si="35"/>
        <v>-5.364882815951483</v>
      </c>
      <c r="AB450">
        <f t="shared" si="36"/>
        <v>-9.1893851505741324</v>
      </c>
      <c r="AC450">
        <f t="shared" si="37"/>
        <v>-11.283535444819968</v>
      </c>
      <c r="AE450" s="40">
        <f t="shared" si="29"/>
        <v>523.25529277231647</v>
      </c>
      <c r="AF450" s="40">
        <f t="shared" si="29"/>
        <v>518.3951410830382</v>
      </c>
      <c r="AG450" s="40">
        <f t="shared" si="29"/>
        <v>514.57063874841549</v>
      </c>
      <c r="AH450" s="40">
        <f t="shared" si="27"/>
        <v>512.47648845416961</v>
      </c>
      <c r="AJ450" s="42">
        <f>ABS(('6050_Module3Project_Data'!$E174-'Part 1'!AE450)/'6050_Module3Project_Data'!$E174)</f>
        <v>3.2021032946526404E-2</v>
      </c>
      <c r="AK450" s="42">
        <f>ABS(('6050_Module3Project_Data'!$E174-'Part 1'!AF450)/'6050_Module3Project_Data'!$E174)</f>
        <v>2.2435312867000571E-2</v>
      </c>
      <c r="AL450" s="42">
        <f>ABS(('6050_Module3Project_Data'!$E174-'Part 1'!AG450)/'6050_Module3Project_Data'!$E174)</f>
        <v>1.4892213151808262E-2</v>
      </c>
      <c r="AM450" s="42">
        <f>ABS(('6050_Module3Project_Data'!$E174-'Part 1'!AH450)/'6050_Module3Project_Data'!$E174)</f>
        <v>1.0761902040453087E-2</v>
      </c>
      <c r="AO450">
        <f>ABS(('6050_Module3Project_Data'!$E174-'Part 1'!AE450)/AVERAGE('6050_Module3Project_Data'!$E$2:$E$253))</f>
        <v>3.6364959989324687E-2</v>
      </c>
      <c r="AP450">
        <f>ABS(('6050_Module3Project_Data'!$E174-'Part 1'!AF450)/AVERAGE('6050_Module3Project_Data'!$E$2:$E$253))</f>
        <v>2.5478854980065857E-2</v>
      </c>
      <c r="AQ450">
        <f>ABS(('6050_Module3Project_Data'!$E174-'Part 1'!AG450)/AVERAGE('6050_Module3Project_Data'!$E$2:$E$253))</f>
        <v>1.6912469261137607E-2</v>
      </c>
      <c r="AR450" s="41">
        <f>ABS(('6050_Module3Project_Data'!$E174-'Part 1'!AH450)/AVERAGE('6050_Module3Project_Data'!$E$2:$E$253))</f>
        <v>1.222184611482254E-2</v>
      </c>
    </row>
    <row r="451" spans="5:44" x14ac:dyDescent="0.2">
      <c r="E451" s="39">
        <v>174</v>
      </c>
      <c r="F451" s="29">
        <f t="shared" si="30"/>
        <v>-1.6366377091011499</v>
      </c>
      <c r="G451" s="29">
        <f t="shared" si="31"/>
        <v>-3.5459001707492321</v>
      </c>
      <c r="H451" s="29">
        <f t="shared" si="32"/>
        <v>-4.7570730912026438</v>
      </c>
      <c r="I451" s="29">
        <f t="shared" si="33"/>
        <v>-5.4548696375582271</v>
      </c>
      <c r="K451" s="40">
        <f t="shared" si="28"/>
        <v>159.78465564004475</v>
      </c>
      <c r="L451" s="40">
        <f t="shared" si="28"/>
        <v>157.87539317839665</v>
      </c>
      <c r="M451" s="40">
        <f t="shared" si="28"/>
        <v>156.66422025794324</v>
      </c>
      <c r="N451" s="40">
        <f t="shared" si="26"/>
        <v>155.96642371158765</v>
      </c>
      <c r="P451" s="42">
        <f>ABS(('6050_Module3Project_Data'!$C175-'Part 1'!K451)/'6050_Module3Project_Data'!$C175)</f>
        <v>2.2308202231079356E-2</v>
      </c>
      <c r="Q451" s="42">
        <f>ABS(('6050_Module3Project_Data'!$C175-'Part 1'!L451)/'6050_Module3Project_Data'!$C175)</f>
        <v>3.3990614669646604E-2</v>
      </c>
      <c r="R451" s="42">
        <f>ABS(('6050_Module3Project_Data'!$C175-'Part 1'!M451)/'6050_Module3Project_Data'!$C175)</f>
        <v>4.1401550502400977E-2</v>
      </c>
      <c r="S451" s="42">
        <f>ABS(('6050_Module3Project_Data'!$C175-'Part 1'!N451)/'6050_Module3Project_Data'!$C175)</f>
        <v>4.5671234328739325E-2</v>
      </c>
      <c r="U451">
        <f>ABS(('6050_Module3Project_Data'!$C175-'Part 1'!K451)/AVERAGE('6050_Module3Project_Data'!$C$2:$C$253))</f>
        <v>2.7222300057343822E-2</v>
      </c>
      <c r="V451">
        <f>ABS(('6050_Module3Project_Data'!$C175-'Part 1'!L451)/AVERAGE('6050_Module3Project_Data'!$C$2:$C$253))</f>
        <v>4.1478138941270608E-2</v>
      </c>
      <c r="W451">
        <f>ABS(('6050_Module3Project_Data'!$C175-'Part 1'!M451)/AVERAGE('6050_Module3Project_Data'!$C$2:$C$253))</f>
        <v>5.0521571345872741E-2</v>
      </c>
      <c r="X451" s="41">
        <f>ABS(('6050_Module3Project_Data'!$C175-'Part 1'!N451)/AVERAGE('6050_Module3Project_Data'!$C$2:$C$253))</f>
        <v>5.573179012847998E-2</v>
      </c>
      <c r="Z451" s="39">
        <f t="shared" si="34"/>
        <v>-2.4125890892173154</v>
      </c>
      <c r="AA451">
        <f t="shared" si="35"/>
        <v>-7.2365380653284177</v>
      </c>
      <c r="AB451">
        <f t="shared" si="36"/>
        <v>-9.7021666238659439</v>
      </c>
      <c r="AC451">
        <f t="shared" si="37"/>
        <v>-10.291923840479047</v>
      </c>
      <c r="AE451" s="40">
        <f t="shared" si="29"/>
        <v>511.30341387037851</v>
      </c>
      <c r="AF451" s="40">
        <f t="shared" si="29"/>
        <v>506.47946489426738</v>
      </c>
      <c r="AG451" s="40">
        <f t="shared" si="29"/>
        <v>504.01383633572988</v>
      </c>
      <c r="AH451" s="40">
        <f t="shared" si="27"/>
        <v>503.42407911911675</v>
      </c>
      <c r="AJ451" s="42">
        <f>ABS(('6050_Module3Project_Data'!$E175-'Part 1'!AE451)/'6050_Module3Project_Data'!$E175)</f>
        <v>2.2218379849765824E-2</v>
      </c>
      <c r="AK451" s="42">
        <f>ABS(('6050_Module3Project_Data'!$E175-'Part 1'!AF451)/'6050_Module3Project_Data'!$E175)</f>
        <v>1.2574146752412887E-2</v>
      </c>
      <c r="AL451" s="42">
        <f>ABS(('6050_Module3Project_Data'!$E175-'Part 1'!AG451)/'6050_Module3Project_Data'!$E175)</f>
        <v>7.644762824891382E-3</v>
      </c>
      <c r="AM451" s="42">
        <f>ABS(('6050_Module3Project_Data'!$E175-'Part 1'!AH451)/'6050_Module3Project_Data'!$E175)</f>
        <v>6.4656964425499454E-3</v>
      </c>
      <c r="AO451">
        <f>ABS(('6050_Module3Project_Data'!$E175-'Part 1'!AE451)/AVERAGE('6050_Module3Project_Data'!$E$2:$E$253))</f>
        <v>2.4892590193127808E-2</v>
      </c>
      <c r="AP451">
        <f>ABS(('6050_Module3Project_Data'!$E175-'Part 1'!AF451)/AVERAGE('6050_Module3Project_Data'!$E$2:$E$253))</f>
        <v>1.4087574532999168E-2</v>
      </c>
      <c r="AQ451">
        <f>ABS(('6050_Module3Project_Data'!$E175-'Part 1'!AG451)/AVERAGE('6050_Module3Project_Data'!$E$2:$E$253))</f>
        <v>8.5648885927064981E-3</v>
      </c>
      <c r="AR451" s="41">
        <f>ABS(('6050_Module3Project_Data'!$E175-'Part 1'!AH451)/AVERAGE('6050_Module3Project_Data'!$E$2:$E$253))</f>
        <v>7.2439094545076136E-3</v>
      </c>
    </row>
    <row r="452" spans="5:44" x14ac:dyDescent="0.2">
      <c r="E452" s="39">
        <v>175</v>
      </c>
      <c r="F452" s="29">
        <f t="shared" si="30"/>
        <v>-1.0682058251784257</v>
      </c>
      <c r="G452" s="29">
        <f t="shared" si="31"/>
        <v>-1.6453314182445509</v>
      </c>
      <c r="H452" s="29">
        <f t="shared" si="32"/>
        <v>-1.179516210173575</v>
      </c>
      <c r="I452" s="29">
        <f t="shared" si="33"/>
        <v>-0.1265565591016683</v>
      </c>
      <c r="K452" s="40">
        <f t="shared" si="28"/>
        <v>161.55860923447992</v>
      </c>
      <c r="L452" s="40">
        <f t="shared" si="28"/>
        <v>160.9814836414138</v>
      </c>
      <c r="M452" s="40">
        <f t="shared" si="28"/>
        <v>161.44729884948478</v>
      </c>
      <c r="N452" s="40">
        <f t="shared" si="26"/>
        <v>162.5002585005567</v>
      </c>
      <c r="P452" s="42">
        <f>ABS(('6050_Module3Project_Data'!$C176-'Part 1'!K452)/'6050_Module3Project_Data'!$C176)</f>
        <v>1.7656812863467757E-2</v>
      </c>
      <c r="Q452" s="42">
        <f>ABS(('6050_Module3Project_Data'!$C176-'Part 1'!L452)/'6050_Module3Project_Data'!$C176)</f>
        <v>1.4021501848818001E-2</v>
      </c>
      <c r="R452" s="42">
        <f>ABS(('6050_Module3Project_Data'!$C176-'Part 1'!M452)/'6050_Module3Project_Data'!$C176)</f>
        <v>1.695566934552405E-2</v>
      </c>
      <c r="S452" s="42">
        <f>ABS(('6050_Module3Project_Data'!$C176-'Part 1'!N452)/'6050_Module3Project_Data'!$C176)</f>
        <v>2.3588256538871737E-2</v>
      </c>
      <c r="U452">
        <f>ABS(('6050_Module3Project_Data'!$C176-'Part 1'!K452)/AVERAGE('6050_Module3Project_Data'!$C$2:$C$253))</f>
        <v>2.0929951414853151E-2</v>
      </c>
      <c r="V452">
        <f>ABS(('6050_Module3Project_Data'!$C176-'Part 1'!L452)/AVERAGE('6050_Module3Project_Data'!$C$2:$C$253))</f>
        <v>1.6620743207072634E-2</v>
      </c>
      <c r="W452">
        <f>ABS(('6050_Module3Project_Data'!$C176-'Part 1'!M452)/AVERAGE('6050_Module3Project_Data'!$C$2:$C$253))</f>
        <v>2.0098833144592522E-2</v>
      </c>
      <c r="X452" s="41">
        <f>ABS(('6050_Module3Project_Data'!$C176-'Part 1'!N452)/AVERAGE('6050_Module3Project_Data'!$C$2:$C$253))</f>
        <v>2.7960938768352327E-2</v>
      </c>
      <c r="Z452" s="39">
        <f t="shared" si="34"/>
        <v>-3.5531913385253535</v>
      </c>
      <c r="AA452">
        <f t="shared" si="35"/>
        <v>-7.5881629735000535</v>
      </c>
      <c r="AB452">
        <f t="shared" si="36"/>
        <v>-8.7502268510008818</v>
      </c>
      <c r="AC452">
        <f t="shared" si="37"/>
        <v>-8.5508650367018149</v>
      </c>
      <c r="AE452" s="40">
        <f t="shared" si="29"/>
        <v>502.04721128531293</v>
      </c>
      <c r="AF452" s="40">
        <f t="shared" si="29"/>
        <v>498.01223965033824</v>
      </c>
      <c r="AG452" s="40">
        <f t="shared" si="29"/>
        <v>496.85017577283742</v>
      </c>
      <c r="AH452" s="40">
        <f t="shared" si="27"/>
        <v>497.04953758713651</v>
      </c>
      <c r="AJ452" s="42">
        <f>ABS(('6050_Module3Project_Data'!$E176-'Part 1'!AE452)/'6050_Module3Project_Data'!$E176)</f>
        <v>4.4473749743825626E-2</v>
      </c>
      <c r="AK452" s="42">
        <f>ABS(('6050_Module3Project_Data'!$E176-'Part 1'!AF452)/'6050_Module3Project_Data'!$E176)</f>
        <v>3.6079276357742163E-2</v>
      </c>
      <c r="AL452" s="42">
        <f>ABS(('6050_Module3Project_Data'!$E176-'Part 1'!AG452)/'6050_Module3Project_Data'!$E176)</f>
        <v>3.3661684568978355E-2</v>
      </c>
      <c r="AM452" s="42">
        <f>ABS(('6050_Module3Project_Data'!$E176-'Part 1'!AH452)/'6050_Module3Project_Data'!$E176)</f>
        <v>3.4076442737246269E-2</v>
      </c>
      <c r="AO452">
        <f>ABS(('6050_Module3Project_Data'!$E176-'Part 1'!AE452)/AVERAGE('6050_Module3Project_Data'!$E$2:$E$253))</f>
        <v>4.7882131229895888E-2</v>
      </c>
      <c r="AP452">
        <f>ABS(('6050_Module3Project_Data'!$E176-'Part 1'!AF452)/AVERAGE('6050_Module3Project_Data'!$E$2:$E$253))</f>
        <v>3.8844321767155014E-2</v>
      </c>
      <c r="AQ452">
        <f>ABS(('6050_Module3Project_Data'!$E176-'Part 1'!AG452)/AVERAGE('6050_Module3Project_Data'!$E$2:$E$253))</f>
        <v>3.6241450456399878E-2</v>
      </c>
      <c r="AR452" s="41">
        <f>ABS(('6050_Module3Project_Data'!$E176-'Part 1'!AH452)/AVERAGE('6050_Module3Project_Data'!$E$2:$E$253))</f>
        <v>3.668799488218067E-2</v>
      </c>
    </row>
    <row r="453" spans="5:44" x14ac:dyDescent="0.2">
      <c r="E453" s="39">
        <v>176</v>
      </c>
      <c r="F453" s="29">
        <f t="shared" si="30"/>
        <v>-1.3191232833017423</v>
      </c>
      <c r="G453" s="29">
        <f t="shared" si="31"/>
        <v>-1.9163160972647337</v>
      </c>
      <c r="H453" s="29">
        <f t="shared" si="32"/>
        <v>-1.8654823535464349</v>
      </c>
      <c r="I453" s="29">
        <f t="shared" si="33"/>
        <v>-1.8835458044563402</v>
      </c>
      <c r="K453" s="40">
        <f t="shared" si="28"/>
        <v>158.98489866056161</v>
      </c>
      <c r="L453" s="40">
        <f t="shared" si="28"/>
        <v>158.38770584659861</v>
      </c>
      <c r="M453" s="40">
        <f t="shared" si="28"/>
        <v>158.43853959031691</v>
      </c>
      <c r="N453" s="40">
        <f t="shared" si="26"/>
        <v>158.42047613940701</v>
      </c>
      <c r="P453" s="42">
        <f>ABS(('6050_Module3Project_Data'!$C177-'Part 1'!K453)/'6050_Module3Project_Data'!$C177)</f>
        <v>2.0370153370807689E-2</v>
      </c>
      <c r="Q453" s="42">
        <f>ABS(('6050_Module3Project_Data'!$C177-'Part 1'!L453)/'6050_Module3Project_Data'!$C177)</f>
        <v>1.6537350832269888E-2</v>
      </c>
      <c r="R453" s="42">
        <f>ABS(('6050_Module3Project_Data'!$C177-'Part 1'!M453)/'6050_Module3Project_Data'!$C177)</f>
        <v>1.68636034217375E-2</v>
      </c>
      <c r="S453" s="42">
        <f>ABS(('6050_Module3Project_Data'!$C177-'Part 1'!N453)/'6050_Module3Project_Data'!$C177)</f>
        <v>1.6747671617329558E-2</v>
      </c>
      <c r="U453">
        <f>ABS(('6050_Module3Project_Data'!$C177-'Part 1'!K453)/AVERAGE('6050_Module3Project_Data'!$C$2:$C$253))</f>
        <v>2.369842977112813E-2</v>
      </c>
      <c r="V453">
        <f>ABS(('6050_Module3Project_Data'!$C177-'Part 1'!L453)/AVERAGE('6050_Module3Project_Data'!$C$2:$C$253))</f>
        <v>1.9239386182565387E-2</v>
      </c>
      <c r="W453">
        <f>ABS(('6050_Module3Project_Data'!$C177-'Part 1'!M453)/AVERAGE('6050_Module3Project_Data'!$C$2:$C$253))</f>
        <v>1.9618945135235186E-2</v>
      </c>
      <c r="X453" s="41">
        <f>ABS(('6050_Module3Project_Data'!$C177-'Part 1'!N453)/AVERAGE('6050_Module3Project_Data'!$C$2:$C$253))</f>
        <v>1.9484071250145098E-2</v>
      </c>
      <c r="Z453" s="39">
        <f t="shared" si="34"/>
        <v>-5.8341997776808761</v>
      </c>
      <c r="AA453">
        <f t="shared" si="35"/>
        <v>-10.536191197821218</v>
      </c>
      <c r="AB453">
        <f t="shared" si="36"/>
        <v>-12.47503086098213</v>
      </c>
      <c r="AC453">
        <f t="shared" si="37"/>
        <v>-13.676759834782732</v>
      </c>
      <c r="AE453" s="40">
        <f t="shared" si="29"/>
        <v>484.80796931185449</v>
      </c>
      <c r="AF453" s="40">
        <f t="shared" si="29"/>
        <v>480.10597789171413</v>
      </c>
      <c r="AG453" s="40">
        <f t="shared" si="29"/>
        <v>478.1671382285532</v>
      </c>
      <c r="AH453" s="40">
        <f t="shared" si="27"/>
        <v>476.96540925475261</v>
      </c>
      <c r="AJ453" s="42">
        <f>ABS(('6050_Module3Project_Data'!$E177-'Part 1'!AE453)/'6050_Module3Project_Data'!$E177)</f>
        <v>5.7630656157711844E-3</v>
      </c>
      <c r="AK453" s="42">
        <f>ABS(('6050_Module3Project_Data'!$E177-'Part 1'!AF453)/'6050_Module3Project_Data'!$E177)</f>
        <v>3.9914961995636154E-3</v>
      </c>
      <c r="AL453" s="42">
        <f>ABS(('6050_Module3Project_Data'!$E177-'Part 1'!AG453)/'6050_Module3Project_Data'!$E177)</f>
        <v>8.0137347904970027E-3</v>
      </c>
      <c r="AM453" s="42">
        <f>ABS(('6050_Module3Project_Data'!$E177-'Part 1'!AH453)/'6050_Module3Project_Data'!$E177)</f>
        <v>1.0506793265679572E-2</v>
      </c>
      <c r="AO453">
        <f>ABS(('6050_Module3Project_Data'!$E177-'Part 1'!AE453)/AVERAGE('6050_Module3Project_Data'!$E$2:$E$253))</f>
        <v>6.2222911213628161E-3</v>
      </c>
      <c r="AP453">
        <f>ABS(('6050_Module3Project_Data'!$E177-'Part 1'!AF453)/AVERAGE('6050_Module3Project_Data'!$E$2:$E$253))</f>
        <v>4.3095555420245976E-3</v>
      </c>
      <c r="AQ453">
        <f>ABS(('6050_Module3Project_Data'!$E177-'Part 1'!AG453)/AVERAGE('6050_Module3Project_Data'!$E$2:$E$253))</f>
        <v>8.6523031595213372E-3</v>
      </c>
      <c r="AR453" s="41">
        <f>ABS(('6050_Module3Project_Data'!$E177-'Part 1'!AH453)/AVERAGE('6050_Module3Project_Data'!$E$2:$E$253))</f>
        <v>1.1344019105408762E-2</v>
      </c>
    </row>
    <row r="454" spans="5:44" x14ac:dyDescent="0.2">
      <c r="E454" s="39">
        <v>177</v>
      </c>
      <c r="F454" s="29">
        <f t="shared" si="30"/>
        <v>-1.5944607079049946</v>
      </c>
      <c r="G454" s="29">
        <f t="shared" si="31"/>
        <v>-2.2281138208860414</v>
      </c>
      <c r="H454" s="29">
        <f t="shared" si="32"/>
        <v>-2.3636791852093757</v>
      </c>
      <c r="I454" s="29">
        <f t="shared" si="33"/>
        <v>-2.5333574859456705</v>
      </c>
      <c r="K454" s="40">
        <f t="shared" si="28"/>
        <v>156.01375082964034</v>
      </c>
      <c r="L454" s="40">
        <f t="shared" si="28"/>
        <v>155.38009771665929</v>
      </c>
      <c r="M454" s="40">
        <f t="shared" si="28"/>
        <v>155.24453235233597</v>
      </c>
      <c r="N454" s="40">
        <f t="shared" si="26"/>
        <v>155.07485405159969</v>
      </c>
      <c r="P454" s="42">
        <f>ABS(('6050_Module3Project_Data'!$C178-'Part 1'!K454)/'6050_Module3Project_Data'!$C178)</f>
        <v>5.5769300895964257E-3</v>
      </c>
      <c r="Q454" s="42">
        <f>ABS(('6050_Module3Project_Data'!$C178-'Part 1'!L454)/'6050_Module3Project_Data'!$C178)</f>
        <v>1.492758350215712E-3</v>
      </c>
      <c r="R454" s="42">
        <f>ABS(('6050_Module3Project_Data'!$C178-'Part 1'!M454)/'6050_Module3Project_Data'!$C178)</f>
        <v>6.1898022387872522E-4</v>
      </c>
      <c r="S454" s="42">
        <f>ABS(('6050_Module3Project_Data'!$C178-'Part 1'!N454)/'6050_Module3Project_Data'!$C178)</f>
        <v>4.7467071297697158E-4</v>
      </c>
      <c r="U454">
        <f>ABS(('6050_Module3Project_Data'!$C178-'Part 1'!K454)/AVERAGE('6050_Module3Project_Data'!$C$2:$C$253))</f>
        <v>6.460556394455896E-3</v>
      </c>
      <c r="V454">
        <f>ABS(('6050_Module3Project_Data'!$C178-'Part 1'!L454)/AVERAGE('6050_Module3Project_Data'!$C$2:$C$253))</f>
        <v>1.7292756677825673E-3</v>
      </c>
      <c r="W454">
        <f>ABS(('6050_Module3Project_Data'!$C178-'Part 1'!M454)/AVERAGE('6050_Module3Project_Data'!$C$2:$C$253))</f>
        <v>7.1705339302735008E-4</v>
      </c>
      <c r="X454" s="41">
        <f>ABS(('6050_Module3Project_Data'!$C178-'Part 1'!N454)/AVERAGE('6050_Module3Project_Data'!$C$2:$C$253))</f>
        <v>5.4987903034772138E-4</v>
      </c>
      <c r="Z454" s="39">
        <f t="shared" si="34"/>
        <v>-5.7008202568889459</v>
      </c>
      <c r="AA454">
        <f t="shared" si="35"/>
        <v>-8.38863558818122</v>
      </c>
      <c r="AB454">
        <f t="shared" si="36"/>
        <v>-8.0903936486255876</v>
      </c>
      <c r="AC454">
        <f t="shared" si="37"/>
        <v>-6.869193705933526</v>
      </c>
      <c r="AE454" s="40">
        <f t="shared" si="29"/>
        <v>479.77404665892516</v>
      </c>
      <c r="AF454" s="40">
        <f t="shared" si="29"/>
        <v>477.0862313276329</v>
      </c>
      <c r="AG454" s="40">
        <f t="shared" si="29"/>
        <v>477.38447326718853</v>
      </c>
      <c r="AH454" s="40">
        <f t="shared" si="27"/>
        <v>478.60567320988059</v>
      </c>
      <c r="AJ454" s="42">
        <f>ABS(('6050_Module3Project_Data'!$E178-'Part 1'!AE454)/'6050_Module3Project_Data'!$E178)</f>
        <v>7.3784000054946059E-3</v>
      </c>
      <c r="AK454" s="42">
        <f>ABS(('6050_Module3Project_Data'!$E178-'Part 1'!AF454)/'6050_Module3Project_Data'!$E178)</f>
        <v>1.7348118897908031E-3</v>
      </c>
      <c r="AL454" s="42">
        <f>ABS(('6050_Module3Project_Data'!$E178-'Part 1'!AG454)/'6050_Module3Project_Data'!$E178)</f>
        <v>2.3610285223417218E-3</v>
      </c>
      <c r="AM454" s="42">
        <f>ABS(('6050_Module3Project_Data'!$E178-'Part 1'!AH454)/'6050_Module3Project_Data'!$E178)</f>
        <v>4.9251739839875483E-3</v>
      </c>
      <c r="AO454">
        <f>ABS(('6050_Module3Project_Data'!$E178-'Part 1'!AE454)/AVERAGE('6050_Module3Project_Data'!$E$2:$E$253))</f>
        <v>7.8709836026427255E-3</v>
      </c>
      <c r="AP454">
        <f>ABS(('6050_Module3Project_Data'!$E178-'Part 1'!AF454)/AVERAGE('6050_Module3Project_Data'!$E$2:$E$253))</f>
        <v>1.8506283107509185E-3</v>
      </c>
      <c r="AQ454">
        <f>ABS(('6050_Module3Project_Data'!$E178-'Part 1'!AG454)/AVERAGE('6050_Module3Project_Data'!$E$2:$E$253))</f>
        <v>2.5186513025702698E-3</v>
      </c>
      <c r="AR454" s="41">
        <f>ABS(('6050_Module3Project_Data'!$E178-'Part 1'!AH454)/AVERAGE('6050_Module3Project_Data'!$E$2:$E$253))</f>
        <v>5.2539796757101803E-3</v>
      </c>
    </row>
    <row r="455" spans="5:44" x14ac:dyDescent="0.2">
      <c r="E455" s="39">
        <v>178</v>
      </c>
      <c r="F455" s="29">
        <f t="shared" si="30"/>
        <v>-1.5707341308294374</v>
      </c>
      <c r="G455" s="29">
        <f t="shared" si="31"/>
        <v>-1.9271994215425079</v>
      </c>
      <c r="H455" s="29">
        <f t="shared" si="32"/>
        <v>-1.8309683676000752</v>
      </c>
      <c r="I455" s="29">
        <f t="shared" si="33"/>
        <v>-1.6873337552109002</v>
      </c>
      <c r="K455" s="40">
        <f t="shared" si="28"/>
        <v>154.5616495841887</v>
      </c>
      <c r="L455" s="40">
        <f t="shared" si="28"/>
        <v>154.20518429347564</v>
      </c>
      <c r="M455" s="40">
        <f t="shared" si="28"/>
        <v>154.30141534741807</v>
      </c>
      <c r="N455" s="40">
        <f t="shared" si="26"/>
        <v>154.44504995980725</v>
      </c>
      <c r="P455" s="42">
        <f>ABS(('6050_Module3Project_Data'!$C179-'Part 1'!K455)/'6050_Module3Project_Data'!$C179)</f>
        <v>2.0562230630271513E-2</v>
      </c>
      <c r="Q455" s="42">
        <f>ABS(('6050_Module3Project_Data'!$C179-'Part 1'!L455)/'6050_Module3Project_Data'!$C179)</f>
        <v>2.2821106426000909E-2</v>
      </c>
      <c r="R455" s="42">
        <f>ABS(('6050_Module3Project_Data'!$C179-'Part 1'!M455)/'6050_Module3Project_Data'!$C179)</f>
        <v>2.2211302318248194E-2</v>
      </c>
      <c r="S455" s="42">
        <f>ABS(('6050_Module3Project_Data'!$C179-'Part 1'!N455)/'6050_Module3Project_Data'!$C179)</f>
        <v>2.130110781177643E-2</v>
      </c>
      <c r="U455">
        <f>ABS(('6050_Module3Project_Data'!$C179-'Part 1'!K455)/AVERAGE('6050_Module3Project_Data'!$C$2:$C$253))</f>
        <v>2.4228262328368697E-2</v>
      </c>
      <c r="V455">
        <f>ABS(('6050_Module3Project_Data'!$C179-'Part 1'!L455)/AVERAGE('6050_Module3Project_Data'!$C$2:$C$253))</f>
        <v>2.6889872166824813E-2</v>
      </c>
      <c r="W455">
        <f>ABS(('6050_Module3Project_Data'!$C179-'Part 1'!M455)/AVERAGE('6050_Module3Project_Data'!$C$2:$C$253))</f>
        <v>2.6171346333844478E-2</v>
      </c>
      <c r="X455" s="41">
        <f>ABS(('6050_Module3Project_Data'!$C179-'Part 1'!N455)/AVERAGE('6050_Module3Project_Data'!$C$2:$C$253))</f>
        <v>2.5098873620685986E-2</v>
      </c>
      <c r="Z455" s="39">
        <f t="shared" si="34"/>
        <v>-5.6664390594088569</v>
      </c>
      <c r="AA455">
        <f t="shared" si="35"/>
        <v>-7.24474706070413</v>
      </c>
      <c r="AB455">
        <f t="shared" si="36"/>
        <v>-6.5535060211433329</v>
      </c>
      <c r="AC455">
        <f t="shared" si="37"/>
        <v>-5.796970156777502</v>
      </c>
      <c r="AE455" s="40">
        <f t="shared" si="29"/>
        <v>474.27951358691678</v>
      </c>
      <c r="AF455" s="40">
        <f t="shared" si="29"/>
        <v>472.70120558562149</v>
      </c>
      <c r="AG455" s="40">
        <f t="shared" si="29"/>
        <v>473.39244662518229</v>
      </c>
      <c r="AH455" s="40">
        <f t="shared" si="27"/>
        <v>474.14898248954813</v>
      </c>
      <c r="AJ455" s="42">
        <f>ABS(('6050_Module3Project_Data'!$E179-'Part 1'!AE455)/'6050_Module3Project_Data'!$E179)</f>
        <v>4.3772005568759244E-2</v>
      </c>
      <c r="AK455" s="42">
        <f>ABS(('6050_Module3Project_Data'!$E179-'Part 1'!AF455)/'6050_Module3Project_Data'!$E179)</f>
        <v>4.6954142370872642E-2</v>
      </c>
      <c r="AL455" s="42">
        <f>ABS(('6050_Module3Project_Data'!$E179-'Part 1'!AG455)/'6050_Module3Project_Data'!$E179)</f>
        <v>4.5560483117221051E-2</v>
      </c>
      <c r="AM455" s="42">
        <f>ABS(('6050_Module3Project_Data'!$E179-'Part 1'!AH455)/'6050_Module3Project_Data'!$E179)</f>
        <v>4.4035178414880617E-2</v>
      </c>
      <c r="AO455">
        <f>ABS(('6050_Module3Project_Data'!$E179-'Part 1'!AE455)/AVERAGE('6050_Module3Project_Data'!$E$2:$E$253))</f>
        <v>4.8628632051231122E-2</v>
      </c>
      <c r="AP455">
        <f>ABS(('6050_Module3Project_Data'!$E179-'Part 1'!AF455)/AVERAGE('6050_Module3Project_Data'!$E$2:$E$253))</f>
        <v>5.2163835834470526E-2</v>
      </c>
      <c r="AQ455">
        <f>ABS(('6050_Module3Project_Data'!$E179-'Part 1'!AG455)/AVERAGE('6050_Module3Project_Data'!$E$2:$E$253))</f>
        <v>5.0615546187468684E-2</v>
      </c>
      <c r="AR455" s="41">
        <f>ABS(('6050_Module3Project_Data'!$E179-'Part 1'!AH455)/AVERAGE('6050_Module3Project_Data'!$E$2:$E$253))</f>
        <v>4.8921004660930446E-2</v>
      </c>
    </row>
    <row r="456" spans="5:44" x14ac:dyDescent="0.2">
      <c r="E456" s="39">
        <v>179</v>
      </c>
      <c r="F456" s="29">
        <f t="shared" si="30"/>
        <v>-1.055692954465725</v>
      </c>
      <c r="G456" s="29">
        <f t="shared" si="31"/>
        <v>-0.75453095252985436</v>
      </c>
      <c r="H456" s="29">
        <f t="shared" si="32"/>
        <v>-0.12970429644655479</v>
      </c>
      <c r="I456" s="29">
        <f t="shared" si="33"/>
        <v>0.46611064974912059</v>
      </c>
      <c r="K456" s="40">
        <f t="shared" si="28"/>
        <v>156.08116251154155</v>
      </c>
      <c r="L456" s="40">
        <f t="shared" si="28"/>
        <v>156.38232451347741</v>
      </c>
      <c r="M456" s="40">
        <f t="shared" si="28"/>
        <v>157.0071511695607</v>
      </c>
      <c r="N456" s="40">
        <f t="shared" si="26"/>
        <v>157.60296611575637</v>
      </c>
      <c r="P456" s="42">
        <f>ABS(('6050_Module3Project_Data'!$C180-'Part 1'!K456)/'6050_Module3Project_Data'!$C180)</f>
        <v>1.4139655816959485E-2</v>
      </c>
      <c r="Q456" s="42">
        <f>ABS(('6050_Module3Project_Data'!$C180-'Part 1'!L456)/'6050_Module3Project_Data'!$C180)</f>
        <v>1.6096460367065264E-2</v>
      </c>
      <c r="R456" s="42">
        <f>ABS(('6050_Module3Project_Data'!$C180-'Part 1'!M456)/'6050_Module3Project_Data'!$C180)</f>
        <v>2.0156280781964523E-2</v>
      </c>
      <c r="S456" s="42">
        <f>ABS(('6050_Module3Project_Data'!$C180-'Part 1'!N456)/'6050_Module3Project_Data'!$C180)</f>
        <v>2.4027597183908928E-2</v>
      </c>
      <c r="U456">
        <f>ABS(('6050_Module3Project_Data'!$C180-'Part 1'!K456)/AVERAGE('6050_Module3Project_Data'!$C$2:$C$253))</f>
        <v>1.6248703297714863E-2</v>
      </c>
      <c r="V456">
        <f>ABS(('6050_Module3Project_Data'!$C180-'Part 1'!L456)/AVERAGE('6050_Module3Project_Data'!$C$2:$C$253))</f>
        <v>1.8497381551124032E-2</v>
      </c>
      <c r="W456">
        <f>ABS(('6050_Module3Project_Data'!$C180-'Part 1'!M456)/AVERAGE('6050_Module3Project_Data'!$C$2:$C$253))</f>
        <v>2.3162758008490224E-2</v>
      </c>
      <c r="X456" s="41">
        <f>ABS(('6050_Module3Project_Data'!$C180-'Part 1'!N456)/AVERAGE('6050_Module3Project_Data'!$C$2:$C$253))</f>
        <v>2.76115135087E-2</v>
      </c>
      <c r="Z456" s="39">
        <f t="shared" si="34"/>
        <v>-2.60786674108616</v>
      </c>
      <c r="AA456">
        <f t="shared" si="35"/>
        <v>-0.49627922354062592</v>
      </c>
      <c r="AB456">
        <f t="shared" si="36"/>
        <v>3.1544511108654438</v>
      </c>
      <c r="AC456">
        <f t="shared" si="37"/>
        <v>6.5417439944082032</v>
      </c>
      <c r="AE456" s="40">
        <f t="shared" si="29"/>
        <v>486.96450843744407</v>
      </c>
      <c r="AF456" s="40">
        <f t="shared" si="29"/>
        <v>489.07609595498963</v>
      </c>
      <c r="AG456" s="40">
        <f t="shared" si="29"/>
        <v>492.72682628939572</v>
      </c>
      <c r="AH456" s="40">
        <f t="shared" si="27"/>
        <v>496.11411917293844</v>
      </c>
      <c r="AJ456" s="42">
        <f>ABS(('6050_Module3Project_Data'!$E180-'Part 1'!AE456)/'6050_Module3Project_Data'!$E180)</f>
        <v>6.4161599039391018E-3</v>
      </c>
      <c r="AK456" s="42">
        <f>ABS(('6050_Module3Project_Data'!$E180-'Part 1'!AF456)/'6050_Module3Project_Data'!$E180)</f>
        <v>1.0780206490267044E-2</v>
      </c>
      <c r="AL456" s="42">
        <f>ABS(('6050_Module3Project_Data'!$E180-'Part 1'!AG456)/'6050_Module3Project_Data'!$E180)</f>
        <v>1.8325220429347141E-2</v>
      </c>
      <c r="AM456" s="42">
        <f>ABS(('6050_Module3Project_Data'!$E180-'Part 1'!AH456)/'6050_Module3Project_Data'!$E180)</f>
        <v>2.5325784612687287E-2</v>
      </c>
      <c r="AO456">
        <f>ABS(('6050_Module3Project_Data'!$E180-'Part 1'!AE456)/AVERAGE('6050_Module3Project_Data'!$E$2:$E$253))</f>
        <v>6.9537261283089159E-3</v>
      </c>
      <c r="AP456">
        <f>ABS(('6050_Module3Project_Data'!$E180-'Part 1'!AF456)/AVERAGE('6050_Module3Project_Data'!$E$2:$E$253))</f>
        <v>1.1683406377374288E-2</v>
      </c>
      <c r="AQ456">
        <f>ABS(('6050_Module3Project_Data'!$E180-'Part 1'!AG456)/AVERAGE('6050_Module3Project_Data'!$E$2:$E$253))</f>
        <v>1.986056551183189E-2</v>
      </c>
      <c r="AR456" s="41">
        <f>ABS(('6050_Module3Project_Data'!$E180-'Part 1'!AH456)/AVERAGE('6050_Module3Project_Data'!$E$2:$E$253))</f>
        <v>2.7447659163395907E-2</v>
      </c>
    </row>
    <row r="457" spans="5:44" x14ac:dyDescent="0.2">
      <c r="E457" s="39">
        <v>180</v>
      </c>
      <c r="F457" s="29">
        <f t="shared" si="30"/>
        <v>-1.2323771634934519</v>
      </c>
      <c r="G457" s="29">
        <f t="shared" si="31"/>
        <v>-1.2283641713596563</v>
      </c>
      <c r="H457" s="29">
        <f t="shared" si="32"/>
        <v>-1.2153501183412374</v>
      </c>
      <c r="I457" s="29">
        <f t="shared" si="33"/>
        <v>-1.4580690697336633</v>
      </c>
      <c r="K457" s="40">
        <f t="shared" si="28"/>
        <v>153.96536430290945</v>
      </c>
      <c r="L457" s="40">
        <f t="shared" si="28"/>
        <v>153.96937729504324</v>
      </c>
      <c r="M457" s="40">
        <f t="shared" si="28"/>
        <v>153.98239134806167</v>
      </c>
      <c r="N457" s="40">
        <f t="shared" si="26"/>
        <v>153.73967239666925</v>
      </c>
      <c r="P457" s="42">
        <f>ABS(('6050_Module3Project_Data'!$C181-'Part 1'!K457)/'6050_Module3Project_Data'!$C181)</f>
        <v>2.3457548995476876E-2</v>
      </c>
      <c r="Q457" s="42">
        <f>ABS(('6050_Module3Project_Data'!$C181-'Part 1'!L457)/'6050_Module3Project_Data'!$C181)</f>
        <v>2.3484224651472544E-2</v>
      </c>
      <c r="R457" s="42">
        <f>ABS(('6050_Module3Project_Data'!$C181-'Part 1'!M457)/'6050_Module3Project_Data'!$C181)</f>
        <v>2.3570733268946594E-2</v>
      </c>
      <c r="S457" s="42">
        <f>ABS(('6050_Module3Project_Data'!$C181-'Part 1'!N457)/'6050_Module3Project_Data'!$C181)</f>
        <v>2.1957301935142753E-2</v>
      </c>
      <c r="U457">
        <f>ABS(('6050_Module3Project_Data'!$C181-'Part 1'!K457)/AVERAGE('6050_Module3Project_Data'!$C$2:$C$253))</f>
        <v>2.6348929585379443E-2</v>
      </c>
      <c r="V457">
        <f>ABS(('6050_Module3Project_Data'!$C181-'Part 1'!L457)/AVERAGE('6050_Module3Project_Data'!$C$2:$C$253))</f>
        <v>2.6378893286259239E-2</v>
      </c>
      <c r="W457">
        <f>ABS(('6050_Module3Project_Data'!$C181-'Part 1'!M457)/AVERAGE('6050_Module3Project_Data'!$C$2:$C$253))</f>
        <v>2.6476064967358218E-2</v>
      </c>
      <c r="X457" s="41">
        <f>ABS(('6050_Module3Project_Data'!$C181-'Part 1'!N457)/AVERAGE('6050_Module3Project_Data'!$C$2:$C$253))</f>
        <v>2.4663761874079398E-2</v>
      </c>
      <c r="Z457" s="39">
        <f t="shared" si="34"/>
        <v>-2.7717801662925501</v>
      </c>
      <c r="AA457">
        <f t="shared" si="35"/>
        <v>-1.6687410809716201</v>
      </c>
      <c r="AB457">
        <f t="shared" si="36"/>
        <v>-0.79467987592468914</v>
      </c>
      <c r="AC457">
        <f t="shared" si="37"/>
        <v>-1.433598294812849</v>
      </c>
      <c r="AE457" s="40">
        <f t="shared" si="29"/>
        <v>483.37316114511958</v>
      </c>
      <c r="AF457" s="40">
        <f t="shared" si="29"/>
        <v>484.4762002304405</v>
      </c>
      <c r="AG457" s="40">
        <f t="shared" si="29"/>
        <v>485.35026143548743</v>
      </c>
      <c r="AH457" s="40">
        <f t="shared" si="27"/>
        <v>484.7113430165993</v>
      </c>
      <c r="AJ457" s="42">
        <f>ABS(('6050_Module3Project_Data'!$E181-'Part 1'!AE457)/'6050_Module3Project_Data'!$E181)</f>
        <v>2.8016054026634877E-2</v>
      </c>
      <c r="AK457" s="42">
        <f>ABS(('6050_Module3Project_Data'!$E181-'Part 1'!AF457)/'6050_Module3Project_Data'!$E181)</f>
        <v>3.0361947384144484E-2</v>
      </c>
      <c r="AL457" s="42">
        <f>ABS(('6050_Module3Project_Data'!$E181-'Part 1'!AG457)/'6050_Module3Project_Data'!$E181)</f>
        <v>3.2220861000410286E-2</v>
      </c>
      <c r="AM457" s="42">
        <f>ABS(('6050_Module3Project_Data'!$E181-'Part 1'!AH457)/'6050_Module3Project_Data'!$E181)</f>
        <v>3.0862038366827795E-2</v>
      </c>
      <c r="AO457">
        <f>ABS(('6050_Module3Project_Data'!$E181-'Part 1'!AE457)/AVERAGE('6050_Module3Project_Data'!$E$2:$E$253))</f>
        <v>2.9506133118341927E-2</v>
      </c>
      <c r="AP457">
        <f>ABS(('6050_Module3Project_Data'!$E181-'Part 1'!AF457)/AVERAGE('6050_Module3Project_Data'!$E$2:$E$253))</f>
        <v>3.197679660372451E-2</v>
      </c>
      <c r="AQ457">
        <f>ABS(('6050_Module3Project_Data'!$E181-'Part 1'!AG457)/AVERAGE('6050_Module3Project_Data'!$E$2:$E$253))</f>
        <v>3.3934579543637891E-2</v>
      </c>
      <c r="AR457" s="41">
        <f>ABS(('6050_Module3Project_Data'!$E181-'Part 1'!AH457)/AVERAGE('6050_Module3Project_Data'!$E$2:$E$253))</f>
        <v>3.250348573318964E-2</v>
      </c>
    </row>
    <row r="458" spans="5:44" x14ac:dyDescent="0.2">
      <c r="E458" s="39">
        <v>181</v>
      </c>
      <c r="F458" s="29">
        <f t="shared" si="30"/>
        <v>-1.5572515587631122</v>
      </c>
      <c r="G458" s="29">
        <f t="shared" si="31"/>
        <v>-1.8797181587524951</v>
      </c>
      <c r="H458" s="29">
        <f t="shared" si="32"/>
        <v>-2.2001895312415467</v>
      </c>
      <c r="I458" s="29">
        <f t="shared" si="33"/>
        <v>-2.5770131258201352</v>
      </c>
      <c r="K458" s="40">
        <f t="shared" si="28"/>
        <v>150.78374076779804</v>
      </c>
      <c r="L458" s="40">
        <f t="shared" si="28"/>
        <v>150.46127416780865</v>
      </c>
      <c r="M458" s="40">
        <f t="shared" si="28"/>
        <v>150.14080279531962</v>
      </c>
      <c r="N458" s="40">
        <f t="shared" si="26"/>
        <v>149.76397920074101</v>
      </c>
      <c r="P458" s="42">
        <f>ABS(('6050_Module3Project_Data'!$C182-'Part 1'!K458)/'6050_Module3Project_Data'!$C182)</f>
        <v>2.0564024586408759E-2</v>
      </c>
      <c r="Q458" s="42">
        <f>ABS(('6050_Module3Project_Data'!$C182-'Part 1'!L458)/'6050_Module3Project_Data'!$C182)</f>
        <v>1.8381443033490132E-2</v>
      </c>
      <c r="R458" s="42">
        <f>ABS(('6050_Module3Project_Data'!$C182-'Part 1'!M458)/'6050_Module3Project_Data'!$C182)</f>
        <v>1.6212365969831079E-2</v>
      </c>
      <c r="S458" s="42">
        <f>ABS(('6050_Module3Project_Data'!$C182-'Part 1'!N458)/'6050_Module3Project_Data'!$C182)</f>
        <v>1.3661874767769097E-2</v>
      </c>
      <c r="U458">
        <f>ABS(('6050_Module3Project_Data'!$C182-'Part 1'!K458)/AVERAGE('6050_Module3Project_Data'!$C$2:$C$253))</f>
        <v>2.2685560670118225E-2</v>
      </c>
      <c r="V458">
        <f>ABS(('6050_Module3Project_Data'!$C182-'Part 1'!L458)/AVERAGE('6050_Module3Project_Data'!$C$2:$C$253))</f>
        <v>2.0277807945053856E-2</v>
      </c>
      <c r="W458">
        <f>ABS(('6050_Module3Project_Data'!$C182-'Part 1'!M458)/AVERAGE('6050_Module3Project_Data'!$C$2:$C$253))</f>
        <v>1.7884952931725328E-2</v>
      </c>
      <c r="X458" s="41">
        <f>ABS(('6050_Module3Project_Data'!$C182-'Part 1'!N458)/AVERAGE('6050_Module3Project_Data'!$C$2:$C$253))</f>
        <v>1.5071334291081392E-2</v>
      </c>
      <c r="Z458" s="39">
        <f t="shared" si="34"/>
        <v>-4.1308156264034945</v>
      </c>
      <c r="AA458">
        <f t="shared" si="35"/>
        <v>-4.828027635321881</v>
      </c>
      <c r="AB458">
        <f t="shared" si="36"/>
        <v>-6.058046430478238</v>
      </c>
      <c r="AC458">
        <f t="shared" si="37"/>
        <v>-7.9402856324403865</v>
      </c>
      <c r="AE458" s="40">
        <f t="shared" si="29"/>
        <v>472.44716821816138</v>
      </c>
      <c r="AF458" s="40">
        <f t="shared" si="29"/>
        <v>471.74995620924301</v>
      </c>
      <c r="AG458" s="40">
        <f t="shared" si="29"/>
        <v>470.51993741408666</v>
      </c>
      <c r="AH458" s="40">
        <f t="shared" si="27"/>
        <v>468.63769821212446</v>
      </c>
      <c r="AJ458" s="42">
        <f>ABS(('6050_Module3Project_Data'!$E182-'Part 1'!AE458)/'6050_Module3Project_Data'!$E182)</f>
        <v>5.2923158633629754E-3</v>
      </c>
      <c r="AK458" s="42">
        <f>ABS(('6050_Module3Project_Data'!$E182-'Part 1'!AF458)/'6050_Module3Project_Data'!$E182)</f>
        <v>3.8087597702303744E-3</v>
      </c>
      <c r="AL458" s="42">
        <f>ABS(('6050_Module3Project_Data'!$E182-'Part 1'!AG458)/'6050_Module3Project_Data'!$E182)</f>
        <v>1.191475709026721E-3</v>
      </c>
      <c r="AM458" s="42">
        <f>ABS(('6050_Module3Project_Data'!$E182-'Part 1'!AH458)/'6050_Module3Project_Data'!$E182)</f>
        <v>2.8136294829163955E-3</v>
      </c>
      <c r="AO458">
        <f>ABS(('6050_Module3Project_Data'!$E182-'Part 1'!AE458)/AVERAGE('6050_Module3Project_Data'!$E$2:$E$253))</f>
        <v>5.5709510034879731E-3</v>
      </c>
      <c r="AP458">
        <f>ABS(('6050_Module3Project_Data'!$E182-'Part 1'!AF458)/AVERAGE('6050_Module3Project_Data'!$E$2:$E$253))</f>
        <v>4.0092871649815686E-3</v>
      </c>
      <c r="AQ458">
        <f>ABS(('6050_Module3Project_Data'!$E182-'Part 1'!AG458)/AVERAGE('6050_Module3Project_Data'!$E$2:$E$253))</f>
        <v>1.2542057141343966E-3</v>
      </c>
      <c r="AR458" s="41">
        <f>ABS(('6050_Module3Project_Data'!$E182-'Part 1'!AH458)/AVERAGE('6050_Module3Project_Data'!$E$2:$E$253))</f>
        <v>2.96176426275058E-3</v>
      </c>
    </row>
    <row r="459" spans="5:44" x14ac:dyDescent="0.2">
      <c r="E459" s="39">
        <v>182</v>
      </c>
      <c r="F459" s="29">
        <f t="shared" si="30"/>
        <v>-1.7972604821978273</v>
      </c>
      <c r="G459" s="29">
        <f t="shared" si="31"/>
        <v>-2.2307493656261723</v>
      </c>
      <c r="H459" s="29">
        <f t="shared" si="32"/>
        <v>-2.5344535180586312</v>
      </c>
      <c r="I459" s="29">
        <f t="shared" si="33"/>
        <v>-2.7212395659133772</v>
      </c>
      <c r="K459" s="40">
        <f t="shared" si="28"/>
        <v>147.78643566842663</v>
      </c>
      <c r="L459" s="40">
        <f t="shared" si="28"/>
        <v>147.3529467849983</v>
      </c>
      <c r="M459" s="40">
        <f t="shared" si="28"/>
        <v>147.04924263256584</v>
      </c>
      <c r="N459" s="40">
        <f t="shared" si="26"/>
        <v>146.86245658471108</v>
      </c>
      <c r="P459" s="42">
        <f>ABS(('6050_Module3Project_Data'!$C183-'Part 1'!K459)/'6050_Module3Project_Data'!$C183)</f>
        <v>1.6015216095798066E-3</v>
      </c>
      <c r="Q459" s="42">
        <f>ABS(('6050_Module3Project_Data'!$C183-'Part 1'!L459)/'6050_Module3Project_Data'!$C183)</f>
        <v>4.5300355808148467E-3</v>
      </c>
      <c r="R459" s="42">
        <f>ABS(('6050_Module3Project_Data'!$C183-'Part 1'!M459)/'6050_Module3Project_Data'!$C183)</f>
        <v>6.5817649042672266E-3</v>
      </c>
      <c r="S459" s="42">
        <f>ABS(('6050_Module3Project_Data'!$C183-'Part 1'!N459)/'6050_Module3Project_Data'!$C183)</f>
        <v>7.8436324438643443E-3</v>
      </c>
      <c r="U459">
        <f>ABS(('6050_Module3Project_Data'!$C183-'Part 1'!K459)/AVERAGE('6050_Module3Project_Data'!$C$2:$C$253))</f>
        <v>1.7700706949216182E-3</v>
      </c>
      <c r="V459">
        <f>ABS(('6050_Module3Project_Data'!$C183-'Part 1'!L459)/AVERAGE('6050_Module3Project_Data'!$C$2:$C$253))</f>
        <v>5.0067905300737172E-3</v>
      </c>
      <c r="W459">
        <f>ABS(('6050_Module3Project_Data'!$C183-'Part 1'!M459)/AVERAGE('6050_Module3Project_Data'!$C$2:$C$253))</f>
        <v>7.2744501905058177E-3</v>
      </c>
      <c r="X459" s="41">
        <f>ABS(('6050_Module3Project_Data'!$C183-'Part 1'!N459)/AVERAGE('6050_Module3Project_Data'!$C$2:$C$253))</f>
        <v>8.6691205710695465E-3</v>
      </c>
      <c r="Z459" s="39">
        <f t="shared" si="34"/>
        <v>-4.0988115824705842</v>
      </c>
      <c r="AA459">
        <f t="shared" si="35"/>
        <v>-4.4851347438887057</v>
      </c>
      <c r="AB459">
        <f t="shared" si="36"/>
        <v>-4.8056958162346621</v>
      </c>
      <c r="AC459">
        <f t="shared" si="37"/>
        <v>-4.7646934518792321</v>
      </c>
      <c r="AE459" s="40">
        <f t="shared" si="29"/>
        <v>468.50837685535532</v>
      </c>
      <c r="AF459" s="40">
        <f t="shared" si="29"/>
        <v>468.12205369393723</v>
      </c>
      <c r="AG459" s="40">
        <f t="shared" si="29"/>
        <v>467.80149262159125</v>
      </c>
      <c r="AH459" s="40">
        <f t="shared" si="27"/>
        <v>467.8424949859467</v>
      </c>
      <c r="AJ459" s="42">
        <f>ABS(('6050_Module3Project_Data'!$E183-'Part 1'!AE459)/'6050_Module3Project_Data'!$E183)</f>
        <v>3.866139121536917E-2</v>
      </c>
      <c r="AK459" s="42">
        <f>ABS(('6050_Module3Project_Data'!$E183-'Part 1'!AF459)/'6050_Module3Project_Data'!$E183)</f>
        <v>3.9454092880666411E-2</v>
      </c>
      <c r="AL459" s="42">
        <f>ABS(('6050_Module3Project_Data'!$E183-'Part 1'!AG459)/'6050_Module3Project_Data'!$E183)</f>
        <v>4.0111856435265006E-2</v>
      </c>
      <c r="AM459" s="42">
        <f>ABS(('6050_Module3Project_Data'!$E183-'Part 1'!AH459)/'6050_Module3Project_Data'!$E183)</f>
        <v>4.0027723135085999E-2</v>
      </c>
      <c r="AO459">
        <f>ABS(('6050_Module3Project_Data'!$E183-'Part 1'!AE459)/AVERAGE('6050_Module3Project_Data'!$E$2:$E$253))</f>
        <v>4.2202788640365044E-2</v>
      </c>
      <c r="AP459">
        <f>ABS(('6050_Module3Project_Data'!$E183-'Part 1'!AF459)/AVERAGE('6050_Module3Project_Data'!$E$2:$E$253))</f>
        <v>4.3068102065043502E-2</v>
      </c>
      <c r="AQ459">
        <f>ABS(('6050_Module3Project_Data'!$E183-'Part 1'!AG459)/AVERAGE('6050_Module3Project_Data'!$E$2:$E$253))</f>
        <v>4.378611699925581E-2</v>
      </c>
      <c r="AR459" s="41">
        <f>ABS(('6050_Module3Project_Data'!$E183-'Part 1'!AH459)/AVERAGE('6050_Module3Project_Data'!$E$2:$E$253))</f>
        <v>4.3694277058336686E-2</v>
      </c>
    </row>
    <row r="460" spans="5:44" x14ac:dyDescent="0.2">
      <c r="E460" s="39">
        <v>183</v>
      </c>
      <c r="F460" s="29">
        <f t="shared" si="30"/>
        <v>-1.6250321038332001</v>
      </c>
      <c r="G460" s="29">
        <f t="shared" si="31"/>
        <v>-1.7128970555255794</v>
      </c>
      <c r="H460" s="29">
        <f t="shared" si="32"/>
        <v>-1.5754525614482664</v>
      </c>
      <c r="I460" s="29">
        <f t="shared" si="33"/>
        <v>-1.2931427854824273</v>
      </c>
      <c r="K460" s="40">
        <f t="shared" si="28"/>
        <v>147.02254545641657</v>
      </c>
      <c r="L460" s="40">
        <f t="shared" si="28"/>
        <v>146.93468050472418</v>
      </c>
      <c r="M460" s="40">
        <f t="shared" si="28"/>
        <v>147.07212499880151</v>
      </c>
      <c r="N460" s="40">
        <f t="shared" si="26"/>
        <v>147.35443477476736</v>
      </c>
      <c r="P460" s="42">
        <f>ABS(('6050_Module3Project_Data'!$C184-'Part 1'!K460)/'6050_Module3Project_Data'!$C184)</f>
        <v>6.0255535116890503E-2</v>
      </c>
      <c r="Q460" s="42">
        <f>ABS(('6050_Module3Project_Data'!$C184-'Part 1'!L460)/'6050_Module3Project_Data'!$C184)</f>
        <v>6.0817153756765122E-2</v>
      </c>
      <c r="R460" s="42">
        <f>ABS(('6050_Module3Project_Data'!$C184-'Part 1'!M460)/'6050_Module3Project_Data'!$C184)</f>
        <v>5.9938630655856646E-2</v>
      </c>
      <c r="S460" s="42">
        <f>ABS(('6050_Module3Project_Data'!$C184-'Part 1'!N460)/'6050_Module3Project_Data'!$C184)</f>
        <v>5.8134151971837827E-2</v>
      </c>
      <c r="U460">
        <f>ABS(('6050_Module3Project_Data'!$C184-'Part 1'!K460)/AVERAGE('6050_Module3Project_Data'!$C$2:$C$253))</f>
        <v>7.0387939715152684E-2</v>
      </c>
      <c r="V460">
        <f>ABS(('6050_Module3Project_Data'!$C184-'Part 1'!L460)/AVERAGE('6050_Module3Project_Data'!$C$2:$C$253))</f>
        <v>7.1043998596543645E-2</v>
      </c>
      <c r="W460">
        <f>ABS(('6050_Module3Project_Data'!$C184-'Part 1'!M460)/AVERAGE('6050_Module3Project_Data'!$C$2:$C$253))</f>
        <v>7.0017745473985593E-2</v>
      </c>
      <c r="X460" s="41">
        <f>ABS(('6050_Module3Project_Data'!$C184-'Part 1'!N460)/AVERAGE('6050_Module3Project_Data'!$C$2:$C$253))</f>
        <v>6.7909830631281115E-2</v>
      </c>
      <c r="Z460" s="39">
        <f t="shared" si="34"/>
        <v>-1.5099111465155794</v>
      </c>
      <c r="AA460">
        <f t="shared" si="35"/>
        <v>0.84719539258855292</v>
      </c>
      <c r="AB460">
        <f t="shared" si="36"/>
        <v>3.3851360318887984</v>
      </c>
      <c r="AC460">
        <f t="shared" si="37"/>
        <v>6.1236137874677068</v>
      </c>
      <c r="AE460" s="40">
        <f t="shared" si="29"/>
        <v>479.94296788861476</v>
      </c>
      <c r="AF460" s="40">
        <f t="shared" si="29"/>
        <v>482.30007442771893</v>
      </c>
      <c r="AG460" s="40">
        <f t="shared" si="29"/>
        <v>484.83801506701917</v>
      </c>
      <c r="AH460" s="40">
        <f t="shared" si="27"/>
        <v>487.57649282259808</v>
      </c>
      <c r="AJ460" s="42">
        <f>ABS(('6050_Module3Project_Data'!$E184-'Part 1'!AE460)/'6050_Module3Project_Data'!$E184)</f>
        <v>2.2857758423949534E-2</v>
      </c>
      <c r="AK460" s="42">
        <f>ABS(('6050_Module3Project_Data'!$E184-'Part 1'!AF460)/'6050_Module3Project_Data'!$E184)</f>
        <v>1.8058795794314041E-2</v>
      </c>
      <c r="AL460" s="42">
        <f>ABS(('6050_Module3Project_Data'!$E184-'Part 1'!AG460)/'6050_Module3Project_Data'!$E184)</f>
        <v>1.2891663090645926E-2</v>
      </c>
      <c r="AM460" s="42">
        <f>ABS(('6050_Module3Project_Data'!$E184-'Part 1'!AH460)/'6050_Module3Project_Data'!$E184)</f>
        <v>7.316245860627151E-3</v>
      </c>
      <c r="AO460">
        <f>ABS(('6050_Module3Project_Data'!$E184-'Part 1'!AE460)/AVERAGE('6050_Module3Project_Data'!$E$2:$E$253))</f>
        <v>2.5147115603467395E-2</v>
      </c>
      <c r="AP460">
        <f>ABS(('6050_Module3Project_Data'!$E184-'Part 1'!AF460)/AVERAGE('6050_Module3Project_Data'!$E$2:$E$253))</f>
        <v>1.9867504812860759E-2</v>
      </c>
      <c r="AQ460">
        <f>ABS(('6050_Module3Project_Data'!$E184-'Part 1'!AG460)/AVERAGE('6050_Module3Project_Data'!$E$2:$E$253))</f>
        <v>1.4182849256196277E-2</v>
      </c>
      <c r="AR460" s="41">
        <f>ABS(('6050_Module3Project_Data'!$E184-'Part 1'!AH460)/AVERAGE('6050_Module3Project_Data'!$E$2:$E$253))</f>
        <v>8.0490167508206114E-3</v>
      </c>
    </row>
    <row r="461" spans="5:44" x14ac:dyDescent="0.2">
      <c r="E461" s="39">
        <v>184</v>
      </c>
      <c r="F461" s="29">
        <f t="shared" si="30"/>
        <v>-0.36379578229653575</v>
      </c>
      <c r="G461" s="29">
        <f t="shared" si="31"/>
        <v>0.84472156822470135</v>
      </c>
      <c r="H461" s="29">
        <f t="shared" si="32"/>
        <v>2.1785086777307665</v>
      </c>
      <c r="I461" s="29">
        <f t="shared" si="33"/>
        <v>3.4862910459836125</v>
      </c>
      <c r="K461" s="40">
        <f t="shared" si="28"/>
        <v>152.96493128180336</v>
      </c>
      <c r="L461" s="40">
        <f t="shared" si="28"/>
        <v>154.17344863232461</v>
      </c>
      <c r="M461" s="40">
        <f t="shared" si="28"/>
        <v>155.50723574183067</v>
      </c>
      <c r="N461" s="40">
        <f t="shared" si="26"/>
        <v>156.81501811008351</v>
      </c>
      <c r="P461" s="42">
        <f>ABS(('6050_Module3Project_Data'!$C185-'Part 1'!K461)/'6050_Module3Project_Data'!$C185)</f>
        <v>1.9813825692505008E-2</v>
      </c>
      <c r="Q461" s="42">
        <f>ABS(('6050_Module3Project_Data'!$C185-'Part 1'!L461)/'6050_Module3Project_Data'!$C185)</f>
        <v>2.7870984234159957E-2</v>
      </c>
      <c r="R461" s="42">
        <f>ABS(('6050_Module3Project_Data'!$C185-'Part 1'!M461)/'6050_Module3Project_Data'!$C185)</f>
        <v>3.6763313498171697E-2</v>
      </c>
      <c r="S461" s="42">
        <f>ABS(('6050_Module3Project_Data'!$C185-'Part 1'!N461)/'6050_Module3Project_Data'!$C185)</f>
        <v>4.5482269725361492E-2</v>
      </c>
      <c r="U461">
        <f>ABS(('6050_Module3Project_Data'!$C185-'Part 1'!K461)/AVERAGE('6050_Module3Project_Data'!$C$2:$C$253))</f>
        <v>2.2190468073785153E-2</v>
      </c>
      <c r="V461">
        <f>ABS(('6050_Module3Project_Data'!$C185-'Part 1'!L461)/AVERAGE('6050_Module3Project_Data'!$C$2:$C$253))</f>
        <v>3.1214072205502701E-2</v>
      </c>
      <c r="W461">
        <f>ABS(('6050_Module3Project_Data'!$C185-'Part 1'!M461)/AVERAGE('6050_Module3Project_Data'!$C$2:$C$253))</f>
        <v>4.1173024691356065E-2</v>
      </c>
      <c r="X461" s="41">
        <f>ABS(('6050_Module3Project_Data'!$C185-'Part 1'!N461)/AVERAGE('6050_Module3Project_Data'!$C$2:$C$253))</f>
        <v>5.0937808272215578E-2</v>
      </c>
      <c r="Z461" s="39">
        <f t="shared" si="34"/>
        <v>-4.187279342810557E-2</v>
      </c>
      <c r="AA461">
        <f t="shared" si="35"/>
        <v>2.8404294831218477</v>
      </c>
      <c r="AB461">
        <f t="shared" si="36"/>
        <v>4.8522227841085934</v>
      </c>
      <c r="AC461">
        <f t="shared" si="37"/>
        <v>5.8889472526309738</v>
      </c>
      <c r="AE461" s="40">
        <f t="shared" si="29"/>
        <v>487.24128686062403</v>
      </c>
      <c r="AF461" s="40">
        <f t="shared" si="29"/>
        <v>490.12358913717401</v>
      </c>
      <c r="AG461" s="40">
        <f t="shared" si="29"/>
        <v>492.13538243816078</v>
      </c>
      <c r="AH461" s="40">
        <f t="shared" si="27"/>
        <v>493.17210690668315</v>
      </c>
      <c r="AJ461" s="42">
        <f>ABS(('6050_Module3Project_Data'!$E185-'Part 1'!AE461)/'6050_Module3Project_Data'!$E185)</f>
        <v>3.5339882230692676E-2</v>
      </c>
      <c r="AK461" s="42">
        <f>ABS(('6050_Module3Project_Data'!$E185-'Part 1'!AF461)/'6050_Module3Project_Data'!$E185)</f>
        <v>4.1464491495198902E-2</v>
      </c>
      <c r="AL461" s="42">
        <f>ABS(('6050_Module3Project_Data'!$E185-'Part 1'!AG461)/'6050_Module3Project_Data'!$E185)</f>
        <v>4.5739354680001114E-2</v>
      </c>
      <c r="AM461" s="42">
        <f>ABS(('6050_Module3Project_Data'!$E185-'Part 1'!AH461)/'6050_Module3Project_Data'!$E185)</f>
        <v>4.7942292358089701E-2</v>
      </c>
      <c r="AO461">
        <f>ABS(('6050_Module3Project_Data'!$E185-'Part 1'!AE461)/AVERAGE('6050_Module3Project_Data'!$E$2:$E$253))</f>
        <v>3.725194309066486E-2</v>
      </c>
      <c r="AP461">
        <f>ABS(('6050_Module3Project_Data'!$E185-'Part 1'!AF461)/AVERAGE('6050_Module3Project_Data'!$E$2:$E$253))</f>
        <v>4.3707923738381706E-2</v>
      </c>
      <c r="AQ461">
        <f>ABS(('6050_Module3Project_Data'!$E185-'Part 1'!AG461)/AVERAGE('6050_Module3Project_Data'!$E$2:$E$253))</f>
        <v>4.8214077976279093E-2</v>
      </c>
      <c r="AR461" s="41">
        <f>ABS(('6050_Module3Project_Data'!$E185-'Part 1'!AH461)/AVERAGE('6050_Module3Project_Data'!$E$2:$E$253))</f>
        <v>5.0536205381252877E-2</v>
      </c>
    </row>
    <row r="462" spans="5:44" x14ac:dyDescent="0.2">
      <c r="E462" s="39">
        <v>185</v>
      </c>
      <c r="F462" s="29">
        <f t="shared" si="30"/>
        <v>-0.69132432952921552</v>
      </c>
      <c r="G462" s="29">
        <f t="shared" si="31"/>
        <v>-0.29374246644915314</v>
      </c>
      <c r="H462" s="29">
        <f t="shared" si="32"/>
        <v>-0.32945963998365424</v>
      </c>
      <c r="I462" s="29">
        <f t="shared" si="33"/>
        <v>-0.90389260557122553</v>
      </c>
      <c r="K462" s="40">
        <f t="shared" si="28"/>
        <v>150.63596421611075</v>
      </c>
      <c r="L462" s="40">
        <f t="shared" si="28"/>
        <v>151.03354607919081</v>
      </c>
      <c r="M462" s="40">
        <f t="shared" si="28"/>
        <v>150.99782890565629</v>
      </c>
      <c r="N462" s="40">
        <f t="shared" si="26"/>
        <v>150.42339594006873</v>
      </c>
      <c r="P462" s="42">
        <f>ABS(('6050_Module3Project_Data'!$C186-'Part 1'!K462)/'6050_Module3Project_Data'!$C186)</f>
        <v>2.341472613700238E-3</v>
      </c>
      <c r="Q462" s="42">
        <f>ABS(('6050_Module3Project_Data'!$C186-'Part 1'!L462)/'6050_Module3Project_Data'!$C186)</f>
        <v>2.9170292376238101E-4</v>
      </c>
      <c r="R462" s="42">
        <f>ABS(('6050_Module3Project_Data'!$C186-'Part 1'!M462)/'6050_Module3Project_Data'!$C186)</f>
        <v>5.5148904698712146E-5</v>
      </c>
      <c r="S462" s="42">
        <f>ABS(('6050_Module3Project_Data'!$C186-'Part 1'!N462)/'6050_Module3Project_Data'!$C186)</f>
        <v>3.7493074182816883E-3</v>
      </c>
      <c r="U462">
        <f>ABS(('6050_Module3Project_Data'!$C186-'Part 1'!K462)/AVERAGE('6050_Module3Project_Data'!$C$2:$C$253))</f>
        <v>2.6397511016662037E-3</v>
      </c>
      <c r="V462">
        <f>ABS(('6050_Module3Project_Data'!$C186-'Part 1'!L462)/AVERAGE('6050_Module3Project_Data'!$C$2:$C$253))</f>
        <v>3.288627463996376E-4</v>
      </c>
      <c r="W462">
        <f>ABS(('6050_Module3Project_Data'!$C186-'Part 1'!M462)/AVERAGE('6050_Module3Project_Data'!$C$2:$C$253))</f>
        <v>6.2174283432702741E-5</v>
      </c>
      <c r="X462" s="41">
        <f>ABS(('6050_Module3Project_Data'!$C186-'Part 1'!N462)/AVERAGE('6050_Module3Project_Data'!$C$2:$C$253))</f>
        <v>4.2269289548741351E-3</v>
      </c>
      <c r="Z462" s="39">
        <f t="shared" si="34"/>
        <v>-2.0342791452287377</v>
      </c>
      <c r="AA462">
        <f t="shared" si="35"/>
        <v>-2.297304131099398</v>
      </c>
      <c r="AB462">
        <f t="shared" si="36"/>
        <v>-4.0614536178153218</v>
      </c>
      <c r="AC462">
        <f t="shared" si="37"/>
        <v>-6.8253341914188184</v>
      </c>
      <c r="AE462" s="40">
        <f t="shared" si="29"/>
        <v>475.24497595639212</v>
      </c>
      <c r="AF462" s="40">
        <f t="shared" si="29"/>
        <v>474.9819509705215</v>
      </c>
      <c r="AG462" s="40">
        <f t="shared" si="29"/>
        <v>473.21780148380554</v>
      </c>
      <c r="AH462" s="40">
        <f t="shared" si="27"/>
        <v>470.4539209102021</v>
      </c>
      <c r="AJ462" s="42">
        <f>ABS(('6050_Module3Project_Data'!$E186-'Part 1'!AE462)/'6050_Module3Project_Data'!$E186)</f>
        <v>4.5763706301587626E-3</v>
      </c>
      <c r="AK462" s="42">
        <f>ABS(('6050_Module3Project_Data'!$E186-'Part 1'!AF462)/'6050_Module3Project_Data'!$E186)</f>
        <v>4.0203864555565447E-3</v>
      </c>
      <c r="AL462" s="42">
        <f>ABS(('6050_Module3Project_Data'!$E186-'Part 1'!AG462)/'6050_Module3Project_Data'!$E186)</f>
        <v>2.9131412807383564E-4</v>
      </c>
      <c r="AM462" s="42">
        <f>ABS(('6050_Module3Project_Data'!$E186-'Part 1'!AH462)/'6050_Module3Project_Data'!$E186)</f>
        <v>5.5509972186125944E-3</v>
      </c>
      <c r="AO462">
        <f>ABS(('6050_Module3Project_Data'!$E186-'Part 1'!AE462)/AVERAGE('6050_Module3Project_Data'!$E$2:$E$253))</f>
        <v>4.8492933933739907E-3</v>
      </c>
      <c r="AP462">
        <f>ABS(('6050_Module3Project_Data'!$E186-'Part 1'!AF462)/AVERAGE('6050_Module3Project_Data'!$E$2:$E$253))</f>
        <v>4.2601517781929027E-3</v>
      </c>
      <c r="AQ462">
        <f>ABS(('6050_Module3Project_Data'!$E186-'Part 1'!AG462)/AVERAGE('6050_Module3Project_Data'!$E$2:$E$253))</f>
        <v>3.0868733999718631E-4</v>
      </c>
      <c r="AR462" s="41">
        <f>ABS(('6050_Module3Project_Data'!$E186-'Part 1'!AH462)/AVERAGE('6050_Module3Project_Data'!$E$2:$E$253))</f>
        <v>5.8820441599420027E-3</v>
      </c>
    </row>
    <row r="463" spans="5:44" x14ac:dyDescent="0.2">
      <c r="E463" s="39">
        <v>186</v>
      </c>
      <c r="F463" s="29">
        <f t="shared" si="30"/>
        <v>-0.59359384910017021</v>
      </c>
      <c r="G463" s="29">
        <f t="shared" si="31"/>
        <v>-0.2573142508230874</v>
      </c>
      <c r="H463" s="29">
        <f t="shared" si="32"/>
        <v>-0.25338701242385497</v>
      </c>
      <c r="I463" s="29">
        <f t="shared" si="33"/>
        <v>-0.34291606302143607</v>
      </c>
      <c r="K463" s="40">
        <f t="shared" si="28"/>
        <v>150.53102276915581</v>
      </c>
      <c r="L463" s="40">
        <f t="shared" si="28"/>
        <v>150.86730236743287</v>
      </c>
      <c r="M463" s="40">
        <f t="shared" si="28"/>
        <v>150.87122960583213</v>
      </c>
      <c r="N463" s="40">
        <f t="shared" si="26"/>
        <v>150.78170055523452</v>
      </c>
      <c r="P463" s="42">
        <f>ABS(('6050_Module3Project_Data'!$C187-'Part 1'!K463)/'6050_Module3Project_Data'!$C187)</f>
        <v>2.7304038443512136E-2</v>
      </c>
      <c r="Q463" s="42">
        <f>ABS(('6050_Module3Project_Data'!$C187-'Part 1'!L463)/'6050_Module3Project_Data'!$C187)</f>
        <v>2.5131079001792615E-2</v>
      </c>
      <c r="R463" s="42">
        <f>ABS(('6050_Module3Project_Data'!$C187-'Part 1'!M463)/'6050_Module3Project_Data'!$C187)</f>
        <v>2.5105702113621963E-2</v>
      </c>
      <c r="S463" s="42">
        <f>ABS(('6050_Module3Project_Data'!$C187-'Part 1'!N463)/'6050_Module3Project_Data'!$C187)</f>
        <v>2.5684217720280823E-2</v>
      </c>
      <c r="U463">
        <f>ABS(('6050_Module3Project_Data'!$C187-'Part 1'!K463)/AVERAGE('6050_Module3Project_Data'!$C$2:$C$253))</f>
        <v>3.1550259155981003E-2</v>
      </c>
      <c r="V463">
        <f>ABS(('6050_Module3Project_Data'!$C187-'Part 1'!L463)/AVERAGE('6050_Module3Project_Data'!$C$2:$C$253))</f>
        <v>2.9039369286574995E-2</v>
      </c>
      <c r="W463">
        <f>ABS(('6050_Module3Project_Data'!$C187-'Part 1'!M463)/AVERAGE('6050_Module3Project_Data'!$C$2:$C$253))</f>
        <v>2.9010045880808015E-2</v>
      </c>
      <c r="X463" s="41">
        <f>ABS(('6050_Module3Project_Data'!$C187-'Part 1'!N463)/AVERAGE('6050_Module3Project_Data'!$C$2:$C$253))</f>
        <v>2.9678530044922706E-2</v>
      </c>
      <c r="Z463" s="39">
        <f t="shared" si="34"/>
        <v>-2.1313355363774922</v>
      </c>
      <c r="AA463">
        <f t="shared" si="35"/>
        <v>-2.386206919048643</v>
      </c>
      <c r="AB463">
        <f t="shared" si="36"/>
        <v>-3.1363181077096347</v>
      </c>
      <c r="AC463">
        <f t="shared" si="37"/>
        <v>-3.3807157190617714</v>
      </c>
      <c r="AE463" s="40">
        <f t="shared" si="29"/>
        <v>472.62835846427089</v>
      </c>
      <c r="AF463" s="40">
        <f t="shared" si="29"/>
        <v>472.37348708159976</v>
      </c>
      <c r="AG463" s="40">
        <f t="shared" si="29"/>
        <v>471.62337589293872</v>
      </c>
      <c r="AH463" s="40">
        <f t="shared" si="27"/>
        <v>471.37897828158663</v>
      </c>
      <c r="AJ463" s="42">
        <f>ABS(('6050_Module3Project_Data'!$E187-'Part 1'!AE463)/'6050_Module3Project_Data'!$E187)</f>
        <v>2.1230215232979362E-2</v>
      </c>
      <c r="AK463" s="42">
        <f>ABS(('6050_Module3Project_Data'!$E187-'Part 1'!AF463)/'6050_Module3Project_Data'!$E187)</f>
        <v>2.1758030383917135E-2</v>
      </c>
      <c r="AL463" s="42">
        <f>ABS(('6050_Module3Project_Data'!$E187-'Part 1'!AG463)/'6050_Module3Project_Data'!$E187)</f>
        <v>2.3311441544141873E-2</v>
      </c>
      <c r="AM463" s="42">
        <f>ABS(('6050_Module3Project_Data'!$E187-'Part 1'!AH463)/'6050_Module3Project_Data'!$E187)</f>
        <v>2.3817566479678833E-2</v>
      </c>
      <c r="AO463">
        <f>ABS(('6050_Module3Project_Data'!$E187-'Part 1'!AE463)/AVERAGE('6050_Module3Project_Data'!$E$2:$E$253))</f>
        <v>2.2962349068926694E-2</v>
      </c>
      <c r="AP463">
        <f>ABS(('6050_Module3Project_Data'!$E187-'Part 1'!AF463)/AVERAGE('6050_Module3Project_Data'!$E$2:$E$253))</f>
        <v>2.3533227677866756E-2</v>
      </c>
      <c r="AQ463">
        <f>ABS(('6050_Module3Project_Data'!$E187-'Part 1'!AG463)/AVERAGE('6050_Module3Project_Data'!$E$2:$E$253))</f>
        <v>2.5213378769940311E-2</v>
      </c>
      <c r="AR463" s="41">
        <f>ABS(('6050_Module3Project_Data'!$E187-'Part 1'!AH463)/AVERAGE('6050_Module3Project_Data'!$E$2:$E$253))</f>
        <v>2.5760797499084147E-2</v>
      </c>
    </row>
    <row r="464" spans="5:44" x14ac:dyDescent="0.2">
      <c r="E464" s="39">
        <v>187</v>
      </c>
      <c r="F464" s="29">
        <f t="shared" si="30"/>
        <v>-3.9049049470847474E-2</v>
      </c>
      <c r="G464" s="29">
        <f t="shared" si="31"/>
        <v>0.71726350912472492</v>
      </c>
      <c r="H464" s="29">
        <f t="shared" si="32"/>
        <v>1.2061232844583238</v>
      </c>
      <c r="I464" s="29">
        <f t="shared" si="33"/>
        <v>1.6747209066328677</v>
      </c>
      <c r="K464" s="40">
        <f t="shared" si="28"/>
        <v>153.26469771783155</v>
      </c>
      <c r="L464" s="40">
        <f t="shared" si="28"/>
        <v>154.02101027642715</v>
      </c>
      <c r="M464" s="40">
        <f t="shared" si="28"/>
        <v>154.50987005176074</v>
      </c>
      <c r="N464" s="40">
        <f t="shared" si="26"/>
        <v>154.97846767393528</v>
      </c>
      <c r="P464" s="42">
        <f>ABS(('6050_Module3Project_Data'!$C188-'Part 1'!K464)/'6050_Module3Project_Data'!$C188)</f>
        <v>3.4264121250307422E-2</v>
      </c>
      <c r="Q464" s="42">
        <f>ABS(('6050_Module3Project_Data'!$C188-'Part 1'!L464)/'6050_Module3Project_Data'!$C188)</f>
        <v>2.9498521707420858E-2</v>
      </c>
      <c r="R464" s="42">
        <f>ABS(('6050_Module3Project_Data'!$C188-'Part 1'!M464)/'6050_Module3Project_Data'!$C188)</f>
        <v>2.6418168359604619E-2</v>
      </c>
      <c r="S464" s="42">
        <f>ABS(('6050_Module3Project_Data'!$C188-'Part 1'!N464)/'6050_Module3Project_Data'!$C188)</f>
        <v>2.3465488824334853E-2</v>
      </c>
      <c r="U464">
        <f>ABS(('6050_Module3Project_Data'!$C188-'Part 1'!K464)/AVERAGE('6050_Module3Project_Data'!$C$2:$C$253))</f>
        <v>4.0602288171958725E-2</v>
      </c>
      <c r="V464">
        <f>ABS(('6050_Module3Project_Data'!$C188-'Part 1'!L464)/AVERAGE('6050_Module3Project_Data'!$C$2:$C$253))</f>
        <v>3.4955149448075672E-2</v>
      </c>
      <c r="W464">
        <f>ABS(('6050_Module3Project_Data'!$C188-'Part 1'!M464)/AVERAGE('6050_Module3Project_Data'!$C$2:$C$253))</f>
        <v>3.1304993257411061E-2</v>
      </c>
      <c r="X464" s="41">
        <f>ABS(('6050_Module3Project_Data'!$C188-'Part 1'!N464)/AVERAGE('6050_Module3Project_Data'!$C$2:$C$253))</f>
        <v>2.7806127943029401E-2</v>
      </c>
      <c r="Z464" s="39">
        <f t="shared" si="34"/>
        <v>-0.73063112117979501</v>
      </c>
      <c r="AA464">
        <f t="shared" si="35"/>
        <v>0.51715046441521162</v>
      </c>
      <c r="AB464">
        <f t="shared" si="36"/>
        <v>1.6687846806827422</v>
      </c>
      <c r="AC464">
        <f t="shared" si="37"/>
        <v>3.2216060878764408</v>
      </c>
      <c r="AE464" s="40">
        <f t="shared" si="29"/>
        <v>478.90124941907959</v>
      </c>
      <c r="AF464" s="40">
        <f t="shared" si="29"/>
        <v>480.14903100467461</v>
      </c>
      <c r="AG464" s="40">
        <f t="shared" si="29"/>
        <v>481.30066522094211</v>
      </c>
      <c r="AH464" s="40">
        <f t="shared" si="27"/>
        <v>482.85348662813584</v>
      </c>
      <c r="AJ464" s="42">
        <f>ABS(('6050_Module3Project_Data'!$E188-'Part 1'!AE464)/'6050_Module3Project_Data'!$E188)</f>
        <v>2.3945265722993082E-2</v>
      </c>
      <c r="AK464" s="42">
        <f>ABS(('6050_Module3Project_Data'!$E188-'Part 1'!AF464)/'6050_Module3Project_Data'!$E188)</f>
        <v>2.140214618542445E-2</v>
      </c>
      <c r="AL464" s="42">
        <f>ABS(('6050_Module3Project_Data'!$E188-'Part 1'!AG464)/'6050_Module3Project_Data'!$E188)</f>
        <v>1.9054985825523962E-2</v>
      </c>
      <c r="AM464" s="42">
        <f>ABS(('6050_Module3Project_Data'!$E188-'Part 1'!AH464)/'6050_Module3Project_Data'!$E188)</f>
        <v>1.5890160743491626E-2</v>
      </c>
      <c r="AO464">
        <f>ABS(('6050_Module3Project_Data'!$E188-'Part 1'!AE464)/AVERAGE('6050_Module3Project_Data'!$E$2:$E$253))</f>
        <v>2.6315653157163679E-2</v>
      </c>
      <c r="AP464">
        <f>ABS(('6050_Module3Project_Data'!$E188-'Part 1'!AF464)/AVERAGE('6050_Module3Project_Data'!$E$2:$E$253))</f>
        <v>2.3520785375696546E-2</v>
      </c>
      <c r="AQ464">
        <f>ABS(('6050_Module3Project_Data'!$E188-'Part 1'!AG464)/AVERAGE('6050_Module3Project_Data'!$E$2:$E$253))</f>
        <v>2.0941275143906812E-2</v>
      </c>
      <c r="AR464" s="41">
        <f>ABS(('6050_Module3Project_Data'!$E188-'Part 1'!AH464)/AVERAGE('6050_Module3Project_Data'!$E$2:$E$253))</f>
        <v>1.7463158002701634E-2</v>
      </c>
    </row>
    <row r="465" spans="5:44" x14ac:dyDescent="0.2">
      <c r="E465" s="39">
        <v>188</v>
      </c>
      <c r="F465" s="29">
        <f t="shared" si="30"/>
        <v>0.61661107634703283</v>
      </c>
      <c r="G465" s="29">
        <f t="shared" si="31"/>
        <v>1.7260587373222565</v>
      </c>
      <c r="H465" s="29">
        <f t="shared" si="32"/>
        <v>2.4260002615544614</v>
      </c>
      <c r="I465" s="29">
        <f t="shared" si="33"/>
        <v>2.9263454450214166</v>
      </c>
      <c r="K465" s="40">
        <f t="shared" si="28"/>
        <v>157.15960942326799</v>
      </c>
      <c r="L465" s="40">
        <f t="shared" si="28"/>
        <v>158.26905708424323</v>
      </c>
      <c r="M465" s="40">
        <f t="shared" si="28"/>
        <v>158.96899860847543</v>
      </c>
      <c r="N465" s="40">
        <f t="shared" si="26"/>
        <v>159.46934379194238</v>
      </c>
      <c r="P465" s="42">
        <f>ABS(('6050_Module3Project_Data'!$C189-'Part 1'!K465)/'6050_Module3Project_Data'!$C189)</f>
        <v>5.3670648775709629E-4</v>
      </c>
      <c r="Q465" s="42">
        <f>ABS(('6050_Module3Project_Data'!$C189-'Part 1'!L465)/'6050_Module3Project_Data'!$C189)</f>
        <v>6.5188736150882933E-3</v>
      </c>
      <c r="R465" s="42">
        <f>ABS(('6050_Module3Project_Data'!$C189-'Part 1'!M465)/'6050_Module3Project_Data'!$C189)</f>
        <v>1.0970181833798606E-2</v>
      </c>
      <c r="S465" s="42">
        <f>ABS(('6050_Module3Project_Data'!$C189-'Part 1'!N465)/'6050_Module3Project_Data'!$C189)</f>
        <v>1.4152148541377004E-2</v>
      </c>
      <c r="U465">
        <f>ABS(('6050_Module3Project_Data'!$C189-'Part 1'!K465)/AVERAGE('6050_Module3Project_Data'!$C$2:$C$253))</f>
        <v>6.3014149895502202E-4</v>
      </c>
      <c r="V465">
        <f>ABS(('6050_Module3Project_Data'!$C189-'Part 1'!L465)/AVERAGE('6050_Module3Project_Data'!$C$2:$C$253))</f>
        <v>7.6537416353521012E-3</v>
      </c>
      <c r="W465">
        <f>ABS(('6050_Module3Project_Data'!$C189-'Part 1'!M465)/AVERAGE('6050_Module3Project_Data'!$C$2:$C$253))</f>
        <v>1.2879976266818671E-2</v>
      </c>
      <c r="X465" s="41">
        <f>ABS(('6050_Module3Project_Data'!$C189-'Part 1'!N465)/AVERAGE('6050_Module3Project_Data'!$C$2:$C$253))</f>
        <v>1.6615890246762761E-2</v>
      </c>
      <c r="Z465" s="39">
        <f t="shared" si="34"/>
        <v>0.73766870622503333</v>
      </c>
      <c r="AA465">
        <f t="shared" si="35"/>
        <v>2.9546374849868657</v>
      </c>
      <c r="AB465">
        <f t="shared" si="36"/>
        <v>4.6340346817797045</v>
      </c>
      <c r="AC465">
        <f t="shared" si="37"/>
        <v>5.9330156302507655</v>
      </c>
      <c r="AE465" s="40">
        <f t="shared" si="29"/>
        <v>486.98041726232873</v>
      </c>
      <c r="AF465" s="40">
        <f t="shared" si="29"/>
        <v>489.19738604109057</v>
      </c>
      <c r="AG465" s="40">
        <f t="shared" si="29"/>
        <v>490.87678323788344</v>
      </c>
      <c r="AH465" s="40">
        <f t="shared" si="27"/>
        <v>492.17576418635451</v>
      </c>
      <c r="AJ465" s="42">
        <f>ABS(('6050_Module3Project_Data'!$E189-'Part 1'!AE465)/'6050_Module3Project_Data'!$E189)</f>
        <v>1.3170936193545764E-2</v>
      </c>
      <c r="AK465" s="42">
        <f>ABS(('6050_Module3Project_Data'!$E189-'Part 1'!AF465)/'6050_Module3Project_Data'!$E189)</f>
        <v>8.6784162751212691E-3</v>
      </c>
      <c r="AL465" s="42">
        <f>ABS(('6050_Module3Project_Data'!$E189-'Part 1'!AG465)/'6050_Module3Project_Data'!$E189)</f>
        <v>5.2752445977321382E-3</v>
      </c>
      <c r="AM465" s="42">
        <f>ABS(('6050_Module3Project_Data'!$E189-'Part 1'!AH465)/'6050_Module3Project_Data'!$E189)</f>
        <v>2.6429577380500569E-3</v>
      </c>
      <c r="AO465">
        <f>ABS(('6050_Module3Project_Data'!$E189-'Part 1'!AE465)/AVERAGE('6050_Module3Project_Data'!$E$2:$E$253))</f>
        <v>1.4558241073401069E-2</v>
      </c>
      <c r="AP465">
        <f>ABS(('6050_Module3Project_Data'!$E189-'Part 1'!AF465)/AVERAGE('6050_Module3Project_Data'!$E$2:$E$253))</f>
        <v>9.5925205628477027E-3</v>
      </c>
      <c r="AQ465">
        <f>ABS(('6050_Module3Project_Data'!$E189-'Part 1'!AG465)/AVERAGE('6050_Module3Project_Data'!$E$2:$E$253))</f>
        <v>5.8308901847520193E-3</v>
      </c>
      <c r="AR465" s="41">
        <f>ABS(('6050_Module3Project_Data'!$E189-'Part 1'!AH465)/AVERAGE('6050_Module3Project_Data'!$E$2:$E$253))</f>
        <v>2.9213425174892697E-3</v>
      </c>
    </row>
    <row r="466" spans="5:44" x14ac:dyDescent="0.2">
      <c r="E466" s="39">
        <v>189</v>
      </c>
      <c r="F466" s="29">
        <f t="shared" si="30"/>
        <v>0.57740945544710942</v>
      </c>
      <c r="G466" s="29">
        <f t="shared" si="31"/>
        <v>1.2038764311323202</v>
      </c>
      <c r="H466" s="29">
        <f t="shared" si="32"/>
        <v>1.222761887730234</v>
      </c>
      <c r="I466" s="29">
        <f t="shared" si="33"/>
        <v>0.92175146648221573</v>
      </c>
      <c r="K466" s="40">
        <f t="shared" si="28"/>
        <v>157.54101077421549</v>
      </c>
      <c r="L466" s="40">
        <f t="shared" si="28"/>
        <v>158.16747774990071</v>
      </c>
      <c r="M466" s="40">
        <f t="shared" si="28"/>
        <v>158.18636320649861</v>
      </c>
      <c r="N466" s="40">
        <f t="shared" si="26"/>
        <v>157.8853527852506</v>
      </c>
      <c r="P466" s="42">
        <f>ABS(('6050_Module3Project_Data'!$C190-'Part 1'!K466)/'6050_Module3Project_Data'!$C190)</f>
        <v>6.6387323733062579E-4</v>
      </c>
      <c r="Q466" s="42">
        <f>ABS(('6050_Module3Project_Data'!$C190-'Part 1'!L466)/'6050_Module3Project_Data'!$C190)</f>
        <v>4.6430458176239123E-3</v>
      </c>
      <c r="R466" s="42">
        <f>ABS(('6050_Module3Project_Data'!$C190-'Part 1'!M466)/'6050_Module3Project_Data'!$C190)</f>
        <v>4.7630018471951216E-3</v>
      </c>
      <c r="S466" s="42">
        <f>ABS(('6050_Module3Project_Data'!$C190-'Part 1'!N466)/'6050_Module3Project_Data'!$C190)</f>
        <v>2.8510536342785425E-3</v>
      </c>
      <c r="U466">
        <f>ABS(('6050_Module3Project_Data'!$C190-'Part 1'!K466)/AVERAGE('6050_Module3Project_Data'!$C$2:$C$253))</f>
        <v>7.804008119557124E-4</v>
      </c>
      <c r="V466">
        <f>ABS(('6050_Module3Project_Data'!$C190-'Part 1'!L466)/AVERAGE('6050_Module3Project_Data'!$C$2:$C$253))</f>
        <v>5.4580249997586688E-3</v>
      </c>
      <c r="W466">
        <f>ABS(('6050_Module3Project_Data'!$C190-'Part 1'!M466)/AVERAGE('6050_Module3Project_Data'!$C$2:$C$253))</f>
        <v>5.5990365327024706E-3</v>
      </c>
      <c r="X466" s="41">
        <f>ABS(('6050_Module3Project_Data'!$C190-'Part 1'!N466)/AVERAGE('6050_Module3Project_Data'!$C$2:$C$253))</f>
        <v>3.3514900827553173E-3</v>
      </c>
      <c r="Z466" s="39">
        <f t="shared" si="34"/>
        <v>1.4586064582475702</v>
      </c>
      <c r="AA466">
        <f t="shared" si="35"/>
        <v>3.5097254775272062</v>
      </c>
      <c r="AB466">
        <f t="shared" si="36"/>
        <v>4.4590283525145118</v>
      </c>
      <c r="AC466">
        <f t="shared" si="37"/>
        <v>4.6604890991203263</v>
      </c>
      <c r="AE466" s="40">
        <f t="shared" si="29"/>
        <v>492.04371248068901</v>
      </c>
      <c r="AF466" s="40">
        <f t="shared" si="29"/>
        <v>494.09483149996862</v>
      </c>
      <c r="AG466" s="40">
        <f t="shared" si="29"/>
        <v>495.04413437495595</v>
      </c>
      <c r="AH466" s="40">
        <f t="shared" si="27"/>
        <v>495.24559512156179</v>
      </c>
      <c r="AJ466" s="42">
        <f>ABS(('6050_Module3Project_Data'!$E190-'Part 1'!AE466)/'6050_Module3Project_Data'!$E190)</f>
        <v>1.5971614380091023E-2</v>
      </c>
      <c r="AK466" s="42">
        <f>ABS(('6050_Module3Project_Data'!$E190-'Part 1'!AF466)/'6050_Module3Project_Data'!$E190)</f>
        <v>1.1869622451202756E-2</v>
      </c>
      <c r="AL466" s="42">
        <f>ABS(('6050_Module3Project_Data'!$E190-'Part 1'!AG466)/'6050_Module3Project_Data'!$E190)</f>
        <v>9.9711306061824271E-3</v>
      </c>
      <c r="AM466" s="42">
        <f>ABS(('6050_Module3Project_Data'!$E190-'Part 1'!AH466)/'6050_Module3Project_Data'!$E190)</f>
        <v>9.568233285843001E-3</v>
      </c>
      <c r="AO466">
        <f>ABS(('6050_Module3Project_Data'!$E190-'Part 1'!AE466)/AVERAGE('6050_Module3Project_Data'!$E$2:$E$253))</f>
        <v>1.7888238282319342E-2</v>
      </c>
      <c r="AP466">
        <f>ABS(('6050_Module3Project_Data'!$E190-'Part 1'!AF466)/AVERAGE('6050_Module3Project_Data'!$E$2:$E$253))</f>
        <v>1.3293999571699664E-2</v>
      </c>
      <c r="AQ466">
        <f>ABS(('6050_Module3Project_Data'!$E190-'Part 1'!AG466)/AVERAGE('6050_Module3Project_Data'!$E$2:$E$253))</f>
        <v>1.116768511828433E-2</v>
      </c>
      <c r="AR466" s="41">
        <f>ABS(('6050_Module3Project_Data'!$E190-'Part 1'!AH466)/AVERAGE('6050_Module3Project_Data'!$E$2:$E$253))</f>
        <v>1.071643935827378E-2</v>
      </c>
    </row>
    <row r="467" spans="5:44" x14ac:dyDescent="0.2">
      <c r="E467" s="39">
        <v>190</v>
      </c>
      <c r="F467" s="29">
        <f t="shared" si="30"/>
        <v>0.51867455410547814</v>
      </c>
      <c r="G467" s="29">
        <f t="shared" si="31"/>
        <v>0.83581983817497341</v>
      </c>
      <c r="H467" s="29">
        <f t="shared" si="32"/>
        <v>0.65934572433546546</v>
      </c>
      <c r="I467" s="29">
        <f t="shared" si="33"/>
        <v>0.41133825228760562</v>
      </c>
      <c r="K467" s="40">
        <f t="shared" si="28"/>
        <v>157.76601082161281</v>
      </c>
      <c r="L467" s="40">
        <f t="shared" si="28"/>
        <v>158.08315610568232</v>
      </c>
      <c r="M467" s="40">
        <f t="shared" si="28"/>
        <v>157.90668199184279</v>
      </c>
      <c r="N467" s="40">
        <f t="shared" si="26"/>
        <v>157.65867451979494</v>
      </c>
      <c r="P467" s="42">
        <f>ABS(('6050_Module3Project_Data'!$C191-'Part 1'!K467)/'6050_Module3Project_Data'!$C191)</f>
        <v>2.0470204868538903E-2</v>
      </c>
      <c r="Q467" s="42">
        <f>ABS(('6050_Module3Project_Data'!$C191-'Part 1'!L467)/'6050_Module3Project_Data'!$C191)</f>
        <v>1.8501128934415328E-2</v>
      </c>
      <c r="R467" s="42">
        <f>ABS(('6050_Module3Project_Data'!$C191-'Part 1'!M467)/'6050_Module3Project_Data'!$C191)</f>
        <v>1.9596812673105399E-2</v>
      </c>
      <c r="S467" s="42">
        <f>ABS(('6050_Module3Project_Data'!$C191-'Part 1'!N467)/'6050_Module3Project_Data'!$C191)</f>
        <v>2.1136629183778167E-2</v>
      </c>
      <c r="U467">
        <f>ABS(('6050_Module3Project_Data'!$C191-'Part 1'!K467)/AVERAGE('6050_Module3Project_Data'!$C$2:$C$253))</f>
        <v>2.4617566923722991E-2</v>
      </c>
      <c r="V467">
        <f>ABS(('6050_Module3Project_Data'!$C191-'Part 1'!L467)/AVERAGE('6050_Module3Project_Data'!$C$2:$C$253))</f>
        <v>2.2249546725709245E-2</v>
      </c>
      <c r="W467">
        <f>ABS(('6050_Module3Project_Data'!$C191-'Part 1'!M467)/AVERAGE('6050_Module3Project_Data'!$C$2:$C$253))</f>
        <v>2.3567221264760557E-2</v>
      </c>
      <c r="X467" s="41">
        <f>ABS(('6050_Module3Project_Data'!$C191-'Part 1'!N467)/AVERAGE('6050_Module3Project_Data'!$C$2:$C$253))</f>
        <v>2.5419012013567364E-2</v>
      </c>
      <c r="Z467" s="39">
        <f t="shared" si="34"/>
        <v>2.3002722999050755</v>
      </c>
      <c r="AA467">
        <f t="shared" si="35"/>
        <v>4.3726095531303617</v>
      </c>
      <c r="AB467">
        <f t="shared" si="36"/>
        <v>5.1837727409268624</v>
      </c>
      <c r="AC467">
        <f t="shared" si="37"/>
        <v>5.4656463530521426</v>
      </c>
      <c r="AE467" s="40">
        <f t="shared" si="29"/>
        <v>498.55231398888162</v>
      </c>
      <c r="AF467" s="40">
        <f t="shared" si="29"/>
        <v>500.62465124210689</v>
      </c>
      <c r="AG467" s="40">
        <f t="shared" si="29"/>
        <v>501.43581442990342</v>
      </c>
      <c r="AH467" s="40">
        <f t="shared" si="27"/>
        <v>501.71768804202867</v>
      </c>
      <c r="AJ467" s="42">
        <f>ABS(('6050_Module3Project_Data'!$E191-'Part 1'!AE467)/'6050_Module3Project_Data'!$E191)</f>
        <v>5.4895064118494021E-2</v>
      </c>
      <c r="AK467" s="42">
        <f>ABS(('6050_Module3Project_Data'!$E191-'Part 1'!AF467)/'6050_Module3Project_Data'!$E191)</f>
        <v>5.0966537238007002E-2</v>
      </c>
      <c r="AL467" s="42">
        <f>ABS(('6050_Module3Project_Data'!$E191-'Part 1'!AG467)/'6050_Module3Project_Data'!$E191)</f>
        <v>4.94288162986374E-2</v>
      </c>
      <c r="AM467" s="42">
        <f>ABS(('6050_Module3Project_Data'!$E191-'Part 1'!AH467)/'6050_Module3Project_Data'!$E191)</f>
        <v>4.8894468879842216E-2</v>
      </c>
      <c r="AO467">
        <f>ABS(('6050_Module3Project_Data'!$E191-'Part 1'!AE467)/AVERAGE('6050_Module3Project_Data'!$E$2:$E$253))</f>
        <v>6.4861456509976198E-2</v>
      </c>
      <c r="AP467">
        <f>ABS(('6050_Module3Project_Data'!$E191-'Part 1'!AF467)/AVERAGE('6050_Module3Project_Data'!$E$2:$E$253))</f>
        <v>6.0219691726589482E-2</v>
      </c>
      <c r="AQ467">
        <f>ABS(('6050_Module3Project_Data'!$E191-'Part 1'!AG467)/AVERAGE('6050_Module3Project_Data'!$E$2:$E$253))</f>
        <v>5.8402792130332344E-2</v>
      </c>
      <c r="AR467" s="41">
        <f>ABS(('6050_Module3Project_Data'!$E191-'Part 1'!AH467)/AVERAGE('6050_Module3Project_Data'!$E$2:$E$253))</f>
        <v>5.7771432054122406E-2</v>
      </c>
    </row>
    <row r="468" spans="5:44" x14ac:dyDescent="0.2">
      <c r="E468" s="39">
        <v>191</v>
      </c>
      <c r="F468" s="29">
        <f t="shared" si="30"/>
        <v>0.87281971118349977</v>
      </c>
      <c r="G468" s="29">
        <f t="shared" si="31"/>
        <v>1.4172520387032184</v>
      </c>
      <c r="H468" s="29">
        <f t="shared" si="32"/>
        <v>1.6373784934315379</v>
      </c>
      <c r="I468" s="29">
        <f t="shared" si="33"/>
        <v>1.91378792205399</v>
      </c>
      <c r="K468" s="40">
        <f t="shared" si="28"/>
        <v>160.40955631818642</v>
      </c>
      <c r="L468" s="40">
        <f t="shared" si="28"/>
        <v>160.95398864570615</v>
      </c>
      <c r="M468" s="40">
        <f t="shared" si="28"/>
        <v>161.17411510043445</v>
      </c>
      <c r="N468" s="40">
        <f t="shared" si="26"/>
        <v>161.45052452905691</v>
      </c>
      <c r="P468" s="42">
        <f>ABS(('6050_Module3Project_Data'!$C192-'Part 1'!K468)/'6050_Module3Project_Data'!$C192)</f>
        <v>2.6621160436393076E-2</v>
      </c>
      <c r="Q468" s="42">
        <f>ABS(('6050_Module3Project_Data'!$C192-'Part 1'!L468)/'6050_Module3Project_Data'!$C192)</f>
        <v>3.0105527332519342E-2</v>
      </c>
      <c r="R468" s="42">
        <f>ABS(('6050_Module3Project_Data'!$C192-'Part 1'!M468)/'6050_Module3Project_Data'!$C192)</f>
        <v>3.1514336642780472E-2</v>
      </c>
      <c r="S468" s="42">
        <f>ABS(('6050_Module3Project_Data'!$C192-'Part 1'!N468)/'6050_Module3Project_Data'!$C192)</f>
        <v>3.3283356985964199E-2</v>
      </c>
      <c r="U468">
        <f>ABS(('6050_Module3Project_Data'!$C192-'Part 1'!K468)/AVERAGE('6050_Module3Project_Data'!$C$2:$C$253))</f>
        <v>3.1058047749757036E-2</v>
      </c>
      <c r="V468">
        <f>ABS(('6050_Module3Project_Data'!$C192-'Part 1'!L468)/AVERAGE('6050_Module3Project_Data'!$C$2:$C$253))</f>
        <v>3.5123146027352059E-2</v>
      </c>
      <c r="W468">
        <f>ABS(('6050_Module3Project_Data'!$C192-'Part 1'!M468)/AVERAGE('6050_Module3Project_Data'!$C$2:$C$253))</f>
        <v>3.6766758330915521E-2</v>
      </c>
      <c r="X468" s="41">
        <f>ABS(('6050_Module3Project_Data'!$C192-'Part 1'!N468)/AVERAGE('6050_Module3Project_Data'!$C$2:$C$253))</f>
        <v>3.8830617208148448E-2</v>
      </c>
      <c r="Z468" s="39">
        <f t="shared" si="34"/>
        <v>5.5911740132468717</v>
      </c>
      <c r="AA468">
        <f t="shared" si="35"/>
        <v>10.125478078523839</v>
      </c>
      <c r="AB468">
        <f t="shared" si="36"/>
        <v>13.326377616339178</v>
      </c>
      <c r="AC468">
        <f t="shared" si="37"/>
        <v>16.096953963901672</v>
      </c>
      <c r="AE468" s="40">
        <f t="shared" si="29"/>
        <v>520.59799656883752</v>
      </c>
      <c r="AF468" s="40">
        <f t="shared" si="29"/>
        <v>525.13230063411447</v>
      </c>
      <c r="AG468" s="40">
        <f t="shared" si="29"/>
        <v>528.33320017192978</v>
      </c>
      <c r="AH468" s="40">
        <f t="shared" si="27"/>
        <v>531.10377651949227</v>
      </c>
      <c r="AJ468" s="42">
        <f>ABS(('6050_Module3Project_Data'!$E192-'Part 1'!AE468)/'6050_Module3Project_Data'!$E192)</f>
        <v>3.4862638755830073E-2</v>
      </c>
      <c r="AK468" s="42">
        <f>ABS(('6050_Module3Project_Data'!$E192-'Part 1'!AF468)/'6050_Module3Project_Data'!$E192)</f>
        <v>4.3876084640832314E-2</v>
      </c>
      <c r="AL468" s="42">
        <f>ABS(('6050_Module3Project_Data'!$E192-'Part 1'!AG468)/'6050_Module3Project_Data'!$E192)</f>
        <v>5.0238943053518996E-2</v>
      </c>
      <c r="AM468" s="42">
        <f>ABS(('6050_Module3Project_Data'!$E192-'Part 1'!AH468)/'6050_Module3Project_Data'!$E192)</f>
        <v>5.5746390198552133E-2</v>
      </c>
      <c r="AO468">
        <f>ABS(('6050_Module3Project_Data'!$E192-'Part 1'!AE468)/AVERAGE('6050_Module3Project_Data'!$E$2:$E$253))</f>
        <v>3.9282827087108944E-2</v>
      </c>
      <c r="AP468">
        <f>ABS(('6050_Module3Project_Data'!$E192-'Part 1'!AF468)/AVERAGE('6050_Module3Project_Data'!$E$2:$E$253))</f>
        <v>4.94390759769135E-2</v>
      </c>
      <c r="AQ468">
        <f>ABS(('6050_Module3Project_Data'!$E192-'Part 1'!AG468)/AVERAGE('6050_Module3Project_Data'!$E$2:$E$253))</f>
        <v>5.6608672878511443E-2</v>
      </c>
      <c r="AR468" s="41">
        <f>ABS(('6050_Module3Project_Data'!$E192-'Part 1'!AH468)/AVERAGE('6050_Module3Project_Data'!$E$2:$E$253))</f>
        <v>6.2814402037597222E-2</v>
      </c>
    </row>
    <row r="469" spans="5:44" x14ac:dyDescent="0.2">
      <c r="E469" s="39">
        <v>192</v>
      </c>
      <c r="F469" s="29">
        <f t="shared" si="30"/>
        <v>0.30384737610644691</v>
      </c>
      <c r="G469" s="29">
        <f t="shared" si="31"/>
        <v>6.1534437541225118E-2</v>
      </c>
      <c r="H469" s="29">
        <f t="shared" si="32"/>
        <v>-0.52827378114844359</v>
      </c>
      <c r="I469" s="29">
        <f t="shared" si="33"/>
        <v>-1.1948759869506138</v>
      </c>
      <c r="K469" s="40">
        <f t="shared" si="28"/>
        <v>157.86854201890762</v>
      </c>
      <c r="L469" s="40">
        <f t="shared" si="28"/>
        <v>157.62622908034237</v>
      </c>
      <c r="M469" s="40">
        <f t="shared" si="28"/>
        <v>157.03642086165272</v>
      </c>
      <c r="N469" s="40">
        <f t="shared" si="26"/>
        <v>156.36981865585054</v>
      </c>
      <c r="P469" s="42">
        <f>ABS(('6050_Module3Project_Data'!$C193-'Part 1'!K469)/'6050_Module3Project_Data'!$C193)</f>
        <v>1.307492243992504E-2</v>
      </c>
      <c r="Q469" s="42">
        <f>ABS(('6050_Module3Project_Data'!$C193-'Part 1'!L469)/'6050_Module3Project_Data'!$C193)</f>
        <v>1.4589756951151956E-2</v>
      </c>
      <c r="R469" s="42">
        <f>ABS(('6050_Module3Project_Data'!$C193-'Part 1'!M469)/'6050_Module3Project_Data'!$C193)</f>
        <v>1.8276979969314374E-2</v>
      </c>
      <c r="S469" s="42">
        <f>ABS(('6050_Module3Project_Data'!$C193-'Part 1'!N469)/'6050_Module3Project_Data'!$C193)</f>
        <v>2.24442854074316E-2</v>
      </c>
      <c r="U469">
        <f>ABS(('6050_Module3Project_Data'!$C193-'Part 1'!K469)/AVERAGE('6050_Module3Project_Data'!$C$2:$C$253))</f>
        <v>1.5616283315673251E-2</v>
      </c>
      <c r="V469">
        <f>ABS(('6050_Module3Project_Data'!$C193-'Part 1'!L469)/AVERAGE('6050_Module3Project_Data'!$C$2:$C$253))</f>
        <v>1.7425554843850253E-2</v>
      </c>
      <c r="W469">
        <f>ABS(('6050_Module3Project_Data'!$C193-'Part 1'!M469)/AVERAGE('6050_Module3Project_Data'!$C$2:$C$253))</f>
        <v>2.1829460072677463E-2</v>
      </c>
      <c r="X469" s="41">
        <f>ABS(('6050_Module3Project_Data'!$C193-'Part 1'!N469)/AVERAGE('6050_Module3Project_Data'!$C$2:$C$253))</f>
        <v>2.680676090819642E-2</v>
      </c>
      <c r="Z469" s="39">
        <f t="shared" si="34"/>
        <v>3.0393202159266153</v>
      </c>
      <c r="AA469">
        <f t="shared" si="35"/>
        <v>3.2080488577725377</v>
      </c>
      <c r="AB469">
        <f t="shared" si="36"/>
        <v>1.0296940625230233</v>
      </c>
      <c r="AC469">
        <f t="shared" si="37"/>
        <v>-2.5150851859031977</v>
      </c>
      <c r="AE469" s="40">
        <f t="shared" si="29"/>
        <v>510.87804779816281</v>
      </c>
      <c r="AF469" s="40">
        <f t="shared" si="29"/>
        <v>511.04677644000873</v>
      </c>
      <c r="AG469" s="40">
        <f t="shared" si="29"/>
        <v>508.86842164475922</v>
      </c>
      <c r="AH469" s="40">
        <f t="shared" si="27"/>
        <v>505.32364239633296</v>
      </c>
      <c r="AJ469" s="42">
        <f>ABS(('6050_Module3Project_Data'!$E193-'Part 1'!AE469)/'6050_Module3Project_Data'!$E193)</f>
        <v>1.8768800814133211E-2</v>
      </c>
      <c r="AK469" s="42">
        <f>ABS(('6050_Module3Project_Data'!$E193-'Part 1'!AF469)/'6050_Module3Project_Data'!$E193)</f>
        <v>1.8444727763257316E-2</v>
      </c>
      <c r="AL469" s="42">
        <f>ABS(('6050_Module3Project_Data'!$E193-'Part 1'!AG469)/'6050_Module3Project_Data'!$E193)</f>
        <v>2.2628641511767848E-2</v>
      </c>
      <c r="AM469" s="42">
        <f>ABS(('6050_Module3Project_Data'!$E193-'Part 1'!AH469)/'6050_Module3Project_Data'!$E193)</f>
        <v>2.9437013896867203E-2</v>
      </c>
      <c r="AO469">
        <f>ABS(('6050_Module3Project_Data'!$E193-'Part 1'!AE469)/AVERAGE('6050_Module3Project_Data'!$E$2:$E$253))</f>
        <v>2.1887951289729653E-2</v>
      </c>
      <c r="AP469">
        <f>ABS(('6050_Module3Project_Data'!$E193-'Part 1'!AF469)/AVERAGE('6050_Module3Project_Data'!$E$2:$E$253))</f>
        <v>2.1510021169306386E-2</v>
      </c>
      <c r="AQ469">
        <f>ABS(('6050_Module3Project_Data'!$E193-'Part 1'!AG469)/AVERAGE('6050_Module3Project_Data'!$E$2:$E$253))</f>
        <v>2.6389251400087542E-2</v>
      </c>
      <c r="AR469" s="41">
        <f>ABS(('6050_Module3Project_Data'!$E193-'Part 1'!AH469)/AVERAGE('6050_Module3Project_Data'!$E$2:$E$253))</f>
        <v>3.4329093940010484E-2</v>
      </c>
    </row>
    <row r="470" spans="5:44" x14ac:dyDescent="0.2">
      <c r="E470" s="39">
        <v>193</v>
      </c>
      <c r="F470" s="29">
        <f t="shared" si="30"/>
        <v>0.53051534774901965</v>
      </c>
      <c r="G470" s="29">
        <f t="shared" si="31"/>
        <v>0.61179555625245918</v>
      </c>
      <c r="H470" s="29">
        <f t="shared" si="32"/>
        <v>0.65100282813220878</v>
      </c>
      <c r="I470" s="29">
        <f t="shared" si="33"/>
        <v>0.91077459006532557</v>
      </c>
      <c r="K470" s="40">
        <f t="shared" si="28"/>
        <v>159.5323972248695</v>
      </c>
      <c r="L470" s="40">
        <f t="shared" si="28"/>
        <v>159.61367743337291</v>
      </c>
      <c r="M470" s="40">
        <f t="shared" si="28"/>
        <v>159.65288470525269</v>
      </c>
      <c r="N470" s="40">
        <f t="shared" si="28"/>
        <v>159.9126564671858</v>
      </c>
      <c r="P470" s="42">
        <f>ABS(('6050_Module3Project_Data'!$C194-'Part 1'!K470)/'6050_Module3Project_Data'!$C194)</f>
        <v>2.9254545817942731E-2</v>
      </c>
      <c r="Q470" s="42">
        <f>ABS(('6050_Module3Project_Data'!$C194-'Part 1'!L470)/'6050_Module3Project_Data'!$C194)</f>
        <v>2.9778941022568471E-2</v>
      </c>
      <c r="R470" s="42">
        <f>ABS(('6050_Module3Project_Data'!$C194-'Part 1'!M470)/'6050_Module3Project_Data'!$C194)</f>
        <v>3.0031894425848037E-2</v>
      </c>
      <c r="S470" s="42">
        <f>ABS(('6050_Module3Project_Data'!$C194-'Part 1'!N470)/'6050_Module3Project_Data'!$C194)</f>
        <v>3.1707862890534962E-2</v>
      </c>
      <c r="U470">
        <f>ABS(('6050_Module3Project_Data'!$C194-'Part 1'!K470)/AVERAGE('6050_Module3Project_Data'!$C$2:$C$253))</f>
        <v>3.3856854094455928E-2</v>
      </c>
      <c r="V470">
        <f>ABS(('6050_Module3Project_Data'!$C194-'Part 1'!L470)/AVERAGE('6050_Module3Project_Data'!$C$2:$C$253))</f>
        <v>3.4463746850246266E-2</v>
      </c>
      <c r="W470">
        <f>ABS(('6050_Module3Project_Data'!$C194-'Part 1'!M470)/AVERAGE('6050_Module3Project_Data'!$C$2:$C$253))</f>
        <v>3.4756494737047491E-2</v>
      </c>
      <c r="X470" s="41">
        <f>ABS(('6050_Module3Project_Data'!$C194-'Part 1'!N470)/AVERAGE('6050_Module3Project_Data'!$C$2:$C$253))</f>
        <v>3.6696125594041076E-2</v>
      </c>
      <c r="Z470" s="39">
        <f t="shared" si="34"/>
        <v>3.968811790872957</v>
      </c>
      <c r="AA470">
        <f t="shared" si="35"/>
        <v>4.9995405509268513</v>
      </c>
      <c r="AB470">
        <f t="shared" si="36"/>
        <v>5.0239444794042027</v>
      </c>
      <c r="AC470">
        <f t="shared" si="37"/>
        <v>5.6464054353460185</v>
      </c>
      <c r="AE470" s="40">
        <f t="shared" si="29"/>
        <v>519.4943174637674</v>
      </c>
      <c r="AF470" s="40">
        <f t="shared" si="29"/>
        <v>520.52504622382139</v>
      </c>
      <c r="AG470" s="40">
        <f t="shared" si="29"/>
        <v>520.54945015229873</v>
      </c>
      <c r="AH470" s="40">
        <f t="shared" si="29"/>
        <v>521.17191110824047</v>
      </c>
      <c r="AJ470" s="42">
        <f>ABS(('6050_Module3Project_Data'!$E194-'Part 1'!AE470)/'6050_Module3Project_Data'!$E194)</f>
        <v>2.6932457935312359E-2</v>
      </c>
      <c r="AK470" s="42">
        <f>ABS(('6050_Module3Project_Data'!$E194-'Part 1'!AF470)/'6050_Module3Project_Data'!$E194)</f>
        <v>2.8969994792682672E-2</v>
      </c>
      <c r="AL470" s="42">
        <f>ABS(('6050_Module3Project_Data'!$E194-'Part 1'!AG470)/'6050_Module3Project_Data'!$E194)</f>
        <v>2.9018236294874388E-2</v>
      </c>
      <c r="AM470" s="42">
        <f>ABS(('6050_Module3Project_Data'!$E194-'Part 1'!AH470)/'6050_Module3Project_Data'!$E194)</f>
        <v>3.0248712429001866E-2</v>
      </c>
      <c r="AO470">
        <f>ABS(('6050_Module3Project_Data'!$E194-'Part 1'!AE470)/AVERAGE('6050_Module3Project_Data'!$E$2:$E$253))</f>
        <v>3.0516702649252197E-2</v>
      </c>
      <c r="AP470">
        <f>ABS(('6050_Module3Project_Data'!$E194-'Part 1'!AF470)/AVERAGE('6050_Module3Project_Data'!$E$2:$E$253))</f>
        <v>3.2825400450344315E-2</v>
      </c>
      <c r="AQ470">
        <f>ABS(('6050_Module3Project_Data'!$E194-'Part 1'!AG470)/AVERAGE('6050_Module3Project_Data'!$E$2:$E$253))</f>
        <v>3.2880062062785105E-2</v>
      </c>
      <c r="AR470" s="41">
        <f>ABS(('6050_Module3Project_Data'!$E194-'Part 1'!AH470)/AVERAGE('6050_Module3Project_Data'!$E$2:$E$253))</f>
        <v>3.4274293305709871E-2</v>
      </c>
    </row>
    <row r="471" spans="5:44" x14ac:dyDescent="0.2">
      <c r="E471" s="39">
        <v>194</v>
      </c>
      <c r="F471" s="29">
        <f t="shared" si="30"/>
        <v>-5.6053415055240308E-2</v>
      </c>
      <c r="G471" s="29">
        <f t="shared" si="31"/>
        <v>-0.59385405275743652</v>
      </c>
      <c r="H471" s="29">
        <f t="shared" si="32"/>
        <v>-1.1809959485104844</v>
      </c>
      <c r="I471" s="29">
        <f t="shared" si="33"/>
        <v>-1.7397078550047591</v>
      </c>
      <c r="K471" s="40">
        <f t="shared" ref="K471:N530" si="38">$H213+F471</f>
        <v>156.54349999579296</v>
      </c>
      <c r="L471" s="40">
        <f t="shared" si="38"/>
        <v>156.00569935809074</v>
      </c>
      <c r="M471" s="40">
        <f t="shared" si="38"/>
        <v>155.4185574623377</v>
      </c>
      <c r="N471" s="40">
        <f t="shared" si="38"/>
        <v>154.85984555584344</v>
      </c>
      <c r="P471" s="42">
        <f>ABS(('6050_Module3Project_Data'!$C195-'Part 1'!K471)/'6050_Module3Project_Data'!$C195)</f>
        <v>2.0283570072057611E-2</v>
      </c>
      <c r="Q471" s="42">
        <f>ABS(('6050_Module3Project_Data'!$C195-'Part 1'!L471)/'6050_Module3Project_Data'!$C195)</f>
        <v>2.3649357350333289E-2</v>
      </c>
      <c r="R471" s="42">
        <f>ABS(('6050_Module3Project_Data'!$C195-'Part 1'!M471)/'6050_Module3Project_Data'!$C195)</f>
        <v>2.7323943404584963E-2</v>
      </c>
      <c r="S471" s="42">
        <f>ABS(('6050_Module3Project_Data'!$C195-'Part 1'!N471)/'6050_Module3Project_Data'!$C195)</f>
        <v>3.0820602380546968E-2</v>
      </c>
      <c r="U471">
        <f>ABS(('6050_Module3Project_Data'!$C195-'Part 1'!K471)/AVERAGE('6050_Module3Project_Data'!$C$2:$C$253))</f>
        <v>2.4199488669819896E-2</v>
      </c>
      <c r="V471">
        <f>ABS(('6050_Module3Project_Data'!$C195-'Part 1'!L471)/AVERAGE('6050_Module3Project_Data'!$C$2:$C$253))</f>
        <v>2.8215070286680386E-2</v>
      </c>
      <c r="W471">
        <f>ABS(('6050_Module3Project_Data'!$C195-'Part 1'!M471)/AVERAGE('6050_Module3Project_Data'!$C$2:$C$253))</f>
        <v>3.2599066953452618E-2</v>
      </c>
      <c r="X471" s="41">
        <f>ABS(('6050_Module3Project_Data'!$C195-'Part 1'!N471)/AVERAGE('6050_Module3Project_Data'!$C$2:$C$253))</f>
        <v>3.6770786180906782E-2</v>
      </c>
      <c r="Z471" s="39">
        <f t="shared" si="34"/>
        <v>2.0163881639510191</v>
      </c>
      <c r="AA471">
        <f t="shared" si="35"/>
        <v>0.68240179306141791</v>
      </c>
      <c r="AB471">
        <f t="shared" si="36"/>
        <v>-1.466406014480357</v>
      </c>
      <c r="AC471">
        <f t="shared" si="37"/>
        <v>-3.5053639879201821</v>
      </c>
      <c r="AE471" s="40">
        <f t="shared" ref="AE471:AH530" si="39">$W213+Z471</f>
        <v>511.7485874931088</v>
      </c>
      <c r="AF471" s="40">
        <f t="shared" si="39"/>
        <v>510.41460112221921</v>
      </c>
      <c r="AG471" s="40">
        <f t="shared" si="39"/>
        <v>508.26579331467741</v>
      </c>
      <c r="AH471" s="40">
        <f t="shared" si="39"/>
        <v>506.22683534123757</v>
      </c>
      <c r="AJ471" s="42">
        <f>ABS(('6050_Module3Project_Data'!$E195-'Part 1'!AE471)/'6050_Module3Project_Data'!$E195)</f>
        <v>4.285225518949775E-2</v>
      </c>
      <c r="AK471" s="42">
        <f>ABS(('6050_Module3Project_Data'!$E195-'Part 1'!AF471)/'6050_Module3Project_Data'!$E195)</f>
        <v>4.5347273402952241E-2</v>
      </c>
      <c r="AL471" s="42">
        <f>ABS(('6050_Module3Project_Data'!$E195-'Part 1'!AG471)/'6050_Module3Project_Data'!$E195)</f>
        <v>4.9366290938682188E-2</v>
      </c>
      <c r="AM471" s="42">
        <f>ABS(('6050_Module3Project_Data'!$E195-'Part 1'!AH471)/'6050_Module3Project_Data'!$E195)</f>
        <v>5.3179851100326227E-2</v>
      </c>
      <c r="AO471">
        <f>ABS(('6050_Module3Project_Data'!$E195-'Part 1'!AE471)/AVERAGE('6050_Module3Project_Data'!$E$2:$E$253))</f>
        <v>5.1318511349031017E-2</v>
      </c>
      <c r="AP471">
        <f>ABS(('6050_Module3Project_Data'!$E195-'Part 1'!AF471)/AVERAGE('6050_Module3Project_Data'!$E$2:$E$253))</f>
        <v>5.4306466590522809E-2</v>
      </c>
      <c r="AQ471">
        <f>ABS(('6050_Module3Project_Data'!$E195-'Part 1'!AG471)/AVERAGE('6050_Module3Project_Data'!$E$2:$E$253))</f>
        <v>5.9119515427911877E-2</v>
      </c>
      <c r="AR471" s="41">
        <f>ABS(('6050_Module3Project_Data'!$E195-'Part 1'!AH471)/AVERAGE('6050_Module3Project_Data'!$E$2:$E$253))</f>
        <v>6.3686514984180417E-2</v>
      </c>
    </row>
    <row r="472" spans="5:44" x14ac:dyDescent="0.2">
      <c r="E472" s="39">
        <v>195</v>
      </c>
      <c r="F472" s="29">
        <f t="shared" ref="F472:F530" si="40">C$278*($H214-$H213)+(1-C$278)*F471</f>
        <v>0.3373508706540278</v>
      </c>
      <c r="G472" s="29">
        <f t="shared" ref="G472:G530" si="41">C$279*($H214-$H213)+(1-C$279)*G471</f>
        <v>0.4080747737419782</v>
      </c>
      <c r="H472" s="29">
        <f t="shared" ref="H472:H530" si="42">C$280*($H214-$H213)+(1-C$280)*H471</f>
        <v>0.6741824286904663</v>
      </c>
      <c r="I472" s="29">
        <f t="shared" ref="I472:I530" si="43">C$281*($H214-$H213)+(1-C$281)*I471</f>
        <v>1.1808328397919285</v>
      </c>
      <c r="K472" s="40">
        <f t="shared" si="38"/>
        <v>158.84787229499332</v>
      </c>
      <c r="L472" s="40">
        <f t="shared" si="38"/>
        <v>158.91859619808127</v>
      </c>
      <c r="M472" s="40">
        <f t="shared" si="38"/>
        <v>159.18470385302976</v>
      </c>
      <c r="N472" s="40">
        <f t="shared" si="38"/>
        <v>159.69135426413121</v>
      </c>
      <c r="P472" s="42">
        <f>ABS(('6050_Module3Project_Data'!$C196-'Part 1'!K472)/'6050_Module3Project_Data'!$C196)</f>
        <v>4.260231124850123E-3</v>
      </c>
      <c r="Q472" s="42">
        <f>ABS(('6050_Module3Project_Data'!$C196-'Part 1'!L472)/'6050_Module3Project_Data'!$C196)</f>
        <v>3.8168975006894834E-3</v>
      </c>
      <c r="R472" s="42">
        <f>ABS(('6050_Module3Project_Data'!$C196-'Part 1'!M472)/'6050_Module3Project_Data'!$C196)</f>
        <v>2.1487985138662026E-3</v>
      </c>
      <c r="S472" s="42">
        <f>ABS(('6050_Module3Project_Data'!$C196-'Part 1'!N472)/'6050_Module3Project_Data'!$C196)</f>
        <v>1.0271455888899985E-3</v>
      </c>
      <c r="U472">
        <f>ABS(('6050_Module3Project_Data'!$C196-'Part 1'!K472)/AVERAGE('6050_Module3Project_Data'!$C$2:$C$253))</f>
        <v>5.0745303548580005E-3</v>
      </c>
      <c r="V472">
        <f>ABS(('6050_Module3Project_Data'!$C196-'Part 1'!L472)/AVERAGE('6050_Module3Project_Data'!$C$2:$C$253))</f>
        <v>4.5464580819689279E-3</v>
      </c>
      <c r="W472">
        <f>ABS(('6050_Module3Project_Data'!$C196-'Part 1'!M472)/AVERAGE('6050_Module3Project_Data'!$C$2:$C$253))</f>
        <v>2.5595191823005654E-3</v>
      </c>
      <c r="X472" s="41">
        <f>ABS(('6050_Module3Project_Data'!$C196-'Part 1'!N472)/AVERAGE('6050_Module3Project_Data'!$C$2:$C$253))</f>
        <v>1.2234738719402612E-3</v>
      </c>
      <c r="Z472" s="39">
        <f t="shared" ref="Z472:Z530" si="44">$C$278*($W214-$W213)+(1-$C$278)*Z471</f>
        <v>4.6044433836618843</v>
      </c>
      <c r="AA472">
        <f t="shared" ref="AA472:AA530" si="45">$C$279*($W214-$W213)+(1-$C$279)*AA471</f>
        <v>6.3921067808389882</v>
      </c>
      <c r="AB472">
        <f t="shared" ref="AB472:AB530" si="46">$C$280*($W214-$W213)+(1-$C$280)*AB471</f>
        <v>8.3874361517110607</v>
      </c>
      <c r="AC472">
        <f t="shared" ref="AC472:AC530" si="47">$C$281*($W214-$W213)+(1-$C$281)*AC471</f>
        <v>11.264258612420239</v>
      </c>
      <c r="AE472" s="40">
        <f t="shared" si="39"/>
        <v>529.29330697532498</v>
      </c>
      <c r="AF472" s="40">
        <f t="shared" si="39"/>
        <v>531.08097037250207</v>
      </c>
      <c r="AG472" s="40">
        <f t="shared" si="39"/>
        <v>533.07629974337419</v>
      </c>
      <c r="AH472" s="40">
        <f t="shared" si="39"/>
        <v>535.95312220408334</v>
      </c>
      <c r="AJ472" s="42">
        <f>ABS(('6050_Module3Project_Data'!$E196-'Part 1'!AE472)/'6050_Module3Project_Data'!$E196)</f>
        <v>4.6948440699554478E-3</v>
      </c>
      <c r="AK472" s="42">
        <f>ABS(('6050_Module3Project_Data'!$E196-'Part 1'!AF472)/'6050_Module3Project_Data'!$E196)</f>
        <v>1.3332474413384934E-3</v>
      </c>
      <c r="AL472" s="42">
        <f>ABS(('6050_Module3Project_Data'!$E196-'Part 1'!AG472)/'6050_Module3Project_Data'!$E196)</f>
        <v>2.4188529242538184E-3</v>
      </c>
      <c r="AM472" s="42">
        <f>ABS(('6050_Module3Project_Data'!$E196-'Part 1'!AH472)/'6050_Module3Project_Data'!$E196)</f>
        <v>7.8285495709047061E-3</v>
      </c>
      <c r="AO472">
        <f>ABS(('6050_Module3Project_Data'!$E196-'Part 1'!AE472)/AVERAGE('6050_Module3Project_Data'!$E$2:$E$253))</f>
        <v>5.5922170100461211E-3</v>
      </c>
      <c r="AP472">
        <f>ABS(('6050_Module3Project_Data'!$E196-'Part 1'!AF472)/AVERAGE('6050_Module3Project_Data'!$E$2:$E$253))</f>
        <v>1.5880844835224406E-3</v>
      </c>
      <c r="AQ472">
        <f>ABS(('6050_Module3Project_Data'!$E196-'Part 1'!AG472)/AVERAGE('6050_Module3Project_Data'!$E$2:$E$253))</f>
        <v>2.8811927012392484E-3</v>
      </c>
      <c r="AR472" s="41">
        <f>ABS(('6050_Module3Project_Data'!$E196-'Part 1'!AH472)/AVERAGE('6050_Module3Project_Data'!$E$2:$E$253))</f>
        <v>9.3248992771804672E-3</v>
      </c>
    </row>
    <row r="473" spans="5:44" x14ac:dyDescent="0.2">
      <c r="E473" s="39">
        <v>196</v>
      </c>
      <c r="F473" s="29">
        <f t="shared" si="40"/>
        <v>0.39191768160250723</v>
      </c>
      <c r="G473" s="29">
        <f t="shared" si="41"/>
        <v>0.48891883440375683</v>
      </c>
      <c r="H473" s="29">
        <f t="shared" si="42"/>
        <v>0.63578392671404127</v>
      </c>
      <c r="I473" s="29">
        <f t="shared" si="43"/>
        <v>0.72431450827552546</v>
      </c>
      <c r="K473" s="40">
        <f t="shared" si="38"/>
        <v>159.51262403133822</v>
      </c>
      <c r="L473" s="40">
        <f t="shared" si="38"/>
        <v>159.60962518413947</v>
      </c>
      <c r="M473" s="40">
        <f t="shared" si="38"/>
        <v>159.75649027644977</v>
      </c>
      <c r="N473" s="40">
        <f t="shared" si="38"/>
        <v>159.84502085801122</v>
      </c>
      <c r="P473" s="42">
        <f>ABS(('6050_Module3Project_Data'!$C197-'Part 1'!K473)/'6050_Module3Project_Data'!$C197)</f>
        <v>2.9330048180016634E-2</v>
      </c>
      <c r="Q473" s="42">
        <f>ABS(('6050_Module3Project_Data'!$C197-'Part 1'!L473)/'6050_Module3Project_Data'!$C197)</f>
        <v>2.8739774495486318E-2</v>
      </c>
      <c r="R473" s="42">
        <f>ABS(('6050_Module3Project_Data'!$C197-'Part 1'!M473)/'6050_Module3Project_Data'!$C197)</f>
        <v>2.7846067599605388E-2</v>
      </c>
      <c r="S473" s="42">
        <f>ABS(('6050_Module3Project_Data'!$C197-'Part 1'!N473)/'6050_Module3Project_Data'!$C197)</f>
        <v>2.7307339233366663E-2</v>
      </c>
      <c r="U473">
        <f>ABS(('6050_Module3Project_Data'!$C197-'Part 1'!K473)/AVERAGE('6050_Module3Project_Data'!$C$2:$C$253))</f>
        <v>3.5988470904386678E-2</v>
      </c>
      <c r="V473">
        <f>ABS(('6050_Module3Project_Data'!$C197-'Part 1'!L473)/AVERAGE('6050_Module3Project_Data'!$C$2:$C$253))</f>
        <v>3.5264194994883813E-2</v>
      </c>
      <c r="W473">
        <f>ABS(('6050_Module3Project_Data'!$C197-'Part 1'!M473)/AVERAGE('6050_Module3Project_Data'!$C$2:$C$253))</f>
        <v>3.4167601343824822E-2</v>
      </c>
      <c r="X473" s="41">
        <f>ABS(('6050_Module3Project_Data'!$C197-'Part 1'!N473)/AVERAGE('6050_Module3Project_Data'!$C$2:$C$253))</f>
        <v>3.3506572421718936E-2</v>
      </c>
      <c r="Z473" s="39">
        <f t="shared" si="44"/>
        <v>4.5356884359299414</v>
      </c>
      <c r="AA473">
        <f t="shared" si="45"/>
        <v>5.5395315265042608</v>
      </c>
      <c r="AB473">
        <f t="shared" si="46"/>
        <v>5.911375647685726</v>
      </c>
      <c r="AC473">
        <f t="shared" si="47"/>
        <v>5.6613866384857836</v>
      </c>
      <c r="AE473" s="40">
        <f t="shared" si="39"/>
        <v>533.48522067259523</v>
      </c>
      <c r="AF473" s="40">
        <f t="shared" si="39"/>
        <v>534.4890637631695</v>
      </c>
      <c r="AG473" s="40">
        <f t="shared" si="39"/>
        <v>534.86090788435104</v>
      </c>
      <c r="AH473" s="40">
        <f t="shared" si="39"/>
        <v>534.61091887515101</v>
      </c>
      <c r="AJ473" s="42">
        <f>ABS(('6050_Module3Project_Data'!$E197-'Part 1'!AE473)/'6050_Module3Project_Data'!$E197)</f>
        <v>1.1038821186622463E-2</v>
      </c>
      <c r="AK473" s="42">
        <f>ABS(('6050_Module3Project_Data'!$E197-'Part 1'!AF473)/'6050_Module3Project_Data'!$E197)</f>
        <v>9.1779226879792272E-3</v>
      </c>
      <c r="AL473" s="42">
        <f>ABS(('6050_Module3Project_Data'!$E197-'Part 1'!AG473)/'6050_Module3Project_Data'!$E197)</f>
        <v>8.4886076213783399E-3</v>
      </c>
      <c r="AM473" s="42">
        <f>ABS(('6050_Module3Project_Data'!$E197-'Part 1'!AH473)/'6050_Module3Project_Data'!$E197)</f>
        <v>8.9520308159649585E-3</v>
      </c>
      <c r="AO473">
        <f>ABS(('6050_Module3Project_Data'!$E197-'Part 1'!AE473)/AVERAGE('6050_Module3Project_Data'!$E$2:$E$253))</f>
        <v>1.3337933327214876E-2</v>
      </c>
      <c r="AP473">
        <f>ABS(('6050_Module3Project_Data'!$E197-'Part 1'!AF473)/AVERAGE('6050_Module3Project_Data'!$E$2:$E$253))</f>
        <v>1.1089455914273643E-2</v>
      </c>
      <c r="AQ473">
        <f>ABS(('6050_Module3Project_Data'!$E197-'Part 1'!AG473)/AVERAGE('6050_Module3Project_Data'!$E$2:$E$253))</f>
        <v>1.0256573648646473E-2</v>
      </c>
      <c r="AR473" s="41">
        <f>ABS(('6050_Module3Project_Data'!$E197-'Part 1'!AH473)/AVERAGE('6050_Module3Project_Data'!$E$2:$E$253))</f>
        <v>1.0816516378688327E-2</v>
      </c>
    </row>
    <row r="474" spans="5:44" x14ac:dyDescent="0.2">
      <c r="E474" s="39">
        <v>197</v>
      </c>
      <c r="F474" s="29">
        <f t="shared" si="40"/>
        <v>0.93894989931372397</v>
      </c>
      <c r="G474" s="29">
        <f t="shared" si="41"/>
        <v>1.5441828087056904</v>
      </c>
      <c r="H474" s="29">
        <f t="shared" si="42"/>
        <v>2.1305608327807706</v>
      </c>
      <c r="I474" s="29">
        <f t="shared" si="43"/>
        <v>2.6465259177819775</v>
      </c>
      <c r="K474" s="40">
        <f t="shared" si="38"/>
        <v>163.18673501920802</v>
      </c>
      <c r="L474" s="40">
        <f t="shared" si="38"/>
        <v>163.7919679286</v>
      </c>
      <c r="M474" s="40">
        <f t="shared" si="38"/>
        <v>164.37834595267506</v>
      </c>
      <c r="N474" s="40">
        <f t="shared" si="38"/>
        <v>164.89431103767629</v>
      </c>
      <c r="P474" s="42">
        <f>ABS(('6050_Module3Project_Data'!$C198-'Part 1'!K474)/'6050_Module3Project_Data'!$C198)</f>
        <v>5.2047323655205958E-2</v>
      </c>
      <c r="Q474" s="42">
        <f>ABS(('6050_Module3Project_Data'!$C198-'Part 1'!L474)/'6050_Module3Project_Data'!$C198)</f>
        <v>4.8531522225619489E-2</v>
      </c>
      <c r="R474" s="42">
        <f>ABS(('6050_Module3Project_Data'!$C198-'Part 1'!M474)/'6050_Module3Project_Data'!$C198)</f>
        <v>4.512524893259541E-2</v>
      </c>
      <c r="S474" s="42">
        <f>ABS(('6050_Module3Project_Data'!$C198-'Part 1'!N474)/'6050_Module3Project_Data'!$C198)</f>
        <v>4.2128004805063776E-2</v>
      </c>
      <c r="U474">
        <f>ABS(('6050_Module3Project_Data'!$C198-'Part 1'!K474)/AVERAGE('6050_Module3Project_Data'!$C$2:$C$253))</f>
        <v>6.6899634213426692E-2</v>
      </c>
      <c r="V474">
        <f>ABS(('6050_Module3Project_Data'!$C198-'Part 1'!L474)/AVERAGE('6050_Module3Project_Data'!$C$2:$C$253))</f>
        <v>6.2380557859673558E-2</v>
      </c>
      <c r="W474">
        <f>ABS(('6050_Module3Project_Data'!$C198-'Part 1'!M474)/AVERAGE('6050_Module3Project_Data'!$C$2:$C$253))</f>
        <v>5.8002264773099416E-2</v>
      </c>
      <c r="X474" s="41">
        <f>ABS(('6050_Module3Project_Data'!$C198-'Part 1'!N474)/AVERAGE('6050_Module3Project_Data'!$C$2:$C$253))</f>
        <v>5.4149722092739105E-2</v>
      </c>
      <c r="Z474" s="39">
        <f t="shared" si="44"/>
        <v>4.8874071683441231</v>
      </c>
      <c r="AA474">
        <f t="shared" si="45"/>
        <v>5.8414317551028958</v>
      </c>
      <c r="AB474">
        <f t="shared" si="46"/>
        <v>6.1411195178747997</v>
      </c>
      <c r="AC474">
        <f t="shared" si="47"/>
        <v>6.1677030060978364</v>
      </c>
      <c r="AE474" s="40">
        <f t="shared" si="39"/>
        <v>540.13122150301024</v>
      </c>
      <c r="AF474" s="40">
        <f t="shared" si="39"/>
        <v>541.08524608976904</v>
      </c>
      <c r="AG474" s="40">
        <f t="shared" si="39"/>
        <v>541.38493385254094</v>
      </c>
      <c r="AH474" s="40">
        <f t="shared" si="39"/>
        <v>541.41151734076391</v>
      </c>
      <c r="AJ474" s="42">
        <f>ABS(('6050_Module3Project_Data'!$E198-'Part 1'!AE474)/'6050_Module3Project_Data'!$E198)</f>
        <v>5.9506845823239292E-4</v>
      </c>
      <c r="AK474" s="42">
        <f>ABS(('6050_Module3Project_Data'!$E198-'Part 1'!AF474)/'6050_Module3Project_Data'!$E198)</f>
        <v>2.3624025035453868E-3</v>
      </c>
      <c r="AL474" s="42">
        <f>ABS(('6050_Module3Project_Data'!$E198-'Part 1'!AG474)/'6050_Module3Project_Data'!$E198)</f>
        <v>2.9175751830146637E-3</v>
      </c>
      <c r="AM474" s="42">
        <f>ABS(('6050_Module3Project_Data'!$E198-'Part 1'!AH474)/'6050_Module3Project_Data'!$E198)</f>
        <v>2.9668211924275289E-3</v>
      </c>
      <c r="AO474">
        <f>ABS(('6050_Module3Project_Data'!$E198-'Part 1'!AE474)/AVERAGE('6050_Module3Project_Data'!$E$2:$E$253))</f>
        <v>7.1949958832930819E-4</v>
      </c>
      <c r="AP474">
        <f>ABS(('6050_Module3Project_Data'!$E198-'Part 1'!AF474)/AVERAGE('6050_Module3Project_Data'!$E$2:$E$253))</f>
        <v>2.8563900594193955E-3</v>
      </c>
      <c r="AQ474">
        <f>ABS(('6050_Module3Project_Data'!$E198-'Part 1'!AG474)/AVERAGE('6050_Module3Project_Data'!$E$2:$E$253))</f>
        <v>3.5276515064071087E-3</v>
      </c>
      <c r="AR474" s="41">
        <f>ABS(('6050_Module3Project_Data'!$E198-'Part 1'!AH474)/AVERAGE('6050_Module3Project_Data'!$E$2:$E$253))</f>
        <v>3.5871950480101493E-3</v>
      </c>
    </row>
    <row r="475" spans="5:44" x14ac:dyDescent="0.2">
      <c r="E475" s="39">
        <v>198</v>
      </c>
      <c r="F475" s="29">
        <f t="shared" si="40"/>
        <v>1.939005657063664</v>
      </c>
      <c r="G475" s="29">
        <f t="shared" si="41"/>
        <v>3.3022011604487838</v>
      </c>
      <c r="H475" s="29">
        <f t="shared" si="42"/>
        <v>4.4157615459503621</v>
      </c>
      <c r="I475" s="29">
        <f t="shared" si="43"/>
        <v>5.2806881340071348</v>
      </c>
      <c r="K475" s="40">
        <f t="shared" si="38"/>
        <v>170.12601946502139</v>
      </c>
      <c r="L475" s="40">
        <f t="shared" si="38"/>
        <v>171.48921496840651</v>
      </c>
      <c r="M475" s="40">
        <f t="shared" si="38"/>
        <v>172.6027753539081</v>
      </c>
      <c r="N475" s="40">
        <f t="shared" si="38"/>
        <v>173.46770194196486</v>
      </c>
      <c r="P475" s="42">
        <f>ABS(('6050_Module3Project_Data'!$C199-'Part 1'!K475)/'6050_Module3Project_Data'!$C199)</f>
        <v>1.1937889933492157E-2</v>
      </c>
      <c r="Q475" s="42">
        <f>ABS(('6050_Module3Project_Data'!$C199-'Part 1'!L475)/'6050_Module3Project_Data'!$C199)</f>
        <v>4.0206893210084325E-3</v>
      </c>
      <c r="R475" s="42">
        <f>ABS(('6050_Module3Project_Data'!$C199-'Part 1'!M475)/'6050_Module3Project_Data'!$C199)</f>
        <v>2.4466742700817016E-3</v>
      </c>
      <c r="S475" s="42">
        <f>ABS(('6050_Module3Project_Data'!$C199-'Part 1'!N475)/'6050_Module3Project_Data'!$C199)</f>
        <v>7.4700163334260935E-3</v>
      </c>
      <c r="U475">
        <f>ABS(('6050_Module3Project_Data'!$C199-'Part 1'!K475)/AVERAGE('6050_Module3Project_Data'!$C$2:$C$253))</f>
        <v>1.5347626095721134E-2</v>
      </c>
      <c r="V475">
        <f>ABS(('6050_Module3Project_Data'!$C199-'Part 1'!L475)/AVERAGE('6050_Module3Project_Data'!$C$2:$C$253))</f>
        <v>5.1690907429773093E-3</v>
      </c>
      <c r="W475">
        <f>ABS(('6050_Module3Project_Data'!$C199-'Part 1'!M475)/AVERAGE('6050_Module3Project_Data'!$C$2:$C$253))</f>
        <v>3.1455007613938354E-3</v>
      </c>
      <c r="X475" s="41">
        <f>ABS(('6050_Module3Project_Data'!$C199-'Part 1'!N475)/AVERAGE('6050_Module3Project_Data'!$C$2:$C$253))</f>
        <v>9.6036249498923001E-3</v>
      </c>
      <c r="Z475" s="39">
        <f t="shared" si="44"/>
        <v>4.4578677265153468</v>
      </c>
      <c r="AA475">
        <f t="shared" si="45"/>
        <v>4.600743036741834</v>
      </c>
      <c r="AB475">
        <f t="shared" si="46"/>
        <v>4.1002737826700644</v>
      </c>
      <c r="AC475">
        <f t="shared" si="47"/>
        <v>3.4253085685797595</v>
      </c>
      <c r="AE475" s="40">
        <f t="shared" si="39"/>
        <v>542.44139202038173</v>
      </c>
      <c r="AF475" s="40">
        <f t="shared" si="39"/>
        <v>542.58426733060821</v>
      </c>
      <c r="AG475" s="40">
        <f t="shared" si="39"/>
        <v>542.08379807653648</v>
      </c>
      <c r="AH475" s="40">
        <f t="shared" si="39"/>
        <v>541.40883286244616</v>
      </c>
      <c r="AJ475" s="42">
        <f>ABS(('6050_Module3Project_Data'!$E199-'Part 1'!AE475)/'6050_Module3Project_Data'!$E199)</f>
        <v>2.1023000440541353E-2</v>
      </c>
      <c r="AK475" s="42">
        <f>ABS(('6050_Module3Project_Data'!$E199-'Part 1'!AF475)/'6050_Module3Project_Data'!$E199)</f>
        <v>2.0765144671099266E-2</v>
      </c>
      <c r="AL475" s="42">
        <f>ABS(('6050_Module3Project_Data'!$E199-'Part 1'!AG475)/'6050_Module3Project_Data'!$E199)</f>
        <v>2.1668371998383493E-2</v>
      </c>
      <c r="AM475" s="42">
        <f>ABS(('6050_Module3Project_Data'!$E199-'Part 1'!AH475)/'6050_Module3Project_Data'!$E199)</f>
        <v>2.2886522806595269E-2</v>
      </c>
      <c r="AO475">
        <f>ABS(('6050_Module3Project_Data'!$E199-'Part 1'!AE475)/AVERAGE('6050_Module3Project_Data'!$E$2:$E$253))</f>
        <v>2.6091420725362309E-2</v>
      </c>
      <c r="AP475">
        <f>ABS(('6050_Module3Project_Data'!$E199-'Part 1'!AF475)/AVERAGE('6050_Module3Project_Data'!$E$2:$E$253))</f>
        <v>2.5771398691114458E-2</v>
      </c>
      <c r="AQ475">
        <f>ABS(('6050_Module3Project_Data'!$E199-'Part 1'!AG475)/AVERAGE('6050_Module3Project_Data'!$E$2:$E$253))</f>
        <v>2.6892384454943439E-2</v>
      </c>
      <c r="AR475" s="41">
        <f>ABS(('6050_Module3Project_Data'!$E199-'Part 1'!AH475)/AVERAGE('6050_Module3Project_Data'!$E$2:$E$253))</f>
        <v>2.8404218378644541E-2</v>
      </c>
    </row>
    <row r="476" spans="5:44" x14ac:dyDescent="0.2">
      <c r="E476" s="39">
        <v>199</v>
      </c>
      <c r="F476" s="29">
        <f t="shared" si="40"/>
        <v>2.0305432646960044</v>
      </c>
      <c r="G476" s="29">
        <f t="shared" si="41"/>
        <v>2.9399981743594168</v>
      </c>
      <c r="H476" s="29">
        <f t="shared" si="42"/>
        <v>3.2043208355153645</v>
      </c>
      <c r="I476" s="29">
        <f t="shared" si="43"/>
        <v>2.9734925829817196</v>
      </c>
      <c r="K476" s="40">
        <f t="shared" si="38"/>
        <v>172.6142507678791</v>
      </c>
      <c r="L476" s="40">
        <f t="shared" si="38"/>
        <v>173.52370567754252</v>
      </c>
      <c r="M476" s="40">
        <f t="shared" si="38"/>
        <v>173.78802833869847</v>
      </c>
      <c r="N476" s="40">
        <f t="shared" si="38"/>
        <v>173.55720008616481</v>
      </c>
      <c r="P476" s="42">
        <f>ABS(('6050_Module3Project_Data'!$C200-'Part 1'!K476)/'6050_Module3Project_Data'!$C200)</f>
        <v>2.633252949221726E-2</v>
      </c>
      <c r="Q476" s="42">
        <f>ABS(('6050_Module3Project_Data'!$C200-'Part 1'!L476)/'6050_Module3Project_Data'!$C200)</f>
        <v>3.1739980810643803E-2</v>
      </c>
      <c r="R476" s="42">
        <f>ABS(('6050_Module3Project_Data'!$C200-'Part 1'!M476)/'6050_Module3Project_Data'!$C200)</f>
        <v>3.3311594650286158E-2</v>
      </c>
      <c r="S476" s="42">
        <f>ABS(('6050_Module3Project_Data'!$C200-'Part 1'!N476)/'6050_Module3Project_Data'!$C200)</f>
        <v>3.1939132392695899E-2</v>
      </c>
      <c r="U476">
        <f>ABS(('6050_Module3Project_Data'!$C200-'Part 1'!K476)/AVERAGE('6050_Module3Project_Data'!$C$2:$C$253))</f>
        <v>3.3068026523723315E-2</v>
      </c>
      <c r="V476">
        <f>ABS(('6050_Module3Project_Data'!$C200-'Part 1'!L476)/AVERAGE('6050_Module3Project_Data'!$C$2:$C$253))</f>
        <v>3.9858629138497602E-2</v>
      </c>
      <c r="W476">
        <f>ABS(('6050_Module3Project_Data'!$C200-'Part 1'!M476)/AVERAGE('6050_Module3Project_Data'!$C$2:$C$253))</f>
        <v>4.1832240072825197E-2</v>
      </c>
      <c r="X476" s="41">
        <f>ABS(('6050_Module3Project_Data'!$C200-'Part 1'!N476)/AVERAGE('6050_Module3Project_Data'!$C$2:$C$253))</f>
        <v>4.0108720942229802E-2</v>
      </c>
      <c r="Z476" s="39">
        <f t="shared" si="44"/>
        <v>5.4990744939483092</v>
      </c>
      <c r="AA476">
        <f t="shared" si="45"/>
        <v>6.6260064475171632</v>
      </c>
      <c r="AB476">
        <f t="shared" si="46"/>
        <v>7.4384504512761191</v>
      </c>
      <c r="AC476">
        <f t="shared" si="47"/>
        <v>8.4161829646600772</v>
      </c>
      <c r="AE476" s="40">
        <f t="shared" si="39"/>
        <v>553.14650035149486</v>
      </c>
      <c r="AF476" s="40">
        <f t="shared" si="39"/>
        <v>554.27343230506369</v>
      </c>
      <c r="AG476" s="40">
        <f t="shared" si="39"/>
        <v>555.08587630882266</v>
      </c>
      <c r="AH476" s="40">
        <f t="shared" si="39"/>
        <v>556.06360882220656</v>
      </c>
      <c r="AJ476" s="42">
        <f>ABS(('6050_Module3Project_Data'!$E200-'Part 1'!AE476)/'6050_Module3Project_Data'!$E200)</f>
        <v>2.1602156963613638E-2</v>
      </c>
      <c r="AK476" s="42">
        <f>ABS(('6050_Module3Project_Data'!$E200-'Part 1'!AF476)/'6050_Module3Project_Data'!$E200)</f>
        <v>2.3683479206067601E-2</v>
      </c>
      <c r="AL476" s="42">
        <f>ABS(('6050_Module3Project_Data'!$E200-'Part 1'!AG476)/'6050_Module3Project_Data'!$E200)</f>
        <v>2.5183975993310945E-2</v>
      </c>
      <c r="AM476" s="42">
        <f>ABS(('6050_Module3Project_Data'!$E200-'Part 1'!AH476)/'6050_Module3Project_Data'!$E200)</f>
        <v>2.698974289949534E-2</v>
      </c>
      <c r="AO476">
        <f>ABS(('6050_Module3Project_Data'!$E200-'Part 1'!AE476)/AVERAGE('6050_Module3Project_Data'!$E$2:$E$253))</f>
        <v>2.6198605804345545E-2</v>
      </c>
      <c r="AP476">
        <f>ABS(('6050_Module3Project_Data'!$E200-'Part 1'!AF476)/AVERAGE('6050_Module3Project_Data'!$E$2:$E$253))</f>
        <v>2.8722786194003556E-2</v>
      </c>
      <c r="AQ476">
        <f>ABS(('6050_Module3Project_Data'!$E200-'Part 1'!AG476)/AVERAGE('6050_Module3Project_Data'!$E$2:$E$253))</f>
        <v>3.0542554650731746E-2</v>
      </c>
      <c r="AR476" s="41">
        <f>ABS(('6050_Module3Project_Data'!$E200-'Part 1'!AH476)/AVERAGE('6050_Module3Project_Data'!$E$2:$E$253))</f>
        <v>3.2732547781017002E-2</v>
      </c>
    </row>
    <row r="477" spans="5:44" x14ac:dyDescent="0.2">
      <c r="E477" s="39">
        <v>200</v>
      </c>
      <c r="F477" s="29">
        <f t="shared" si="40"/>
        <v>1.3366498433748384</v>
      </c>
      <c r="G477" s="29">
        <f t="shared" si="41"/>
        <v>1.1884293678517195</v>
      </c>
      <c r="H477" s="29">
        <f t="shared" si="42"/>
        <v>0.41837402906025012</v>
      </c>
      <c r="I477" s="29">
        <f t="shared" si="43"/>
        <v>-0.55644055693151728</v>
      </c>
      <c r="K477" s="40">
        <f t="shared" si="38"/>
        <v>170.48143350464809</v>
      </c>
      <c r="L477" s="40">
        <f t="shared" si="38"/>
        <v>170.33321302912498</v>
      </c>
      <c r="M477" s="40">
        <f t="shared" si="38"/>
        <v>169.56315769033353</v>
      </c>
      <c r="N477" s="40">
        <f t="shared" si="38"/>
        <v>168.58834310434176</v>
      </c>
      <c r="P477" s="42">
        <f>ABS(('6050_Module3Project_Data'!$C201-'Part 1'!K477)/'6050_Module3Project_Data'!$C201)</f>
        <v>2.1259721796658651E-2</v>
      </c>
      <c r="Q477" s="42">
        <f>ABS(('6050_Module3Project_Data'!$C201-'Part 1'!L477)/'6050_Module3Project_Data'!$C201)</f>
        <v>2.0371815128551119E-2</v>
      </c>
      <c r="R477" s="42">
        <f>ABS(('6050_Module3Project_Data'!$C201-'Part 1'!M477)/'6050_Module3Project_Data'!$C201)</f>
        <v>1.5758840654467126E-2</v>
      </c>
      <c r="S477" s="42">
        <f>ABS(('6050_Module3Project_Data'!$C201-'Part 1'!N477)/'6050_Module3Project_Data'!$C201)</f>
        <v>9.9192670866737002E-3</v>
      </c>
      <c r="U477">
        <f>ABS(('6050_Module3Project_Data'!$C201-'Part 1'!K477)/AVERAGE('6050_Module3Project_Data'!$C$2:$C$253))</f>
        <v>2.6498763329778505E-2</v>
      </c>
      <c r="V477">
        <f>ABS(('6050_Module3Project_Data'!$C201-'Part 1'!L477)/AVERAGE('6050_Module3Project_Data'!$C$2:$C$253))</f>
        <v>2.5392049475187445E-2</v>
      </c>
      <c r="W477">
        <f>ABS(('6050_Module3Project_Data'!$C201-'Part 1'!M477)/AVERAGE('6050_Module3Project_Data'!$C$2:$C$253))</f>
        <v>1.9642297902508207E-2</v>
      </c>
      <c r="X477" s="41">
        <f>ABS(('6050_Module3Project_Data'!$C201-'Part 1'!N477)/AVERAGE('6050_Module3Project_Data'!$C$2:$C$253))</f>
        <v>1.2363675943113201E-2</v>
      </c>
      <c r="Z477" s="39">
        <f t="shared" si="44"/>
        <v>3.6555699562530628</v>
      </c>
      <c r="AA477">
        <f t="shared" si="45"/>
        <v>2.4882245906991285</v>
      </c>
      <c r="AB477">
        <f t="shared" si="46"/>
        <v>0.74431126379369417</v>
      </c>
      <c r="AC477">
        <f t="shared" si="47"/>
        <v>-1.2915219626903238</v>
      </c>
      <c r="AE477" s="40">
        <f t="shared" si="39"/>
        <v>547.58454761927169</v>
      </c>
      <c r="AF477" s="40">
        <f t="shared" si="39"/>
        <v>546.41720225371773</v>
      </c>
      <c r="AG477" s="40">
        <f t="shared" si="39"/>
        <v>544.67328892681235</v>
      </c>
      <c r="AH477" s="40">
        <f t="shared" si="39"/>
        <v>542.63745570032825</v>
      </c>
      <c r="AJ477" s="42">
        <f>ABS(('6050_Module3Project_Data'!$E201-'Part 1'!AE477)/'6050_Module3Project_Data'!$E201)</f>
        <v>1.0415443027410045E-2</v>
      </c>
      <c r="AK477" s="42">
        <f>ABS(('6050_Module3Project_Data'!$E201-'Part 1'!AF477)/'6050_Module3Project_Data'!$E201)</f>
        <v>8.2614308482309353E-3</v>
      </c>
      <c r="AL477" s="42">
        <f>ABS(('6050_Module3Project_Data'!$E201-'Part 1'!AG477)/'6050_Module3Project_Data'!$E201)</f>
        <v>5.0435223727864111E-3</v>
      </c>
      <c r="AM477" s="42">
        <f>ABS(('6050_Module3Project_Data'!$E201-'Part 1'!AH477)/'6050_Module3Project_Data'!$E201)</f>
        <v>1.28695666907688E-3</v>
      </c>
      <c r="AO477">
        <f>ABS(('6050_Module3Project_Data'!$E201-'Part 1'!AE477)/AVERAGE('6050_Module3Project_Data'!$E$2:$E$253))</f>
        <v>1.2643044068368603E-2</v>
      </c>
      <c r="AP477">
        <f>ABS(('6050_Module3Project_Data'!$E201-'Part 1'!AF477)/AVERAGE('6050_Module3Project_Data'!$E$2:$E$253))</f>
        <v>1.0028342914179089E-2</v>
      </c>
      <c r="AQ477">
        <f>ABS(('6050_Module3Project_Data'!$E201-'Part 1'!AG477)/AVERAGE('6050_Module3Project_Data'!$E$2:$E$253))</f>
        <v>6.1222048309545422E-3</v>
      </c>
      <c r="AR477" s="41">
        <f>ABS(('6050_Module3Project_Data'!$E201-'Part 1'!AH477)/AVERAGE('6050_Module3Project_Data'!$E$2:$E$253))</f>
        <v>1.5622042997498785E-3</v>
      </c>
    </row>
    <row r="478" spans="5:44" x14ac:dyDescent="0.2">
      <c r="E478" s="39">
        <v>201</v>
      </c>
      <c r="F478" s="29">
        <f t="shared" si="40"/>
        <v>0.80384524734708007</v>
      </c>
      <c r="G478" s="29">
        <f t="shared" si="41"/>
        <v>0.18210836600545055</v>
      </c>
      <c r="H478" s="29">
        <f t="shared" si="42"/>
        <v>-0.62907427043427155</v>
      </c>
      <c r="I478" s="29">
        <f t="shared" si="43"/>
        <v>-1.1731866207974655</v>
      </c>
      <c r="K478" s="40">
        <f t="shared" si="38"/>
        <v>168.6212557718564</v>
      </c>
      <c r="L478" s="40">
        <f t="shared" si="38"/>
        <v>167.99951889051476</v>
      </c>
      <c r="M478" s="40">
        <f t="shared" si="38"/>
        <v>167.18833625407504</v>
      </c>
      <c r="N478" s="40">
        <f t="shared" si="38"/>
        <v>166.64422390371186</v>
      </c>
      <c r="P478" s="42">
        <f>ABS(('6050_Module3Project_Data'!$C202-'Part 1'!K478)/'6050_Module3Project_Data'!$C202)</f>
        <v>3.0468680896222067E-2</v>
      </c>
      <c r="Q478" s="42">
        <f>ABS(('6050_Module3Project_Data'!$C202-'Part 1'!L478)/'6050_Module3Project_Data'!$C202)</f>
        <v>2.666915763298958E-2</v>
      </c>
      <c r="R478" s="42">
        <f>ABS(('6050_Module3Project_Data'!$C202-'Part 1'!M478)/'6050_Module3Project_Data'!$C202)</f>
        <v>2.1711904186431645E-2</v>
      </c>
      <c r="S478" s="42">
        <f>ABS(('6050_Module3Project_Data'!$C202-'Part 1'!N478)/'6050_Module3Project_Data'!$C202)</f>
        <v>1.8386755566398242E-2</v>
      </c>
      <c r="U478">
        <f>ABS(('6050_Module3Project_Data'!$C202-'Part 1'!K478)/AVERAGE('6050_Module3Project_Data'!$C$2:$C$253))</f>
        <v>3.7227024014559351E-2</v>
      </c>
      <c r="V478">
        <f>ABS(('6050_Module3Project_Data'!$C202-'Part 1'!L478)/AVERAGE('6050_Module3Project_Data'!$C$2:$C$253))</f>
        <v>3.2584717895498876E-2</v>
      </c>
      <c r="W478">
        <f>ABS(('6050_Module3Project_Data'!$C202-'Part 1'!M478)/AVERAGE('6050_Module3Project_Data'!$C$2:$C$253))</f>
        <v>2.6527882231039513E-2</v>
      </c>
      <c r="X478" s="41">
        <f>ABS(('6050_Module3Project_Data'!$C202-'Part 1'!N478)/AVERAGE('6050_Module3Project_Data'!$C$2:$C$253))</f>
        <v>2.2465173118308906E-2</v>
      </c>
      <c r="Z478" s="39">
        <f t="shared" si="44"/>
        <v>2.685778933440226</v>
      </c>
      <c r="AA478">
        <f t="shared" si="45"/>
        <v>1.0155806912950285</v>
      </c>
      <c r="AB478">
        <f t="shared" si="46"/>
        <v>-0.41830658916919522</v>
      </c>
      <c r="AC478">
        <f t="shared" si="47"/>
        <v>-1.213012518786962</v>
      </c>
      <c r="AE478" s="40">
        <f t="shared" si="39"/>
        <v>545.42137143864772</v>
      </c>
      <c r="AF478" s="40">
        <f t="shared" si="39"/>
        <v>543.75117319650246</v>
      </c>
      <c r="AG478" s="40">
        <f t="shared" si="39"/>
        <v>542.31728591603826</v>
      </c>
      <c r="AH478" s="40">
        <f t="shared" si="39"/>
        <v>541.52257998642051</v>
      </c>
      <c r="AJ478" s="42">
        <f>ABS(('6050_Module3Project_Data'!$E202-'Part 1'!AE478)/'6050_Module3Project_Data'!$E202)</f>
        <v>2.7565315934898277E-2</v>
      </c>
      <c r="AK478" s="42">
        <f>ABS(('6050_Module3Project_Data'!$E202-'Part 1'!AF478)/'6050_Module3Project_Data'!$E202)</f>
        <v>2.4418688622079531E-2</v>
      </c>
      <c r="AL478" s="42">
        <f>ABS(('6050_Module3Project_Data'!$E202-'Part 1'!AG478)/'6050_Module3Project_Data'!$E202)</f>
        <v>2.1717267457597399E-2</v>
      </c>
      <c r="AM478" s="42">
        <f>ABS(('6050_Module3Project_Data'!$E202-'Part 1'!AH478)/'6050_Module3Project_Data'!$E202)</f>
        <v>2.0220053940846056E-2</v>
      </c>
      <c r="AO478">
        <f>ABS(('6050_Module3Project_Data'!$E202-'Part 1'!AE478)/AVERAGE('6050_Module3Project_Data'!$E$2:$E$253))</f>
        <v>3.2772410325438324E-2</v>
      </c>
      <c r="AP478">
        <f>ABS(('6050_Module3Project_Data'!$E202-'Part 1'!AF478)/AVERAGE('6050_Module3Project_Data'!$E$2:$E$253))</f>
        <v>2.903138440429617E-2</v>
      </c>
      <c r="AQ478">
        <f>ABS(('6050_Module3Project_Data'!$E202-'Part 1'!AG478)/AVERAGE('6050_Module3Project_Data'!$E$2:$E$253))</f>
        <v>2.5819664173215913E-2</v>
      </c>
      <c r="AR478" s="41">
        <f>ABS(('6050_Module3Project_Data'!$E202-'Part 1'!AH478)/AVERAGE('6050_Module3Project_Data'!$E$2:$E$253))</f>
        <v>2.4039626685829551E-2</v>
      </c>
    </row>
    <row r="479" spans="5:44" x14ac:dyDescent="0.2">
      <c r="E479" s="39">
        <v>202</v>
      </c>
      <c r="F479" s="29">
        <f t="shared" si="40"/>
        <v>0.14124669493654918</v>
      </c>
      <c r="G479" s="29">
        <f t="shared" si="41"/>
        <v>-0.89439398627895961</v>
      </c>
      <c r="H479" s="29">
        <f t="shared" si="42"/>
        <v>-1.7571182169970534</v>
      </c>
      <c r="I479" s="29">
        <f t="shared" si="43"/>
        <v>-2.241955335923953</v>
      </c>
      <c r="K479" s="40">
        <f t="shared" si="38"/>
        <v>165.44950970474028</v>
      </c>
      <c r="L479" s="40">
        <f t="shared" si="38"/>
        <v>164.41386902352477</v>
      </c>
      <c r="M479" s="40">
        <f t="shared" si="38"/>
        <v>163.5511447928067</v>
      </c>
      <c r="N479" s="40">
        <f t="shared" si="38"/>
        <v>163.06630767387978</v>
      </c>
      <c r="P479" s="42">
        <f>ABS(('6050_Module3Project_Data'!$C203-'Part 1'!K479)/'6050_Module3Project_Data'!$C203)</f>
        <v>3.1734781142826254E-2</v>
      </c>
      <c r="Q479" s="42">
        <f>ABS(('6050_Module3Project_Data'!$C203-'Part 1'!L479)/'6050_Module3Project_Data'!$C203)</f>
        <v>2.5276578193277839E-2</v>
      </c>
      <c r="R479" s="42">
        <f>ABS(('6050_Module3Project_Data'!$C203-'Part 1'!M479)/'6050_Module3Project_Data'!$C203)</f>
        <v>1.9896673490296293E-2</v>
      </c>
      <c r="S479" s="42">
        <f>ABS(('6050_Module3Project_Data'!$C203-'Part 1'!N479)/'6050_Module3Project_Data'!$C203)</f>
        <v>1.6873253719039933E-2</v>
      </c>
      <c r="U479">
        <f>ABS(('6050_Module3Project_Data'!$C203-'Part 1'!K479)/AVERAGE('6050_Module3Project_Data'!$C$2:$C$253))</f>
        <v>3.7997941096254262E-2</v>
      </c>
      <c r="V479">
        <f>ABS(('6050_Module3Project_Data'!$C203-'Part 1'!L479)/AVERAGE('6050_Module3Project_Data'!$C$2:$C$253))</f>
        <v>3.0265150560842946E-2</v>
      </c>
      <c r="W479">
        <f>ABS(('6050_Module3Project_Data'!$C203-'Part 1'!M479)/AVERAGE('6050_Module3Project_Data'!$C$2:$C$253))</f>
        <v>2.3823470654896439E-2</v>
      </c>
      <c r="X479" s="41">
        <f>ABS(('6050_Module3Project_Data'!$C203-'Part 1'!N479)/AVERAGE('6050_Module3Project_Data'!$C$2:$C$253))</f>
        <v>2.0203350325079084E-2</v>
      </c>
      <c r="Z479" s="39">
        <f t="shared" si="44"/>
        <v>0.71514940612726741</v>
      </c>
      <c r="AA479">
        <f t="shared" si="45"/>
        <v>-2.2575990664728098</v>
      </c>
      <c r="AB479">
        <f t="shared" si="46"/>
        <v>-4.467743857542418</v>
      </c>
      <c r="AC479">
        <f t="shared" si="47"/>
        <v>-5.9764974662570456</v>
      </c>
      <c r="AE479" s="40">
        <f t="shared" si="39"/>
        <v>536.28337320821015</v>
      </c>
      <c r="AF479" s="40">
        <f t="shared" si="39"/>
        <v>533.31062473561008</v>
      </c>
      <c r="AG479" s="40">
        <f t="shared" si="39"/>
        <v>531.10047994454044</v>
      </c>
      <c r="AH479" s="40">
        <f t="shared" si="39"/>
        <v>529.59172633582591</v>
      </c>
      <c r="AJ479" s="42">
        <f>ABS(('6050_Module3Project_Data'!$E203-'Part 1'!AE479)/'6050_Module3Project_Data'!$E203)</f>
        <v>1.0482745732881039E-2</v>
      </c>
      <c r="AK479" s="42">
        <f>ABS(('6050_Module3Project_Data'!$E203-'Part 1'!AF479)/'6050_Module3Project_Data'!$E203)</f>
        <v>4.8813954225109032E-3</v>
      </c>
      <c r="AL479" s="42">
        <f>ABS(('6050_Module3Project_Data'!$E203-'Part 1'!AG479)/'6050_Module3Project_Data'!$E203)</f>
        <v>7.1696801618108502E-4</v>
      </c>
      <c r="AM479" s="42">
        <f>ABS(('6050_Module3Project_Data'!$E203-'Part 1'!AH479)/'6050_Module3Project_Data'!$E203)</f>
        <v>2.1258750875456094E-3</v>
      </c>
      <c r="AO479">
        <f>ABS(('6050_Module3Project_Data'!$E203-'Part 1'!AE479)/AVERAGE('6050_Module3Project_Data'!$E$2:$E$253))</f>
        <v>1.246129499347862E-2</v>
      </c>
      <c r="AP479">
        <f>ABS(('6050_Module3Project_Data'!$E203-'Part 1'!AF479)/AVERAGE('6050_Module3Project_Data'!$E$2:$E$253))</f>
        <v>5.8027266796069369E-3</v>
      </c>
      <c r="AQ479">
        <f>ABS(('6050_Module3Project_Data'!$E203-'Part 1'!AG479)/AVERAGE('6050_Module3Project_Data'!$E$2:$E$253))</f>
        <v>8.5229101021666869E-4</v>
      </c>
      <c r="AR479" s="41">
        <f>ABS(('6050_Module3Project_Data'!$E203-'Part 1'!AH479)/AVERAGE('6050_Module3Project_Data'!$E$2:$E$253))</f>
        <v>2.5271200180024106E-3</v>
      </c>
    </row>
    <row r="480" spans="5:44" x14ac:dyDescent="0.2">
      <c r="E480" s="39">
        <v>203</v>
      </c>
      <c r="F480" s="29">
        <f t="shared" si="40"/>
        <v>-0.48073370122720493</v>
      </c>
      <c r="G480" s="29">
        <f t="shared" si="41"/>
        <v>-1.7240985061202643</v>
      </c>
      <c r="H480" s="29">
        <f t="shared" si="42"/>
        <v>-2.4840404583281539</v>
      </c>
      <c r="I480" s="29">
        <f t="shared" si="43"/>
        <v>-2.8233152958905676</v>
      </c>
      <c r="K480" s="40">
        <f t="shared" si="38"/>
        <v>161.85887402269432</v>
      </c>
      <c r="L480" s="40">
        <f t="shared" si="38"/>
        <v>160.61550921780125</v>
      </c>
      <c r="M480" s="40">
        <f t="shared" si="38"/>
        <v>159.85556726559335</v>
      </c>
      <c r="N480" s="40">
        <f t="shared" si="38"/>
        <v>159.51629242803094</v>
      </c>
      <c r="P480" s="42">
        <f>ABS(('6050_Module3Project_Data'!$C204-'Part 1'!K480)/'6050_Module3Project_Data'!$C204)</f>
        <v>6.2690489479423116E-3</v>
      </c>
      <c r="Q480" s="42">
        <f>ABS(('6050_Module3Project_Data'!$C204-'Part 1'!L480)/'6050_Module3Project_Data'!$C204)</f>
        <v>1.4608918864395834E-3</v>
      </c>
      <c r="R480" s="42">
        <f>ABS(('6050_Module3Project_Data'!$C204-'Part 1'!M480)/'6050_Module3Project_Data'!$C204)</f>
        <v>6.1854154574898946E-3</v>
      </c>
      <c r="S480" s="42">
        <f>ABS(('6050_Module3Project_Data'!$C204-'Part 1'!N480)/'6050_Module3Project_Data'!$C204)</f>
        <v>8.2946712532396515E-3</v>
      </c>
      <c r="U480">
        <f>ABS(('6050_Module3Project_Data'!$C204-'Part 1'!K480)/AVERAGE('6050_Module3Project_Data'!$C$2:$C$253))</f>
        <v>7.5292411199223992E-3</v>
      </c>
      <c r="V480">
        <f>ABS(('6050_Module3Project_Data'!$C204-'Part 1'!L480)/AVERAGE('6050_Module3Project_Data'!$C$2:$C$253))</f>
        <v>1.7545575659849088E-3</v>
      </c>
      <c r="W480">
        <f>ABS(('6050_Module3Project_Data'!$C204-'Part 1'!M480)/AVERAGE('6050_Module3Project_Data'!$C$2:$C$253))</f>
        <v>7.4287957859417702E-3</v>
      </c>
      <c r="X480" s="41">
        <f>ABS(('6050_Module3Project_Data'!$C204-'Part 1'!N480)/AVERAGE('6050_Module3Project_Data'!$C$2:$C$253))</f>
        <v>9.9620501282940265E-3</v>
      </c>
      <c r="Z480" s="39">
        <f t="shared" si="44"/>
        <v>-9.6708473481383894E-3</v>
      </c>
      <c r="AA480">
        <f t="shared" si="45"/>
        <v>-2.5181401843835904</v>
      </c>
      <c r="AB480">
        <f t="shared" si="46"/>
        <v>-3.532468659766824</v>
      </c>
      <c r="AC480">
        <f t="shared" si="47"/>
        <v>-3.5224609822512183</v>
      </c>
      <c r="AE480" s="40">
        <f t="shared" si="39"/>
        <v>532.64960109348499</v>
      </c>
      <c r="AF480" s="40">
        <f t="shared" si="39"/>
        <v>530.14113175644957</v>
      </c>
      <c r="AG480" s="40">
        <f t="shared" si="39"/>
        <v>529.12680328106637</v>
      </c>
      <c r="AH480" s="40">
        <f t="shared" si="39"/>
        <v>529.13681095858192</v>
      </c>
      <c r="AJ480" s="42">
        <f>ABS(('6050_Module3Project_Data'!$E204-'Part 1'!AE480)/'6050_Module3Project_Data'!$E204)</f>
        <v>1.3759694013885502E-2</v>
      </c>
      <c r="AK480" s="42">
        <f>ABS(('6050_Module3Project_Data'!$E204-'Part 1'!AF480)/'6050_Module3Project_Data'!$E204)</f>
        <v>8.98547640002508E-3</v>
      </c>
      <c r="AL480" s="42">
        <f>ABS(('6050_Module3Project_Data'!$E204-'Part 1'!AG480)/'6050_Module3Project_Data'!$E204)</f>
        <v>7.0549665062355129E-3</v>
      </c>
      <c r="AM480" s="42">
        <f>ABS(('6050_Module3Project_Data'!$E204-'Part 1'!AH480)/'6050_Module3Project_Data'!$E204)</f>
        <v>7.0740135121379333E-3</v>
      </c>
      <c r="AO480">
        <f>ABS(('6050_Module3Project_Data'!$E204-'Part 1'!AE480)/AVERAGE('6050_Module3Project_Data'!$E$2:$E$253))</f>
        <v>1.6193400507384707E-2</v>
      </c>
      <c r="AP480">
        <f>ABS(('6050_Module3Project_Data'!$E204-'Part 1'!AF480)/AVERAGE('6050_Module3Project_Data'!$E$2:$E$253))</f>
        <v>1.0574756818605388E-2</v>
      </c>
      <c r="AQ480">
        <f>ABS(('6050_Module3Project_Data'!$E204-'Part 1'!AG480)/AVERAGE('6050_Module3Project_Data'!$E$2:$E$253))</f>
        <v>8.3027935131673586E-3</v>
      </c>
      <c r="AR480" s="41">
        <f>ABS(('6050_Module3Project_Data'!$E204-'Part 1'!AH480)/AVERAGE('6050_Module3Project_Data'!$E$2:$E$253))</f>
        <v>8.3252094037193688E-3</v>
      </c>
    </row>
    <row r="481" spans="5:44" x14ac:dyDescent="0.2">
      <c r="E481" s="39">
        <v>204</v>
      </c>
      <c r="F481" s="29">
        <f t="shared" si="40"/>
        <v>-0.56328055985235037</v>
      </c>
      <c r="G481" s="29">
        <f t="shared" si="41"/>
        <v>-1.3918463014133311</v>
      </c>
      <c r="H481" s="29">
        <f t="shared" si="42"/>
        <v>-1.5296969799430205</v>
      </c>
      <c r="I481" s="29">
        <f t="shared" si="43"/>
        <v>-1.2794374546604588</v>
      </c>
      <c r="K481" s="40">
        <f t="shared" si="38"/>
        <v>160.88285916971623</v>
      </c>
      <c r="L481" s="40">
        <f t="shared" si="38"/>
        <v>160.05429342815526</v>
      </c>
      <c r="M481" s="40">
        <f t="shared" si="38"/>
        <v>159.91644274962556</v>
      </c>
      <c r="N481" s="40">
        <f t="shared" si="38"/>
        <v>160.16670227490812</v>
      </c>
      <c r="P481" s="42">
        <f>ABS(('6050_Module3Project_Data'!$C205-'Part 1'!K481)/'6050_Module3Project_Data'!$C205)</f>
        <v>1.02725026615964E-2</v>
      </c>
      <c r="Q481" s="42">
        <f>ABS(('6050_Module3Project_Data'!$C205-'Part 1'!L481)/'6050_Module3Project_Data'!$C205)</f>
        <v>5.069479855646512E-3</v>
      </c>
      <c r="R481" s="42">
        <f>ABS(('6050_Module3Project_Data'!$C205-'Part 1'!M481)/'6050_Module3Project_Data'!$C205)</f>
        <v>4.2038391608544834E-3</v>
      </c>
      <c r="S481" s="42">
        <f>ABS(('6050_Module3Project_Data'!$C205-'Part 1'!N481)/'6050_Module3Project_Data'!$C205)</f>
        <v>5.7753572096194018E-3</v>
      </c>
      <c r="U481">
        <f>ABS(('6050_Module3Project_Data'!$C205-'Part 1'!K481)/AVERAGE('6050_Module3Project_Data'!$C$2:$C$253))</f>
        <v>1.2214470647043165E-2</v>
      </c>
      <c r="V481">
        <f>ABS(('6050_Module3Project_Data'!$C205-'Part 1'!L481)/AVERAGE('6050_Module3Project_Data'!$C$2:$C$253))</f>
        <v>6.0278410171711854E-3</v>
      </c>
      <c r="W481">
        <f>ABS(('6050_Module3Project_Data'!$C205-'Part 1'!M481)/AVERAGE('6050_Module3Project_Data'!$C$2:$C$253))</f>
        <v>4.9985550480420096E-3</v>
      </c>
      <c r="X481" s="41">
        <f>ABS(('6050_Module3Project_Data'!$C205-'Part 1'!N481)/AVERAGE('6050_Module3Project_Data'!$C$2:$C$253))</f>
        <v>6.8671611424165422E-3</v>
      </c>
      <c r="Z481" s="39">
        <f t="shared" si="44"/>
        <v>-0.87645136277849811</v>
      </c>
      <c r="AA481">
        <f t="shared" si="45"/>
        <v>-3.248313480430129</v>
      </c>
      <c r="AB481">
        <f t="shared" si="46"/>
        <v>-4.0191315186066916</v>
      </c>
      <c r="AC481">
        <f t="shared" si="47"/>
        <v>-4.1793509360501933</v>
      </c>
      <c r="AE481" s="40">
        <f t="shared" si="39"/>
        <v>527.43924715355467</v>
      </c>
      <c r="AF481" s="40">
        <f t="shared" si="39"/>
        <v>525.06738503590304</v>
      </c>
      <c r="AG481" s="40">
        <f t="shared" si="39"/>
        <v>524.29656699772647</v>
      </c>
      <c r="AH481" s="40">
        <f t="shared" si="39"/>
        <v>524.13634758028297</v>
      </c>
      <c r="AJ481" s="42">
        <f>ABS(('6050_Module3Project_Data'!$E205-'Part 1'!AE481)/'6050_Module3Project_Data'!$E205)</f>
        <v>7.8497618466875821E-2</v>
      </c>
      <c r="AK481" s="42">
        <f>ABS(('6050_Module3Project_Data'!$E205-'Part 1'!AF481)/'6050_Module3Project_Data'!$E205)</f>
        <v>7.3647680471127186E-2</v>
      </c>
      <c r="AL481" s="42">
        <f>ABS(('6050_Module3Project_Data'!$E205-'Part 1'!AG481)/'6050_Module3Project_Data'!$E205)</f>
        <v>7.2071526586236792E-2</v>
      </c>
      <c r="AM481" s="42">
        <f>ABS(('6050_Module3Project_Data'!$E205-'Part 1'!AH481)/'6050_Module3Project_Data'!$E205)</f>
        <v>7.1743913005947679E-2</v>
      </c>
      <c r="AO481">
        <f>ABS(('6050_Module3Project_Data'!$E205-'Part 1'!AE481)/AVERAGE('6050_Module3Project_Data'!$E$2:$E$253))</f>
        <v>8.5986927007318914E-2</v>
      </c>
      <c r="AP481">
        <f>ABS(('6050_Module3Project_Data'!$E205-'Part 1'!AF481)/AVERAGE('6050_Module3Project_Data'!$E$2:$E$253))</f>
        <v>8.0674265647962651E-2</v>
      </c>
      <c r="AQ481">
        <f>ABS(('6050_Module3Project_Data'!$E205-'Part 1'!AG481)/AVERAGE('6050_Module3Project_Data'!$E$2:$E$253))</f>
        <v>7.8947733917454646E-2</v>
      </c>
      <c r="AR481" s="41">
        <f>ABS(('6050_Module3Project_Data'!$E205-'Part 1'!AH481)/AVERAGE('6050_Module3Project_Data'!$E$2:$E$253))</f>
        <v>7.8588863348319951E-2</v>
      </c>
    </row>
    <row r="482" spans="5:44" x14ac:dyDescent="0.2">
      <c r="E482" s="39">
        <v>205</v>
      </c>
      <c r="F482" s="29">
        <f t="shared" si="40"/>
        <v>-0.71452193543010933</v>
      </c>
      <c r="G482" s="29">
        <f t="shared" si="41"/>
        <v>-1.3629027559444569</v>
      </c>
      <c r="H482" s="29">
        <f t="shared" si="42"/>
        <v>-1.4035712546218952</v>
      </c>
      <c r="I482" s="29">
        <f t="shared" si="43"/>
        <v>-1.3114774411250079</v>
      </c>
      <c r="K482" s="40">
        <f t="shared" si="38"/>
        <v>159.41213035639734</v>
      </c>
      <c r="L482" s="40">
        <f t="shared" si="38"/>
        <v>158.76374953588299</v>
      </c>
      <c r="M482" s="40">
        <f t="shared" si="38"/>
        <v>158.72308103720553</v>
      </c>
      <c r="N482" s="40">
        <f t="shared" si="38"/>
        <v>158.81517485070242</v>
      </c>
      <c r="P482" s="42">
        <f>ABS(('6050_Module3Project_Data'!$C206-'Part 1'!K482)/'6050_Module3Project_Data'!$C206)</f>
        <v>3.7282648859150078E-3</v>
      </c>
      <c r="Q482" s="42">
        <f>ABS(('6050_Module3Project_Data'!$C206-'Part 1'!L482)/'6050_Module3Project_Data'!$C206)</f>
        <v>3.5422340719784334E-4</v>
      </c>
      <c r="R482" s="42">
        <f>ABS(('6050_Module3Project_Data'!$C206-'Part 1'!M482)/'6050_Module3Project_Data'!$C206)</f>
        <v>6.1029000339590399E-4</v>
      </c>
      <c r="S482" s="42">
        <f>ABS(('6050_Module3Project_Data'!$C206-'Part 1'!N482)/'6050_Module3Project_Data'!$C206)</f>
        <v>3.0427207375947871E-5</v>
      </c>
      <c r="U482">
        <f>ABS(('6050_Module3Project_Data'!$C206-'Part 1'!K482)/AVERAGE('6050_Module3Project_Data'!$C$2:$C$253))</f>
        <v>4.4211893655377475E-3</v>
      </c>
      <c r="V482">
        <f>ABS(('6050_Module3Project_Data'!$C206-'Part 1'!L482)/AVERAGE('6050_Module3Project_Data'!$C$2:$C$253))</f>
        <v>4.2005834050154819E-4</v>
      </c>
      <c r="W482">
        <f>ABS(('6050_Module3Project_Data'!$C206-'Part 1'!M482)/AVERAGE('6050_Module3Project_Data'!$C$2:$C$253))</f>
        <v>7.2371673029497196E-4</v>
      </c>
      <c r="X482" s="41">
        <f>ABS(('6050_Module3Project_Data'!$C206-'Part 1'!N482)/AVERAGE('6050_Module3Project_Data'!$C$2:$C$253))</f>
        <v>3.6082319735856651E-5</v>
      </c>
      <c r="Z482" s="39">
        <f t="shared" si="44"/>
        <v>-5.4130463761827876</v>
      </c>
      <c r="AA482">
        <f t="shared" si="45"/>
        <v>-11.372758660178054</v>
      </c>
      <c r="AB482">
        <f t="shared" si="46"/>
        <v>-15.743308465322642</v>
      </c>
      <c r="AC482">
        <f t="shared" si="47"/>
        <v>-19.683411331049992</v>
      </c>
      <c r="AE482" s="40">
        <f t="shared" si="39"/>
        <v>499.34322571035051</v>
      </c>
      <c r="AF482" s="40">
        <f t="shared" si="39"/>
        <v>493.38351342635519</v>
      </c>
      <c r="AG482" s="40">
        <f t="shared" si="39"/>
        <v>489.01296362121064</v>
      </c>
      <c r="AH482" s="40">
        <f t="shared" si="39"/>
        <v>485.0728607554833</v>
      </c>
      <c r="AJ482" s="42">
        <f>ABS(('6050_Module3Project_Data'!$E206-'Part 1'!AE482)/'6050_Module3Project_Data'!$E206)</f>
        <v>2.9085617934605696E-2</v>
      </c>
      <c r="AK482" s="42">
        <f>ABS(('6050_Module3Project_Data'!$E206-'Part 1'!AF482)/'6050_Module3Project_Data'!$E206)</f>
        <v>1.6803376216470673E-2</v>
      </c>
      <c r="AL482" s="42">
        <f>ABS(('6050_Module3Project_Data'!$E206-'Part 1'!AG482)/'6050_Module3Project_Data'!$E206)</f>
        <v>7.796204965588277E-3</v>
      </c>
      <c r="AM482" s="42">
        <f>ABS(('6050_Module3Project_Data'!$E206-'Part 1'!AH482)/'6050_Module3Project_Data'!$E206)</f>
        <v>3.2386752870626896E-4</v>
      </c>
      <c r="AO482">
        <f>ABS(('6050_Module3Project_Data'!$E206-'Part 1'!AE482)/AVERAGE('6050_Module3Project_Data'!$E$2:$E$253))</f>
        <v>3.1611757652343454E-2</v>
      </c>
      <c r="AP482">
        <f>ABS(('6050_Module3Project_Data'!$E206-'Part 1'!AF482)/AVERAGE('6050_Module3Project_Data'!$E$2:$E$253))</f>
        <v>1.8262780522335976E-2</v>
      </c>
      <c r="AQ482">
        <f>ABS(('6050_Module3Project_Data'!$E206-'Part 1'!AG482)/AVERAGE('6050_Module3Project_Data'!$E$2:$E$253))</f>
        <v>8.4733197876104994E-3</v>
      </c>
      <c r="AR482" s="41">
        <f>ABS(('6050_Module3Project_Data'!$E206-'Part 1'!AH482)/AVERAGE('6050_Module3Project_Data'!$E$2:$E$253))</f>
        <v>3.5199602263718432E-4</v>
      </c>
    </row>
    <row r="483" spans="5:44" x14ac:dyDescent="0.2">
      <c r="E483" s="39">
        <v>206</v>
      </c>
      <c r="F483" s="29">
        <f t="shared" si="40"/>
        <v>-0.7284149473633843</v>
      </c>
      <c r="G483" s="29">
        <f t="shared" si="41"/>
        <v>-1.1313364516052675</v>
      </c>
      <c r="H483" s="29">
        <f t="shared" si="42"/>
        <v>-1.0318206989066485</v>
      </c>
      <c r="I483" s="29">
        <f t="shared" si="43"/>
        <v>-0.88948508430218864</v>
      </c>
      <c r="K483" s="40">
        <f t="shared" si="38"/>
        <v>158.61425034936758</v>
      </c>
      <c r="L483" s="40">
        <f t="shared" si="38"/>
        <v>158.21132884512568</v>
      </c>
      <c r="M483" s="40">
        <f t="shared" si="38"/>
        <v>158.31084459782431</v>
      </c>
      <c r="N483" s="40">
        <f t="shared" si="38"/>
        <v>158.45318021242878</v>
      </c>
      <c r="P483" s="42">
        <f>ABS(('6050_Module3Project_Data'!$C207-'Part 1'!K483)/'6050_Module3Project_Data'!$C207)</f>
        <v>1.0022162268167755E-2</v>
      </c>
      <c r="Q483" s="42">
        <f>ABS(('6050_Module3Project_Data'!$C207-'Part 1'!L483)/'6050_Module3Project_Data'!$C207)</f>
        <v>1.2536963798714133E-2</v>
      </c>
      <c r="R483" s="42">
        <f>ABS(('6050_Module3Project_Data'!$C207-'Part 1'!M483)/'6050_Module3Project_Data'!$C207)</f>
        <v>1.1915844388195516E-2</v>
      </c>
      <c r="S483" s="42">
        <f>ABS(('6050_Module3Project_Data'!$C207-'Part 1'!N483)/'6050_Module3Project_Data'!$C207)</f>
        <v>1.1027468320673289E-2</v>
      </c>
      <c r="U483">
        <f>ABS(('6050_Module3Project_Data'!$C207-'Part 1'!K483)/AVERAGE('6050_Module3Project_Data'!$C$2:$C$253))</f>
        <v>1.1989616867334357E-2</v>
      </c>
      <c r="V483">
        <f>ABS(('6050_Module3Project_Data'!$C207-'Part 1'!L483)/AVERAGE('6050_Module3Project_Data'!$C$2:$C$253))</f>
        <v>1.4998100071044186E-2</v>
      </c>
      <c r="W483">
        <f>ABS(('6050_Module3Project_Data'!$C207-'Part 1'!M483)/AVERAGE('6050_Module3Project_Data'!$C$2:$C$253))</f>
        <v>1.4255048465839611E-2</v>
      </c>
      <c r="X483" s="41">
        <f>ABS(('6050_Module3Project_Data'!$C207-'Part 1'!N483)/AVERAGE('6050_Module3Project_Data'!$C$2:$C$253))</f>
        <v>1.3192274944647369E-2</v>
      </c>
      <c r="Z483" s="39">
        <f t="shared" si="44"/>
        <v>-6.6735884313302192</v>
      </c>
      <c r="AA483">
        <f t="shared" si="45"/>
        <v>-11.509957856874809</v>
      </c>
      <c r="AB483">
        <f t="shared" si="46"/>
        <v>-13.326777377281026</v>
      </c>
      <c r="AC483">
        <f t="shared" si="47"/>
        <v>-13.309287587745954</v>
      </c>
      <c r="AE483" s="40">
        <f t="shared" si="39"/>
        <v>486.36692700328308</v>
      </c>
      <c r="AF483" s="40">
        <f t="shared" si="39"/>
        <v>481.53055757773853</v>
      </c>
      <c r="AG483" s="40">
        <f t="shared" si="39"/>
        <v>479.71373805733231</v>
      </c>
      <c r="AH483" s="40">
        <f t="shared" si="39"/>
        <v>479.7312278468674</v>
      </c>
      <c r="AJ483" s="42">
        <f>ABS(('6050_Module3Project_Data'!$E207-'Part 1'!AE483)/'6050_Module3Project_Data'!$E207)</f>
        <v>3.9179810793366172E-3</v>
      </c>
      <c r="AK483" s="42">
        <f>ABS(('6050_Module3Project_Data'!$E207-'Part 1'!AF483)/'6050_Module3Project_Data'!$E207)</f>
        <v>1.3822891043763665E-2</v>
      </c>
      <c r="AL483" s="42">
        <f>ABS(('6050_Module3Project_Data'!$E207-'Part 1'!AG483)/'6050_Module3Project_Data'!$E207)</f>
        <v>1.7543746956091129E-2</v>
      </c>
      <c r="AM483" s="42">
        <f>ABS(('6050_Module3Project_Data'!$E207-'Part 1'!AH483)/'6050_Module3Project_Data'!$E207)</f>
        <v>1.750792777533813E-2</v>
      </c>
      <c r="AO483">
        <f>ABS(('6050_Module3Project_Data'!$E207-'Part 1'!AE483)/AVERAGE('6050_Module3Project_Data'!$E$2:$E$253))</f>
        <v>4.285030962151791E-3</v>
      </c>
      <c r="AP483">
        <f>ABS(('6050_Module3Project_Data'!$E207-'Part 1'!AF483)/AVERAGE('6050_Module3Project_Data'!$E$2:$E$253))</f>
        <v>1.5117866806801151E-2</v>
      </c>
      <c r="AQ483">
        <f>ABS(('6050_Module3Project_Data'!$E207-'Part 1'!AG483)/AVERAGE('6050_Module3Project_Data'!$E$2:$E$253))</f>
        <v>1.9187305241334971E-2</v>
      </c>
      <c r="AR483" s="41">
        <f>ABS(('6050_Module3Project_Data'!$E207-'Part 1'!AH483)/AVERAGE('6050_Module3Project_Data'!$E$2:$E$253))</f>
        <v>1.9148130397082918E-2</v>
      </c>
    </row>
    <row r="484" spans="5:44" x14ac:dyDescent="0.2">
      <c r="E484" s="39">
        <v>207</v>
      </c>
      <c r="F484" s="29">
        <f t="shared" si="40"/>
        <v>-0.47745164949842067</v>
      </c>
      <c r="G484" s="29">
        <f t="shared" si="41"/>
        <v>-0.46824125417858692</v>
      </c>
      <c r="H484" s="29">
        <f t="shared" si="42"/>
        <v>-9.6887354385799151E-2</v>
      </c>
      <c r="I484" s="29">
        <f t="shared" si="43"/>
        <v>0.24322421670870942</v>
      </c>
      <c r="K484" s="40">
        <f t="shared" si="38"/>
        <v>159.39161518919397</v>
      </c>
      <c r="L484" s="40">
        <f t="shared" si="38"/>
        <v>159.4008255845138</v>
      </c>
      <c r="M484" s="40">
        <f t="shared" si="38"/>
        <v>159.7721794843066</v>
      </c>
      <c r="N484" s="40">
        <f t="shared" si="38"/>
        <v>160.1122910554011</v>
      </c>
      <c r="P484" s="42">
        <f>ABS(('6050_Module3Project_Data'!$C208-'Part 1'!K484)/'6050_Module3Project_Data'!$C208)</f>
        <v>5.9892597589036745E-3</v>
      </c>
      <c r="Q484" s="42">
        <f>ABS(('6050_Module3Project_Data'!$C208-'Part 1'!L484)/'6050_Module3Project_Data'!$C208)</f>
        <v>5.9318211548785721E-3</v>
      </c>
      <c r="R484" s="42">
        <f>ABS(('6050_Module3Project_Data'!$C208-'Part 1'!M484)/'6050_Module3Project_Data'!$C208)</f>
        <v>3.6159542607115281E-3</v>
      </c>
      <c r="S484" s="42">
        <f>ABS(('6050_Module3Project_Data'!$C208-'Part 1'!N484)/'6050_Module3Project_Data'!$C208)</f>
        <v>1.4949232758199053E-3</v>
      </c>
      <c r="U484">
        <f>ABS(('6050_Module3Project_Data'!$C208-'Part 1'!K484)/AVERAGE('6050_Module3Project_Data'!$C$2:$C$253))</f>
        <v>7.1709168768746383E-3</v>
      </c>
      <c r="V484">
        <f>ABS(('6050_Module3Project_Data'!$C208-'Part 1'!L484)/AVERAGE('6050_Module3Project_Data'!$C$2:$C$253))</f>
        <v>7.102145864835061E-3</v>
      </c>
      <c r="W484">
        <f>ABS(('6050_Module3Project_Data'!$C208-'Part 1'!M484)/AVERAGE('6050_Module3Project_Data'!$C$2:$C$253))</f>
        <v>4.3293676477457457E-3</v>
      </c>
      <c r="X484" s="41">
        <f>ABS(('6050_Module3Project_Data'!$C208-'Part 1'!N484)/AVERAGE('6050_Module3Project_Data'!$C$2:$C$253))</f>
        <v>1.7898656895408984E-3</v>
      </c>
      <c r="Z484" s="39">
        <f t="shared" si="44"/>
        <v>-5.9101327412177875</v>
      </c>
      <c r="AA484">
        <f t="shared" si="45"/>
        <v>-8.0484987064321096</v>
      </c>
      <c r="AB484">
        <f t="shared" si="46"/>
        <v>-7.0444969393732464</v>
      </c>
      <c r="AC484">
        <f t="shared" si="47"/>
        <v>-4.9469055021636379</v>
      </c>
      <c r="AE484" s="40">
        <f t="shared" si="39"/>
        <v>484.27407271262746</v>
      </c>
      <c r="AF484" s="40">
        <f t="shared" si="39"/>
        <v>482.13570674741317</v>
      </c>
      <c r="AG484" s="40">
        <f t="shared" si="39"/>
        <v>483.13970851447203</v>
      </c>
      <c r="AH484" s="40">
        <f t="shared" si="39"/>
        <v>485.23729995168162</v>
      </c>
      <c r="AJ484" s="42">
        <f>ABS(('6050_Module3Project_Data'!$E208-'Part 1'!AE484)/'6050_Module3Project_Data'!$E208)</f>
        <v>8.1228853985270393E-3</v>
      </c>
      <c r="AK484" s="42">
        <f>ABS(('6050_Module3Project_Data'!$E208-'Part 1'!AF484)/'6050_Module3Project_Data'!$E208)</f>
        <v>1.2502628983927207E-2</v>
      </c>
      <c r="AL484" s="42">
        <f>ABS(('6050_Module3Project_Data'!$E208-'Part 1'!AG484)/'6050_Module3Project_Data'!$E208)</f>
        <v>1.0446259601633076E-2</v>
      </c>
      <c r="AM484" s="42">
        <f>ABS(('6050_Module3Project_Data'!$E208-'Part 1'!AH484)/'6050_Module3Project_Data'!$E208)</f>
        <v>6.1500293064654446E-3</v>
      </c>
      <c r="AO484">
        <f>ABS(('6050_Module3Project_Data'!$E208-'Part 1'!AE484)/AVERAGE('6050_Module3Project_Data'!$E$2:$E$253))</f>
        <v>8.8831371911367099E-3</v>
      </c>
      <c r="AP484">
        <f>ABS(('6050_Module3Project_Data'!$E208-'Part 1'!AF484)/AVERAGE('6050_Module3Project_Data'!$E$2:$E$253))</f>
        <v>1.3672797665500371E-2</v>
      </c>
      <c r="AQ484">
        <f>ABS(('6050_Module3Project_Data'!$E208-'Part 1'!AG484)/AVERAGE('6050_Module3Project_Data'!$E$2:$E$253))</f>
        <v>1.1423964837958045E-2</v>
      </c>
      <c r="AR484" s="41">
        <f>ABS(('6050_Module3Project_Data'!$E208-'Part 1'!AH484)/AVERAGE('6050_Module3Project_Data'!$E$2:$E$253))</f>
        <v>6.7256339808450935E-3</v>
      </c>
    </row>
    <row r="485" spans="5:44" x14ac:dyDescent="0.2">
      <c r="E485" s="39">
        <v>208</v>
      </c>
      <c r="F485" s="29">
        <f t="shared" si="40"/>
        <v>-0.32400874024182336</v>
      </c>
      <c r="G485" s="29">
        <f t="shared" si="41"/>
        <v>-0.16503959379332561</v>
      </c>
      <c r="H485" s="29">
        <f t="shared" si="42"/>
        <v>0.13510279631642008</v>
      </c>
      <c r="I485" s="29">
        <f t="shared" si="43"/>
        <v>0.28045516076939486</v>
      </c>
      <c r="K485" s="40">
        <f t="shared" si="38"/>
        <v>159.83482099523513</v>
      </c>
      <c r="L485" s="40">
        <f t="shared" si="38"/>
        <v>159.99379014168363</v>
      </c>
      <c r="M485" s="40">
        <f t="shared" si="38"/>
        <v>160.29393253179339</v>
      </c>
      <c r="N485" s="40">
        <f t="shared" si="38"/>
        <v>160.43928489624636</v>
      </c>
      <c r="P485" s="42">
        <f>ABS(('6050_Module3Project_Data'!$C209-'Part 1'!K485)/'6050_Module3Project_Data'!$C209)</f>
        <v>2.7274661185998535E-2</v>
      </c>
      <c r="Q485" s="42">
        <f>ABS(('6050_Module3Project_Data'!$C209-'Part 1'!L485)/'6050_Module3Project_Data'!$C209)</f>
        <v>2.6307204183342658E-2</v>
      </c>
      <c r="R485" s="42">
        <f>ABS(('6050_Module3Project_Data'!$C209-'Part 1'!M485)/'6050_Module3Project_Data'!$C209)</f>
        <v>2.4480592771048092E-2</v>
      </c>
      <c r="S485" s="42">
        <f>ABS(('6050_Module3Project_Data'!$C209-'Part 1'!N485)/'6050_Module3Project_Data'!$C209)</f>
        <v>2.35960050005012E-2</v>
      </c>
      <c r="U485">
        <f>ABS(('6050_Module3Project_Data'!$C209-'Part 1'!K485)/AVERAGE('6050_Module3Project_Data'!$C$2:$C$253))</f>
        <v>3.3463216159086477E-2</v>
      </c>
      <c r="V485">
        <f>ABS(('6050_Module3Project_Data'!$C209-'Part 1'!L485)/AVERAGE('6050_Module3Project_Data'!$C$2:$C$253))</f>
        <v>3.2276245491193643E-2</v>
      </c>
      <c r="W485">
        <f>ABS(('6050_Module3Project_Data'!$C209-'Part 1'!M485)/AVERAGE('6050_Module3Project_Data'!$C$2:$C$253))</f>
        <v>3.0035180346096788E-2</v>
      </c>
      <c r="X485" s="41">
        <f>ABS(('6050_Module3Project_Data'!$C209-'Part 1'!N485)/AVERAGE('6050_Module3Project_Data'!$C$2:$C$253))</f>
        <v>2.894988173961251E-2</v>
      </c>
      <c r="Z485" s="39">
        <f t="shared" si="44"/>
        <v>-4.9614120234356571</v>
      </c>
      <c r="AA485">
        <f t="shared" si="45"/>
        <v>-5.2957108847821193</v>
      </c>
      <c r="AB485">
        <f t="shared" si="46"/>
        <v>-3.5177162671335793</v>
      </c>
      <c r="AC485">
        <f t="shared" si="47"/>
        <v>-1.9226044222784351</v>
      </c>
      <c r="AE485" s="40">
        <f t="shared" si="39"/>
        <v>484.05626427810245</v>
      </c>
      <c r="AF485" s="40">
        <f t="shared" si="39"/>
        <v>483.72196541675601</v>
      </c>
      <c r="AG485" s="40">
        <f t="shared" si="39"/>
        <v>485.49996003440458</v>
      </c>
      <c r="AH485" s="40">
        <f t="shared" si="39"/>
        <v>487.09507187925971</v>
      </c>
      <c r="AJ485" s="42">
        <f>ABS(('6050_Module3Project_Data'!$E209-'Part 1'!AE485)/'6050_Module3Project_Data'!$E209)</f>
        <v>9.9681518717711654E-3</v>
      </c>
      <c r="AK485" s="42">
        <f>ABS(('6050_Module3Project_Data'!$E209-'Part 1'!AF485)/'6050_Module3Project_Data'!$E209)</f>
        <v>1.0651887511510413E-2</v>
      </c>
      <c r="AL485" s="42">
        <f>ABS(('6050_Module3Project_Data'!$E209-'Part 1'!AG485)/'6050_Module3Project_Data'!$E209)</f>
        <v>7.0153860814590064E-3</v>
      </c>
      <c r="AM485" s="42">
        <f>ABS(('6050_Module3Project_Data'!$E209-'Part 1'!AH485)/'6050_Module3Project_Data'!$E209)</f>
        <v>3.7529316019403775E-3</v>
      </c>
      <c r="AO485">
        <f>ABS(('6050_Module3Project_Data'!$E209-'Part 1'!AE485)/AVERAGE('6050_Module3Project_Data'!$E$2:$E$253))</f>
        <v>1.0916515117096079E-2</v>
      </c>
      <c r="AP485">
        <f>ABS(('6050_Module3Project_Data'!$E209-'Part 1'!AF485)/AVERAGE('6050_Module3Project_Data'!$E$2:$E$253))</f>
        <v>1.1665300904404177E-2</v>
      </c>
      <c r="AQ485">
        <f>ABS(('6050_Module3Project_Data'!$E209-'Part 1'!AG485)/AVERAGE('6050_Module3Project_Data'!$E$2:$E$253))</f>
        <v>7.6828251812043388E-3</v>
      </c>
      <c r="AR485" s="41">
        <f>ABS(('6050_Module3Project_Data'!$E209-'Part 1'!AH485)/AVERAGE('6050_Module3Project_Data'!$E$2:$E$253))</f>
        <v>4.109982983107407E-3</v>
      </c>
    </row>
    <row r="486" spans="5:44" x14ac:dyDescent="0.2">
      <c r="E486" s="39">
        <v>209</v>
      </c>
      <c r="F486" s="29">
        <f t="shared" si="40"/>
        <v>0.23971317554930854</v>
      </c>
      <c r="G486" s="29">
        <f t="shared" si="41"/>
        <v>0.89881657920953917</v>
      </c>
      <c r="H486" s="29">
        <f t="shared" si="42"/>
        <v>1.5508016217548699</v>
      </c>
      <c r="I486" s="29">
        <f t="shared" si="43"/>
        <v>2.0517717031249481</v>
      </c>
      <c r="K486" s="40">
        <f t="shared" si="38"/>
        <v>162.89314374974009</v>
      </c>
      <c r="L486" s="40">
        <f t="shared" si="38"/>
        <v>163.55224715340034</v>
      </c>
      <c r="M486" s="40">
        <f t="shared" si="38"/>
        <v>164.20423219594565</v>
      </c>
      <c r="N486" s="40">
        <f t="shared" si="38"/>
        <v>164.70520227731575</v>
      </c>
      <c r="P486" s="42">
        <f>ABS(('6050_Module3Project_Data'!$C210-'Part 1'!K486)/'6050_Module3Project_Data'!$C210)</f>
        <v>3.0063020009365966E-2</v>
      </c>
      <c r="Q486" s="42">
        <f>ABS(('6050_Module3Project_Data'!$C210-'Part 1'!L486)/'6050_Module3Project_Data'!$C210)</f>
        <v>3.4230893664722421E-2</v>
      </c>
      <c r="R486" s="42">
        <f>ABS(('6050_Module3Project_Data'!$C210-'Part 1'!M486)/'6050_Module3Project_Data'!$C210)</f>
        <v>3.8353754004117301E-2</v>
      </c>
      <c r="S486" s="42">
        <f>ABS(('6050_Module3Project_Data'!$C210-'Part 1'!N486)/'6050_Module3Project_Data'!$C210)</f>
        <v>4.1521663610817647E-2</v>
      </c>
      <c r="U486">
        <f>ABS(('6050_Module3Project_Data'!$C210-'Part 1'!K486)/AVERAGE('6050_Module3Project_Data'!$C$2:$C$253))</f>
        <v>3.5497581052551096E-2</v>
      </c>
      <c r="V486">
        <f>ABS(('6050_Module3Project_Data'!$C210-'Part 1'!L486)/AVERAGE('6050_Module3Project_Data'!$C$2:$C$253))</f>
        <v>4.0418890782967905E-2</v>
      </c>
      <c r="W486">
        <f>ABS(('6050_Module3Project_Data'!$C210-'Part 1'!M486)/AVERAGE('6050_Module3Project_Data'!$C$2:$C$253))</f>
        <v>4.5287050037108811E-2</v>
      </c>
      <c r="X486" s="41">
        <f>ABS(('6050_Module3Project_Data'!$C210-'Part 1'!N486)/AVERAGE('6050_Module3Project_Data'!$C$2:$C$253))</f>
        <v>4.9027629925488841E-2</v>
      </c>
      <c r="Z486" s="39">
        <f t="shared" si="44"/>
        <v>-3.9796516509331021</v>
      </c>
      <c r="AA486">
        <f t="shared" si="45"/>
        <v>-3.1984705952384238</v>
      </c>
      <c r="AB486">
        <f t="shared" si="46"/>
        <v>-1.4386526034071607</v>
      </c>
      <c r="AC486">
        <f t="shared" si="47"/>
        <v>-0.42660901319399236</v>
      </c>
      <c r="AE486" s="40">
        <f t="shared" si="39"/>
        <v>484.98541448968217</v>
      </c>
      <c r="AF486" s="40">
        <f t="shared" si="39"/>
        <v>485.76659554537684</v>
      </c>
      <c r="AG486" s="40">
        <f t="shared" si="39"/>
        <v>487.5264135372081</v>
      </c>
      <c r="AH486" s="40">
        <f t="shared" si="39"/>
        <v>488.53845712742128</v>
      </c>
      <c r="AJ486" s="42">
        <f>ABS(('6050_Module3Project_Data'!$E210-'Part 1'!AE486)/'6050_Module3Project_Data'!$E210)</f>
        <v>2.5801574029355751E-3</v>
      </c>
      <c r="AK486" s="42">
        <f>ABS(('6050_Module3Project_Data'!$E210-'Part 1'!AF486)/'6050_Module3Project_Data'!$E210)</f>
        <v>9.7358231359880802E-4</v>
      </c>
      <c r="AL486" s="42">
        <f>ABS(('6050_Module3Project_Data'!$E210-'Part 1'!AG486)/'6050_Module3Project_Data'!$E210)</f>
        <v>2.6456551561687604E-3</v>
      </c>
      <c r="AM486" s="42">
        <f>ABS(('6050_Module3Project_Data'!$E210-'Part 1'!AH486)/'6050_Module3Project_Data'!$E210)</f>
        <v>4.7270215814126165E-3</v>
      </c>
      <c r="AO486">
        <f>ABS(('6050_Module3Project_Data'!$E210-'Part 1'!AE486)/AVERAGE('6050_Module3Project_Data'!$E$2:$E$253))</f>
        <v>2.8100857334791857E-3</v>
      </c>
      <c r="AP486">
        <f>ABS(('6050_Module3Project_Data'!$E210-'Part 1'!AF486)/AVERAGE('6050_Module3Project_Data'!$E$2:$E$253))</f>
        <v>1.0603421972236867E-3</v>
      </c>
      <c r="AQ486">
        <f>ABS(('6050_Module3Project_Data'!$E210-'Part 1'!AG486)/AVERAGE('6050_Module3Project_Data'!$E$2:$E$253))</f>
        <v>2.8814202581582248E-3</v>
      </c>
      <c r="AR486" s="41">
        <f>ABS(('6050_Module3Project_Data'!$E210-'Part 1'!AH486)/AVERAGE('6050_Module3Project_Data'!$E$2:$E$253))</f>
        <v>5.1482657192397216E-3</v>
      </c>
    </row>
    <row r="487" spans="5:44" x14ac:dyDescent="0.2">
      <c r="E487" s="39">
        <v>210</v>
      </c>
      <c r="F487" s="29">
        <f t="shared" si="40"/>
        <v>-0.34996021646344666</v>
      </c>
      <c r="G487" s="29">
        <f t="shared" si="41"/>
        <v>-0.54417156628006358</v>
      </c>
      <c r="H487" s="29">
        <f t="shared" si="42"/>
        <v>-1.0048716220067324</v>
      </c>
      <c r="I487" s="29">
        <f t="shared" si="43"/>
        <v>-1.7565686869865846</v>
      </c>
      <c r="K487" s="40">
        <f t="shared" si="38"/>
        <v>159.59481657321288</v>
      </c>
      <c r="L487" s="40">
        <f t="shared" si="38"/>
        <v>159.40060522339627</v>
      </c>
      <c r="M487" s="40">
        <f t="shared" si="38"/>
        <v>158.93990516766959</v>
      </c>
      <c r="N487" s="40">
        <f t="shared" si="38"/>
        <v>158.18820810268974</v>
      </c>
      <c r="P487" s="42">
        <f>ABS(('6050_Module3Project_Data'!$C211-'Part 1'!K487)/'6050_Module3Project_Data'!$C211)</f>
        <v>5.9525818200509137E-3</v>
      </c>
      <c r="Q487" s="42">
        <f>ABS(('6050_Module3Project_Data'!$C211-'Part 1'!L487)/'6050_Module3Project_Data'!$C211)</f>
        <v>7.1622407238404592E-3</v>
      </c>
      <c r="R487" s="42">
        <f>ABS(('6050_Module3Project_Data'!$C211-'Part 1'!M487)/'6050_Module3Project_Data'!$C211)</f>
        <v>1.0031743072247723E-2</v>
      </c>
      <c r="S487" s="42">
        <f>ABS(('6050_Module3Project_Data'!$C211-'Part 1'!N487)/'6050_Module3Project_Data'!$C211)</f>
        <v>1.4713740537709789E-2</v>
      </c>
      <c r="U487">
        <f>ABS(('6050_Module3Project_Data'!$C211-'Part 1'!K487)/AVERAGE('6050_Module3Project_Data'!$C$2:$C$253))</f>
        <v>7.135825125421668E-3</v>
      </c>
      <c r="V487">
        <f>ABS(('6050_Module3Project_Data'!$C211-'Part 1'!L487)/AVERAGE('6050_Module3Project_Data'!$C$2:$C$253))</f>
        <v>8.5859378092617098E-3</v>
      </c>
      <c r="W487">
        <f>ABS(('6050_Module3Project_Data'!$C211-'Part 1'!M487)/AVERAGE('6050_Module3Project_Data'!$C$2:$C$253))</f>
        <v>1.2025834575778712E-2</v>
      </c>
      <c r="X487" s="41">
        <f>ABS(('6050_Module3Project_Data'!$C211-'Part 1'!N487)/AVERAGE('6050_Module3Project_Data'!$C$2:$C$253))</f>
        <v>1.7638510917104337E-2</v>
      </c>
      <c r="Z487" s="39">
        <f t="shared" si="44"/>
        <v>-3.510730433620298</v>
      </c>
      <c r="AA487">
        <f t="shared" si="45"/>
        <v>-2.5731005828906861</v>
      </c>
      <c r="AB487">
        <f t="shared" si="46"/>
        <v>-1.5564883799843119</v>
      </c>
      <c r="AC487">
        <f t="shared" si="47"/>
        <v>-1.3933582541340621</v>
      </c>
      <c r="AE487" s="40">
        <f t="shared" si="39"/>
        <v>483.81929014262585</v>
      </c>
      <c r="AF487" s="40">
        <f t="shared" si="39"/>
        <v>484.7569199933555</v>
      </c>
      <c r="AG487" s="40">
        <f t="shared" si="39"/>
        <v>485.77353219626184</v>
      </c>
      <c r="AH487" s="40">
        <f t="shared" si="39"/>
        <v>485.93666232211211</v>
      </c>
      <c r="AJ487" s="42">
        <f>ABS(('6050_Module3Project_Data'!$E211-'Part 1'!AE487)/'6050_Module3Project_Data'!$E211)</f>
        <v>4.0440891099188296E-2</v>
      </c>
      <c r="AK487" s="42">
        <f>ABS(('6050_Module3Project_Data'!$E211-'Part 1'!AF487)/'6050_Module3Project_Data'!$E211)</f>
        <v>3.8581289213989137E-2</v>
      </c>
      <c r="AL487" s="42">
        <f>ABS(('6050_Module3Project_Data'!$E211-'Part 1'!AG487)/'6050_Module3Project_Data'!$E211)</f>
        <v>3.6565041578986955E-2</v>
      </c>
      <c r="AM487" s="42">
        <f>ABS(('6050_Module3Project_Data'!$E211-'Part 1'!AH487)/'6050_Module3Project_Data'!$E211)</f>
        <v>3.6241505495608346E-2</v>
      </c>
      <c r="AO487">
        <f>ABS(('6050_Module3Project_Data'!$E211-'Part 1'!AE487)/AVERAGE('6050_Module3Project_Data'!$E$2:$E$253))</f>
        <v>4.5672507851658231E-2</v>
      </c>
      <c r="AP487">
        <f>ABS(('6050_Module3Project_Data'!$E211-'Part 1'!AF487)/AVERAGE('6050_Module3Project_Data'!$E$2:$E$253))</f>
        <v>4.3572339447989654E-2</v>
      </c>
      <c r="AQ487">
        <f>ABS(('6050_Module3Project_Data'!$E211-'Part 1'!AG487)/AVERAGE('6050_Module3Project_Data'!$E$2:$E$253))</f>
        <v>4.1295260891172872E-2</v>
      </c>
      <c r="AR487" s="41">
        <f>ABS(('6050_Module3Project_Data'!$E211-'Part 1'!AH487)/AVERAGE('6050_Module3Project_Data'!$E$2:$E$253))</f>
        <v>4.0929870715368834E-2</v>
      </c>
    </row>
    <row r="488" spans="5:44" x14ac:dyDescent="0.2">
      <c r="E488" s="39">
        <v>211</v>
      </c>
      <c r="F488" s="29">
        <f t="shared" si="40"/>
        <v>-0.20728059593191342</v>
      </c>
      <c r="G488" s="29">
        <f t="shared" si="41"/>
        <v>-0.18112778529035028</v>
      </c>
      <c r="H488" s="29">
        <f t="shared" si="42"/>
        <v>-0.18388591708616125</v>
      </c>
      <c r="I488" s="29">
        <f t="shared" si="43"/>
        <v>-6.0563428441941181E-2</v>
      </c>
      <c r="K488" s="40">
        <f t="shared" si="38"/>
        <v>160.10093407993864</v>
      </c>
      <c r="L488" s="40">
        <f t="shared" si="38"/>
        <v>160.12708689058019</v>
      </c>
      <c r="M488" s="40">
        <f t="shared" si="38"/>
        <v>160.12432875878437</v>
      </c>
      <c r="N488" s="40">
        <f t="shared" si="38"/>
        <v>160.24765124742859</v>
      </c>
      <c r="P488" s="42">
        <f>ABS(('6050_Module3Project_Data'!$C212-'Part 1'!K488)/'6050_Module3Project_Data'!$C212)</f>
        <v>5.4631287964243783E-2</v>
      </c>
      <c r="Q488" s="42">
        <f>ABS(('6050_Module3Project_Data'!$C212-'Part 1'!L488)/'6050_Module3Project_Data'!$C212)</f>
        <v>5.4803564113219967E-2</v>
      </c>
      <c r="R488" s="42">
        <f>ABS(('6050_Module3Project_Data'!$C212-'Part 1'!M488)/'6050_Module3Project_Data'!$C212)</f>
        <v>5.4785395499120919E-2</v>
      </c>
      <c r="S488" s="42">
        <f>ABS(('6050_Module3Project_Data'!$C212-'Part 1'!N488)/'6050_Module3Project_Data'!$C212)</f>
        <v>5.5597756499893534E-2</v>
      </c>
      <c r="U488">
        <f>ABS(('6050_Module3Project_Data'!$C212-'Part 1'!K488)/AVERAGE('6050_Module3Project_Data'!$C$2:$C$253))</f>
        <v>6.1924398696670414E-2</v>
      </c>
      <c r="V488">
        <f>ABS(('6050_Module3Project_Data'!$C212-'Part 1'!L488)/AVERAGE('6050_Module3Project_Data'!$C$2:$C$253))</f>
        <v>6.2119673187400165E-2</v>
      </c>
      <c r="W488">
        <f>ABS(('6050_Module3Project_Data'!$C212-'Part 1'!M488)/AVERAGE('6050_Module3Project_Data'!$C$2:$C$253))</f>
        <v>6.2099079118595274E-2</v>
      </c>
      <c r="X488" s="41">
        <f>ABS(('6050_Module3Project_Data'!$C212-'Part 1'!N488)/AVERAGE('6050_Module3Project_Data'!$C$2:$C$253))</f>
        <v>6.301988784143546E-2</v>
      </c>
      <c r="Z488" s="39">
        <f t="shared" si="44"/>
        <v>-0.78298783604577871</v>
      </c>
      <c r="AA488">
        <f t="shared" si="45"/>
        <v>2.5073326719665081</v>
      </c>
      <c r="AB488">
        <f t="shared" si="46"/>
        <v>5.4541941805576535</v>
      </c>
      <c r="AC488">
        <f t="shared" si="47"/>
        <v>7.8237143925750274</v>
      </c>
      <c r="AE488" s="40">
        <f t="shared" si="39"/>
        <v>496.67501529445269</v>
      </c>
      <c r="AF488" s="40">
        <f t="shared" si="39"/>
        <v>499.96533580246495</v>
      </c>
      <c r="AG488" s="40">
        <f t="shared" si="39"/>
        <v>502.9121973110561</v>
      </c>
      <c r="AH488" s="40">
        <f t="shared" si="39"/>
        <v>505.2817175230735</v>
      </c>
      <c r="AJ488" s="42">
        <f>ABS(('6050_Module3Project_Data'!$E212-'Part 1'!AE488)/'6050_Module3Project_Data'!$E212)</f>
        <v>4.4005182506628528E-2</v>
      </c>
      <c r="AK488" s="42">
        <f>ABS(('6050_Module3Project_Data'!$E212-'Part 1'!AF488)/'6050_Module3Project_Data'!$E212)</f>
        <v>5.0921398456078175E-2</v>
      </c>
      <c r="AL488" s="42">
        <f>ABS(('6050_Module3Project_Data'!$E212-'Part 1'!AG488)/'6050_Module3Project_Data'!$E212)</f>
        <v>5.7115667530141724E-2</v>
      </c>
      <c r="AM488" s="42">
        <f>ABS(('6050_Module3Project_Data'!$E212-'Part 1'!AH488)/'6050_Module3Project_Data'!$E212)</f>
        <v>6.2096371824143265E-2</v>
      </c>
      <c r="AO488">
        <f>ABS(('6050_Module3Project_Data'!$E212-'Part 1'!AE488)/AVERAGE('6050_Module3Project_Data'!$E$2:$E$253))</f>
        <v>4.6891721929675792E-2</v>
      </c>
      <c r="AP488">
        <f>ABS(('6050_Module3Project_Data'!$E212-'Part 1'!AF488)/AVERAGE('6050_Module3Project_Data'!$E$2:$E$253))</f>
        <v>5.4261610125420232E-2</v>
      </c>
      <c r="AQ488">
        <f>ABS(('6050_Module3Project_Data'!$E212-'Part 1'!AG488)/AVERAGE('6050_Module3Project_Data'!$E$2:$E$253))</f>
        <v>6.0862195020956709E-2</v>
      </c>
      <c r="AR488" s="41">
        <f>ABS(('6050_Module3Project_Data'!$E212-'Part 1'!AH488)/AVERAGE('6050_Module3Project_Data'!$E$2:$E$253))</f>
        <v>6.6169610817563895E-2</v>
      </c>
    </row>
    <row r="489" spans="5:44" x14ac:dyDescent="0.2">
      <c r="E489" s="39">
        <v>212</v>
      </c>
      <c r="F489" s="29">
        <f t="shared" si="40"/>
        <v>-1.1859108258499937</v>
      </c>
      <c r="G489" s="29">
        <f t="shared" si="41"/>
        <v>-2.1488493693831359</v>
      </c>
      <c r="H489" s="29">
        <f t="shared" si="42"/>
        <v>-3.1338134141478533</v>
      </c>
      <c r="I489" s="29">
        <f t="shared" si="43"/>
        <v>-4.0924580821062397</v>
      </c>
      <c r="K489" s="40">
        <f t="shared" si="38"/>
        <v>154.02187210449824</v>
      </c>
      <c r="L489" s="40">
        <f t="shared" si="38"/>
        <v>153.0589335609651</v>
      </c>
      <c r="M489" s="40">
        <f t="shared" si="38"/>
        <v>152.07396951620038</v>
      </c>
      <c r="N489" s="40">
        <f t="shared" si="38"/>
        <v>151.11532484824198</v>
      </c>
      <c r="P489" s="42">
        <f>ABS(('6050_Module3Project_Data'!$C213-'Part 1'!K489)/'6050_Module3Project_Data'!$C213)</f>
        <v>2.5281400640241584E-2</v>
      </c>
      <c r="Q489" s="42">
        <f>ABS(('6050_Module3Project_Data'!$C213-'Part 1'!L489)/'6050_Module3Project_Data'!$C213)</f>
        <v>1.8871382600892616E-2</v>
      </c>
      <c r="R489" s="42">
        <f>ABS(('6050_Module3Project_Data'!$C213-'Part 1'!M489)/'6050_Module3Project_Data'!$C213)</f>
        <v>1.2314746834827545E-2</v>
      </c>
      <c r="S489" s="42">
        <f>ABS(('6050_Module3Project_Data'!$C213-'Part 1'!N489)/'6050_Module3Project_Data'!$C213)</f>
        <v>5.9333119486586865E-3</v>
      </c>
      <c r="U489">
        <f>ABS(('6050_Module3Project_Data'!$C213-'Part 1'!K489)/AVERAGE('6050_Module3Project_Data'!$C$2:$C$253))</f>
        <v>2.8357477385581663E-2</v>
      </c>
      <c r="V489">
        <f>ABS(('6050_Module3Project_Data'!$C213-'Part 1'!L489)/AVERAGE('6050_Module3Project_Data'!$C$2:$C$253))</f>
        <v>2.1167529954319725E-2</v>
      </c>
      <c r="W489">
        <f>ABS(('6050_Module3Project_Data'!$C213-'Part 1'!M489)/AVERAGE('6050_Module3Project_Data'!$C$2:$C$253))</f>
        <v>1.3813125302951904E-2</v>
      </c>
      <c r="X489" s="41">
        <f>ABS(('6050_Module3Project_Data'!$C213-'Part 1'!N489)/AVERAGE('6050_Module3Project_Data'!$C$2:$C$253))</f>
        <v>6.6552388374350128E-3</v>
      </c>
      <c r="Z489" s="39">
        <f t="shared" si="44"/>
        <v>-3.2325518204964299</v>
      </c>
      <c r="AA489">
        <f t="shared" si="45"/>
        <v>-3.7079235001397093</v>
      </c>
      <c r="AB489">
        <f t="shared" si="46"/>
        <v>-5.6368069827563581</v>
      </c>
      <c r="AC489">
        <f t="shared" si="47"/>
        <v>-8.8599033281242221</v>
      </c>
      <c r="AE489" s="40">
        <f t="shared" si="39"/>
        <v>481.194643551703</v>
      </c>
      <c r="AF489" s="40">
        <f t="shared" si="39"/>
        <v>480.71927187205972</v>
      </c>
      <c r="AG489" s="40">
        <f t="shared" si="39"/>
        <v>478.79038838944308</v>
      </c>
      <c r="AH489" s="40">
        <f t="shared" si="39"/>
        <v>475.5672920440752</v>
      </c>
      <c r="AJ489" s="42">
        <f>ABS(('6050_Module3Project_Data'!$E213-'Part 1'!AE489)/'6050_Module3Project_Data'!$E213)</f>
        <v>6.0426166609638295E-3</v>
      </c>
      <c r="AK489" s="42">
        <f>ABS(('6050_Module3Project_Data'!$E213-'Part 1'!AF489)/'6050_Module3Project_Data'!$E213)</f>
        <v>7.0245461091476029E-3</v>
      </c>
      <c r="AL489" s="42">
        <f>ABS(('6050_Module3Project_Data'!$E213-'Part 1'!AG489)/'6050_Module3Project_Data'!$E213)</f>
        <v>1.100885475605282E-2</v>
      </c>
      <c r="AM489" s="42">
        <f>ABS(('6050_Module3Project_Data'!$E213-'Part 1'!AH489)/'6050_Module3Project_Data'!$E213)</f>
        <v>1.7666494138830459E-2</v>
      </c>
      <c r="AO489">
        <f>ABS(('6050_Module3Project_Data'!$E213-'Part 1'!AE489)/AVERAGE('6050_Module3Project_Data'!$E$2:$E$253))</f>
        <v>6.5524053938505779E-3</v>
      </c>
      <c r="AP489">
        <f>ABS(('6050_Module3Project_Data'!$E213-'Part 1'!AF489)/AVERAGE('6050_Module3Project_Data'!$E$2:$E$253))</f>
        <v>7.617175868903983E-3</v>
      </c>
      <c r="AQ489">
        <f>ABS(('6050_Module3Project_Data'!$E213-'Part 1'!AG489)/AVERAGE('6050_Module3Project_Data'!$E$2:$E$253))</f>
        <v>1.1937622942338402E-2</v>
      </c>
      <c r="AR489" s="41">
        <f>ABS(('6050_Module3Project_Data'!$E213-'Part 1'!AH489)/AVERAGE('6050_Module3Project_Data'!$E$2:$E$253))</f>
        <v>1.915693779377332E-2</v>
      </c>
    </row>
    <row r="490" spans="5:44" x14ac:dyDescent="0.2">
      <c r="E490" s="39">
        <v>213</v>
      </c>
      <c r="F490" s="29">
        <f t="shared" si="40"/>
        <v>-1.5467827323217813</v>
      </c>
      <c r="G490" s="29">
        <f t="shared" si="41"/>
        <v>-2.4854177649134543</v>
      </c>
      <c r="H490" s="29">
        <f t="shared" si="42"/>
        <v>-3.0476875805845003</v>
      </c>
      <c r="I490" s="29">
        <f t="shared" si="43"/>
        <v>-3.2107079029883931</v>
      </c>
      <c r="K490" s="40">
        <f t="shared" si="38"/>
        <v>150.67072983981751</v>
      </c>
      <c r="L490" s="40">
        <f t="shared" si="38"/>
        <v>149.73209480722585</v>
      </c>
      <c r="M490" s="40">
        <f t="shared" si="38"/>
        <v>149.1698249915548</v>
      </c>
      <c r="N490" s="40">
        <f t="shared" si="38"/>
        <v>149.00680466915091</v>
      </c>
      <c r="P490" s="42">
        <f>ABS(('6050_Module3Project_Data'!$C214-'Part 1'!K490)/'6050_Module3Project_Data'!$C214)</f>
        <v>1.1479898312016101E-2</v>
      </c>
      <c r="Q490" s="42">
        <f>ABS(('6050_Module3Project_Data'!$C214-'Part 1'!L490)/'6050_Module3Project_Data'!$C214)</f>
        <v>1.7638092400886905E-2</v>
      </c>
      <c r="R490" s="42">
        <f>ABS(('6050_Module3Project_Data'!$C214-'Part 1'!M490)/'6050_Module3Project_Data'!$C214)</f>
        <v>2.1327030630323558E-2</v>
      </c>
      <c r="S490" s="42">
        <f>ABS(('6050_Module3Project_Data'!$C214-'Part 1'!N490)/'6050_Module3Project_Data'!$C214)</f>
        <v>2.2396573904264212E-2</v>
      </c>
      <c r="U490">
        <f>ABS(('6050_Module3Project_Data'!$C214-'Part 1'!K490)/AVERAGE('6050_Module3Project_Data'!$C$2:$C$253))</f>
        <v>1.3064974681824474E-2</v>
      </c>
      <c r="V490">
        <f>ABS(('6050_Module3Project_Data'!$C214-'Part 1'!L490)/AVERAGE('6050_Module3Project_Data'!$C$2:$C$253))</f>
        <v>2.0073455738894776E-2</v>
      </c>
      <c r="W490">
        <f>ABS(('6050_Module3Project_Data'!$C214-'Part 1'!M490)/AVERAGE('6050_Module3Project_Data'!$C$2:$C$253))</f>
        <v>2.4271740711502697E-2</v>
      </c>
      <c r="X490" s="41">
        <f>ABS(('6050_Module3Project_Data'!$C214-'Part 1'!N490)/AVERAGE('6050_Module3Project_Data'!$C$2:$C$253))</f>
        <v>2.548896018639335E-2</v>
      </c>
      <c r="Z490" s="39">
        <f t="shared" si="44"/>
        <v>-2.6229054890610803</v>
      </c>
      <c r="AA490">
        <f t="shared" si="45"/>
        <v>-2.2984821654116985</v>
      </c>
      <c r="AB490">
        <f t="shared" si="46"/>
        <v>-2.3653148910943531</v>
      </c>
      <c r="AC490">
        <f t="shared" si="47"/>
        <v>-1.9194367962805903</v>
      </c>
      <c r="AE490" s="40">
        <f t="shared" si="39"/>
        <v>481.6199697198187</v>
      </c>
      <c r="AF490" s="40">
        <f t="shared" si="39"/>
        <v>481.94439304346804</v>
      </c>
      <c r="AG490" s="40">
        <f t="shared" si="39"/>
        <v>481.87756031778542</v>
      </c>
      <c r="AH490" s="40">
        <f t="shared" si="39"/>
        <v>482.32343841259916</v>
      </c>
      <c r="AJ490" s="42">
        <f>ABS(('6050_Module3Project_Data'!$E214-'Part 1'!AE490)/'6050_Module3Project_Data'!$E214)</f>
        <v>1.1493845627003611E-2</v>
      </c>
      <c r="AK490" s="42">
        <f>ABS(('6050_Module3Project_Data'!$E214-'Part 1'!AF490)/'6050_Module3Project_Data'!$E214)</f>
        <v>1.0827979441604199E-2</v>
      </c>
      <c r="AL490" s="42">
        <f>ABS(('6050_Module3Project_Data'!$E214-'Part 1'!AG490)/'6050_Module3Project_Data'!$E214)</f>
        <v>1.0965150997611773E-2</v>
      </c>
      <c r="AM490" s="42">
        <f>ABS(('6050_Module3Project_Data'!$E214-'Part 1'!AH490)/'6050_Module3Project_Data'!$E214)</f>
        <v>1.0050003643817678E-2</v>
      </c>
      <c r="AO490">
        <f>ABS(('6050_Module3Project_Data'!$E214-'Part 1'!AE490)/AVERAGE('6050_Module3Project_Data'!$E$2:$E$253))</f>
        <v>1.2543339106656958E-2</v>
      </c>
      <c r="AP490">
        <f>ABS(('6050_Module3Project_Data'!$E214-'Part 1'!AF490)/AVERAGE('6050_Module3Project_Data'!$E$2:$E$253))</f>
        <v>1.1816673233966067E-2</v>
      </c>
      <c r="AQ490">
        <f>ABS(('6050_Module3Project_Data'!$E214-'Part 1'!AG490)/AVERAGE('6050_Module3Project_Data'!$E$2:$E$253))</f>
        <v>1.1966369810606042E-2</v>
      </c>
      <c r="AR490" s="41">
        <f>ABS(('6050_Module3Project_Data'!$E214-'Part 1'!AH490)/AVERAGE('6050_Module3Project_Data'!$E$2:$E$253))</f>
        <v>1.0967661113472476E-2</v>
      </c>
    </row>
    <row r="491" spans="5:44" x14ac:dyDescent="0.2">
      <c r="E491" s="39">
        <v>214</v>
      </c>
      <c r="F491" s="29">
        <f t="shared" si="40"/>
        <v>-1.2130674905141412</v>
      </c>
      <c r="G491" s="29">
        <f t="shared" si="41"/>
        <v>-1.4425332682615046</v>
      </c>
      <c r="H491" s="29">
        <f t="shared" si="42"/>
        <v>-1.1459989462039486</v>
      </c>
      <c r="I491" s="29">
        <f t="shared" si="43"/>
        <v>-0.5447067992245429</v>
      </c>
      <c r="K491" s="40">
        <f t="shared" si="38"/>
        <v>151.12623855834158</v>
      </c>
      <c r="L491" s="40">
        <f t="shared" si="38"/>
        <v>150.8967727805942</v>
      </c>
      <c r="M491" s="40">
        <f t="shared" si="38"/>
        <v>151.19330710265177</v>
      </c>
      <c r="N491" s="40">
        <f t="shared" si="38"/>
        <v>151.79459924963118</v>
      </c>
      <c r="P491" s="42">
        <f>ABS(('6050_Module3Project_Data'!$C215-'Part 1'!K491)/'6050_Module3Project_Data'!$C215)</f>
        <v>6.7455850555671645E-2</v>
      </c>
      <c r="Q491" s="42">
        <f>ABS(('6050_Module3Project_Data'!$C215-'Part 1'!L491)/'6050_Module3Project_Data'!$C215)</f>
        <v>6.8871799040708545E-2</v>
      </c>
      <c r="R491" s="42">
        <f>ABS(('6050_Module3Project_Data'!$C215-'Part 1'!M491)/'6050_Module3Project_Data'!$C215)</f>
        <v>6.7041995362788834E-2</v>
      </c>
      <c r="S491" s="42">
        <f>ABS(('6050_Module3Project_Data'!$C215-'Part 1'!N491)/'6050_Module3Project_Data'!$C215)</f>
        <v>6.333164381085768E-2</v>
      </c>
      <c r="U491">
        <f>ABS(('6050_Module3Project_Data'!$C215-'Part 1'!K491)/AVERAGE('6050_Module3Project_Data'!$C$2:$C$253))</f>
        <v>8.1623880649018321E-2</v>
      </c>
      <c r="V491">
        <f>ABS(('6050_Module3Project_Data'!$C215-'Part 1'!L491)/AVERAGE('6050_Module3Project_Data'!$C$2:$C$253))</f>
        <v>8.3337226625620112E-2</v>
      </c>
      <c r="W491">
        <f>ABS(('6050_Module3Project_Data'!$C215-'Part 1'!M491)/AVERAGE('6050_Module3Project_Data'!$C$2:$C$253))</f>
        <v>8.1123101745608564E-2</v>
      </c>
      <c r="X491" s="41">
        <f>ABS(('6050_Module3Project_Data'!$C215-'Part 1'!N491)/AVERAGE('6050_Module3Project_Data'!$C$2:$C$253))</f>
        <v>7.6633449777010476E-2</v>
      </c>
      <c r="Z491" s="39">
        <f t="shared" si="44"/>
        <v>-1.7410692723144261</v>
      </c>
      <c r="AA491">
        <f t="shared" si="45"/>
        <v>-0.66457906137814271</v>
      </c>
      <c r="AB491">
        <f t="shared" si="46"/>
        <v>0.12563940036557297</v>
      </c>
      <c r="AC491">
        <f t="shared" si="47"/>
        <v>1.0451331164816344</v>
      </c>
      <c r="AE491" s="40">
        <f t="shared" si="39"/>
        <v>484.28808153123754</v>
      </c>
      <c r="AF491" s="40">
        <f t="shared" si="39"/>
        <v>485.36457174217378</v>
      </c>
      <c r="AG491" s="40">
        <f t="shared" si="39"/>
        <v>486.15479020391751</v>
      </c>
      <c r="AH491" s="40">
        <f t="shared" si="39"/>
        <v>487.07428392003357</v>
      </c>
      <c r="AJ491" s="42">
        <f>ABS(('6050_Module3Project_Data'!$E215-'Part 1'!AE491)/'6050_Module3Project_Data'!$E215)</f>
        <v>2.5479284350367636E-2</v>
      </c>
      <c r="AK491" s="42">
        <f>ABS(('6050_Module3Project_Data'!$E215-'Part 1'!AF491)/'6050_Module3Project_Data'!$E215)</f>
        <v>2.3313090197014837E-2</v>
      </c>
      <c r="AL491" s="42">
        <f>ABS(('6050_Module3Project_Data'!$E215-'Part 1'!AG491)/'6050_Module3Project_Data'!$E215)</f>
        <v>2.1722953478342806E-2</v>
      </c>
      <c r="AM491" s="42">
        <f>ABS(('6050_Module3Project_Data'!$E215-'Part 1'!AH491)/'6050_Module3Project_Data'!$E215)</f>
        <v>1.987267941949844E-2</v>
      </c>
      <c r="AO491">
        <f>ABS(('6050_Module3Project_Data'!$E215-'Part 1'!AE491)/AVERAGE('6050_Module3Project_Data'!$E$2:$E$253))</f>
        <v>2.8361070948502067E-2</v>
      </c>
      <c r="AP491">
        <f>ABS(('6050_Module3Project_Data'!$E215-'Part 1'!AF491)/AVERAGE('6050_Module3Project_Data'!$E$2:$E$253))</f>
        <v>2.5949873474245589E-2</v>
      </c>
      <c r="AQ491">
        <f>ABS(('6050_Module3Project_Data'!$E215-'Part 1'!AG491)/AVERAGE('6050_Module3Project_Data'!$E$2:$E$253))</f>
        <v>2.4179887328797785E-2</v>
      </c>
      <c r="AR491" s="41">
        <f>ABS(('6050_Module3Project_Data'!$E215-'Part 1'!AH491)/AVERAGE('6050_Module3Project_Data'!$E$2:$E$253))</f>
        <v>2.2120341497939282E-2</v>
      </c>
    </row>
    <row r="492" spans="5:44" x14ac:dyDescent="0.2">
      <c r="E492" s="39">
        <v>215</v>
      </c>
      <c r="F492" s="29">
        <f t="shared" si="40"/>
        <v>0.19578912572600349</v>
      </c>
      <c r="G492" s="29">
        <f t="shared" si="41"/>
        <v>1.4669662753177302</v>
      </c>
      <c r="H492" s="29">
        <f t="shared" si="42"/>
        <v>3.04032977593037</v>
      </c>
      <c r="I492" s="29">
        <f t="shared" si="43"/>
        <v>4.5560311127043578</v>
      </c>
      <c r="K492" s="40">
        <f t="shared" si="38"/>
        <v>158.36631076526831</v>
      </c>
      <c r="L492" s="40">
        <f t="shared" si="38"/>
        <v>159.63748791486003</v>
      </c>
      <c r="M492" s="40">
        <f t="shared" si="38"/>
        <v>161.21085141547266</v>
      </c>
      <c r="N492" s="40">
        <f t="shared" si="38"/>
        <v>162.72655275224665</v>
      </c>
      <c r="P492" s="42">
        <f>ABS(('6050_Module3Project_Data'!$C216-'Part 1'!K492)/'6050_Module3Project_Data'!$C216)</f>
        <v>4.6560475922412935E-2</v>
      </c>
      <c r="Q492" s="42">
        <f>ABS(('6050_Module3Project_Data'!$C216-'Part 1'!L492)/'6050_Module3Project_Data'!$C216)</f>
        <v>3.8907392822425488E-2</v>
      </c>
      <c r="R492" s="42">
        <f>ABS(('6050_Module3Project_Data'!$C216-'Part 1'!M492)/'6050_Module3Project_Data'!$C216)</f>
        <v>2.9435006050414231E-2</v>
      </c>
      <c r="S492" s="42">
        <f>ABS(('6050_Module3Project_Data'!$C216-'Part 1'!N492)/'6050_Module3Project_Data'!$C216)</f>
        <v>2.0309772569920181E-2</v>
      </c>
      <c r="U492">
        <f>ABS(('6050_Module3Project_Data'!$C216-'Part 1'!K492)/AVERAGE('6050_Module3Project_Data'!$C$2:$C$253))</f>
        <v>5.7744975813404875E-2</v>
      </c>
      <c r="V492">
        <f>ABS(('6050_Module3Project_Data'!$C216-'Part 1'!L492)/AVERAGE('6050_Module3Project_Data'!$C$2:$C$253))</f>
        <v>4.8253511438273319E-2</v>
      </c>
      <c r="W492">
        <f>ABS(('6050_Module3Project_Data'!$C216-'Part 1'!M492)/AVERAGE('6050_Module3Project_Data'!$C$2:$C$253))</f>
        <v>3.6505720329855898E-2</v>
      </c>
      <c r="X492" s="41">
        <f>ABS(('6050_Module3Project_Data'!$C216-'Part 1'!N492)/AVERAGE('6050_Module3Project_Data'!$C$2:$C$253))</f>
        <v>2.5188473755725655E-2</v>
      </c>
      <c r="Z492" s="39">
        <f t="shared" si="44"/>
        <v>-8.2352050277784805E-2</v>
      </c>
      <c r="AA492">
        <f t="shared" si="45"/>
        <v>2.2222592983206266</v>
      </c>
      <c r="AB492">
        <f t="shared" si="46"/>
        <v>3.9817658628674963</v>
      </c>
      <c r="AC492">
        <f t="shared" si="47"/>
        <v>5.4510400935913514</v>
      </c>
      <c r="AE492" s="40">
        <f t="shared" si="39"/>
        <v>492.49931559114293</v>
      </c>
      <c r="AF492" s="40">
        <f t="shared" si="39"/>
        <v>494.80392693974136</v>
      </c>
      <c r="AG492" s="40">
        <f t="shared" si="39"/>
        <v>496.56343350428824</v>
      </c>
      <c r="AH492" s="40">
        <f t="shared" si="39"/>
        <v>498.03270773501208</v>
      </c>
      <c r="AJ492" s="42">
        <f>ABS(('6050_Module3Project_Data'!$E216-'Part 1'!AE492)/'6050_Module3Project_Data'!$E216)</f>
        <v>4.138254010298234E-2</v>
      </c>
      <c r="AK492" s="42">
        <f>ABS(('6050_Module3Project_Data'!$E216-'Part 1'!AF492)/'6050_Module3Project_Data'!$E216)</f>
        <v>3.6896765997100525E-2</v>
      </c>
      <c r="AL492" s="42">
        <f>ABS(('6050_Module3Project_Data'!$E216-'Part 1'!AG492)/'6050_Module3Project_Data'!$E216)</f>
        <v>3.3472002428538948E-2</v>
      </c>
      <c r="AM492" s="42">
        <f>ABS(('6050_Module3Project_Data'!$E216-'Part 1'!AH492)/'6050_Module3Project_Data'!$E216)</f>
        <v>3.0612156970158854E-2</v>
      </c>
      <c r="AO492">
        <f>ABS(('6050_Module3Project_Data'!$E216-'Part 1'!AE492)/AVERAGE('6050_Module3Project_Data'!$E$2:$E$253))</f>
        <v>4.7621178210947843E-2</v>
      </c>
      <c r="AP492">
        <f>ABS(('6050_Module3Project_Data'!$E216-'Part 1'!AF492)/AVERAGE('6050_Module3Project_Data'!$E$2:$E$253))</f>
        <v>4.2459149790781865E-2</v>
      </c>
      <c r="AQ492">
        <f>ABS(('6050_Module3Project_Data'!$E216-'Part 1'!AG492)/AVERAGE('6050_Module3Project_Data'!$E$2:$E$253))</f>
        <v>3.8518084891842053E-2</v>
      </c>
      <c r="AR492" s="41">
        <f>ABS(('6050_Module3Project_Data'!$E216-'Part 1'!AH492)/AVERAGE('6050_Module3Project_Data'!$E$2:$E$253))</f>
        <v>3.5227102513999249E-2</v>
      </c>
    </row>
    <row r="493" spans="5:44" x14ac:dyDescent="0.2">
      <c r="E493" s="39">
        <v>216</v>
      </c>
      <c r="F493" s="29">
        <f t="shared" si="40"/>
        <v>1.108169435835727</v>
      </c>
      <c r="G493" s="29">
        <f t="shared" si="41"/>
        <v>2.7832560357004863</v>
      </c>
      <c r="H493" s="29">
        <f t="shared" si="42"/>
        <v>4.0707463161369208</v>
      </c>
      <c r="I493" s="29">
        <f t="shared" si="43"/>
        <v>4.7173587635605676</v>
      </c>
      <c r="K493" s="40">
        <f t="shared" si="38"/>
        <v>164.03638175165264</v>
      </c>
      <c r="L493" s="40">
        <f t="shared" si="38"/>
        <v>165.7114683515174</v>
      </c>
      <c r="M493" s="40">
        <f t="shared" si="38"/>
        <v>166.99895863195385</v>
      </c>
      <c r="N493" s="40">
        <f t="shared" si="38"/>
        <v>167.64557107937748</v>
      </c>
      <c r="P493" s="42">
        <f>ABS(('6050_Module3Project_Data'!$C217-'Part 1'!K493)/'6050_Module3Project_Data'!$C217)</f>
        <v>9.2536622538975811E-3</v>
      </c>
      <c r="Q493" s="42">
        <f>ABS(('6050_Module3Project_Data'!$C217-'Part 1'!L493)/'6050_Module3Project_Data'!$C217)</f>
        <v>8.6351965722353101E-4</v>
      </c>
      <c r="R493" s="42">
        <f>ABS(('6050_Module3Project_Data'!$C217-'Part 1'!M493)/'6050_Module3Project_Data'!$C217)</f>
        <v>8.6396987377723618E-3</v>
      </c>
      <c r="S493" s="42">
        <f>ABS(('6050_Module3Project_Data'!$C217-'Part 1'!N493)/'6050_Module3Project_Data'!$C217)</f>
        <v>1.2545106229604841E-2</v>
      </c>
      <c r="U493">
        <f>ABS(('6050_Module3Project_Data'!$C217-'Part 1'!K493)/AVERAGE('6050_Module3Project_Data'!$C$2:$C$253))</f>
        <v>1.1439801648036286E-2</v>
      </c>
      <c r="V493">
        <f>ABS(('6050_Module3Project_Data'!$C217-'Part 1'!L493)/AVERAGE('6050_Module3Project_Data'!$C$2:$C$253))</f>
        <v>1.0675226009741951E-3</v>
      </c>
      <c r="W493">
        <f>ABS(('6050_Module3Project_Data'!$C217-'Part 1'!M493)/AVERAGE('6050_Module3Project_Data'!$C$2:$C$253))</f>
        <v>1.0680791793246616E-2</v>
      </c>
      <c r="X493" s="41">
        <f>ABS(('6050_Module3Project_Data'!$C217-'Part 1'!N493)/AVERAGE('6050_Module3Project_Data'!$C$2:$C$253))</f>
        <v>1.5508835635294206E-2</v>
      </c>
      <c r="Z493" s="39">
        <f t="shared" si="44"/>
        <v>2.4755194188072944</v>
      </c>
      <c r="AA493">
        <f t="shared" si="45"/>
        <v>6.4161576970514203</v>
      </c>
      <c r="AB493">
        <f t="shared" si="46"/>
        <v>9.2169095222355644</v>
      </c>
      <c r="AC493">
        <f t="shared" si="47"/>
        <v>11.255812254836359</v>
      </c>
      <c r="AE493" s="40">
        <f t="shared" si="39"/>
        <v>507.7641923553756</v>
      </c>
      <c r="AF493" s="40">
        <f t="shared" si="39"/>
        <v>511.70483063361974</v>
      </c>
      <c r="AG493" s="40">
        <f t="shared" si="39"/>
        <v>514.50558245880393</v>
      </c>
      <c r="AH493" s="40">
        <f t="shared" si="39"/>
        <v>516.54448519140465</v>
      </c>
      <c r="AJ493" s="42">
        <f>ABS(('6050_Module3Project_Data'!$E217-'Part 1'!AE493)/'6050_Module3Project_Data'!$E217)</f>
        <v>1.3532897652198077E-2</v>
      </c>
      <c r="AK493" s="42">
        <f>ABS(('6050_Module3Project_Data'!$E217-'Part 1'!AF493)/'6050_Module3Project_Data'!$E217)</f>
        <v>5.8771588618982233E-3</v>
      </c>
      <c r="AL493" s="42">
        <f>ABS(('6050_Module3Project_Data'!$E217-'Part 1'!AG493)/'6050_Module3Project_Data'!$E217)</f>
        <v>4.3595292618880586E-4</v>
      </c>
      <c r="AM493" s="42">
        <f>ABS(('6050_Module3Project_Data'!$E217-'Part 1'!AH493)/'6050_Module3Project_Data'!$E217)</f>
        <v>3.525158355147794E-3</v>
      </c>
      <c r="AO493">
        <f>ABS(('6050_Module3Project_Data'!$E217-'Part 1'!AE493)/AVERAGE('6050_Module3Project_Data'!$E$2:$E$253))</f>
        <v>1.5602455656253889E-2</v>
      </c>
      <c r="AP493">
        <f>ABS(('6050_Module3Project_Data'!$E217-'Part 1'!AF493)/AVERAGE('6050_Module3Project_Data'!$E$2:$E$253))</f>
        <v>6.7759405918977429E-3</v>
      </c>
      <c r="AQ493">
        <f>ABS(('6050_Module3Project_Data'!$E217-'Part 1'!AG493)/AVERAGE('6050_Module3Project_Data'!$E$2:$E$253))</f>
        <v>5.0262230409835152E-4</v>
      </c>
      <c r="AR493" s="41">
        <f>ABS(('6050_Module3Project_Data'!$E217-'Part 1'!AH493)/AVERAGE('6050_Module3Project_Data'!$E$2:$E$253))</f>
        <v>4.0642535199054593E-3</v>
      </c>
    </row>
    <row r="494" spans="5:44" x14ac:dyDescent="0.2">
      <c r="E494" s="39">
        <v>217</v>
      </c>
      <c r="F494" s="29">
        <f t="shared" si="40"/>
        <v>1.2033696747705509</v>
      </c>
      <c r="G494" s="29">
        <f t="shared" si="41"/>
        <v>2.30362187362423</v>
      </c>
      <c r="H494" s="29">
        <f t="shared" si="42"/>
        <v>2.5788009047606755</v>
      </c>
      <c r="I494" s="29">
        <f t="shared" si="43"/>
        <v>2.2108082571199899</v>
      </c>
      <c r="K494" s="40">
        <f t="shared" si="38"/>
        <v>165.71575262109732</v>
      </c>
      <c r="L494" s="40">
        <f t="shared" si="38"/>
        <v>166.81600481995099</v>
      </c>
      <c r="M494" s="40">
        <f t="shared" si="38"/>
        <v>167.09118385108744</v>
      </c>
      <c r="N494" s="40">
        <f t="shared" si="38"/>
        <v>166.72319120344676</v>
      </c>
      <c r="P494" s="42">
        <f>ABS(('6050_Module3Project_Data'!$C218-'Part 1'!K494)/'6050_Module3Project_Data'!$C218)</f>
        <v>5.4258662045860336E-2</v>
      </c>
      <c r="Q494" s="42">
        <f>ABS(('6050_Module3Project_Data'!$C218-'Part 1'!L494)/'6050_Module3Project_Data'!$C218)</f>
        <v>6.1258300841386698E-2</v>
      </c>
      <c r="R494" s="42">
        <f>ABS(('6050_Module3Project_Data'!$C218-'Part 1'!M494)/'6050_Module3Project_Data'!$C218)</f>
        <v>6.3008948396615264E-2</v>
      </c>
      <c r="S494" s="42">
        <f>ABS(('6050_Module3Project_Data'!$C218-'Part 1'!N494)/'6050_Module3Project_Data'!$C218)</f>
        <v>6.066783459054622E-2</v>
      </c>
      <c r="U494">
        <f>ABS(('6050_Module3Project_Data'!$C218-'Part 1'!K494)/AVERAGE('6050_Module3Project_Data'!$C$2:$C$253))</f>
        <v>6.368143489173024E-2</v>
      </c>
      <c r="V494">
        <f>ABS(('6050_Module3Project_Data'!$C218-'Part 1'!L494)/AVERAGE('6050_Module3Project_Data'!$C$2:$C$253))</f>
        <v>7.1896658515309242E-2</v>
      </c>
      <c r="W494">
        <f>ABS(('6050_Module3Project_Data'!$C218-'Part 1'!M494)/AVERAGE('6050_Module3Project_Data'!$C$2:$C$253))</f>
        <v>7.3951330416588829E-2</v>
      </c>
      <c r="X494" s="41">
        <f>ABS(('6050_Module3Project_Data'!$C218-'Part 1'!N494)/AVERAGE('6050_Module3Project_Data'!$C$2:$C$253))</f>
        <v>7.1203649570914698E-2</v>
      </c>
      <c r="Z494" s="39">
        <f t="shared" si="44"/>
        <v>3.1133724426576461</v>
      </c>
      <c r="AA494">
        <f t="shared" si="45"/>
        <v>6.1156084334544722</v>
      </c>
      <c r="AB494">
        <f t="shared" si="46"/>
        <v>7.0856345317296574</v>
      </c>
      <c r="AC494">
        <f t="shared" si="47"/>
        <v>6.7829900814145132</v>
      </c>
      <c r="AE494" s="40">
        <f t="shared" si="39"/>
        <v>514.06682991728508</v>
      </c>
      <c r="AF494" s="40">
        <f t="shared" si="39"/>
        <v>517.06906590808183</v>
      </c>
      <c r="AG494" s="40">
        <f t="shared" si="39"/>
        <v>518.03909200635701</v>
      </c>
      <c r="AH494" s="40">
        <f t="shared" si="39"/>
        <v>517.73644755604187</v>
      </c>
      <c r="AJ494" s="42">
        <f>ABS(('6050_Module3Project_Data'!$E218-'Part 1'!AE494)/'6050_Module3Project_Data'!$E218)</f>
        <v>9.2596875488384855E-2</v>
      </c>
      <c r="AK494" s="42">
        <f>ABS(('6050_Module3Project_Data'!$E218-'Part 1'!AF494)/'6050_Module3Project_Data'!$E218)</f>
        <v>9.8977823396560735E-2</v>
      </c>
      <c r="AL494" s="42">
        <f>ABS(('6050_Module3Project_Data'!$E218-'Part 1'!AG494)/'6050_Module3Project_Data'!$E218)</f>
        <v>0.1010395154226504</v>
      </c>
      <c r="AM494" s="42">
        <f>ABS(('6050_Module3Project_Data'!$E218-'Part 1'!AH494)/'6050_Module3Project_Data'!$E218)</f>
        <v>0.10039627535821863</v>
      </c>
      <c r="AO494">
        <f>ABS(('6050_Module3Project_Data'!$E218-'Part 1'!AE494)/AVERAGE('6050_Module3Project_Data'!$E$2:$E$253))</f>
        <v>9.7584008837904038E-2</v>
      </c>
      <c r="AP494">
        <f>ABS(('6050_Module3Project_Data'!$E218-'Part 1'!AF494)/AVERAGE('6050_Module3Project_Data'!$E$2:$E$253))</f>
        <v>0.1043086253412303</v>
      </c>
      <c r="AQ494">
        <f>ABS(('6050_Module3Project_Data'!$E218-'Part 1'!AG494)/AVERAGE('6050_Module3Project_Data'!$E$2:$E$253))</f>
        <v>0.10648135710819154</v>
      </c>
      <c r="AR494" s="41">
        <f>ABS(('6050_Module3Project_Data'!$E218-'Part 1'!AH494)/AVERAGE('6050_Module3Project_Data'!$E$2:$E$253))</f>
        <v>0.10580347306727403</v>
      </c>
    </row>
    <row r="495" spans="5:44" x14ac:dyDescent="0.2">
      <c r="E495" s="39">
        <v>218</v>
      </c>
      <c r="F495" s="29">
        <f t="shared" si="40"/>
        <v>8.3649366257226632E-2</v>
      </c>
      <c r="G495" s="29">
        <f t="shared" si="41"/>
        <v>-0.37591962294389036</v>
      </c>
      <c r="H495" s="29">
        <f t="shared" si="42"/>
        <v>-1.6056187587733717</v>
      </c>
      <c r="I495" s="29">
        <f t="shared" si="43"/>
        <v>-3.0740238428128586</v>
      </c>
      <c r="K495" s="40">
        <f t="shared" si="38"/>
        <v>160.20080044478792</v>
      </c>
      <c r="L495" s="40">
        <f t="shared" si="38"/>
        <v>159.74123145558681</v>
      </c>
      <c r="M495" s="40">
        <f t="shared" si="38"/>
        <v>158.51153231975732</v>
      </c>
      <c r="N495" s="40">
        <f t="shared" si="38"/>
        <v>157.04312723571783</v>
      </c>
      <c r="P495" s="42">
        <f>ABS(('6050_Module3Project_Data'!$C219-'Part 1'!K495)/'6050_Module3Project_Data'!$C219)</f>
        <v>5.5681958929074585E-2</v>
      </c>
      <c r="Q495" s="42">
        <f>ABS(('6050_Module3Project_Data'!$C219-'Part 1'!L495)/'6050_Module3Project_Data'!$C219)</f>
        <v>5.265351781370025E-2</v>
      </c>
      <c r="R495" s="42">
        <f>ABS(('6050_Module3Project_Data'!$C219-'Part 1'!M495)/'6050_Module3Project_Data'!$C219)</f>
        <v>4.4550117649646302E-2</v>
      </c>
      <c r="S495" s="42">
        <f>ABS(('6050_Module3Project_Data'!$C219-'Part 1'!N495)/'6050_Module3Project_Data'!$C219)</f>
        <v>3.4873706849473836E-2</v>
      </c>
      <c r="U495">
        <f>ABS(('6050_Module3Project_Data'!$C219-'Part 1'!K495)/AVERAGE('6050_Module3Project_Data'!$C$2:$C$253))</f>
        <v>6.3091845644831723E-2</v>
      </c>
      <c r="V495">
        <f>ABS(('6050_Module3Project_Data'!$C219-'Part 1'!L495)/AVERAGE('6050_Module3Project_Data'!$C$2:$C$253))</f>
        <v>5.9660394182446272E-2</v>
      </c>
      <c r="W495">
        <f>ABS(('6050_Module3Project_Data'!$C219-'Part 1'!M495)/AVERAGE('6050_Module3Project_Data'!$C$2:$C$253))</f>
        <v>5.0478632581709204E-2</v>
      </c>
      <c r="X495" s="41">
        <f>ABS(('6050_Module3Project_Data'!$C219-'Part 1'!N495)/AVERAGE('6050_Module3Project_Data'!$C$2:$C$253))</f>
        <v>3.9514531671069594E-2</v>
      </c>
      <c r="Z495" s="39">
        <f t="shared" si="44"/>
        <v>-2.3637169428291629</v>
      </c>
      <c r="AA495">
        <f t="shared" si="45"/>
        <v>-6.0394647338378764</v>
      </c>
      <c r="AB495">
        <f t="shared" si="46"/>
        <v>-11.728990878173974</v>
      </c>
      <c r="AC495">
        <f t="shared" si="47"/>
        <v>-18.061061571538218</v>
      </c>
      <c r="AE495" s="40">
        <f t="shared" si="39"/>
        <v>484.31766604702182</v>
      </c>
      <c r="AF495" s="40">
        <f t="shared" si="39"/>
        <v>480.64191825601313</v>
      </c>
      <c r="AG495" s="40">
        <f t="shared" si="39"/>
        <v>474.952392111677</v>
      </c>
      <c r="AH495" s="40">
        <f t="shared" si="39"/>
        <v>468.62032141831276</v>
      </c>
      <c r="AJ495" s="42">
        <f>ABS(('6050_Module3Project_Data'!$E219-'Part 1'!AE495)/'6050_Module3Project_Data'!$E219)</f>
        <v>8.4909127316190637E-3</v>
      </c>
      <c r="AK495" s="42">
        <f>ABS(('6050_Module3Project_Data'!$E219-'Part 1'!AF495)/'6050_Module3Project_Data'!$E219)</f>
        <v>8.3693166794735017E-4</v>
      </c>
      <c r="AL495" s="42">
        <f>ABS(('6050_Module3Project_Data'!$E219-'Part 1'!AG495)/'6050_Module3Project_Data'!$E219)</f>
        <v>1.1010324413260457E-2</v>
      </c>
      <c r="AM495" s="42">
        <f>ABS(('6050_Module3Project_Data'!$E219-'Part 1'!AH495)/'6050_Module3Project_Data'!$E219)</f>
        <v>2.4195546016166119E-2</v>
      </c>
      <c r="AO495">
        <f>ABS(('6050_Module3Project_Data'!$E219-'Part 1'!AE495)/AVERAGE('6050_Module3Project_Data'!$E$2:$E$253))</f>
        <v>9.1334613202143956E-3</v>
      </c>
      <c r="AP495">
        <f>ABS(('6050_Module3Project_Data'!$E219-'Part 1'!AF495)/AVERAGE('6050_Module3Project_Data'!$E$2:$E$253))</f>
        <v>9.0026635044711538E-4</v>
      </c>
      <c r="AQ495">
        <f>ABS(('6050_Module3Project_Data'!$E219-'Part 1'!AG495)/AVERAGE('6050_Module3Project_Data'!$E$2:$E$253))</f>
        <v>1.1843529115196927E-2</v>
      </c>
      <c r="AR495" s="41">
        <f>ABS(('6050_Module3Project_Data'!$E219-'Part 1'!AH495)/AVERAGE('6050_Module3Project_Data'!$E$2:$E$253))</f>
        <v>2.6026540449201174E-2</v>
      </c>
    </row>
    <row r="496" spans="5:44" x14ac:dyDescent="0.2">
      <c r="E496" s="39">
        <v>219</v>
      </c>
      <c r="F496" s="29">
        <f t="shared" si="40"/>
        <v>-0.93701778441790129</v>
      </c>
      <c r="G496" s="29">
        <f t="shared" si="41"/>
        <v>-2.2334263286136995</v>
      </c>
      <c r="H496" s="29">
        <f t="shared" si="42"/>
        <v>-3.6540593357803957</v>
      </c>
      <c r="I496" s="29">
        <f t="shared" si="43"/>
        <v>-4.6305538782573015</v>
      </c>
      <c r="K496" s="40">
        <f t="shared" si="38"/>
        <v>154.16044690699439</v>
      </c>
      <c r="L496" s="40">
        <f t="shared" si="38"/>
        <v>152.8640383627986</v>
      </c>
      <c r="M496" s="40">
        <f t="shared" si="38"/>
        <v>151.44340535563188</v>
      </c>
      <c r="N496" s="40">
        <f t="shared" si="38"/>
        <v>150.46691081315498</v>
      </c>
      <c r="P496" s="42">
        <f>ABS(('6050_Module3Project_Data'!$C220-'Part 1'!K496)/'6050_Module3Project_Data'!$C220)</f>
        <v>1.7269512400899675E-2</v>
      </c>
      <c r="Q496" s="42">
        <f>ABS(('6050_Module3Project_Data'!$C220-'Part 1'!L496)/'6050_Module3Project_Data'!$C220)</f>
        <v>2.553376063270325E-2</v>
      </c>
      <c r="R496" s="42">
        <f>ABS(('6050_Module3Project_Data'!$C220-'Part 1'!M496)/'6050_Module3Project_Data'!$C220)</f>
        <v>3.4589905680561042E-2</v>
      </c>
      <c r="S496" s="42">
        <f>ABS(('6050_Module3Project_Data'!$C220-'Part 1'!N496)/'6050_Module3Project_Data'!$C220)</f>
        <v>4.0814790059918948E-2</v>
      </c>
      <c r="U496">
        <f>ABS(('6050_Module3Project_Data'!$C220-'Part 1'!K496)/AVERAGE('6050_Module3Project_Data'!$C$2:$C$253))</f>
        <v>2.0227664942544795E-2</v>
      </c>
      <c r="V496">
        <f>ABS(('6050_Module3Project_Data'!$C220-'Part 1'!L496)/AVERAGE('6050_Module3Project_Data'!$C$2:$C$253))</f>
        <v>2.9907523895958691E-2</v>
      </c>
      <c r="W496">
        <f>ABS(('6050_Module3Project_Data'!$C220-'Part 1'!M496)/AVERAGE('6050_Module3Project_Data'!$C$2:$C$253))</f>
        <v>4.0514926319759059E-2</v>
      </c>
      <c r="X496" s="41">
        <f>ABS(('6050_Module3Project_Data'!$C220-'Part 1'!N496)/AVERAGE('6050_Module3Project_Data'!$C$2:$C$253))</f>
        <v>4.7806091965244976E-2</v>
      </c>
      <c r="Z496" s="39">
        <f t="shared" si="44"/>
        <v>-2.6639406890454485</v>
      </c>
      <c r="AA496">
        <f t="shared" si="45"/>
        <v>-5.1696131098669618</v>
      </c>
      <c r="AB496">
        <f t="shared" si="46"/>
        <v>-7.010497755615944</v>
      </c>
      <c r="AC496">
        <f t="shared" si="47"/>
        <v>-6.7040808534361158</v>
      </c>
      <c r="AE496" s="40">
        <f t="shared" si="39"/>
        <v>480.15260662689496</v>
      </c>
      <c r="AF496" s="40">
        <f t="shared" si="39"/>
        <v>477.64693420607341</v>
      </c>
      <c r="AG496" s="40">
        <f t="shared" si="39"/>
        <v>475.80604956032448</v>
      </c>
      <c r="AH496" s="40">
        <f t="shared" si="39"/>
        <v>476.1124664625043</v>
      </c>
      <c r="AJ496" s="42">
        <f>ABS(('6050_Module3Project_Data'!$E220-'Part 1'!AE496)/'6050_Module3Project_Data'!$E220)</f>
        <v>2.1614237022751427E-2</v>
      </c>
      <c r="AK496" s="42">
        <f>ABS(('6050_Module3Project_Data'!$E220-'Part 1'!AF496)/'6050_Module3Project_Data'!$E220)</f>
        <v>2.6719935064127485E-2</v>
      </c>
      <c r="AL496" s="42">
        <f>ABS(('6050_Module3Project_Data'!$E220-'Part 1'!AG496)/'6050_Module3Project_Data'!$E220)</f>
        <v>3.047102441327626E-2</v>
      </c>
      <c r="AM496" s="42">
        <f>ABS(('6050_Module3Project_Data'!$E220-'Part 1'!AH496)/'6050_Module3Project_Data'!$E220)</f>
        <v>2.984665222307948E-2</v>
      </c>
      <c r="AO496">
        <f>ABS(('6050_Module3Project_Data'!$E220-'Part 1'!AE496)/AVERAGE('6050_Module3Project_Data'!$E$2:$E$253))</f>
        <v>2.3759197695970329E-2</v>
      </c>
      <c r="AP496">
        <f>ABS(('6050_Module3Project_Data'!$E220-'Part 1'!AF496)/AVERAGE('6050_Module3Project_Data'!$E$2:$E$253))</f>
        <v>2.9371576657730238E-2</v>
      </c>
      <c r="AQ496">
        <f>ABS(('6050_Module3Project_Data'!$E220-'Part 1'!AG496)/AVERAGE('6050_Module3Project_Data'!$E$2:$E$253))</f>
        <v>3.3494917829933656E-2</v>
      </c>
      <c r="AR496" s="41">
        <f>ABS(('6050_Module3Project_Data'!$E220-'Part 1'!AH496)/AVERAGE('6050_Module3Project_Data'!$E$2:$E$253))</f>
        <v>3.2808583989551679E-2</v>
      </c>
    </row>
    <row r="497" spans="5:44" x14ac:dyDescent="0.2">
      <c r="E497" s="39">
        <v>220</v>
      </c>
      <c r="F497" s="29">
        <f t="shared" si="40"/>
        <v>-0.53696917450379611</v>
      </c>
      <c r="G497" s="29">
        <f t="shared" si="41"/>
        <v>-0.91476569110716988</v>
      </c>
      <c r="H497" s="29">
        <f t="shared" si="42"/>
        <v>-0.8236885752205837</v>
      </c>
      <c r="I497" s="29">
        <f t="shared" si="43"/>
        <v>-7.5530563529360495E-2</v>
      </c>
      <c r="K497" s="40">
        <f t="shared" si="38"/>
        <v>155.6237207820611</v>
      </c>
      <c r="L497" s="40">
        <f t="shared" si="38"/>
        <v>155.24592426545775</v>
      </c>
      <c r="M497" s="40">
        <f t="shared" si="38"/>
        <v>155.33700138134432</v>
      </c>
      <c r="N497" s="40">
        <f t="shared" si="38"/>
        <v>156.08515939303555</v>
      </c>
      <c r="P497" s="42">
        <f>ABS(('6050_Module3Project_Data'!$C221-'Part 1'!K497)/'6050_Module3Project_Data'!$C221)</f>
        <v>7.054874590029244E-4</v>
      </c>
      <c r="Q497" s="42">
        <f>ABS(('6050_Module3Project_Data'!$C221-'Part 1'!L497)/'6050_Module3Project_Data'!$C221)</f>
        <v>1.7238532957867673E-3</v>
      </c>
      <c r="R497" s="42">
        <f>ABS(('6050_Module3Project_Data'!$C221-'Part 1'!M497)/'6050_Module3Project_Data'!$C221)</f>
        <v>1.1382011266211579E-3</v>
      </c>
      <c r="S497" s="42">
        <f>ABS(('6050_Module3Project_Data'!$C221-'Part 1'!N497)/'6050_Module3Project_Data'!$C221)</f>
        <v>3.6726710464861033E-3</v>
      </c>
      <c r="U497">
        <f>ABS(('6050_Module3Project_Data'!$C221-'Part 1'!K497)/AVERAGE('6050_Module3Project_Data'!$C$2:$C$253))</f>
        <v>8.1919247789308768E-4</v>
      </c>
      <c r="V497">
        <f>ABS(('6050_Module3Project_Data'!$C221-'Part 1'!L497)/AVERAGE('6050_Module3Project_Data'!$C$2:$C$253))</f>
        <v>2.001690653573863E-3</v>
      </c>
      <c r="W497">
        <f>ABS(('6050_Module3Project_Data'!$C221-'Part 1'!M497)/AVERAGE('6050_Module3Project_Data'!$C$2:$C$253))</f>
        <v>1.3216475918300134E-3</v>
      </c>
      <c r="X497" s="41">
        <f>ABS(('6050_Module3Project_Data'!$C221-'Part 1'!N497)/AVERAGE('6050_Module3Project_Data'!$C$2:$C$253))</f>
        <v>4.2646037950969141E-3</v>
      </c>
      <c r="Z497" s="39">
        <f t="shared" si="44"/>
        <v>-1.1779370531492093</v>
      </c>
      <c r="AA497">
        <f t="shared" si="45"/>
        <v>-1.1953368697458777</v>
      </c>
      <c r="AB497">
        <f t="shared" si="46"/>
        <v>5.5447392015071095E-2</v>
      </c>
      <c r="AC497">
        <f t="shared" si="47"/>
        <v>2.4720458216613759</v>
      </c>
      <c r="AE497" s="40">
        <f t="shared" si="39"/>
        <v>486.40468775322694</v>
      </c>
      <c r="AF497" s="40">
        <f t="shared" si="39"/>
        <v>486.38728793663029</v>
      </c>
      <c r="AG497" s="40">
        <f t="shared" si="39"/>
        <v>487.63807219839123</v>
      </c>
      <c r="AH497" s="40">
        <f t="shared" si="39"/>
        <v>490.05467062803751</v>
      </c>
      <c r="AJ497" s="42">
        <f>ABS(('6050_Module3Project_Data'!$E221-'Part 1'!AE497)/'6050_Module3Project_Data'!$E221)</f>
        <v>7.5045967300394075E-4</v>
      </c>
      <c r="AK497" s="42">
        <f>ABS(('6050_Module3Project_Data'!$E221-'Part 1'!AF497)/'6050_Module3Project_Data'!$E221)</f>
        <v>7.8620513182402207E-4</v>
      </c>
      <c r="AL497" s="42">
        <f>ABS(('6050_Module3Project_Data'!$E221-'Part 1'!AG497)/'6050_Module3Project_Data'!$E221)</f>
        <v>1.7833539823902712E-3</v>
      </c>
      <c r="AM497" s="42">
        <f>ABS(('6050_Module3Project_Data'!$E221-'Part 1'!AH497)/'6050_Module3Project_Data'!$E221)</f>
        <v>6.747913187469542E-3</v>
      </c>
      <c r="AO497">
        <f>ABS(('6050_Module3Project_Data'!$E221-'Part 1'!AE497)/AVERAGE('6050_Module3Project_Data'!$E$2:$E$253))</f>
        <v>8.1822708150398817E-4</v>
      </c>
      <c r="AP497">
        <f>ABS(('6050_Module3Project_Data'!$E221-'Part 1'!AF497)/AVERAGE('6050_Module3Project_Data'!$E$2:$E$253))</f>
        <v>8.5720039812512317E-4</v>
      </c>
      <c r="AQ497">
        <f>ABS(('6050_Module3Project_Data'!$E221-'Part 1'!AG497)/AVERAGE('6050_Module3Project_Data'!$E$2:$E$253))</f>
        <v>1.9443929857801217E-3</v>
      </c>
      <c r="AR497" s="41">
        <f>ABS(('6050_Module3Project_Data'!$E221-'Part 1'!AH497)/AVERAGE('6050_Module3Project_Data'!$E$2:$E$253))</f>
        <v>7.3572578410838656E-3</v>
      </c>
    </row>
    <row r="498" spans="5:44" x14ac:dyDescent="0.2">
      <c r="E498" s="39">
        <v>221</v>
      </c>
      <c r="F498" s="29">
        <f t="shared" si="40"/>
        <v>-0.50717722239082885</v>
      </c>
      <c r="G498" s="29">
        <f t="shared" si="41"/>
        <v>-0.70406318023988579</v>
      </c>
      <c r="H498" s="29">
        <f t="shared" si="42"/>
        <v>-0.56228107845160935</v>
      </c>
      <c r="I498" s="29">
        <f t="shared" si="43"/>
        <v>-0.32551364385703996</v>
      </c>
      <c r="K498" s="40">
        <f t="shared" si="38"/>
        <v>155.26550332023513</v>
      </c>
      <c r="L498" s="40">
        <f t="shared" si="38"/>
        <v>155.06861736238605</v>
      </c>
      <c r="M498" s="40">
        <f t="shared" si="38"/>
        <v>155.21039946417434</v>
      </c>
      <c r="N498" s="40">
        <f t="shared" si="38"/>
        <v>155.4471668987689</v>
      </c>
      <c r="P498" s="42">
        <f>ABS(('6050_Module3Project_Data'!$C222-'Part 1'!K498)/'6050_Module3Project_Data'!$C222)</f>
        <v>7.5108596220270019E-3</v>
      </c>
      <c r="Q498" s="42">
        <f>ABS(('6050_Module3Project_Data'!$C222-'Part 1'!L498)/'6050_Module3Project_Data'!$C222)</f>
        <v>8.7693952972381049E-3</v>
      </c>
      <c r="R498" s="42">
        <f>ABS(('6050_Module3Project_Data'!$C222-'Part 1'!M498)/'6050_Module3Project_Data'!$C222)</f>
        <v>7.8630948421098499E-3</v>
      </c>
      <c r="S498" s="42">
        <f>ABS(('6050_Module3Project_Data'!$C222-'Part 1'!N498)/'6050_Module3Project_Data'!$C222)</f>
        <v>6.3496285369410693E-3</v>
      </c>
      <c r="U498">
        <f>ABS(('6050_Module3Project_Data'!$C222-'Part 1'!K498)/AVERAGE('6050_Module3Project_Data'!$C$2:$C$253))</f>
        <v>8.7733610372514714E-3</v>
      </c>
      <c r="V498">
        <f>ABS(('6050_Module3Project_Data'!$C222-'Part 1'!L498)/AVERAGE('6050_Module3Project_Data'!$C$2:$C$253))</f>
        <v>1.0243444145249726E-2</v>
      </c>
      <c r="W498">
        <f>ABS(('6050_Module3Project_Data'!$C222-'Part 1'!M498)/AVERAGE('6050_Module3Project_Data'!$C$2:$C$253))</f>
        <v>9.1848035233764568E-3</v>
      </c>
      <c r="X498" s="41">
        <f>ABS(('6050_Module3Project_Data'!$C222-'Part 1'!N498)/AVERAGE('6050_Module3Project_Data'!$C$2:$C$253))</f>
        <v>7.4169384611644084E-3</v>
      </c>
      <c r="Z498" s="39">
        <f t="shared" si="44"/>
        <v>-1.0398659392844947</v>
      </c>
      <c r="AA498">
        <f t="shared" si="45"/>
        <v>-0.912234715377781</v>
      </c>
      <c r="AB498">
        <f t="shared" si="46"/>
        <v>-0.27036993348935318</v>
      </c>
      <c r="AC498">
        <f t="shared" si="47"/>
        <v>0.1043439772717662</v>
      </c>
      <c r="AE498" s="40">
        <f t="shared" si="39"/>
        <v>486.05517738326603</v>
      </c>
      <c r="AF498" s="40">
        <f t="shared" si="39"/>
        <v>486.18280860717272</v>
      </c>
      <c r="AG498" s="40">
        <f t="shared" si="39"/>
        <v>486.82467338906116</v>
      </c>
      <c r="AH498" s="40">
        <f t="shared" si="39"/>
        <v>487.19938729982226</v>
      </c>
      <c r="AJ498" s="42">
        <f>ABS(('6050_Module3Project_Data'!$E222-'Part 1'!AE498)/'6050_Module3Project_Data'!$E222)</f>
        <v>6.6588955097008221E-3</v>
      </c>
      <c r="AK498" s="42">
        <f>ABS(('6050_Module3Project_Data'!$E222-'Part 1'!AF498)/'6050_Module3Project_Data'!$E222)</f>
        <v>6.923229916304929E-3</v>
      </c>
      <c r="AL498" s="42">
        <f>ABS(('6050_Module3Project_Data'!$E222-'Part 1'!AG498)/'6050_Module3Project_Data'!$E222)</f>
        <v>8.2525828837621603E-3</v>
      </c>
      <c r="AM498" s="42">
        <f>ABS(('6050_Module3Project_Data'!$E222-'Part 1'!AH498)/'6050_Module3Project_Data'!$E222)</f>
        <v>9.0286451686443833E-3</v>
      </c>
      <c r="AO498">
        <f>ABS(('6050_Module3Project_Data'!$E222-'Part 1'!AE498)/AVERAGE('6050_Module3Project_Data'!$E$2:$E$253))</f>
        <v>7.2015856981233863E-3</v>
      </c>
      <c r="AP498">
        <f>ABS(('6050_Module3Project_Data'!$E222-'Part 1'!AF498)/AVERAGE('6050_Module3Project_Data'!$E$2:$E$253))</f>
        <v>7.4874629700146219E-3</v>
      </c>
      <c r="AQ498">
        <f>ABS(('6050_Module3Project_Data'!$E222-'Part 1'!AG498)/AVERAGE('6050_Module3Project_Data'!$E$2:$E$253))</f>
        <v>8.9251562487649913E-3</v>
      </c>
      <c r="AR498" s="41">
        <f>ABS(('6050_Module3Project_Data'!$E222-'Part 1'!AH498)/AVERAGE('6050_Module3Project_Data'!$E$2:$E$253))</f>
        <v>9.7644664682328842E-3</v>
      </c>
    </row>
    <row r="499" spans="5:44" x14ac:dyDescent="0.2">
      <c r="E499" s="39">
        <v>222</v>
      </c>
      <c r="F499" s="29">
        <f t="shared" si="40"/>
        <v>-0.32560272302777593</v>
      </c>
      <c r="G499" s="29">
        <f t="shared" si="41"/>
        <v>-0.26215979837415709</v>
      </c>
      <c r="H499" s="29">
        <f t="shared" si="42"/>
        <v>1.5504733274017746E-2</v>
      </c>
      <c r="I499" s="29">
        <f t="shared" si="43"/>
        <v>0.25545349076814072</v>
      </c>
      <c r="K499" s="40">
        <f t="shared" si="38"/>
        <v>155.84777309402261</v>
      </c>
      <c r="L499" s="40">
        <f t="shared" si="38"/>
        <v>155.91121601867621</v>
      </c>
      <c r="M499" s="40">
        <f t="shared" si="38"/>
        <v>156.1888805503244</v>
      </c>
      <c r="N499" s="40">
        <f t="shared" si="38"/>
        <v>156.42882930781852</v>
      </c>
      <c r="P499" s="42">
        <f>ABS(('6050_Module3Project_Data'!$C223-'Part 1'!K499)/'6050_Module3Project_Data'!$C223)</f>
        <v>4.5046772269223901E-3</v>
      </c>
      <c r="Q499" s="42">
        <f>ABS(('6050_Module3Project_Data'!$C223-'Part 1'!L499)/'6050_Module3Project_Data'!$C223)</f>
        <v>4.0994283516779476E-3</v>
      </c>
      <c r="R499" s="42">
        <f>ABS(('6050_Module3Project_Data'!$C223-'Part 1'!M499)/'6050_Module3Project_Data'!$C223)</f>
        <v>2.3258146704033021E-3</v>
      </c>
      <c r="S499" s="42">
        <f>ABS(('6050_Module3Project_Data'!$C223-'Part 1'!N499)/'6050_Module3Project_Data'!$C223)</f>
        <v>7.931147732639412E-4</v>
      </c>
      <c r="U499">
        <f>ABS(('6050_Module3Project_Data'!$C223-'Part 1'!K499)/AVERAGE('6050_Module3Project_Data'!$C$2:$C$253))</f>
        <v>5.2656525564035621E-3</v>
      </c>
      <c r="V499">
        <f>ABS(('6050_Module3Project_Data'!$C223-'Part 1'!L499)/AVERAGE('6050_Module3Project_Data'!$C$2:$C$253))</f>
        <v>4.7919449701735823E-3</v>
      </c>
      <c r="W499">
        <f>ABS(('6050_Module3Project_Data'!$C223-'Part 1'!M499)/AVERAGE('6050_Module3Project_Data'!$C$2:$C$253))</f>
        <v>2.7187146487956475E-3</v>
      </c>
      <c r="X499" s="41">
        <f>ABS(('6050_Module3Project_Data'!$C223-'Part 1'!N499)/AVERAGE('6050_Module3Project_Data'!$C$2:$C$253))</f>
        <v>9.2709568809926535E-4</v>
      </c>
      <c r="Z499" s="39">
        <f t="shared" si="44"/>
        <v>-1.342498394133655</v>
      </c>
      <c r="AA499">
        <f t="shared" si="45"/>
        <v>-1.5685521146387873</v>
      </c>
      <c r="AB499">
        <f t="shared" si="46"/>
        <v>-1.6399649015139195</v>
      </c>
      <c r="AC499">
        <f t="shared" si="47"/>
        <v>-2.0215537753698842</v>
      </c>
      <c r="AE499" s="40">
        <f t="shared" si="39"/>
        <v>483.19951671488656</v>
      </c>
      <c r="AF499" s="40">
        <f t="shared" si="39"/>
        <v>482.97346299438141</v>
      </c>
      <c r="AG499" s="40">
        <f t="shared" si="39"/>
        <v>482.90205020750631</v>
      </c>
      <c r="AH499" s="40">
        <f t="shared" si="39"/>
        <v>482.5204613336503</v>
      </c>
      <c r="AJ499" s="42">
        <f>ABS(('6050_Module3Project_Data'!$E223-'Part 1'!AE499)/'6050_Module3Project_Data'!$E223)</f>
        <v>8.5566908008573774E-3</v>
      </c>
      <c r="AK499" s="42">
        <f>ABS(('6050_Module3Project_Data'!$E223-'Part 1'!AF499)/'6050_Module3Project_Data'!$E223)</f>
        <v>8.0848608746895909E-3</v>
      </c>
      <c r="AL499" s="42">
        <f>ABS(('6050_Module3Project_Data'!$E223-'Part 1'!AG499)/'6050_Module3Project_Data'!$E223)</f>
        <v>7.9358047570401262E-3</v>
      </c>
      <c r="AM499" s="42">
        <f>ABS(('6050_Module3Project_Data'!$E223-'Part 1'!AH499)/'6050_Module3Project_Data'!$E223)</f>
        <v>7.1393345650185534E-3</v>
      </c>
      <c r="AO499">
        <f>ABS(('6050_Module3Project_Data'!$E223-'Part 1'!AE499)/AVERAGE('6050_Module3Project_Data'!$E$2:$E$253))</f>
        <v>9.1823683484360142E-3</v>
      </c>
      <c r="AP499">
        <f>ABS(('6050_Module3Project_Data'!$E223-'Part 1'!AF499)/AVERAGE('6050_Module3Project_Data'!$E$2:$E$253))</f>
        <v>8.6760375389303267E-3</v>
      </c>
      <c r="AQ499">
        <f>ABS(('6050_Module3Project_Data'!$E223-'Part 1'!AG499)/AVERAGE('6050_Module3Project_Data'!$E$2:$E$253))</f>
        <v>8.5160822234118493E-3</v>
      </c>
      <c r="AR499" s="41">
        <f>ABS(('6050_Module3Project_Data'!$E223-'Part 1'!AH499)/AVERAGE('6050_Module3Project_Data'!$E$2:$E$253))</f>
        <v>7.661372984536602E-3</v>
      </c>
    </row>
    <row r="500" spans="5:44" x14ac:dyDescent="0.2">
      <c r="E500" s="39">
        <v>223</v>
      </c>
      <c r="F500" s="29">
        <f t="shared" si="40"/>
        <v>-0.21492802046826515</v>
      </c>
      <c r="G500" s="29">
        <f t="shared" si="41"/>
        <v>-6.6187563116583012E-2</v>
      </c>
      <c r="H500" s="29">
        <f t="shared" si="42"/>
        <v>0.14286436717147394</v>
      </c>
      <c r="I500" s="29">
        <f t="shared" si="43"/>
        <v>0.23330732996945058</v>
      </c>
      <c r="K500" s="40">
        <f t="shared" si="38"/>
        <v>156.18621858635188</v>
      </c>
      <c r="L500" s="40">
        <f t="shared" si="38"/>
        <v>156.33495904370358</v>
      </c>
      <c r="M500" s="40">
        <f t="shared" si="38"/>
        <v>156.54401097399165</v>
      </c>
      <c r="N500" s="40">
        <f t="shared" si="38"/>
        <v>156.63445393678961</v>
      </c>
      <c r="P500" s="42">
        <f>ABS(('6050_Module3Project_Data'!$C224-'Part 1'!K500)/'6050_Module3Project_Data'!$C224)</f>
        <v>3.8064470980728503E-3</v>
      </c>
      <c r="Q500" s="42">
        <f>ABS(('6050_Module3Project_Data'!$C224-'Part 1'!L500)/'6050_Module3Project_Data'!$C224)</f>
        <v>2.8577444147594826E-3</v>
      </c>
      <c r="R500" s="42">
        <f>ABS(('6050_Module3Project_Data'!$C224-'Part 1'!M500)/'6050_Module3Project_Data'!$C224)</f>
        <v>1.5243605409477378E-3</v>
      </c>
      <c r="S500" s="42">
        <f>ABS(('6050_Module3Project_Data'!$C224-'Part 1'!N500)/'6050_Module3Project_Data'!$C224)</f>
        <v>9.4749340593308033E-4</v>
      </c>
      <c r="U500">
        <f>ABS(('6050_Module3Project_Data'!$C224-'Part 1'!K500)/AVERAGE('6050_Module3Project_Data'!$C$2:$C$253))</f>
        <v>4.4560076368819991E-3</v>
      </c>
      <c r="V500">
        <f>ABS(('6050_Module3Project_Data'!$C224-'Part 1'!L500)/AVERAGE('6050_Module3Project_Data'!$C$2:$C$253))</f>
        <v>3.345411247898924E-3</v>
      </c>
      <c r="W500">
        <f>ABS(('6050_Module3Project_Data'!$C224-'Part 1'!M500)/AVERAGE('6050_Module3Project_Data'!$C$2:$C$253))</f>
        <v>1.7844887993487867E-3</v>
      </c>
      <c r="X500" s="41">
        <f>ABS(('6050_Module3Project_Data'!$C224-'Part 1'!N500)/AVERAGE('6050_Module3Project_Data'!$C$2:$C$253))</f>
        <v>1.109180751486261E-3</v>
      </c>
      <c r="Z500" s="39">
        <f t="shared" si="44"/>
        <v>-1.7270397963893507</v>
      </c>
      <c r="AA500">
        <f t="shared" si="45"/>
        <v>-2.2472134309481255</v>
      </c>
      <c r="AB500">
        <f t="shared" si="46"/>
        <v>-2.615109203852847</v>
      </c>
      <c r="AC500">
        <f t="shared" si="47"/>
        <v>-3.016475079403683</v>
      </c>
      <c r="AE500" s="40">
        <f t="shared" si="39"/>
        <v>479.54976990721872</v>
      </c>
      <c r="AF500" s="40">
        <f t="shared" si="39"/>
        <v>479.02959627265994</v>
      </c>
      <c r="AG500" s="40">
        <f t="shared" si="39"/>
        <v>478.66170049975523</v>
      </c>
      <c r="AH500" s="40">
        <f t="shared" si="39"/>
        <v>478.2603346242044</v>
      </c>
      <c r="AJ500" s="42">
        <f>ABS(('6050_Module3Project_Data'!$E224-'Part 1'!AE500)/'6050_Module3Project_Data'!$E224)</f>
        <v>2.2475396495606919E-3</v>
      </c>
      <c r="AK500" s="42">
        <f>ABS(('6050_Module3Project_Data'!$E224-'Part 1'!AF500)/'6050_Module3Project_Data'!$E224)</f>
        <v>3.3298142251294827E-3</v>
      </c>
      <c r="AL500" s="42">
        <f>ABS(('6050_Module3Project_Data'!$E224-'Part 1'!AG500)/'6050_Module3Project_Data'!$E224)</f>
        <v>4.0952590978050067E-3</v>
      </c>
      <c r="AM500" s="42">
        <f>ABS(('6050_Module3Project_Data'!$E224-'Part 1'!AH500)/'6050_Module3Project_Data'!$E224)</f>
        <v>4.9303419504336757E-3</v>
      </c>
      <c r="AO500">
        <f>ABS(('6050_Module3Project_Data'!$E224-'Part 1'!AE500)/AVERAGE('6050_Module3Project_Data'!$E$2:$E$253))</f>
        <v>2.4195852964909166E-3</v>
      </c>
      <c r="AP500">
        <f>ABS(('6050_Module3Project_Data'!$E224-'Part 1'!AF500)/AVERAGE('6050_Module3Project_Data'!$E$2:$E$253))</f>
        <v>3.5847062990610116E-3</v>
      </c>
      <c r="AQ500">
        <f>ABS(('6050_Module3Project_Data'!$E224-'Part 1'!AG500)/AVERAGE('6050_Module3Project_Data'!$E$2:$E$253))</f>
        <v>4.4087447802339981E-3</v>
      </c>
      <c r="AR500" s="41">
        <f>ABS(('6050_Module3Project_Data'!$E224-'Part 1'!AH500)/AVERAGE('6050_Module3Project_Data'!$E$2:$E$253))</f>
        <v>5.3077519198708716E-3</v>
      </c>
    </row>
    <row r="501" spans="5:44" x14ac:dyDescent="0.2">
      <c r="E501" s="39">
        <v>224</v>
      </c>
      <c r="F501" s="29">
        <f t="shared" si="40"/>
        <v>-0.12611943319303218</v>
      </c>
      <c r="G501" s="29">
        <f t="shared" si="41"/>
        <v>5.1933428493210108E-2</v>
      </c>
      <c r="H501" s="29">
        <f t="shared" si="42"/>
        <v>0.19461469641332946</v>
      </c>
      <c r="I501" s="29">
        <f t="shared" si="43"/>
        <v>0.22995339872020992</v>
      </c>
      <c r="K501" s="40">
        <f t="shared" si="38"/>
        <v>156.50414208953504</v>
      </c>
      <c r="L501" s="40">
        <f t="shared" si="38"/>
        <v>156.68219495122128</v>
      </c>
      <c r="M501" s="40">
        <f t="shared" si="38"/>
        <v>156.8248762191414</v>
      </c>
      <c r="N501" s="40">
        <f t="shared" si="38"/>
        <v>156.86021492144826</v>
      </c>
      <c r="P501" s="42">
        <f>ABS(('6050_Module3Project_Data'!$C225-'Part 1'!K501)/'6050_Module3Project_Data'!$C225)</f>
        <v>7.9289195750685965E-3</v>
      </c>
      <c r="Q501" s="42">
        <f>ABS(('6050_Module3Project_Data'!$C225-'Part 1'!L501)/'6050_Module3Project_Data'!$C225)</f>
        <v>9.0756280654035685E-3</v>
      </c>
      <c r="R501" s="42">
        <f>ABS(('6050_Module3Project_Data'!$C225-'Part 1'!M501)/'6050_Module3Project_Data'!$C225)</f>
        <v>9.9945339441761451E-3</v>
      </c>
      <c r="S501" s="42">
        <f>ABS(('6050_Module3Project_Data'!$C225-'Part 1'!N501)/'6050_Module3Project_Data'!$C225)</f>
        <v>1.0222124725862678E-2</v>
      </c>
      <c r="U501">
        <f>ABS(('6050_Module3Project_Data'!$C225-'Part 1'!K501)/AVERAGE('6050_Module3Project_Data'!$C$2:$C$253))</f>
        <v>9.1925729978876193E-3</v>
      </c>
      <c r="V501">
        <f>ABS(('6050_Module3Project_Data'!$C225-'Part 1'!L501)/AVERAGE('6050_Module3Project_Data'!$C$2:$C$253))</f>
        <v>1.0522035531200118E-2</v>
      </c>
      <c r="W501">
        <f>ABS(('6050_Module3Project_Data'!$C225-'Part 1'!M501)/AVERAGE('6050_Module3Project_Data'!$C$2:$C$253))</f>
        <v>1.1587389932746295E-2</v>
      </c>
      <c r="X501" s="41">
        <f>ABS(('6050_Module3Project_Data'!$C225-'Part 1'!N501)/AVERAGE('6050_Module3Project_Data'!$C$2:$C$253))</f>
        <v>1.1851252474734768E-2</v>
      </c>
      <c r="Z501" s="39">
        <f t="shared" si="44"/>
        <v>-1.4592484135444481</v>
      </c>
      <c r="AA501">
        <f t="shared" si="45"/>
        <v>-1.5035612114348105</v>
      </c>
      <c r="AB501">
        <f t="shared" si="46"/>
        <v>-1.2788934108400416</v>
      </c>
      <c r="AC501">
        <f t="shared" si="47"/>
        <v>-0.91376132161260681</v>
      </c>
      <c r="AE501" s="40">
        <f t="shared" si="39"/>
        <v>479.42947840789878</v>
      </c>
      <c r="AF501" s="40">
        <f t="shared" si="39"/>
        <v>479.38516561000841</v>
      </c>
      <c r="AG501" s="40">
        <f t="shared" si="39"/>
        <v>479.60983341060319</v>
      </c>
      <c r="AH501" s="40">
        <f t="shared" si="39"/>
        <v>479.97496549983066</v>
      </c>
      <c r="AJ501" s="42">
        <f>ABS(('6050_Module3Project_Data'!$E225-'Part 1'!AE501)/'6050_Module3Project_Data'!$E225)</f>
        <v>4.8994998867877403E-3</v>
      </c>
      <c r="AK501" s="42">
        <f>ABS(('6050_Module3Project_Data'!$E225-'Part 1'!AF501)/'6050_Module3Project_Data'!$E225)</f>
        <v>4.9914752227402919E-3</v>
      </c>
      <c r="AL501" s="42">
        <f>ABS(('6050_Module3Project_Data'!$E225-'Part 1'!AG501)/'6050_Module3Project_Data'!$E225)</f>
        <v>4.5251562940969792E-3</v>
      </c>
      <c r="AM501" s="42">
        <f>ABS(('6050_Module3Project_Data'!$E225-'Part 1'!AH501)/'6050_Module3Project_Data'!$E225)</f>
        <v>3.7672906622125174E-3</v>
      </c>
      <c r="AO501">
        <f>ABS(('6050_Module3Project_Data'!$E225-'Part 1'!AE501)/AVERAGE('6050_Module3Project_Data'!$E$2:$E$253))</f>
        <v>5.2872791021765916E-3</v>
      </c>
      <c r="AP501">
        <f>ABS(('6050_Module3Project_Data'!$E225-'Part 1'!AF501)/AVERAGE('6050_Module3Project_Data'!$E$2:$E$253))</f>
        <v>5.386533981844817E-3</v>
      </c>
      <c r="AQ501">
        <f>ABS(('6050_Module3Project_Data'!$E225-'Part 1'!AG501)/AVERAGE('6050_Module3Project_Data'!$E$2:$E$253))</f>
        <v>4.8833074519261353E-3</v>
      </c>
      <c r="AR501" s="41">
        <f>ABS(('6050_Module3Project_Data'!$E225-'Part 1'!AH501)/AVERAGE('6050_Module3Project_Data'!$E$2:$E$253))</f>
        <v>4.06545926123096E-3</v>
      </c>
    </row>
    <row r="502" spans="5:44" x14ac:dyDescent="0.2">
      <c r="E502" s="39">
        <v>225</v>
      </c>
      <c r="F502" s="29">
        <f t="shared" si="40"/>
        <v>-0.26376752928179564</v>
      </c>
      <c r="G502" s="29">
        <f t="shared" si="41"/>
        <v>-0.29458390835881371</v>
      </c>
      <c r="H502" s="29">
        <f t="shared" si="42"/>
        <v>-0.41077006961677776</v>
      </c>
      <c r="I502" s="29">
        <f t="shared" si="43"/>
        <v>-0.60549725116543751</v>
      </c>
      <c r="K502" s="40">
        <f t="shared" si="38"/>
        <v>155.55213407980941</v>
      </c>
      <c r="L502" s="40">
        <f t="shared" si="38"/>
        <v>155.5213177007324</v>
      </c>
      <c r="M502" s="40">
        <f t="shared" si="38"/>
        <v>155.40513153947444</v>
      </c>
      <c r="N502" s="40">
        <f t="shared" si="38"/>
        <v>155.21040435792577</v>
      </c>
      <c r="P502" s="42">
        <f>ABS(('6050_Module3Project_Data'!$C226-'Part 1'!K502)/'6050_Module3Project_Data'!$C226)</f>
        <v>1.9176253230176088E-3</v>
      </c>
      <c r="Q502" s="42">
        <f>ABS(('6050_Module3Project_Data'!$C226-'Part 1'!L502)/'6050_Module3Project_Data'!$C226)</f>
        <v>2.1153550744612442E-3</v>
      </c>
      <c r="R502" s="42">
        <f>ABS(('6050_Module3Project_Data'!$C226-'Part 1'!M502)/'6050_Module3Project_Data'!$C226)</f>
        <v>2.8608502129171855E-3</v>
      </c>
      <c r="S502" s="42">
        <f>ABS(('6050_Module3Project_Data'!$C226-'Part 1'!N502)/'6050_Module3Project_Data'!$C226)</f>
        <v>4.1102947732504849E-3</v>
      </c>
      <c r="U502">
        <f>ABS(('6050_Module3Project_Data'!$C226-'Part 1'!K502)/AVERAGE('6050_Module3Project_Data'!$C$2:$C$253))</f>
        <v>2.2315184813272654E-3</v>
      </c>
      <c r="V502">
        <f>ABS(('6050_Module3Project_Data'!$C226-'Part 1'!L502)/AVERAGE('6050_Module3Project_Data'!$C$2:$C$253))</f>
        <v>2.4616143135831616E-3</v>
      </c>
      <c r="W502">
        <f>ABS(('6050_Module3Project_Data'!$C226-'Part 1'!M502)/AVERAGE('6050_Module3Project_Data'!$C$2:$C$253))</f>
        <v>3.3291384118706272E-3</v>
      </c>
      <c r="X502" s="41">
        <f>ABS(('6050_Module3Project_Data'!$C226-'Part 1'!N502)/AVERAGE('6050_Module3Project_Data'!$C$2:$C$253))</f>
        <v>4.78310264268819E-3</v>
      </c>
      <c r="Z502" s="39">
        <f t="shared" si="44"/>
        <v>-1.0592449294087523</v>
      </c>
      <c r="AA502">
        <f t="shared" si="45"/>
        <v>-0.68582912400727369</v>
      </c>
      <c r="AB502">
        <f t="shared" si="46"/>
        <v>-0.18709596005559792</v>
      </c>
      <c r="AC502">
        <f t="shared" si="47"/>
        <v>0.24986294138470369</v>
      </c>
      <c r="AE502" s="40">
        <f t="shared" si="39"/>
        <v>480.37025089916852</v>
      </c>
      <c r="AF502" s="40">
        <f t="shared" si="39"/>
        <v>480.74366670456999</v>
      </c>
      <c r="AG502" s="40">
        <f t="shared" si="39"/>
        <v>481.24239986852166</v>
      </c>
      <c r="AH502" s="40">
        <f t="shared" si="39"/>
        <v>481.67935876996199</v>
      </c>
      <c r="AJ502" s="42">
        <f>ABS(('6050_Module3Project_Data'!$E226-'Part 1'!AE502)/'6050_Module3Project_Data'!$E226)</f>
        <v>8.8715257431923704E-3</v>
      </c>
      <c r="AK502" s="42">
        <f>ABS(('6050_Module3Project_Data'!$E226-'Part 1'!AF502)/'6050_Module3Project_Data'!$E226)</f>
        <v>8.101072042576726E-3</v>
      </c>
      <c r="AL502" s="42">
        <f>ABS(('6050_Module3Project_Data'!$E226-'Part 1'!AG502)/'6050_Module3Project_Data'!$E226)</f>
        <v>7.0720561138770816E-3</v>
      </c>
      <c r="AM502" s="42">
        <f>ABS(('6050_Module3Project_Data'!$E226-'Part 1'!AH502)/'6050_Module3Project_Data'!$E226)</f>
        <v>6.1704965179469936E-3</v>
      </c>
      <c r="AO502">
        <f>ABS(('6050_Module3Project_Data'!$E226-'Part 1'!AE502)/AVERAGE('6050_Module3Project_Data'!$E$2:$E$253))</f>
        <v>9.630906418452944E-3</v>
      </c>
      <c r="AP502">
        <f>ABS(('6050_Module3Project_Data'!$E226-'Part 1'!AF502)/AVERAGE('6050_Module3Project_Data'!$E$2:$E$253))</f>
        <v>8.7945037854476847E-3</v>
      </c>
      <c r="AQ502">
        <f>ABS(('6050_Module3Project_Data'!$E226-'Part 1'!AG502)/AVERAGE('6050_Module3Project_Data'!$E$2:$E$253))</f>
        <v>7.6774066367403726E-3</v>
      </c>
      <c r="AR502" s="41">
        <f>ABS(('6050_Module3Project_Data'!$E226-'Part 1'!AH502)/AVERAGE('6050_Module3Project_Data'!$E$2:$E$253))</f>
        <v>6.6986757678451584E-3</v>
      </c>
    </row>
    <row r="503" spans="5:44" x14ac:dyDescent="0.2">
      <c r="E503" s="39">
        <v>226</v>
      </c>
      <c r="F503" s="29">
        <f t="shared" si="40"/>
        <v>-0.20680246851637976</v>
      </c>
      <c r="G503" s="29">
        <f t="shared" si="41"/>
        <v>-0.16832723519717471</v>
      </c>
      <c r="H503" s="29">
        <f t="shared" si="42"/>
        <v>-0.15167336311954083</v>
      </c>
      <c r="I503" s="29">
        <f t="shared" si="43"/>
        <v>-0.10425323059686044</v>
      </c>
      <c r="K503" s="40">
        <f t="shared" si="38"/>
        <v>155.63015691512012</v>
      </c>
      <c r="L503" s="40">
        <f t="shared" si="38"/>
        <v>155.66863214843931</v>
      </c>
      <c r="M503" s="40">
        <f t="shared" si="38"/>
        <v>155.68528602051697</v>
      </c>
      <c r="N503" s="40">
        <f t="shared" si="38"/>
        <v>155.73270615303963</v>
      </c>
      <c r="P503" s="42">
        <f>ABS(('6050_Module3Project_Data'!$C227-'Part 1'!K503)/'6050_Module3Project_Data'!$C227)</f>
        <v>4.2598935923613586E-3</v>
      </c>
      <c r="Q503" s="42">
        <f>ABS(('6050_Module3Project_Data'!$C227-'Part 1'!L503)/'6050_Module3Project_Data'!$C227)</f>
        <v>4.5081689554720208E-3</v>
      </c>
      <c r="R503" s="42">
        <f>ABS(('6050_Module3Project_Data'!$C227-'Part 1'!M503)/'6050_Module3Project_Data'!$C227)</f>
        <v>4.6156340903284196E-3</v>
      </c>
      <c r="S503" s="42">
        <f>ABS(('6050_Module3Project_Data'!$C227-'Part 1'!N503)/'6050_Module3Project_Data'!$C227)</f>
        <v>4.9216296517626684E-3</v>
      </c>
      <c r="U503">
        <f>ABS(('6050_Module3Project_Data'!$C227-'Part 1'!K503)/AVERAGE('6050_Module3Project_Data'!$C$2:$C$253))</f>
        <v>4.9291669962085987E-3</v>
      </c>
      <c r="V503">
        <f>ABS(('6050_Module3Project_Data'!$C227-'Part 1'!L503)/AVERAGE('6050_Module3Project_Data'!$C$2:$C$253))</f>
        <v>5.2164489902967199E-3</v>
      </c>
      <c r="W503">
        <f>ABS(('6050_Module3Project_Data'!$C227-'Part 1'!M503)/AVERAGE('6050_Module3Project_Data'!$C$2:$C$253))</f>
        <v>5.3407980108748695E-3</v>
      </c>
      <c r="X503" s="41">
        <f>ABS(('6050_Module3Project_Data'!$C227-'Part 1'!N503)/AVERAGE('6050_Module3Project_Data'!$C$2:$C$253))</f>
        <v>5.6948686442617313E-3</v>
      </c>
      <c r="Z503" s="39">
        <f t="shared" si="44"/>
        <v>-0.45853383495628186</v>
      </c>
      <c r="AA503">
        <f t="shared" si="45"/>
        <v>0.36622674273707584</v>
      </c>
      <c r="AB503">
        <f t="shared" si="46"/>
        <v>1.091747941689921</v>
      </c>
      <c r="AC503">
        <f t="shared" si="47"/>
        <v>1.6054210225598207</v>
      </c>
      <c r="AE503" s="40">
        <f t="shared" si="39"/>
        <v>482.91527253647462</v>
      </c>
      <c r="AF503" s="40">
        <f t="shared" si="39"/>
        <v>483.74003311416794</v>
      </c>
      <c r="AG503" s="40">
        <f t="shared" si="39"/>
        <v>484.46555431312078</v>
      </c>
      <c r="AH503" s="40">
        <f t="shared" si="39"/>
        <v>484.9792273939907</v>
      </c>
      <c r="AJ503" s="42">
        <f>ABS(('6050_Module3Project_Data'!$E227-'Part 1'!AE503)/'6050_Module3Project_Data'!$E227)</f>
        <v>1.0905943327879013E-2</v>
      </c>
      <c r="AK503" s="42">
        <f>ABS(('6050_Module3Project_Data'!$E227-'Part 1'!AF503)/'6050_Module3Project_Data'!$E227)</f>
        <v>9.2166909228159309E-3</v>
      </c>
      <c r="AL503" s="42">
        <f>ABS(('6050_Module3Project_Data'!$E227-'Part 1'!AG503)/'6050_Module3Project_Data'!$E227)</f>
        <v>7.7306979408489386E-3</v>
      </c>
      <c r="AM503" s="42">
        <f>ABS(('6050_Module3Project_Data'!$E227-'Part 1'!AH503)/'6050_Module3Project_Data'!$E227)</f>
        <v>6.6786065694323877E-3</v>
      </c>
      <c r="AO503">
        <f>ABS(('6050_Module3Project_Data'!$E227-'Part 1'!AE503)/AVERAGE('6050_Module3Project_Data'!$E$2:$E$253))</f>
        <v>1.1926672115536536E-2</v>
      </c>
      <c r="AP503">
        <f>ABS(('6050_Module3Project_Data'!$E227-'Part 1'!AF503)/AVERAGE('6050_Module3Project_Data'!$E$2:$E$253))</f>
        <v>1.0079316141838558E-2</v>
      </c>
      <c r="AQ503">
        <f>ABS(('6050_Module3Project_Data'!$E227-'Part 1'!AG503)/AVERAGE('6050_Module3Project_Data'!$E$2:$E$253))</f>
        <v>8.4542434150618392E-3</v>
      </c>
      <c r="AR503" s="41">
        <f>ABS(('6050_Module3Project_Data'!$E227-'Part 1'!AH503)/AVERAGE('6050_Module3Project_Data'!$E$2:$E$253))</f>
        <v>7.3036828037304127E-3</v>
      </c>
    </row>
    <row r="504" spans="5:44" x14ac:dyDescent="0.2">
      <c r="E504" s="39">
        <v>227</v>
      </c>
      <c r="F504" s="29">
        <f t="shared" si="40"/>
        <v>-0.26947695684947964</v>
      </c>
      <c r="G504" s="29">
        <f t="shared" si="41"/>
        <v>-0.30906630519105649</v>
      </c>
      <c r="H504" s="29">
        <f t="shared" si="42"/>
        <v>-0.37277429135694384</v>
      </c>
      <c r="I504" s="29">
        <f t="shared" si="43"/>
        <v>-0.43699057426487542</v>
      </c>
      <c r="K504" s="40">
        <f t="shared" si="38"/>
        <v>155.04730751660514</v>
      </c>
      <c r="L504" s="40">
        <f t="shared" si="38"/>
        <v>155.00771816826355</v>
      </c>
      <c r="M504" s="40">
        <f t="shared" si="38"/>
        <v>154.94401018209768</v>
      </c>
      <c r="N504" s="40">
        <f t="shared" si="38"/>
        <v>154.87979389918974</v>
      </c>
      <c r="P504" s="42">
        <f>ABS(('6050_Module3Project_Data'!$C228-'Part 1'!K504)/'6050_Module3Project_Data'!$C228)</f>
        <v>8.2502797298137558E-4</v>
      </c>
      <c r="Q504" s="42">
        <f>ABS(('6050_Module3Project_Data'!$C228-'Part 1'!L504)/'6050_Module3Project_Data'!$C228)</f>
        <v>5.694800934597416E-4</v>
      </c>
      <c r="R504" s="42">
        <f>ABS(('6050_Module3Project_Data'!$C228-'Part 1'!M504)/'6050_Module3Project_Data'!$C228)</f>
        <v>1.5824723777324844E-4</v>
      </c>
      <c r="S504" s="42">
        <f>ABS(('6050_Module3Project_Data'!$C228-'Part 1'!N504)/'6050_Module3Project_Data'!$C228)</f>
        <v>2.5626665587038313E-4</v>
      </c>
      <c r="U504">
        <f>ABS(('6050_Module3Project_Data'!$C228-'Part 1'!K504)/AVERAGE('6050_Module3Project_Data'!$C$2:$C$253))</f>
        <v>9.543372810225185E-4</v>
      </c>
      <c r="V504">
        <f>ABS(('6050_Module3Project_Data'!$C228-'Part 1'!L504)/AVERAGE('6050_Module3Project_Data'!$C$2:$C$253))</f>
        <v>6.5873655413752638E-4</v>
      </c>
      <c r="W504">
        <f>ABS(('6050_Module3Project_Data'!$C228-'Part 1'!M504)/AVERAGE('6050_Module3Project_Data'!$C$2:$C$253))</f>
        <v>1.8304984021342403E-4</v>
      </c>
      <c r="X504" s="41">
        <f>ABS(('6050_Module3Project_Data'!$C228-'Part 1'!N504)/AVERAGE('6050_Module3Project_Data'!$C$2:$C$253))</f>
        <v>2.9643215938036536E-4</v>
      </c>
      <c r="Z504" s="39">
        <f t="shared" si="44"/>
        <v>0.21711499146327007</v>
      </c>
      <c r="AA504">
        <f t="shared" si="45"/>
        <v>1.3876201644988366</v>
      </c>
      <c r="AB504">
        <f t="shared" si="46"/>
        <v>2.1885253549608552</v>
      </c>
      <c r="AC504">
        <f t="shared" si="47"/>
        <v>2.6568524422251465</v>
      </c>
      <c r="AE504" s="40">
        <f t="shared" si="39"/>
        <v>486.51063166003564</v>
      </c>
      <c r="AF504" s="40">
        <f t="shared" si="39"/>
        <v>487.68113683307121</v>
      </c>
      <c r="AG504" s="40">
        <f t="shared" si="39"/>
        <v>488.48204202353321</v>
      </c>
      <c r="AH504" s="40">
        <f t="shared" si="39"/>
        <v>488.95036911079751</v>
      </c>
      <c r="AJ504" s="42">
        <f>ABS(('6050_Module3Project_Data'!$E228-'Part 1'!AE504)/'6050_Module3Project_Data'!$E228)</f>
        <v>2.0751619029244668E-2</v>
      </c>
      <c r="AK504" s="42">
        <f>ABS(('6050_Module3Project_Data'!$E228-'Part 1'!AF504)/'6050_Module3Project_Data'!$E228)</f>
        <v>2.3207464745054345E-2</v>
      </c>
      <c r="AL504" s="42">
        <f>ABS(('6050_Module3Project_Data'!$E228-'Part 1'!AG504)/'6050_Module3Project_Data'!$E228)</f>
        <v>2.4887849954856475E-2</v>
      </c>
      <c r="AM504" s="42">
        <f>ABS(('6050_Module3Project_Data'!$E228-'Part 1'!AH504)/'6050_Module3Project_Data'!$E228)</f>
        <v>2.5870450542492415E-2</v>
      </c>
      <c r="AO504">
        <f>ABS(('6050_Module3Project_Data'!$E228-'Part 1'!AE504)/AVERAGE('6050_Module3Project_Data'!$E$2:$E$253))</f>
        <v>2.2153734098153594E-2</v>
      </c>
      <c r="AP504">
        <f>ABS(('6050_Module3Project_Data'!$E228-'Part 1'!AF504)/AVERAGE('6050_Module3Project_Data'!$E$2:$E$253))</f>
        <v>2.4775512808405755E-2</v>
      </c>
      <c r="AQ504">
        <f>ABS(('6050_Module3Project_Data'!$E228-'Part 1'!AG504)/AVERAGE('6050_Module3Project_Data'!$E$2:$E$253))</f>
        <v>2.6569435830410146E-2</v>
      </c>
      <c r="AR504" s="41">
        <f>ABS(('6050_Module3Project_Data'!$E228-'Part 1'!AH504)/AVERAGE('6050_Module3Project_Data'!$E$2:$E$253))</f>
        <v>2.7618427338614818E-2</v>
      </c>
    </row>
    <row r="505" spans="5:44" x14ac:dyDescent="0.2">
      <c r="E505" s="39">
        <v>228</v>
      </c>
      <c r="F505" s="29">
        <f t="shared" si="40"/>
        <v>-0.26325635029413585</v>
      </c>
      <c r="G505" s="29">
        <f t="shared" si="41"/>
        <v>-0.28078935274373817</v>
      </c>
      <c r="H505" s="29">
        <f t="shared" si="42"/>
        <v>-0.29213407098643396</v>
      </c>
      <c r="I505" s="29">
        <f t="shared" si="43"/>
        <v>-0.27809725411118363</v>
      </c>
      <c r="K505" s="40">
        <f t="shared" si="38"/>
        <v>154.81515419908771</v>
      </c>
      <c r="L505" s="40">
        <f t="shared" si="38"/>
        <v>154.79762119663812</v>
      </c>
      <c r="M505" s="40">
        <f t="shared" si="38"/>
        <v>154.78627647839542</v>
      </c>
      <c r="N505" s="40">
        <f t="shared" si="38"/>
        <v>154.80031329527068</v>
      </c>
      <c r="P505" s="42">
        <f>ABS(('6050_Module3Project_Data'!$C229-'Part 1'!K505)/'6050_Module3Project_Data'!$C229)</f>
        <v>6.9777085855310898E-3</v>
      </c>
      <c r="Q505" s="42">
        <f>ABS(('6050_Module3Project_Data'!$C229-'Part 1'!L505)/'6050_Module3Project_Data'!$C229)</f>
        <v>7.0901695546005906E-3</v>
      </c>
      <c r="R505" s="42">
        <f>ABS(('6050_Module3Project_Data'!$C229-'Part 1'!M505)/'6050_Module3Project_Data'!$C229)</f>
        <v>7.1629373541296148E-3</v>
      </c>
      <c r="S505" s="42">
        <f>ABS(('6050_Module3Project_Data'!$C229-'Part 1'!N505)/'6050_Module3Project_Data'!$C229)</f>
        <v>7.072901775056312E-3</v>
      </c>
      <c r="U505">
        <f>ABS(('6050_Module3Project_Data'!$C229-'Part 1'!K505)/AVERAGE('6050_Module3Project_Data'!$C$2:$C$253))</f>
        <v>8.1225883577007475E-3</v>
      </c>
      <c r="V505">
        <f>ABS(('6050_Module3Project_Data'!$C229-'Part 1'!L505)/AVERAGE('6050_Module3Project_Data'!$C$2:$C$253))</f>
        <v>8.2535015574800915E-3</v>
      </c>
      <c r="W505">
        <f>ABS(('6050_Module3Project_Data'!$C229-'Part 1'!M505)/AVERAGE('6050_Module3Project_Data'!$C$2:$C$253))</f>
        <v>8.3382088613212953E-3</v>
      </c>
      <c r="X505" s="41">
        <f>ABS(('6050_Module3Project_Data'!$C229-'Part 1'!N505)/AVERAGE('6050_Module3Project_Data'!$C$2:$C$253))</f>
        <v>8.2334005367265817E-3</v>
      </c>
      <c r="Z505" s="39">
        <f t="shared" si="44"/>
        <v>-0.98713059505807288</v>
      </c>
      <c r="AA505">
        <f t="shared" si="45"/>
        <v>-1.4890730777580758</v>
      </c>
      <c r="AB505">
        <f t="shared" si="46"/>
        <v>-2.6070576227017241</v>
      </c>
      <c r="AC505">
        <f t="shared" si="47"/>
        <v>-4.1119198644697263</v>
      </c>
      <c r="AE505" s="40">
        <f t="shared" si="39"/>
        <v>479.50227313237082</v>
      </c>
      <c r="AF505" s="40">
        <f t="shared" si="39"/>
        <v>479.00033064967084</v>
      </c>
      <c r="AG505" s="40">
        <f t="shared" si="39"/>
        <v>477.88234610472716</v>
      </c>
      <c r="AH505" s="40">
        <f t="shared" si="39"/>
        <v>476.3774838629592</v>
      </c>
      <c r="AJ505" s="42">
        <f>ABS(('6050_Module3Project_Data'!$E229-'Part 1'!AE505)/'6050_Module3Project_Data'!$E229)</f>
        <v>6.994971283453116E-3</v>
      </c>
      <c r="AK505" s="42">
        <f>ABS(('6050_Module3Project_Data'!$E229-'Part 1'!AF505)/'6050_Module3Project_Data'!$E229)</f>
        <v>8.0344479186555233E-3</v>
      </c>
      <c r="AL505" s="42">
        <f>ABS(('6050_Module3Project_Data'!$E229-'Part 1'!AG505)/'6050_Module3Project_Data'!$E229)</f>
        <v>1.0349690905730968E-2</v>
      </c>
      <c r="AM505" s="42">
        <f>ABS(('6050_Module3Project_Data'!$E229-'Part 1'!AH505)/'6050_Module3Project_Data'!$E229)</f>
        <v>1.3466121957953993E-2</v>
      </c>
      <c r="AO505">
        <f>ABS(('6050_Module3Project_Data'!$E229-'Part 1'!AE505)/AVERAGE('6050_Module3Project_Data'!$E$2:$E$253))</f>
        <v>7.565678000676008E-3</v>
      </c>
      <c r="AP505">
        <f>ABS(('6050_Module3Project_Data'!$E229-'Part 1'!AF505)/AVERAGE('6050_Module3Project_Data'!$E$2:$E$253))</f>
        <v>8.6899636042167966E-3</v>
      </c>
      <c r="AQ505">
        <f>ABS(('6050_Module3Project_Data'!$E229-'Part 1'!AG505)/AVERAGE('6050_Module3Project_Data'!$E$2:$E$253))</f>
        <v>1.1194102967157686E-2</v>
      </c>
      <c r="AR505" s="41">
        <f>ABS(('6050_Module3Project_Data'!$E229-'Part 1'!AH505)/AVERAGE('6050_Module3Project_Data'!$E$2:$E$253))</f>
        <v>1.4564797841660147E-2</v>
      </c>
    </row>
    <row r="506" spans="5:44" x14ac:dyDescent="0.2">
      <c r="E506" s="39">
        <v>229</v>
      </c>
      <c r="F506" s="29">
        <f t="shared" si="40"/>
        <v>-0.11165435816113298</v>
      </c>
      <c r="G506" s="29">
        <f t="shared" si="41"/>
        <v>2.9427832502108536E-2</v>
      </c>
      <c r="H506" s="29">
        <f t="shared" si="42"/>
        <v>0.1799985378279535</v>
      </c>
      <c r="I506" s="29">
        <f t="shared" si="43"/>
        <v>0.34018343747446611</v>
      </c>
      <c r="K506" s="40">
        <f t="shared" si="38"/>
        <v>155.4615098015916</v>
      </c>
      <c r="L506" s="40">
        <f t="shared" si="38"/>
        <v>155.60259199225484</v>
      </c>
      <c r="M506" s="40">
        <f t="shared" si="38"/>
        <v>155.75316269758068</v>
      </c>
      <c r="N506" s="40">
        <f t="shared" si="38"/>
        <v>155.91334759722722</v>
      </c>
      <c r="P506" s="42">
        <f>ABS(('6050_Module3Project_Data'!$C230-'Part 1'!K506)/'6050_Module3Project_Data'!$C230)</f>
        <v>2.3810997146882677E-2</v>
      </c>
      <c r="Q506" s="42">
        <f>ABS(('6050_Module3Project_Data'!$C230-'Part 1'!L506)/'6050_Module3Project_Data'!$C230)</f>
        <v>2.2925100160550486E-2</v>
      </c>
      <c r="R506" s="42">
        <f>ABS(('6050_Module3Project_Data'!$C230-'Part 1'!M506)/'6050_Module3Project_Data'!$C230)</f>
        <v>2.1979621971907479E-2</v>
      </c>
      <c r="S506" s="42">
        <f>ABS(('6050_Module3Project_Data'!$C230-'Part 1'!N506)/'6050_Module3Project_Data'!$C230)</f>
        <v>2.097377340104483E-2</v>
      </c>
      <c r="U506">
        <f>ABS(('6050_Module3Project_Data'!$C230-'Part 1'!K506)/AVERAGE('6050_Module3Project_Data'!$C$2:$C$253))</f>
        <v>2.8313509088213364E-2</v>
      </c>
      <c r="V506">
        <f>ABS(('6050_Module3Project_Data'!$C230-'Part 1'!L506)/AVERAGE('6050_Module3Project_Data'!$C$2:$C$253))</f>
        <v>2.7260094473990831E-2</v>
      </c>
      <c r="W506">
        <f>ABS(('6050_Module3Project_Data'!$C230-'Part 1'!M506)/AVERAGE('6050_Module3Project_Data'!$C$2:$C$253))</f>
        <v>2.6135832221481341E-2</v>
      </c>
      <c r="X506" s="41">
        <f>ABS(('6050_Module3Project_Data'!$C230-'Part 1'!N506)/AVERAGE('6050_Module3Project_Data'!$C$2:$C$253))</f>
        <v>2.4939783921747938E-2</v>
      </c>
      <c r="Z506" s="39">
        <f t="shared" si="44"/>
        <v>-0.50283233533792515</v>
      </c>
      <c r="AA506">
        <f t="shared" si="45"/>
        <v>-0.31969956523777909</v>
      </c>
      <c r="AB506">
        <f t="shared" si="46"/>
        <v>-0.18220662695509038</v>
      </c>
      <c r="AC506">
        <f t="shared" si="47"/>
        <v>0.32510458994018765</v>
      </c>
      <c r="AE506" s="40">
        <f t="shared" si="39"/>
        <v>481.42093209563365</v>
      </c>
      <c r="AF506" s="40">
        <f t="shared" si="39"/>
        <v>481.60406486573379</v>
      </c>
      <c r="AG506" s="40">
        <f t="shared" si="39"/>
        <v>481.74155780401651</v>
      </c>
      <c r="AH506" s="40">
        <f t="shared" si="39"/>
        <v>482.24886902091174</v>
      </c>
      <c r="AJ506" s="42">
        <f>ABS(('6050_Module3Project_Data'!$E230-'Part 1'!AE506)/'6050_Module3Project_Data'!$E230)</f>
        <v>7.379521452301762E-3</v>
      </c>
      <c r="AK506" s="42">
        <f>ABS(('6050_Module3Project_Data'!$E230-'Part 1'!AF506)/'6050_Module3Project_Data'!$E230)</f>
        <v>7.0019281118890936E-3</v>
      </c>
      <c r="AL506" s="42">
        <f>ABS(('6050_Module3Project_Data'!$E230-'Part 1'!AG506)/'6050_Module3Project_Data'!$E230)</f>
        <v>6.7184375174917342E-3</v>
      </c>
      <c r="AM506" s="42">
        <f>ABS(('6050_Module3Project_Data'!$E230-'Part 1'!AH506)/'6050_Module3Project_Data'!$E230)</f>
        <v>5.6724350084294004E-3</v>
      </c>
      <c r="AO506">
        <f>ABS(('6050_Module3Project_Data'!$E230-'Part 1'!AE506)/AVERAGE('6050_Module3Project_Data'!$E$2:$E$253))</f>
        <v>8.0166446508557337E-3</v>
      </c>
      <c r="AP506">
        <f>ABS(('6050_Module3Project_Data'!$E230-'Part 1'!AF506)/AVERAGE('6050_Module3Project_Data'!$E$2:$E$253))</f>
        <v>7.6064511644374794E-3</v>
      </c>
      <c r="AQ506">
        <f>ABS(('6050_Module3Project_Data'!$E230-'Part 1'!AG506)/AVERAGE('6050_Module3Project_Data'!$E$2:$E$253))</f>
        <v>7.2984849403627955E-3</v>
      </c>
      <c r="AR506" s="41">
        <f>ABS(('6050_Module3Project_Data'!$E230-'Part 1'!AH506)/AVERAGE('6050_Module3Project_Data'!$E$2:$E$253))</f>
        <v>6.1621740734243008E-3</v>
      </c>
    </row>
    <row r="507" spans="5:44" x14ac:dyDescent="0.2">
      <c r="E507" s="39">
        <v>230</v>
      </c>
      <c r="F507" s="29">
        <f t="shared" si="40"/>
        <v>0.35231613030076647</v>
      </c>
      <c r="G507" s="29">
        <f t="shared" si="41"/>
        <v>0.90093593316061082</v>
      </c>
      <c r="H507" s="29">
        <f t="shared" si="42"/>
        <v>1.3969182656201997</v>
      </c>
      <c r="I507" s="29">
        <f t="shared" si="43"/>
        <v>1.8345951548135846</v>
      </c>
      <c r="K507" s="40">
        <f t="shared" si="38"/>
        <v>158.13367837420188</v>
      </c>
      <c r="L507" s="40">
        <f t="shared" si="38"/>
        <v>158.68229817706171</v>
      </c>
      <c r="M507" s="40">
        <f t="shared" si="38"/>
        <v>159.1782805095213</v>
      </c>
      <c r="N507" s="40">
        <f t="shared" si="38"/>
        <v>159.6159573987147</v>
      </c>
      <c r="P507" s="42">
        <f>ABS(('6050_Module3Project_Data'!$C231-'Part 1'!K507)/'6050_Module3Project_Data'!$C231)</f>
        <v>1.0223137088243919E-2</v>
      </c>
      <c r="Q507" s="42">
        <f>ABS(('6050_Module3Project_Data'!$C231-'Part 1'!L507)/'6050_Module3Project_Data'!$C231)</f>
        <v>6.7892627043134538E-3</v>
      </c>
      <c r="R507" s="42">
        <f>ABS(('6050_Module3Project_Data'!$C231-'Part 1'!M507)/'6050_Module3Project_Data'!$C231)</f>
        <v>3.6848522957992559E-3</v>
      </c>
      <c r="S507" s="42">
        <f>ABS(('6050_Module3Project_Data'!$C231-'Part 1'!N507)/'6050_Module3Project_Data'!$C231)</f>
        <v>9.4538235613401457E-4</v>
      </c>
      <c r="U507">
        <f>ABS(('6050_Module3Project_Data'!$C231-'Part 1'!K507)/AVERAGE('6050_Module3Project_Data'!$C$2:$C$253))</f>
        <v>1.2195466142452791E-2</v>
      </c>
      <c r="V507">
        <f>ABS(('6050_Module3Project_Data'!$C231-'Part 1'!L507)/AVERAGE('6050_Module3Project_Data'!$C$2:$C$253))</f>
        <v>8.0991013548948575E-3</v>
      </c>
      <c r="W507">
        <f>ABS(('6050_Module3Project_Data'!$C231-'Part 1'!M507)/AVERAGE('6050_Module3Project_Data'!$C$2:$C$253))</f>
        <v>4.3957633577110305E-3</v>
      </c>
      <c r="X507" s="41">
        <f>ABS(('6050_Module3Project_Data'!$C231-'Part 1'!N507)/AVERAGE('6050_Module3Project_Data'!$C$2:$C$253))</f>
        <v>1.1277730520862146E-3</v>
      </c>
      <c r="Z507" s="39">
        <f t="shared" si="44"/>
        <v>-3.3117599986926649E-2</v>
      </c>
      <c r="AA507">
        <f t="shared" si="45"/>
        <v>0.54647679742415955</v>
      </c>
      <c r="AB507">
        <f t="shared" si="46"/>
        <v>1.0345621540682042</v>
      </c>
      <c r="AC507">
        <f t="shared" si="47"/>
        <v>1.5416139911216915</v>
      </c>
      <c r="AE507" s="40">
        <f t="shared" si="39"/>
        <v>483.73638817240169</v>
      </c>
      <c r="AF507" s="40">
        <f t="shared" si="39"/>
        <v>484.31598256981277</v>
      </c>
      <c r="AG507" s="40">
        <f t="shared" si="39"/>
        <v>484.80406792645687</v>
      </c>
      <c r="AH507" s="40">
        <f t="shared" si="39"/>
        <v>485.31111976351031</v>
      </c>
      <c r="AJ507" s="42">
        <f>ABS(('6050_Module3Project_Data'!$E231-'Part 1'!AE507)/'6050_Module3Project_Data'!$E231)</f>
        <v>1.551529927979833E-2</v>
      </c>
      <c r="AK507" s="42">
        <f>ABS(('6050_Module3Project_Data'!$E231-'Part 1'!AF507)/'6050_Module3Project_Data'!$E231)</f>
        <v>1.433572744930168E-2</v>
      </c>
      <c r="AL507" s="42">
        <f>ABS(('6050_Module3Project_Data'!$E231-'Part 1'!AG507)/'6050_Module3Project_Data'!$E231)</f>
        <v>1.3342391868166074E-2</v>
      </c>
      <c r="AM507" s="42">
        <f>ABS(('6050_Module3Project_Data'!$E231-'Part 1'!AH507)/'6050_Module3Project_Data'!$E231)</f>
        <v>1.2310456317613124E-2</v>
      </c>
      <c r="AO507">
        <f>ABS(('6050_Module3Project_Data'!$E231-'Part 1'!AE507)/AVERAGE('6050_Module3Project_Data'!$E$2:$E$253))</f>
        <v>1.7075862086982356E-2</v>
      </c>
      <c r="AP507">
        <f>ABS(('6050_Module3Project_Data'!$E231-'Part 1'!AF507)/AVERAGE('6050_Module3Project_Data'!$E$2:$E$253))</f>
        <v>1.5777646336450478E-2</v>
      </c>
      <c r="AQ507">
        <f>ABS(('6050_Module3Project_Data'!$E231-'Part 1'!AG507)/AVERAGE('6050_Module3Project_Data'!$E$2:$E$253))</f>
        <v>1.468439888542325E-2</v>
      </c>
      <c r="AR507" s="41">
        <f>ABS(('6050_Module3Project_Data'!$E231-'Part 1'!AH507)/AVERAGE('6050_Module3Project_Data'!$E$2:$E$253))</f>
        <v>1.3548668995453289E-2</v>
      </c>
    </row>
    <row r="508" spans="5:44" x14ac:dyDescent="0.2">
      <c r="E508" s="39">
        <v>231</v>
      </c>
      <c r="F508" s="29">
        <f t="shared" si="40"/>
        <v>0.52012923097248265</v>
      </c>
      <c r="G508" s="29">
        <f t="shared" si="41"/>
        <v>1.0171142133601052</v>
      </c>
      <c r="H508" s="29">
        <f t="shared" si="42"/>
        <v>1.2735962864436881</v>
      </c>
      <c r="I508" s="29">
        <f t="shared" si="43"/>
        <v>1.3200243378901946</v>
      </c>
      <c r="K508" s="40">
        <f t="shared" si="38"/>
        <v>159.49287310853293</v>
      </c>
      <c r="L508" s="40">
        <f t="shared" si="38"/>
        <v>159.98985809092056</v>
      </c>
      <c r="M508" s="40">
        <f t="shared" si="38"/>
        <v>160.24634016400412</v>
      </c>
      <c r="N508" s="40">
        <f t="shared" si="38"/>
        <v>160.29276821545065</v>
      </c>
      <c r="P508" s="42">
        <f>ABS(('6050_Module3Project_Data'!$C232-'Part 1'!K508)/'6050_Module3Project_Data'!$C232)</f>
        <v>6.886783993369971E-3</v>
      </c>
      <c r="Q508" s="42">
        <f>ABS(('6050_Module3Project_Data'!$C232-'Part 1'!L508)/'6050_Module3Project_Data'!$C232)</f>
        <v>1.0024275975652849E-2</v>
      </c>
      <c r="R508" s="42">
        <f>ABS(('6050_Module3Project_Data'!$C232-'Part 1'!M508)/'6050_Module3Project_Data'!$C232)</f>
        <v>1.1643460611842354E-2</v>
      </c>
      <c r="S508" s="42">
        <f>ABS(('6050_Module3Project_Data'!$C232-'Part 1'!N508)/'6050_Module3Project_Data'!$C232)</f>
        <v>1.1936563309768299E-2</v>
      </c>
      <c r="U508">
        <f>ABS(('6050_Module3Project_Data'!$C232-'Part 1'!K508)/AVERAGE('6050_Module3Project_Data'!$C$2:$C$253))</f>
        <v>8.1452467811417868E-3</v>
      </c>
      <c r="V508">
        <f>ABS(('6050_Module3Project_Data'!$C232-'Part 1'!L508)/AVERAGE('6050_Module3Project_Data'!$C$2:$C$253))</f>
        <v>1.1856071237687928E-2</v>
      </c>
      <c r="W508">
        <f>ABS(('6050_Module3Project_Data'!$C232-'Part 1'!M508)/AVERAGE('6050_Module3Project_Data'!$C$2:$C$253))</f>
        <v>1.3771139063060956E-2</v>
      </c>
      <c r="X508" s="41">
        <f>ABS(('6050_Module3Project_Data'!$C232-'Part 1'!N508)/AVERAGE('6050_Module3Project_Data'!$C$2:$C$253))</f>
        <v>1.4117802151248946E-2</v>
      </c>
      <c r="Z508" s="39">
        <f t="shared" si="44"/>
        <v>0.88436347532382065</v>
      </c>
      <c r="AA508">
        <f t="shared" si="45"/>
        <v>2.1496011890812197</v>
      </c>
      <c r="AB508">
        <f t="shared" si="46"/>
        <v>3.146397527567367</v>
      </c>
      <c r="AC508">
        <f t="shared" si="47"/>
        <v>3.9517530194777861</v>
      </c>
      <c r="AE508" s="40">
        <f t="shared" si="39"/>
        <v>489.20815702427927</v>
      </c>
      <c r="AF508" s="40">
        <f t="shared" si="39"/>
        <v>490.47339473803669</v>
      </c>
      <c r="AG508" s="40">
        <f t="shared" si="39"/>
        <v>491.47019107652284</v>
      </c>
      <c r="AH508" s="40">
        <f t="shared" si="39"/>
        <v>492.27554656843324</v>
      </c>
      <c r="AJ508" s="42">
        <f>ABS(('6050_Module3Project_Data'!$E232-'Part 1'!AE508)/'6050_Module3Project_Data'!$E232)</f>
        <v>3.0402590964531662E-3</v>
      </c>
      <c r="AK508" s="42">
        <f>ABS(('6050_Module3Project_Data'!$E232-'Part 1'!AF508)/'6050_Module3Project_Data'!$E232)</f>
        <v>4.6182485496036591E-4</v>
      </c>
      <c r="AL508" s="42">
        <f>ABS(('6050_Module3Project_Data'!$E232-'Part 1'!AG508)/'6050_Module3Project_Data'!$E232)</f>
        <v>1.5695513702349859E-3</v>
      </c>
      <c r="AM508" s="42">
        <f>ABS(('6050_Module3Project_Data'!$E232-'Part 1'!AH508)/'6050_Module3Project_Data'!$E232)</f>
        <v>3.210789340251903E-3</v>
      </c>
      <c r="AO508">
        <f>ABS(('6050_Module3Project_Data'!$E232-'Part 1'!AE508)/AVERAGE('6050_Module3Project_Data'!$E$2:$E$253))</f>
        <v>3.3415607453836211E-3</v>
      </c>
      <c r="AP508">
        <f>ABS(('6050_Module3Project_Data'!$E232-'Part 1'!AF508)/AVERAGE('6050_Module3Project_Data'!$E$2:$E$253))</f>
        <v>5.0759351674283047E-4</v>
      </c>
      <c r="AQ508">
        <f>ABS(('6050_Module3Project_Data'!$E232-'Part 1'!AG508)/AVERAGE('6050_Module3Project_Data'!$E$2:$E$253))</f>
        <v>1.7251000918832697E-3</v>
      </c>
      <c r="AR508" s="41">
        <f>ABS(('6050_Module3Project_Data'!$E232-'Part 1'!AH508)/AVERAGE('6050_Module3Project_Data'!$E$2:$E$253))</f>
        <v>3.5289912078870773E-3</v>
      </c>
    </row>
    <row r="509" spans="5:44" x14ac:dyDescent="0.2">
      <c r="E509" s="39">
        <v>232</v>
      </c>
      <c r="F509" s="29">
        <f t="shared" si="40"/>
        <v>0.34761325547072763</v>
      </c>
      <c r="G509" s="29">
        <f t="shared" si="41"/>
        <v>0.47328826940154611</v>
      </c>
      <c r="H509" s="29">
        <f t="shared" si="42"/>
        <v>0.30396812665569983</v>
      </c>
      <c r="I509" s="29">
        <f t="shared" si="43"/>
        <v>-9.955649650995102E-3</v>
      </c>
      <c r="K509" s="40">
        <f t="shared" si="38"/>
        <v>158.97790648649487</v>
      </c>
      <c r="L509" s="40">
        <f t="shared" si="38"/>
        <v>159.10358150042569</v>
      </c>
      <c r="M509" s="40">
        <f t="shared" si="38"/>
        <v>158.93426135767984</v>
      </c>
      <c r="N509" s="40">
        <f t="shared" si="38"/>
        <v>158.62033758137315</v>
      </c>
      <c r="P509" s="42">
        <f>ABS(('6050_Module3Project_Data'!$C233-'Part 1'!K509)/'6050_Module3Project_Data'!$C233)</f>
        <v>1.2584105619675077E-2</v>
      </c>
      <c r="Q509" s="42">
        <f>ABS(('6050_Module3Project_Data'!$C233-'Part 1'!L509)/'6050_Module3Project_Data'!$C233)</f>
        <v>1.1803534853432796E-2</v>
      </c>
      <c r="R509" s="42">
        <f>ABS(('6050_Module3Project_Data'!$C233-'Part 1'!M509)/'6050_Module3Project_Data'!$C233)</f>
        <v>1.2855186645062073E-2</v>
      </c>
      <c r="S509" s="42">
        <f>ABS(('6050_Module3Project_Data'!$C233-'Part 1'!N509)/'6050_Module3Project_Data'!$C233)</f>
        <v>1.4804975349667111E-2</v>
      </c>
      <c r="U509">
        <f>ABS(('6050_Module3Project_Data'!$C233-'Part 1'!K509)/AVERAGE('6050_Module3Project_Data'!$C$2:$C$253))</f>
        <v>1.5128161742896312E-2</v>
      </c>
      <c r="V509">
        <f>ABS(('6050_Module3Project_Data'!$C233-'Part 1'!L509)/AVERAGE('6050_Module3Project_Data'!$C$2:$C$253))</f>
        <v>1.4189787482509689E-2</v>
      </c>
      <c r="W509">
        <f>ABS(('6050_Module3Project_Data'!$C233-'Part 1'!M509)/AVERAGE('6050_Module3Project_Data'!$C$2:$C$253))</f>
        <v>1.545404565721064E-2</v>
      </c>
      <c r="X509" s="41">
        <f>ABS(('6050_Module3Project_Data'!$C233-'Part 1'!N509)/AVERAGE('6050_Module3Project_Data'!$C$2:$C$253))</f>
        <v>1.7798011909497934E-2</v>
      </c>
      <c r="Z509" s="39">
        <f t="shared" si="44"/>
        <v>0.99263701838440066</v>
      </c>
      <c r="AA509">
        <f t="shared" si="45"/>
        <v>1.8600531896994199</v>
      </c>
      <c r="AB509">
        <f t="shared" si="46"/>
        <v>2.1139977254029789</v>
      </c>
      <c r="AC509">
        <f t="shared" si="47"/>
        <v>1.9309355563969335</v>
      </c>
      <c r="AE509" s="40">
        <f t="shared" si="39"/>
        <v>490.74216175796658</v>
      </c>
      <c r="AF509" s="40">
        <f t="shared" si="39"/>
        <v>491.60957792928161</v>
      </c>
      <c r="AG509" s="40">
        <f t="shared" si="39"/>
        <v>491.86352246498512</v>
      </c>
      <c r="AH509" s="40">
        <f t="shared" si="39"/>
        <v>491.68046029597912</v>
      </c>
      <c r="AJ509" s="42">
        <f>ABS(('6050_Module3Project_Data'!$E233-'Part 1'!AE509)/'6050_Module3Project_Data'!$E233)</f>
        <v>2.7424442525508203E-2</v>
      </c>
      <c r="AK509" s="42">
        <f>ABS(('6050_Module3Project_Data'!$E233-'Part 1'!AF509)/'6050_Module3Project_Data'!$E233)</f>
        <v>2.5705356960581384E-2</v>
      </c>
      <c r="AL509" s="42">
        <f>ABS(('6050_Module3Project_Data'!$E233-'Part 1'!AG509)/'6050_Module3Project_Data'!$E233)</f>
        <v>2.5202077911773563E-2</v>
      </c>
      <c r="AM509" s="42">
        <f>ABS(('6050_Module3Project_Data'!$E233-'Part 1'!AH509)/'6050_Module3Project_Data'!$E233)</f>
        <v>2.556487900152651E-2</v>
      </c>
      <c r="AO509">
        <f>ABS(('6050_Module3Project_Data'!$E233-'Part 1'!AE509)/AVERAGE('6050_Module3Project_Data'!$E$2:$E$253))</f>
        <v>3.0994920315434875E-2</v>
      </c>
      <c r="AP509">
        <f>ABS(('6050_Module3Project_Data'!$E233-'Part 1'!AF509)/AVERAGE('6050_Module3Project_Data'!$E$2:$E$253))</f>
        <v>2.9052021383186345E-2</v>
      </c>
      <c r="AQ509">
        <f>ABS(('6050_Module3Project_Data'!$E233-'Part 1'!AG509)/AVERAGE('6050_Module3Project_Data'!$E$2:$E$253))</f>
        <v>2.8483218790400104E-2</v>
      </c>
      <c r="AR509" s="41">
        <f>ABS(('6050_Module3Project_Data'!$E233-'Part 1'!AH509)/AVERAGE('6050_Module3Project_Data'!$E$2:$E$253))</f>
        <v>2.889325413958856E-2</v>
      </c>
    </row>
    <row r="510" spans="5:44" x14ac:dyDescent="0.2">
      <c r="E510" s="39">
        <v>233</v>
      </c>
      <c r="F510" s="29">
        <f t="shared" si="40"/>
        <v>0.56293515265368343</v>
      </c>
      <c r="G510" s="29">
        <f t="shared" si="41"/>
        <v>0.85366205819513019</v>
      </c>
      <c r="H510" s="29">
        <f t="shared" si="42"/>
        <v>0.97612089549358361</v>
      </c>
      <c r="I510" s="29">
        <f t="shared" si="43"/>
        <v>1.1373870631782059</v>
      </c>
      <c r="K510" s="40">
        <f t="shared" si="38"/>
        <v>160.61745112506335</v>
      </c>
      <c r="L510" s="40">
        <f t="shared" si="38"/>
        <v>160.9081780306048</v>
      </c>
      <c r="M510" s="40">
        <f t="shared" si="38"/>
        <v>161.03063686790324</v>
      </c>
      <c r="N510" s="40">
        <f t="shared" si="38"/>
        <v>161.19190303558787</v>
      </c>
      <c r="P510" s="42">
        <f>ABS(('6050_Module3Project_Data'!$C234-'Part 1'!K510)/'6050_Module3Project_Data'!$C234)</f>
        <v>2.7529177467856309E-3</v>
      </c>
      <c r="Q510" s="42">
        <f>ABS(('6050_Module3Project_Data'!$C234-'Part 1'!L510)/'6050_Module3Project_Data'!$C234)</f>
        <v>4.5679587075102878E-3</v>
      </c>
      <c r="R510" s="42">
        <f>ABS(('6050_Module3Project_Data'!$C234-'Part 1'!M510)/'6050_Module3Project_Data'!$C234)</f>
        <v>5.3324830823198105E-3</v>
      </c>
      <c r="S510" s="42">
        <f>ABS(('6050_Module3Project_Data'!$C234-'Part 1'!N510)/'6050_Module3Project_Data'!$C234)</f>
        <v>6.3392860109361474E-3</v>
      </c>
      <c r="U510">
        <f>ABS(('6050_Module3Project_Data'!$C234-'Part 1'!K510)/AVERAGE('6050_Module3Project_Data'!$C$2:$C$253))</f>
        <v>3.2924499015735977E-3</v>
      </c>
      <c r="V510">
        <f>ABS(('6050_Module3Project_Data'!$C234-'Part 1'!L510)/AVERAGE('6050_Module3Project_Data'!$C$2:$C$253))</f>
        <v>5.4632127002324305E-3</v>
      </c>
      <c r="W510">
        <f>ABS(('6050_Module3Project_Data'!$C234-'Part 1'!M510)/AVERAGE('6050_Module3Project_Data'!$C$2:$C$253))</f>
        <v>6.3775728207014562E-3</v>
      </c>
      <c r="X510" s="41">
        <f>ABS(('6050_Module3Project_Data'!$C234-'Part 1'!N510)/AVERAGE('6050_Module3Project_Data'!$C$2:$C$253))</f>
        <v>7.5816945955337637E-3</v>
      </c>
      <c r="Z510" s="39">
        <f t="shared" si="44"/>
        <v>2.5737650379576626</v>
      </c>
      <c r="AA510">
        <f t="shared" si="45"/>
        <v>4.6753427603199365</v>
      </c>
      <c r="AB510">
        <f t="shared" si="46"/>
        <v>6.1845653599116179</v>
      </c>
      <c r="AC510">
        <f t="shared" si="47"/>
        <v>7.5048088042799552</v>
      </c>
      <c r="AE510" s="40">
        <f t="shared" si="39"/>
        <v>501.22156689379057</v>
      </c>
      <c r="AF510" s="40">
        <f t="shared" si="39"/>
        <v>503.32314461615283</v>
      </c>
      <c r="AG510" s="40">
        <f t="shared" si="39"/>
        <v>504.83236721574451</v>
      </c>
      <c r="AH510" s="40">
        <f t="shared" si="39"/>
        <v>506.15261066011283</v>
      </c>
      <c r="AJ510" s="42">
        <f>ABS(('6050_Module3Project_Data'!$E234-'Part 1'!AE510)/'6050_Module3Project_Data'!$E234)</f>
        <v>4.2878898351122229E-3</v>
      </c>
      <c r="AK510" s="42">
        <f>ABS(('6050_Module3Project_Data'!$E234-'Part 1'!AF510)/'6050_Module3Project_Data'!$E234)</f>
        <v>1.129569774200344E-4</v>
      </c>
      <c r="AL510" s="42">
        <f>ABS(('6050_Module3Project_Data'!$E234-'Part 1'!AG510)/'6050_Module3Project_Data'!$E234)</f>
        <v>2.8852205125489967E-3</v>
      </c>
      <c r="AM510" s="42">
        <f>ABS(('6050_Module3Project_Data'!$E234-'Part 1'!AH510)/'6050_Module3Project_Data'!$E234)</f>
        <v>5.5079775380899526E-3</v>
      </c>
      <c r="AO510">
        <f>ABS(('6050_Module3Project_Data'!$E234-'Part 1'!AE510)/AVERAGE('6050_Module3Project_Data'!$E$2:$E$253))</f>
        <v>4.8346192246235542E-3</v>
      </c>
      <c r="AP510">
        <f>ABS(('6050_Module3Project_Data'!$E234-'Part 1'!AF510)/AVERAGE('6050_Module3Project_Data'!$E$2:$E$253))</f>
        <v>1.2735960940936215E-4</v>
      </c>
      <c r="AQ510">
        <f>ABS(('6050_Module3Project_Data'!$E234-'Part 1'!AG510)/AVERAGE('6050_Module3Project_Data'!$E$2:$E$253))</f>
        <v>3.2531018971205753E-3</v>
      </c>
      <c r="AR510" s="41">
        <f>ABS(('6050_Module3Project_Data'!$E234-'Part 1'!AH510)/AVERAGE('6050_Module3Project_Data'!$E$2:$E$253))</f>
        <v>6.210274778140951E-3</v>
      </c>
    </row>
    <row r="511" spans="5:44" x14ac:dyDescent="0.2">
      <c r="E511" s="39">
        <v>234</v>
      </c>
      <c r="F511" s="29">
        <f t="shared" si="40"/>
        <v>0.46498601343379031</v>
      </c>
      <c r="G511" s="29">
        <f t="shared" si="41"/>
        <v>0.5414730175387652</v>
      </c>
      <c r="H511" s="29">
        <f t="shared" si="42"/>
        <v>0.4343620321299641</v>
      </c>
      <c r="I511" s="29">
        <f t="shared" si="43"/>
        <v>0.28602897787901532</v>
      </c>
      <c r="K511" s="40">
        <f t="shared" si="38"/>
        <v>160.59269144239767</v>
      </c>
      <c r="L511" s="40">
        <f t="shared" si="38"/>
        <v>160.66917844650266</v>
      </c>
      <c r="M511" s="40">
        <f t="shared" si="38"/>
        <v>160.56206746109385</v>
      </c>
      <c r="N511" s="40">
        <f t="shared" si="38"/>
        <v>160.41373440684291</v>
      </c>
      <c r="P511" s="42">
        <f>ABS(('6050_Module3Project_Data'!$C235-'Part 1'!K511)/'6050_Module3Project_Data'!$C235)</f>
        <v>7.8838767378568899E-3</v>
      </c>
      <c r="Q511" s="42">
        <f>ABS(('6050_Module3Project_Data'!$C235-'Part 1'!L511)/'6050_Module3Project_Data'!$C235)</f>
        <v>8.3639111499151323E-3</v>
      </c>
      <c r="R511" s="42">
        <f>ABS(('6050_Module3Project_Data'!$C235-'Part 1'!M511)/'6050_Module3Project_Data'!$C235)</f>
        <v>7.6916798407228038E-3</v>
      </c>
      <c r="S511" s="42">
        <f>ABS(('6050_Module3Project_Data'!$C235-'Part 1'!N511)/'6050_Module3Project_Data'!$C235)</f>
        <v>6.7607377634463332E-3</v>
      </c>
      <c r="U511">
        <f>ABS(('6050_Module3Project_Data'!$C235-'Part 1'!K511)/AVERAGE('6050_Module3Project_Data'!$C$2:$C$253))</f>
        <v>9.379555316595279E-3</v>
      </c>
      <c r="V511">
        <f>ABS(('6050_Module3Project_Data'!$C235-'Part 1'!L511)/AVERAGE('6050_Module3Project_Data'!$C$2:$C$253))</f>
        <v>9.9506587814870325E-3</v>
      </c>
      <c r="W511">
        <f>ABS(('6050_Module3Project_Data'!$C235-'Part 1'!M511)/AVERAGE('6050_Module3Project_Data'!$C$2:$C$253))</f>
        <v>9.1508960556392037E-3</v>
      </c>
      <c r="X511" s="41">
        <f>ABS(('6050_Module3Project_Data'!$C235-'Part 1'!N511)/AVERAGE('6050_Module3Project_Data'!$C$2:$C$253))</f>
        <v>8.0433416124764644E-3</v>
      </c>
      <c r="Z511" s="39">
        <f t="shared" si="44"/>
        <v>2.6268763956661862</v>
      </c>
      <c r="AA511">
        <f t="shared" si="45"/>
        <v>3.9409343867920743</v>
      </c>
      <c r="AB511">
        <f t="shared" si="46"/>
        <v>4.1774192398648164</v>
      </c>
      <c r="AC511">
        <f t="shared" si="47"/>
        <v>3.7724192220562163</v>
      </c>
      <c r="AE511" s="40">
        <f t="shared" si="39"/>
        <v>504.11400007799932</v>
      </c>
      <c r="AF511" s="40">
        <f t="shared" si="39"/>
        <v>505.42805806912526</v>
      </c>
      <c r="AG511" s="40">
        <f t="shared" si="39"/>
        <v>505.664542922198</v>
      </c>
      <c r="AH511" s="40">
        <f t="shared" si="39"/>
        <v>505.25954290438938</v>
      </c>
      <c r="AJ511" s="42">
        <f>ABS(('6050_Module3Project_Data'!$E235-'Part 1'!AE511)/'6050_Module3Project_Data'!$E235)</f>
        <v>1.3253761102650514E-2</v>
      </c>
      <c r="AK511" s="42">
        <f>ABS(('6050_Module3Project_Data'!$E235-'Part 1'!AF511)/'6050_Module3Project_Data'!$E235)</f>
        <v>1.5894977576720534E-2</v>
      </c>
      <c r="AL511" s="42">
        <f>ABS(('6050_Module3Project_Data'!$E235-'Part 1'!AG511)/'6050_Module3Project_Data'!$E235)</f>
        <v>1.6370304916930655E-2</v>
      </c>
      <c r="AM511" s="42">
        <f>ABS(('6050_Module3Project_Data'!$E235-'Part 1'!AH511)/'6050_Module3Project_Data'!$E235)</f>
        <v>1.5556267236509703E-2</v>
      </c>
      <c r="AO511">
        <f>ABS(('6050_Module3Project_Data'!$E235-'Part 1'!AE511)/AVERAGE('6050_Module3Project_Data'!$E$2:$E$253))</f>
        <v>1.4769723584075281E-2</v>
      </c>
      <c r="AP511">
        <f>ABS(('6050_Module3Project_Data'!$E235-'Part 1'!AF511)/AVERAGE('6050_Module3Project_Data'!$E$2:$E$253))</f>
        <v>1.7713041857702443E-2</v>
      </c>
      <c r="AQ511">
        <f>ABS(('6050_Module3Project_Data'!$E235-'Part 1'!AG511)/AVERAGE('6050_Module3Project_Data'!$E$2:$E$253))</f>
        <v>1.82427370417701E-2</v>
      </c>
      <c r="AR511" s="41">
        <f>ABS(('6050_Module3Project_Data'!$E235-'Part 1'!AH511)/AVERAGE('6050_Module3Project_Data'!$E$2:$E$253))</f>
        <v>1.7335589898123841E-2</v>
      </c>
    </row>
    <row r="512" spans="5:44" x14ac:dyDescent="0.2">
      <c r="E512" s="39">
        <v>235</v>
      </c>
      <c r="F512" s="29">
        <f t="shared" si="40"/>
        <v>0.27704441127136453</v>
      </c>
      <c r="G512" s="29">
        <f t="shared" si="41"/>
        <v>0.13499501157192359</v>
      </c>
      <c r="H512" s="29">
        <f t="shared" si="42"/>
        <v>-0.11108838557501757</v>
      </c>
      <c r="I512" s="29">
        <f t="shared" si="43"/>
        <v>-0.32257180232686794</v>
      </c>
      <c r="K512" s="40">
        <f t="shared" si="38"/>
        <v>159.9300278428569</v>
      </c>
      <c r="L512" s="40">
        <f t="shared" si="38"/>
        <v>159.78797844315747</v>
      </c>
      <c r="M512" s="40">
        <f t="shared" si="38"/>
        <v>159.54189504601052</v>
      </c>
      <c r="N512" s="40">
        <f t="shared" si="38"/>
        <v>159.33041162925866</v>
      </c>
      <c r="P512" s="42">
        <f>ABS(('6050_Module3Project_Data'!$C236-'Part 1'!K512)/'6050_Module3Project_Data'!$C236)</f>
        <v>1.1389625355969301E-2</v>
      </c>
      <c r="Q512" s="42">
        <f>ABS(('6050_Module3Project_Data'!$C236-'Part 1'!L512)/'6050_Module3Project_Data'!$C236)</f>
        <v>1.0491311943023413E-2</v>
      </c>
      <c r="R512" s="42">
        <f>ABS(('6050_Module3Project_Data'!$C236-'Part 1'!M512)/'6050_Module3Project_Data'!$C236)</f>
        <v>8.9350926501003593E-3</v>
      </c>
      <c r="S512" s="42">
        <f>ABS(('6050_Module3Project_Data'!$C236-'Part 1'!N512)/'6050_Module3Project_Data'!$C236)</f>
        <v>7.5976819304084346E-3</v>
      </c>
      <c r="U512">
        <f>ABS(('6050_Module3Project_Data'!$C236-'Part 1'!K512)/AVERAGE('6050_Module3Project_Data'!$C$2:$C$253))</f>
        <v>1.344770278147956E-2</v>
      </c>
      <c r="V512">
        <f>ABS(('6050_Module3Project_Data'!$C236-'Part 1'!L512)/AVERAGE('6050_Module3Project_Data'!$C$2:$C$253))</f>
        <v>1.2387066333452624E-2</v>
      </c>
      <c r="W512">
        <f>ABS(('6050_Module3Project_Data'!$C236-'Part 1'!M512)/AVERAGE('6050_Module3Project_Data'!$C$2:$C$253))</f>
        <v>1.0549642023173151E-2</v>
      </c>
      <c r="X512" s="41">
        <f>ABS(('6050_Module3Project_Data'!$C236-'Part 1'!N512)/AVERAGE('6050_Module3Project_Data'!$C$2:$C$253))</f>
        <v>8.9705644597697417E-3</v>
      </c>
      <c r="Z512" s="39">
        <f t="shared" si="44"/>
        <v>1.6254449546529706</v>
      </c>
      <c r="AA512">
        <f t="shared" si="45"/>
        <v>1.4124483083152879</v>
      </c>
      <c r="AB512">
        <f t="shared" si="46"/>
        <v>0.24279921030599172</v>
      </c>
      <c r="AC512">
        <f t="shared" si="47"/>
        <v>-1.1497408031086707</v>
      </c>
      <c r="AE512" s="40">
        <f t="shared" si="39"/>
        <v>500.73228782758622</v>
      </c>
      <c r="AF512" s="40">
        <f t="shared" si="39"/>
        <v>500.51929118124855</v>
      </c>
      <c r="AG512" s="40">
        <f t="shared" si="39"/>
        <v>499.34964208323925</v>
      </c>
      <c r="AH512" s="40">
        <f t="shared" si="39"/>
        <v>497.9571020698246</v>
      </c>
      <c r="AJ512" s="42">
        <f>ABS(('6050_Module3Project_Data'!$E236-'Part 1'!AE512)/'6050_Module3Project_Data'!$E236)</f>
        <v>4.8610106946532705E-3</v>
      </c>
      <c r="AK512" s="42">
        <f>ABS(('6050_Module3Project_Data'!$E236-'Part 1'!AF512)/'6050_Module3Project_Data'!$E236)</f>
        <v>4.4335726593669562E-3</v>
      </c>
      <c r="AL512" s="42">
        <f>ABS(('6050_Module3Project_Data'!$E236-'Part 1'!AG512)/'6050_Module3Project_Data'!$E236)</f>
        <v>2.0863408084254575E-3</v>
      </c>
      <c r="AM512" s="42">
        <f>ABS(('6050_Module3Project_Data'!$E236-'Part 1'!AH512)/'6050_Module3Project_Data'!$E236)</f>
        <v>7.0818472813111795E-4</v>
      </c>
      <c r="AO512">
        <f>ABS(('6050_Module3Project_Data'!$E236-'Part 1'!AE512)/AVERAGE('6050_Module3Project_Data'!$E$2:$E$253))</f>
        <v>5.4256137392948703E-3</v>
      </c>
      <c r="AP512">
        <f>ABS(('6050_Module3Project_Data'!$E236-'Part 1'!AF512)/AVERAGE('6050_Module3Project_Data'!$E$2:$E$253))</f>
        <v>4.9485290705659013E-3</v>
      </c>
      <c r="AQ512">
        <f>ABS(('6050_Module3Project_Data'!$E236-'Part 1'!AG512)/AVERAGE('6050_Module3Project_Data'!$E$2:$E$253))</f>
        <v>2.3286678565623167E-3</v>
      </c>
      <c r="AR512" s="41">
        <f>ABS(('6050_Module3Project_Data'!$E236-'Part 1'!AH512)/AVERAGE('6050_Module3Project_Data'!$E$2:$E$253))</f>
        <v>7.9043989661106175E-4</v>
      </c>
    </row>
    <row r="513" spans="5:44" x14ac:dyDescent="0.2">
      <c r="E513" s="39">
        <v>236</v>
      </c>
      <c r="F513" s="29">
        <f t="shared" si="40"/>
        <v>3.8757253226824356E-2</v>
      </c>
      <c r="G513" s="29">
        <f t="shared" si="41"/>
        <v>-0.2847595446373804</v>
      </c>
      <c r="H513" s="29">
        <f t="shared" si="42"/>
        <v>-0.59307018160080871</v>
      </c>
      <c r="I513" s="29">
        <f t="shared" si="43"/>
        <v>-0.79602746362644272</v>
      </c>
      <c r="K513" s="40">
        <f t="shared" si="38"/>
        <v>158.77734930586104</v>
      </c>
      <c r="L513" s="40">
        <f t="shared" si="38"/>
        <v>158.45383250799682</v>
      </c>
      <c r="M513" s="40">
        <f t="shared" si="38"/>
        <v>158.1455218710334</v>
      </c>
      <c r="N513" s="40">
        <f t="shared" si="38"/>
        <v>157.94256458900776</v>
      </c>
      <c r="P513" s="42">
        <f>ABS(('6050_Module3Project_Data'!$C237-'Part 1'!K513)/'6050_Module3Project_Data'!$C237)</f>
        <v>5.5563992384741866E-3</v>
      </c>
      <c r="Q513" s="42">
        <f>ABS(('6050_Module3Project_Data'!$C237-'Part 1'!L513)/'6050_Module3Project_Data'!$C237)</f>
        <v>3.5075277352295286E-3</v>
      </c>
      <c r="R513" s="42">
        <f>ABS(('6050_Module3Project_Data'!$C237-'Part 1'!M513)/'6050_Module3Project_Data'!$C237)</f>
        <v>1.5549587113277074E-3</v>
      </c>
      <c r="S513" s="42">
        <f>ABS(('6050_Module3Project_Data'!$C237-'Part 1'!N513)/'6050_Module3Project_Data'!$C237)</f>
        <v>2.696053872853292E-4</v>
      </c>
      <c r="U513">
        <f>ABS(('6050_Module3Project_Data'!$C237-'Part 1'!K513)/AVERAGE('6050_Module3Project_Data'!$C$2:$C$253))</f>
        <v>6.5509261094991609E-3</v>
      </c>
      <c r="V513">
        <f>ABS(('6050_Module3Project_Data'!$C237-'Part 1'!L513)/AVERAGE('6050_Module3Project_Data'!$C$2:$C$253))</f>
        <v>4.1353319000917085E-3</v>
      </c>
      <c r="W513">
        <f>ABS(('6050_Module3Project_Data'!$C237-'Part 1'!M513)/AVERAGE('6050_Module3Project_Data'!$C$2:$C$253))</f>
        <v>1.833277124994187E-3</v>
      </c>
      <c r="X513" s="41">
        <f>ABS(('6050_Module3Project_Data'!$C237-'Part 1'!N513)/AVERAGE('6050_Module3Project_Data'!$C$2:$C$253))</f>
        <v>3.1786142338362526E-4</v>
      </c>
      <c r="Z513" s="39">
        <f t="shared" si="44"/>
        <v>1.2047345309703763</v>
      </c>
      <c r="AA513">
        <f t="shared" si="45"/>
        <v>0.6562261194851724</v>
      </c>
      <c r="AB513">
        <f t="shared" si="46"/>
        <v>-0.18974461413360372</v>
      </c>
      <c r="AC513">
        <f t="shared" si="47"/>
        <v>-0.61243389162973472</v>
      </c>
      <c r="AE513" s="40">
        <f t="shared" si="39"/>
        <v>499.83347024014364</v>
      </c>
      <c r="AF513" s="40">
        <f t="shared" si="39"/>
        <v>499.28496182865842</v>
      </c>
      <c r="AG513" s="40">
        <f t="shared" si="39"/>
        <v>498.43899109503968</v>
      </c>
      <c r="AH513" s="40">
        <f t="shared" si="39"/>
        <v>498.01630181754354</v>
      </c>
      <c r="AJ513" s="42">
        <f>ABS(('6050_Module3Project_Data'!$E237-'Part 1'!AE513)/'6050_Module3Project_Data'!$E237)</f>
        <v>3.091736429093336E-2</v>
      </c>
      <c r="AK513" s="42">
        <f>ABS(('6050_Module3Project_Data'!$E237-'Part 1'!AF513)/'6050_Module3Project_Data'!$E237)</f>
        <v>3.1980818438682418E-2</v>
      </c>
      <c r="AL513" s="42">
        <f>ABS(('6050_Module3Project_Data'!$E237-'Part 1'!AG513)/'6050_Module3Project_Data'!$E237)</f>
        <v>3.3620995811906557E-2</v>
      </c>
      <c r="AM513" s="42">
        <f>ABS(('6050_Module3Project_Data'!$E237-'Part 1'!AH513)/'6050_Module3Project_Data'!$E237)</f>
        <v>3.4440510437297941E-2</v>
      </c>
      <c r="AO513">
        <f>ABS(('6050_Module3Project_Data'!$E237-'Part 1'!AE513)/AVERAGE('6050_Module3Project_Data'!$E$2:$E$253))</f>
        <v>3.5718209545785473E-2</v>
      </c>
      <c r="AP513">
        <f>ABS(('6050_Module3Project_Data'!$E237-'Part 1'!AF513)/AVERAGE('6050_Module3Project_Data'!$E$2:$E$253))</f>
        <v>3.6946796747922062E-2</v>
      </c>
      <c r="AQ513">
        <f>ABS(('6050_Module3Project_Data'!$E237-'Part 1'!AG513)/AVERAGE('6050_Module3Project_Data'!$E$2:$E$253))</f>
        <v>3.8841660700676787E-2</v>
      </c>
      <c r="AR513" s="41">
        <f>ABS(('6050_Module3Project_Data'!$E237-'Part 1'!AH513)/AVERAGE('6050_Module3Project_Data'!$E$2:$E$253))</f>
        <v>3.9788429475664161E-2</v>
      </c>
    </row>
    <row r="514" spans="5:44" x14ac:dyDescent="0.2">
      <c r="E514" s="39">
        <v>237</v>
      </c>
      <c r="F514" s="29">
        <f t="shared" si="40"/>
        <v>-6.9625975734648529E-2</v>
      </c>
      <c r="G514" s="29">
        <f t="shared" si="41"/>
        <v>-0.37211928341464429</v>
      </c>
      <c r="H514" s="29">
        <f t="shared" si="42"/>
        <v>-0.53912340758864752</v>
      </c>
      <c r="I514" s="29">
        <f t="shared" si="43"/>
        <v>-0.56173260598972052</v>
      </c>
      <c r="K514" s="40">
        <f t="shared" si="38"/>
        <v>158.16580718531901</v>
      </c>
      <c r="L514" s="40">
        <f t="shared" si="38"/>
        <v>157.86331387763903</v>
      </c>
      <c r="M514" s="40">
        <f t="shared" si="38"/>
        <v>157.69630975346502</v>
      </c>
      <c r="N514" s="40">
        <f t="shared" si="38"/>
        <v>157.67370055506393</v>
      </c>
      <c r="P514" s="42">
        <f>ABS(('6050_Module3Project_Data'!$C238-'Part 1'!K514)/'6050_Module3Project_Data'!$C238)</f>
        <v>4.398054983239595E-3</v>
      </c>
      <c r="Q514" s="42">
        <f>ABS(('6050_Module3Project_Data'!$C238-'Part 1'!L514)/'6050_Module3Project_Data'!$C238)</f>
        <v>6.3021512657431668E-3</v>
      </c>
      <c r="R514" s="42">
        <f>ABS(('6050_Module3Project_Data'!$C238-'Part 1'!M514)/'6050_Module3Project_Data'!$C238)</f>
        <v>7.3533875209892486E-3</v>
      </c>
      <c r="S514" s="42">
        <f>ABS(('6050_Module3Project_Data'!$C238-'Part 1'!N514)/'6050_Module3Project_Data'!$C238)</f>
        <v>7.4957050187086892E-3</v>
      </c>
      <c r="U514">
        <f>ABS(('6050_Module3Project_Data'!$C238-'Part 1'!K514)/AVERAGE('6050_Module3Project_Data'!$C$2:$C$253))</f>
        <v>5.2169258586528136E-3</v>
      </c>
      <c r="V514">
        <f>ABS(('6050_Module3Project_Data'!$C238-'Part 1'!L514)/AVERAGE('6050_Module3Project_Data'!$C$2:$C$253))</f>
        <v>7.4755445370033435E-3</v>
      </c>
      <c r="W514">
        <f>ABS(('6050_Module3Project_Data'!$C238-'Part 1'!M514)/AVERAGE('6050_Module3Project_Data'!$C$2:$C$253))</f>
        <v>8.7225097578671751E-3</v>
      </c>
      <c r="X514" s="41">
        <f>ABS(('6050_Module3Project_Data'!$C238-'Part 1'!N514)/AVERAGE('6050_Module3Project_Data'!$C$2:$C$253))</f>
        <v>8.8913252539946051E-3</v>
      </c>
      <c r="Z514" s="39">
        <f t="shared" si="44"/>
        <v>3.0219428556755075</v>
      </c>
      <c r="AA514">
        <f t="shared" si="45"/>
        <v>4.5100461334895154</v>
      </c>
      <c r="AB514">
        <f t="shared" si="46"/>
        <v>6.0985678470441753</v>
      </c>
      <c r="AC514">
        <f t="shared" si="47"/>
        <v>8.1101341452708784</v>
      </c>
      <c r="AE514" s="40">
        <f t="shared" si="39"/>
        <v>511.94145471934479</v>
      </c>
      <c r="AF514" s="40">
        <f t="shared" si="39"/>
        <v>513.42955799715878</v>
      </c>
      <c r="AG514" s="40">
        <f t="shared" si="39"/>
        <v>515.01807971071344</v>
      </c>
      <c r="AH514" s="40">
        <f t="shared" si="39"/>
        <v>517.02964600894018</v>
      </c>
      <c r="AJ514" s="42">
        <f>ABS(('6050_Module3Project_Data'!$E238-'Part 1'!AE514)/'6050_Module3Project_Data'!$E238)</f>
        <v>1.4015496008210043E-3</v>
      </c>
      <c r="AK514" s="42">
        <f>ABS(('6050_Module3Project_Data'!$E238-'Part 1'!AF514)/'6050_Module3Project_Data'!$E238)</f>
        <v>1.501160491436813E-3</v>
      </c>
      <c r="AL514" s="42">
        <f>ABS(('6050_Module3Project_Data'!$E238-'Part 1'!AG514)/'6050_Module3Project_Data'!$E238)</f>
        <v>4.5997478532490386E-3</v>
      </c>
      <c r="AM514" s="42">
        <f>ABS(('6050_Module3Project_Data'!$E238-'Part 1'!AH514)/'6050_Module3Project_Data'!$E238)</f>
        <v>8.5235304845768037E-3</v>
      </c>
      <c r="AO514">
        <f>ABS(('6050_Module3Project_Data'!$E238-'Part 1'!AE514)/AVERAGE('6050_Module3Project_Data'!$E$2:$E$253))</f>
        <v>1.6093873284141864E-3</v>
      </c>
      <c r="AP514">
        <f>ABS(('6050_Module3Project_Data'!$E238-'Part 1'!AF514)/AVERAGE('6050_Module3Project_Data'!$E$2:$E$253))</f>
        <v>1.723769655686247E-3</v>
      </c>
      <c r="AQ514">
        <f>ABS(('6050_Module3Project_Data'!$E238-'Part 1'!AG514)/AVERAGE('6050_Module3Project_Data'!$E$2:$E$253))</f>
        <v>5.2818508203940386E-3</v>
      </c>
      <c r="AR514" s="41">
        <f>ABS(('6050_Module3Project_Data'!$E238-'Part 1'!AH514)/AVERAGE('6050_Module3Project_Data'!$E$2:$E$253))</f>
        <v>9.7874966017573416E-3</v>
      </c>
    </row>
    <row r="515" spans="5:44" x14ac:dyDescent="0.2">
      <c r="E515" s="39">
        <v>238</v>
      </c>
      <c r="F515" s="29">
        <f t="shared" si="40"/>
        <v>1.9787480085838943E-2</v>
      </c>
      <c r="G515" s="29">
        <f t="shared" si="41"/>
        <v>-7.2295048701671027E-2</v>
      </c>
      <c r="H515" s="29">
        <f t="shared" si="42"/>
        <v>1.0815418985214265E-2</v>
      </c>
      <c r="I515" s="29">
        <f t="shared" si="43"/>
        <v>0.18960652149628698</v>
      </c>
      <c r="K515" s="40">
        <f t="shared" si="38"/>
        <v>158.6326619445073</v>
      </c>
      <c r="L515" s="40">
        <f t="shared" si="38"/>
        <v>158.54057941571978</v>
      </c>
      <c r="M515" s="40">
        <f t="shared" si="38"/>
        <v>158.62368988340666</v>
      </c>
      <c r="N515" s="40">
        <f t="shared" si="38"/>
        <v>158.80248098591773</v>
      </c>
      <c r="P515" s="42">
        <f>ABS(('6050_Module3Project_Data'!$C239-'Part 1'!K515)/'6050_Module3Project_Data'!$C239)</f>
        <v>2.2051769195028947E-2</v>
      </c>
      <c r="Q515" s="42">
        <f>ABS(('6050_Module3Project_Data'!$C239-'Part 1'!L515)/'6050_Module3Project_Data'!$C239)</f>
        <v>2.1458492184446041E-2</v>
      </c>
      <c r="R515" s="42">
        <f>ABS(('6050_Module3Project_Data'!$C239-'Part 1'!M515)/'6050_Module3Project_Data'!$C239)</f>
        <v>2.199396325009402E-2</v>
      </c>
      <c r="S515" s="42">
        <f>ABS(('6050_Module3Project_Data'!$C239-'Part 1'!N515)/'6050_Module3Project_Data'!$C239)</f>
        <v>2.314589350454372E-2</v>
      </c>
      <c r="U515">
        <f>ABS(('6050_Module3Project_Data'!$C239-'Part 1'!K515)/AVERAGE('6050_Module3Project_Data'!$C$2:$C$253))</f>
        <v>2.5555848240374733E-2</v>
      </c>
      <c r="V515">
        <f>ABS(('6050_Module3Project_Data'!$C239-'Part 1'!L515)/AVERAGE('6050_Module3Project_Data'!$C$2:$C$253))</f>
        <v>2.4868298089052734E-2</v>
      </c>
      <c r="W515">
        <f>ABS(('6050_Module3Project_Data'!$C239-'Part 1'!M515)/AVERAGE('6050_Module3Project_Data'!$C$2:$C$253))</f>
        <v>2.5488856792065837E-2</v>
      </c>
      <c r="X515" s="41">
        <f>ABS(('6050_Module3Project_Data'!$C239-'Part 1'!N515)/AVERAGE('6050_Module3Project_Data'!$C$2:$C$253))</f>
        <v>2.6823831528371755E-2</v>
      </c>
      <c r="Z515" s="39">
        <f t="shared" si="44"/>
        <v>2.866409632900095</v>
      </c>
      <c r="AA515">
        <f t="shared" si="45"/>
        <v>3.6037383768130868</v>
      </c>
      <c r="AB515">
        <f t="shared" si="46"/>
        <v>3.7859931838967369</v>
      </c>
      <c r="AC515">
        <f t="shared" si="47"/>
        <v>3.417448222492931</v>
      </c>
      <c r="AE515" s="40">
        <f t="shared" si="39"/>
        <v>514.0301982383678</v>
      </c>
      <c r="AF515" s="40">
        <f t="shared" si="39"/>
        <v>514.76752698228086</v>
      </c>
      <c r="AG515" s="40">
        <f t="shared" si="39"/>
        <v>514.94978178936447</v>
      </c>
      <c r="AH515" s="40">
        <f t="shared" si="39"/>
        <v>514.58123682796065</v>
      </c>
      <c r="AJ515" s="42">
        <f>ABS(('6050_Module3Project_Data'!$E239-'Part 1'!AE515)/'6050_Module3Project_Data'!$E239)</f>
        <v>4.1390178050826058E-2</v>
      </c>
      <c r="AK515" s="42">
        <f>ABS(('6050_Module3Project_Data'!$E239-'Part 1'!AF515)/'6050_Module3Project_Data'!$E239)</f>
        <v>4.2883955876597962E-2</v>
      </c>
      <c r="AL515" s="42">
        <f>ABS(('6050_Module3Project_Data'!$E239-'Part 1'!AG515)/'6050_Module3Project_Data'!$E239)</f>
        <v>4.3253191704862283E-2</v>
      </c>
      <c r="AM515" s="42">
        <f>ABS(('6050_Module3Project_Data'!$E239-'Part 1'!AH515)/'6050_Module3Project_Data'!$E239)</f>
        <v>4.2506544709624713E-2</v>
      </c>
      <c r="AO515">
        <f>ABS(('6050_Module3Project_Data'!$E239-'Part 1'!AE515)/AVERAGE('6050_Module3Project_Data'!$E$2:$E$253))</f>
        <v>4.5760962043271868E-2</v>
      </c>
      <c r="AP515">
        <f>ABS(('6050_Module3Project_Data'!$E239-'Part 1'!AF515)/AVERAGE('6050_Module3Project_Data'!$E$2:$E$253))</f>
        <v>4.7412482128599567E-2</v>
      </c>
      <c r="AQ515">
        <f>ABS(('6050_Module3Project_Data'!$E239-'Part 1'!AG515)/AVERAGE('6050_Module3Project_Data'!$E$2:$E$253))</f>
        <v>4.7820709092529785E-2</v>
      </c>
      <c r="AR515" s="41">
        <f>ABS(('6050_Module3Project_Data'!$E239-'Part 1'!AH515)/AVERAGE('6050_Module3Project_Data'!$E$2:$E$253))</f>
        <v>4.6995216513908041E-2</v>
      </c>
    </row>
    <row r="516" spans="5:44" x14ac:dyDescent="0.2">
      <c r="E516" s="39">
        <v>239</v>
      </c>
      <c r="F516" s="29">
        <f t="shared" si="40"/>
        <v>-0.39251414766190446</v>
      </c>
      <c r="G516" s="29">
        <f t="shared" si="41"/>
        <v>-0.86006529268215381</v>
      </c>
      <c r="H516" s="29">
        <f t="shared" si="42"/>
        <v>-1.2207062275976408</v>
      </c>
      <c r="I516" s="29">
        <f t="shared" si="43"/>
        <v>-1.595455222623045</v>
      </c>
      <c r="K516" s="40">
        <f t="shared" si="38"/>
        <v>156.17863965810668</v>
      </c>
      <c r="L516" s="40">
        <f t="shared" si="38"/>
        <v>155.71108851308642</v>
      </c>
      <c r="M516" s="40">
        <f t="shared" si="38"/>
        <v>155.35044757817093</v>
      </c>
      <c r="N516" s="40">
        <f t="shared" si="38"/>
        <v>154.97569858314552</v>
      </c>
      <c r="P516" s="42">
        <f>ABS(('6050_Module3Project_Data'!$C240-'Part 1'!K516)/'6050_Module3Project_Data'!$C240)</f>
        <v>7.1201023063066863E-3</v>
      </c>
      <c r="Q516" s="42">
        <f>ABS(('6050_Module3Project_Data'!$C240-'Part 1'!L516)/'6050_Module3Project_Data'!$C240)</f>
        <v>4.1050923277523915E-3</v>
      </c>
      <c r="R516" s="42">
        <f>ABS(('6050_Module3Project_Data'!$C240-'Part 1'!M516)/'6050_Module3Project_Data'!$C240)</f>
        <v>1.779494307030472E-3</v>
      </c>
      <c r="S516" s="42">
        <f>ABS(('6050_Module3Project_Data'!$C240-'Part 1'!N516)/'6050_Module3Project_Data'!$C240)</f>
        <v>6.3707973302641781E-4</v>
      </c>
      <c r="U516">
        <f>ABS(('6050_Module3Project_Data'!$C240-'Part 1'!K516)/AVERAGE('6050_Module3Project_Data'!$C$2:$C$253))</f>
        <v>8.2442992915034187E-3</v>
      </c>
      <c r="V516">
        <f>ABS(('6050_Module3Project_Data'!$C240-'Part 1'!L516)/AVERAGE('6050_Module3Project_Data'!$C$2:$C$253))</f>
        <v>4.7532476800604285E-3</v>
      </c>
      <c r="W516">
        <f>ABS(('6050_Module3Project_Data'!$C240-'Part 1'!M516)/AVERAGE('6050_Module3Project_Data'!$C$2:$C$253))</f>
        <v>2.0604596708801524E-3</v>
      </c>
      <c r="X516" s="41">
        <f>ABS(('6050_Module3Project_Data'!$C240-'Part 1'!N516)/AVERAGE('6050_Module3Project_Data'!$C$2:$C$253))</f>
        <v>7.3766861284684621E-4</v>
      </c>
      <c r="Z516" s="39">
        <f t="shared" si="44"/>
        <v>0.18547380566394089</v>
      </c>
      <c r="AA516">
        <f t="shared" si="45"/>
        <v>-2.053064775224418</v>
      </c>
      <c r="AB516">
        <f t="shared" si="46"/>
        <v>-4.8085644284097091</v>
      </c>
      <c r="AC516">
        <f t="shared" si="47"/>
        <v>-7.7471259581259542</v>
      </c>
      <c r="AE516" s="40">
        <f t="shared" si="39"/>
        <v>500.81099290785102</v>
      </c>
      <c r="AF516" s="40">
        <f t="shared" si="39"/>
        <v>498.57245432696266</v>
      </c>
      <c r="AG516" s="40">
        <f t="shared" si="39"/>
        <v>495.81695467377739</v>
      </c>
      <c r="AH516" s="40">
        <f t="shared" si="39"/>
        <v>492.87839314406114</v>
      </c>
      <c r="AJ516" s="42">
        <f>ABS(('6050_Module3Project_Data'!$E240-'Part 1'!AE516)/'6050_Module3Project_Data'!$E240)</f>
        <v>5.5679297972243194E-4</v>
      </c>
      <c r="AK516" s="42">
        <f>ABS(('6050_Module3Project_Data'!$E240-'Part 1'!AF516)/'6050_Module3Project_Data'!$E240)</f>
        <v>5.0241313768517142E-3</v>
      </c>
      <c r="AL516" s="42">
        <f>ABS(('6050_Module3Project_Data'!$E240-'Part 1'!AG516)/'6050_Module3Project_Data'!$E240)</f>
        <v>1.0523142878840598E-2</v>
      </c>
      <c r="AM516" s="42">
        <f>ABS(('6050_Module3Project_Data'!$E240-'Part 1'!AH516)/'6050_Module3Project_Data'!$E240)</f>
        <v>1.638748172298897E-2</v>
      </c>
      <c r="AO516">
        <f>ABS(('6050_Module3Project_Data'!$E240-'Part 1'!AE516)/AVERAGE('6050_Module3Project_Data'!$E$2:$E$253))</f>
        <v>6.2493115833679757E-4</v>
      </c>
      <c r="AP516">
        <f>ABS(('6050_Module3Project_Data'!$E240-'Part 1'!AF516)/AVERAGE('6050_Module3Project_Data'!$E$2:$E$253))</f>
        <v>5.6389652084647109E-3</v>
      </c>
      <c r="AQ516">
        <f>ABS(('6050_Module3Project_Data'!$E240-'Part 1'!AG516)/AVERAGE('6050_Module3Project_Data'!$E$2:$E$253))</f>
        <v>1.1810924541282495E-2</v>
      </c>
      <c r="AR516" s="41">
        <f>ABS(('6050_Module3Project_Data'!$E240-'Part 1'!AH516)/AVERAGE('6050_Module3Project_Data'!$E$2:$E$253))</f>
        <v>1.8392918568182887E-2</v>
      </c>
    </row>
    <row r="517" spans="5:44" x14ac:dyDescent="0.2">
      <c r="E517" s="39">
        <v>240</v>
      </c>
      <c r="F517" s="29">
        <f t="shared" si="40"/>
        <v>-0.49361056682175092</v>
      </c>
      <c r="G517" s="29">
        <f t="shared" si="41"/>
        <v>-0.87523767299374688</v>
      </c>
      <c r="H517" s="29">
        <f t="shared" si="42"/>
        <v>-1.0270802371157384</v>
      </c>
      <c r="I517" s="29">
        <f t="shared" si="43"/>
        <v>-1.0374880392935182</v>
      </c>
      <c r="K517" s="40">
        <f t="shared" si="38"/>
        <v>155.17954699548568</v>
      </c>
      <c r="L517" s="40">
        <f t="shared" si="38"/>
        <v>154.7979198893137</v>
      </c>
      <c r="M517" s="40">
        <f t="shared" si="38"/>
        <v>154.6460773251917</v>
      </c>
      <c r="N517" s="40">
        <f t="shared" si="38"/>
        <v>154.63566952301392</v>
      </c>
      <c r="P517" s="42">
        <f>ABS(('6050_Module3Project_Data'!$C241-'Part 1'!K517)/'6050_Module3Project_Data'!$C241)</f>
        <v>4.1165960186319633E-3</v>
      </c>
      <c r="Q517" s="42">
        <f>ABS(('6050_Module3Project_Data'!$C241-'Part 1'!L517)/'6050_Module3Project_Data'!$C241)</f>
        <v>6.5657338651109367E-3</v>
      </c>
      <c r="R517" s="42">
        <f>ABS(('6050_Module3Project_Data'!$C241-'Part 1'!M517)/'6050_Module3Project_Data'!$C241)</f>
        <v>7.5402017802124145E-3</v>
      </c>
      <c r="S517" s="42">
        <f>ABS(('6050_Module3Project_Data'!$C241-'Part 1'!N517)/'6050_Module3Project_Data'!$C241)</f>
        <v>7.6069951022800109E-3</v>
      </c>
      <c r="U517">
        <f>ABS(('6050_Module3Project_Data'!$C241-'Part 1'!K517)/AVERAGE('6050_Module3Project_Data'!$C$2:$C$253))</f>
        <v>4.7895132478633926E-3</v>
      </c>
      <c r="V517">
        <f>ABS(('6050_Module3Project_Data'!$C241-'Part 1'!L517)/AVERAGE('6050_Module3Project_Data'!$C$2:$C$253))</f>
        <v>7.6389981398623076E-3</v>
      </c>
      <c r="W517">
        <f>ABS(('6050_Module3Project_Data'!$C241-'Part 1'!M517)/AVERAGE('6050_Module3Project_Data'!$C$2:$C$253))</f>
        <v>8.7727569463791968E-3</v>
      </c>
      <c r="X517" s="41">
        <f>ABS(('6050_Module3Project_Data'!$C241-'Part 1'!N517)/AVERAGE('6050_Module3Project_Data'!$C$2:$C$253))</f>
        <v>8.8504686041332332E-3</v>
      </c>
      <c r="Z517" s="39">
        <f t="shared" si="44"/>
        <v>0.20411630826871063</v>
      </c>
      <c r="AA517">
        <f t="shared" si="45"/>
        <v>-1.1203643376595349</v>
      </c>
      <c r="AB517">
        <f t="shared" si="46"/>
        <v>-1.7562139801512102</v>
      </c>
      <c r="AC517">
        <f t="shared" si="47"/>
        <v>-1.3264761366749589</v>
      </c>
      <c r="AE517" s="40">
        <f t="shared" si="39"/>
        <v>501.1083217291436</v>
      </c>
      <c r="AF517" s="40">
        <f t="shared" si="39"/>
        <v>499.78384108321535</v>
      </c>
      <c r="AG517" s="40">
        <f t="shared" si="39"/>
        <v>499.14799144072367</v>
      </c>
      <c r="AH517" s="40">
        <f t="shared" si="39"/>
        <v>499.5777292841999</v>
      </c>
      <c r="AJ517" s="42">
        <f>ABS(('6050_Module3Project_Data'!$E241-'Part 1'!AE517)/'6050_Module3Project_Data'!$E241)</f>
        <v>4.1963345372219192E-3</v>
      </c>
      <c r="AK517" s="42">
        <f>ABS(('6050_Module3Project_Data'!$E241-'Part 1'!AF517)/'6050_Module3Project_Data'!$E241)</f>
        <v>6.8283456710596718E-3</v>
      </c>
      <c r="AL517" s="42">
        <f>ABS(('6050_Module3Project_Data'!$E241-'Part 1'!AG517)/'6050_Module3Project_Data'!$E241)</f>
        <v>8.091907614097317E-3</v>
      </c>
      <c r="AM517" s="42">
        <f>ABS(('6050_Module3Project_Data'!$E241-'Part 1'!AH517)/'6050_Module3Project_Data'!$E241)</f>
        <v>7.2379315351428618E-3</v>
      </c>
      <c r="AO517">
        <f>ABS(('6050_Module3Project_Data'!$E241-'Part 1'!AE517)/AVERAGE('6050_Module3Project_Data'!$E$2:$E$253))</f>
        <v>4.7298862124718543E-3</v>
      </c>
      <c r="AP517">
        <f>ABS(('6050_Module3Project_Data'!$E241-'Part 1'!AF517)/AVERAGE('6050_Module3Project_Data'!$E$2:$E$253))</f>
        <v>7.6965498715740261E-3</v>
      </c>
      <c r="AQ517">
        <f>ABS(('6050_Module3Project_Data'!$E241-'Part 1'!AG517)/AVERAGE('6050_Module3Project_Data'!$E$2:$E$253))</f>
        <v>9.1207700237010067E-3</v>
      </c>
      <c r="AR517" s="41">
        <f>ABS(('6050_Module3Project_Data'!$E241-'Part 1'!AH517)/AVERAGE('6050_Module3Project_Data'!$E$2:$E$253))</f>
        <v>8.1582133815173933E-3</v>
      </c>
    </row>
    <row r="518" spans="5:44" x14ac:dyDescent="0.2">
      <c r="E518" s="39">
        <v>241</v>
      </c>
      <c r="F518" s="29">
        <f t="shared" si="40"/>
        <v>-0.37714746893429396</v>
      </c>
      <c r="G518" s="29">
        <f t="shared" si="41"/>
        <v>-0.48966063475003446</v>
      </c>
      <c r="H518" s="29">
        <f t="shared" si="42"/>
        <v>-0.35760914127697491</v>
      </c>
      <c r="I518" s="29">
        <f t="shared" si="43"/>
        <v>-0.13653366976627629</v>
      </c>
      <c r="K518" s="40">
        <f t="shared" si="38"/>
        <v>155.38471501598869</v>
      </c>
      <c r="L518" s="40">
        <f t="shared" si="38"/>
        <v>155.27220185017293</v>
      </c>
      <c r="M518" s="40">
        <f t="shared" si="38"/>
        <v>155.40425334364599</v>
      </c>
      <c r="N518" s="40">
        <f t="shared" si="38"/>
        <v>155.62532881515671</v>
      </c>
      <c r="P518" s="42">
        <f>ABS(('6050_Module3Project_Data'!$C242-'Part 1'!K518)/'6050_Module3Project_Data'!$C242)</f>
        <v>1.5608514203490289E-2</v>
      </c>
      <c r="Q518" s="42">
        <f>ABS(('6050_Module3Project_Data'!$C242-'Part 1'!L518)/'6050_Module3Project_Data'!$C242)</f>
        <v>1.6321306336600963E-2</v>
      </c>
      <c r="R518" s="42">
        <f>ABS(('6050_Module3Project_Data'!$C242-'Part 1'!M518)/'6050_Module3Project_Data'!$C242)</f>
        <v>1.5484735211518198E-2</v>
      </c>
      <c r="S518" s="42">
        <f>ABS(('6050_Module3Project_Data'!$C242-'Part 1'!N518)/'6050_Module3Project_Data'!$C242)</f>
        <v>1.4084180389564159E-2</v>
      </c>
      <c r="U518">
        <f>ABS(('6050_Module3Project_Data'!$C242-'Part 1'!K518)/AVERAGE('6050_Module3Project_Data'!$C$2:$C$253))</f>
        <v>1.8396243749070403E-2</v>
      </c>
      <c r="V518">
        <f>ABS(('6050_Module3Project_Data'!$C242-'Part 1'!L518)/AVERAGE('6050_Module3Project_Data'!$C$2:$C$253))</f>
        <v>1.9236342790668583E-2</v>
      </c>
      <c r="W518">
        <f>ABS(('6050_Module3Project_Data'!$C242-'Part 1'!M518)/AVERAGE('6050_Module3Project_Data'!$C$2:$C$253))</f>
        <v>1.8250357441274134E-2</v>
      </c>
      <c r="X518" s="41">
        <f>ABS(('6050_Module3Project_Data'!$C242-'Part 1'!N518)/AVERAGE('6050_Module3Project_Data'!$C$2:$C$253))</f>
        <v>1.6599659139520273E-2</v>
      </c>
      <c r="Z518" s="39">
        <f t="shared" si="44"/>
        <v>0.4411885401099892</v>
      </c>
      <c r="AA518">
        <f t="shared" si="45"/>
        <v>-0.1164276156056796</v>
      </c>
      <c r="AB518">
        <f t="shared" si="46"/>
        <v>0.13120088842457789</v>
      </c>
      <c r="AC518">
        <f t="shared" si="47"/>
        <v>0.84628674664509096</v>
      </c>
      <c r="AE518" s="40">
        <f t="shared" si="39"/>
        <v>502.73487142845994</v>
      </c>
      <c r="AF518" s="40">
        <f t="shared" si="39"/>
        <v>502.17725527274428</v>
      </c>
      <c r="AG518" s="40">
        <f t="shared" si="39"/>
        <v>502.42488377677455</v>
      </c>
      <c r="AH518" s="40">
        <f t="shared" si="39"/>
        <v>503.13996963499505</v>
      </c>
      <c r="AJ518" s="42">
        <f>ABS(('6050_Module3Project_Data'!$E242-'Part 1'!AE518)/'6050_Module3Project_Data'!$E242)</f>
        <v>3.7680625006467558E-2</v>
      </c>
      <c r="AK518" s="42">
        <f>ABS(('6050_Module3Project_Data'!$E242-'Part 1'!AF518)/'6050_Module3Project_Data'!$E242)</f>
        <v>3.8747996420210748E-2</v>
      </c>
      <c r="AL518" s="42">
        <f>ABS(('6050_Module3Project_Data'!$E242-'Part 1'!AG518)/'6050_Module3Project_Data'!$E242)</f>
        <v>3.8273993678861411E-2</v>
      </c>
      <c r="AM518" s="42">
        <f>ABS(('6050_Module3Project_Data'!$E242-'Part 1'!AH518)/'6050_Module3Project_Data'!$E242)</f>
        <v>3.6905198683212508E-2</v>
      </c>
      <c r="AO518">
        <f>ABS(('6050_Module3Project_Data'!$E242-'Part 1'!AE518)/AVERAGE('6050_Module3Project_Data'!$E$2:$E$253))</f>
        <v>4.4092078663078488E-2</v>
      </c>
      <c r="AP518">
        <f>ABS(('6050_Module3Project_Data'!$E242-'Part 1'!AF518)/AVERAGE('6050_Module3Project_Data'!$E$2:$E$253))</f>
        <v>4.5341066022746963E-2</v>
      </c>
      <c r="AQ518">
        <f>ABS(('6050_Module3Project_Data'!$E242-'Part 1'!AG518)/AVERAGE('6050_Module3Project_Data'!$E$2:$E$253))</f>
        <v>4.4786410515984469E-2</v>
      </c>
      <c r="AR518" s="41">
        <f>ABS(('6050_Module3Project_Data'!$E242-'Part 1'!AH518)/AVERAGE('6050_Module3Project_Data'!$E$2:$E$253))</f>
        <v>4.3184711589509109E-2</v>
      </c>
    </row>
    <row r="519" spans="5:44" x14ac:dyDescent="0.2">
      <c r="E519" s="39">
        <v>242</v>
      </c>
      <c r="F519" s="29">
        <f t="shared" si="40"/>
        <v>-5.1322013338185757E-2</v>
      </c>
      <c r="G519" s="29">
        <f t="shared" si="41"/>
        <v>0.2069955427684782</v>
      </c>
      <c r="H519" s="29">
        <f t="shared" si="42"/>
        <v>0.60814422891695841</v>
      </c>
      <c r="I519" s="29">
        <f t="shared" si="43"/>
        <v>0.97427711328374256</v>
      </c>
      <c r="K519" s="40">
        <f t="shared" si="38"/>
        <v>156.96252028063103</v>
      </c>
      <c r="L519" s="40">
        <f t="shared" si="38"/>
        <v>157.2208378367377</v>
      </c>
      <c r="M519" s="40">
        <f t="shared" si="38"/>
        <v>157.62198652288617</v>
      </c>
      <c r="N519" s="40">
        <f t="shared" si="38"/>
        <v>157.98811940725295</v>
      </c>
      <c r="P519" s="42">
        <f>ABS(('6050_Module3Project_Data'!$C243-'Part 1'!K519)/'6050_Module3Project_Data'!$C243)</f>
        <v>8.1733169443238655E-3</v>
      </c>
      <c r="Q519" s="42">
        <f>ABS(('6050_Module3Project_Data'!$C243-'Part 1'!L519)/'6050_Module3Project_Data'!$C243)</f>
        <v>6.5410403703349612E-3</v>
      </c>
      <c r="R519" s="42">
        <f>ABS(('6050_Module3Project_Data'!$C243-'Part 1'!M519)/'6050_Module3Project_Data'!$C243)</f>
        <v>4.0062316141845277E-3</v>
      </c>
      <c r="S519" s="42">
        <f>ABS(('6050_Module3Project_Data'!$C243-'Part 1'!N519)/'6050_Module3Project_Data'!$C243)</f>
        <v>1.6926833632399394E-3</v>
      </c>
      <c r="U519">
        <f>ABS(('6050_Module3Project_Data'!$C243-'Part 1'!K519)/AVERAGE('6050_Module3Project_Data'!$C$2:$C$253))</f>
        <v>9.6579657355046443E-3</v>
      </c>
      <c r="V519">
        <f>ABS(('6050_Module3Project_Data'!$C243-'Part 1'!L519)/AVERAGE('6050_Module3Project_Data'!$C$2:$C$253))</f>
        <v>7.7291929582052497E-3</v>
      </c>
      <c r="W519">
        <f>ABS(('6050_Module3Project_Data'!$C243-'Part 1'!M519)/AVERAGE('6050_Module3Project_Data'!$C$2:$C$253))</f>
        <v>4.7339468078697418E-3</v>
      </c>
      <c r="X519" s="41">
        <f>ABS(('6050_Module3Project_Data'!$C243-'Part 1'!N519)/AVERAGE('6050_Module3Project_Data'!$C$2:$C$253))</f>
        <v>2.0001522068201737E-3</v>
      </c>
      <c r="Z519" s="39">
        <f t="shared" si="44"/>
        <v>2.7681068334860002</v>
      </c>
      <c r="AA519">
        <f t="shared" si="45"/>
        <v>4.7604554334326101</v>
      </c>
      <c r="AB519">
        <f t="shared" si="46"/>
        <v>7.2979483595638577</v>
      </c>
      <c r="AC519">
        <f t="shared" si="47"/>
        <v>9.8298813549210529</v>
      </c>
      <c r="AE519" s="40">
        <f t="shared" si="39"/>
        <v>517.13756972882595</v>
      </c>
      <c r="AF519" s="40">
        <f t="shared" si="39"/>
        <v>519.12991832877265</v>
      </c>
      <c r="AG519" s="40">
        <f t="shared" si="39"/>
        <v>521.66741125490387</v>
      </c>
      <c r="AH519" s="40">
        <f t="shared" si="39"/>
        <v>524.19934425026111</v>
      </c>
      <c r="AJ519" s="42">
        <f>ABS(('6050_Module3Project_Data'!$E243-'Part 1'!AE519)/'6050_Module3Project_Data'!$E243)</f>
        <v>5.083803575009864E-3</v>
      </c>
      <c r="AK519" s="42">
        <f>ABS(('6050_Module3Project_Data'!$E243-'Part 1'!AF519)/'6050_Module3Project_Data'!$E243)</f>
        <v>1.250742496018743E-3</v>
      </c>
      <c r="AL519" s="42">
        <f>ABS(('6050_Module3Project_Data'!$E243-'Part 1'!AG519)/'6050_Module3Project_Data'!$E243)</f>
        <v>3.631116719596992E-3</v>
      </c>
      <c r="AM519" s="42">
        <f>ABS(('6050_Module3Project_Data'!$E243-'Part 1'!AH519)/'6050_Module3Project_Data'!$E243)</f>
        <v>8.5022792357233833E-3</v>
      </c>
      <c r="AO519">
        <f>ABS(('6050_Module3Project_Data'!$E243-'Part 1'!AE519)/AVERAGE('6050_Module3Project_Data'!$E$2:$E$253))</f>
        <v>5.9187643130524962E-3</v>
      </c>
      <c r="AP519">
        <f>ABS(('6050_Module3Project_Data'!$E243-'Part 1'!AF519)/AVERAGE('6050_Module3Project_Data'!$E$2:$E$253))</f>
        <v>1.4561636658512276E-3</v>
      </c>
      <c r="AQ519">
        <f>ABS(('6050_Module3Project_Data'!$E243-'Part 1'!AG519)/AVERAGE('6050_Module3Project_Data'!$E$2:$E$253))</f>
        <v>4.2274890717895648E-3</v>
      </c>
      <c r="AR519" s="41">
        <f>ABS(('6050_Module3Project_Data'!$E243-'Part 1'!AH519)/AVERAGE('6050_Module3Project_Data'!$E$2:$E$253))</f>
        <v>9.8986882906681086E-3</v>
      </c>
    </row>
    <row r="520" spans="5:44" x14ac:dyDescent="0.2">
      <c r="E520" s="39">
        <v>243</v>
      </c>
      <c r="F520" s="29">
        <f t="shared" si="40"/>
        <v>0.10800091805314818</v>
      </c>
      <c r="G520" s="29">
        <f t="shared" si="41"/>
        <v>0.42231438310848052</v>
      </c>
      <c r="H520" s="29">
        <f t="shared" si="42"/>
        <v>0.69043327773787366</v>
      </c>
      <c r="I520" s="29">
        <f t="shared" si="43"/>
        <v>0.79108953755153566</v>
      </c>
      <c r="K520" s="40">
        <f t="shared" si="38"/>
        <v>157.86713585564084</v>
      </c>
      <c r="L520" s="40">
        <f t="shared" si="38"/>
        <v>158.18144932069617</v>
      </c>
      <c r="M520" s="40">
        <f t="shared" si="38"/>
        <v>158.44956821532557</v>
      </c>
      <c r="N520" s="40">
        <f t="shared" si="38"/>
        <v>158.55022447513923</v>
      </c>
      <c r="P520" s="42">
        <f>ABS(('6050_Module3Project_Data'!$C244-'Part 1'!K520)/'6050_Module3Project_Data'!$C244)</f>
        <v>2.5800184118276039E-2</v>
      </c>
      <c r="Q520" s="42">
        <f>ABS(('6050_Module3Project_Data'!$C244-'Part 1'!L520)/'6050_Module3Project_Data'!$C244)</f>
        <v>2.3860552299871114E-2</v>
      </c>
      <c r="R520" s="42">
        <f>ABS(('6050_Module3Project_Data'!$C244-'Part 1'!M520)/'6050_Module3Project_Data'!$C244)</f>
        <v>2.2205987679016648E-2</v>
      </c>
      <c r="S520" s="42">
        <f>ABS(('6050_Module3Project_Data'!$C244-'Part 1'!N520)/'6050_Module3Project_Data'!$C244)</f>
        <v>2.1584836802703289E-2</v>
      </c>
      <c r="U520">
        <f>ABS(('6050_Module3Project_Data'!$C244-'Part 1'!K520)/AVERAGE('6050_Module3Project_Data'!$C$2:$C$253))</f>
        <v>3.1217177684751154E-2</v>
      </c>
      <c r="V520">
        <f>ABS(('6050_Module3Project_Data'!$C244-'Part 1'!L520)/AVERAGE('6050_Module3Project_Data'!$C$2:$C$253))</f>
        <v>2.8870301753921964E-2</v>
      </c>
      <c r="W520">
        <f>ABS(('6050_Module3Project_Data'!$C244-'Part 1'!M520)/AVERAGE('6050_Module3Project_Data'!$C$2:$C$253))</f>
        <v>2.6868345584798004E-2</v>
      </c>
      <c r="X520" s="41">
        <f>ABS(('6050_Module3Project_Data'!$C244-'Part 1'!N520)/AVERAGE('6050_Module3Project_Data'!$C$2:$C$253))</f>
        <v>2.6116778185665476E-2</v>
      </c>
      <c r="Z520" s="39">
        <f t="shared" si="44"/>
        <v>2.863753435348007</v>
      </c>
      <c r="AA520">
        <f t="shared" si="45"/>
        <v>4.154809197177979</v>
      </c>
      <c r="AB520">
        <f t="shared" si="46"/>
        <v>4.8669832495031624</v>
      </c>
      <c r="AC520">
        <f t="shared" si="47"/>
        <v>4.5630481452210372</v>
      </c>
      <c r="AE520" s="40">
        <f t="shared" si="39"/>
        <v>520.47955617348407</v>
      </c>
      <c r="AF520" s="40">
        <f t="shared" si="39"/>
        <v>521.77061193531404</v>
      </c>
      <c r="AG520" s="40">
        <f t="shared" si="39"/>
        <v>522.4827859876392</v>
      </c>
      <c r="AH520" s="40">
        <f t="shared" si="39"/>
        <v>522.17885088335709</v>
      </c>
      <c r="AJ520" s="42">
        <f>ABS(('6050_Module3Project_Data'!$E244-'Part 1'!AE520)/'6050_Module3Project_Data'!$E244)</f>
        <v>8.2892761175414366E-3</v>
      </c>
      <c r="AK520" s="42">
        <f>ABS(('6050_Module3Project_Data'!$E244-'Part 1'!AF520)/'6050_Module3Project_Data'!$E244)</f>
        <v>5.8293258102708606E-3</v>
      </c>
      <c r="AL520" s="42">
        <f>ABS(('6050_Module3Project_Data'!$E244-'Part 1'!AG520)/'6050_Module3Project_Data'!$E244)</f>
        <v>4.4723644530292239E-3</v>
      </c>
      <c r="AM520" s="42">
        <f>ABS(('6050_Module3Project_Data'!$E244-'Part 1'!AH520)/'6050_Module3Project_Data'!$E244)</f>
        <v>5.0514759641457976E-3</v>
      </c>
      <c r="AO520">
        <f>ABS(('6050_Module3Project_Data'!$E244-'Part 1'!AE520)/AVERAGE('6050_Module3Project_Data'!$E$2:$E$253))</f>
        <v>9.7444642703656825E-3</v>
      </c>
      <c r="AP520">
        <f>ABS(('6050_Module3Project_Data'!$E244-'Part 1'!AF520)/AVERAGE('6050_Module3Project_Data'!$E$2:$E$253))</f>
        <v>6.8526679860861726E-3</v>
      </c>
      <c r="AQ520">
        <f>ABS(('6050_Module3Project_Data'!$E244-'Part 1'!AG520)/AVERAGE('6050_Module3Project_Data'!$E$2:$E$253))</f>
        <v>5.2574911245112082E-3</v>
      </c>
      <c r="AR520" s="41">
        <f>ABS(('6050_Module3Project_Data'!$E244-'Part 1'!AH520)/AVERAGE('6050_Module3Project_Data'!$E$2:$E$253))</f>
        <v>5.9382660617450112E-3</v>
      </c>
    </row>
    <row r="521" spans="5:44" x14ac:dyDescent="0.2">
      <c r="E521" s="39">
        <v>244</v>
      </c>
      <c r="F521" s="29">
        <f t="shared" si="40"/>
        <v>0.60106504593199861</v>
      </c>
      <c r="G521" s="29">
        <f t="shared" si="41"/>
        <v>1.2827172528440485</v>
      </c>
      <c r="H521" s="29">
        <f t="shared" si="42"/>
        <v>1.8201662455635894</v>
      </c>
      <c r="I521" s="29">
        <f t="shared" si="43"/>
        <v>2.2168751534682274</v>
      </c>
      <c r="K521" s="40">
        <f t="shared" si="38"/>
        <v>160.93352154096709</v>
      </c>
      <c r="L521" s="40">
        <f t="shared" si="38"/>
        <v>161.61517374787914</v>
      </c>
      <c r="M521" s="40">
        <f t="shared" si="38"/>
        <v>162.1526227405987</v>
      </c>
      <c r="N521" s="40">
        <f t="shared" si="38"/>
        <v>162.54933164850334</v>
      </c>
      <c r="P521" s="42">
        <f>ABS(('6050_Module3Project_Data'!$C245-'Part 1'!K521)/'6050_Module3Project_Data'!$C245)</f>
        <v>5.3798382870081001E-3</v>
      </c>
      <c r="Q521" s="42">
        <f>ABS(('6050_Module3Project_Data'!$C245-'Part 1'!L521)/'6050_Module3Project_Data'!$C245)</f>
        <v>1.1670116379728227E-3</v>
      </c>
      <c r="R521" s="42">
        <f>ABS(('6050_Module3Project_Data'!$C245-'Part 1'!M521)/'6050_Module3Project_Data'!$C245)</f>
        <v>2.1545934504682328E-3</v>
      </c>
      <c r="S521" s="42">
        <f>ABS(('6050_Module3Project_Data'!$C245-'Part 1'!N521)/'6050_Module3Project_Data'!$C245)</f>
        <v>4.6063802153073641E-3</v>
      </c>
      <c r="U521">
        <f>ABS(('6050_Module3Project_Data'!$C245-'Part 1'!K521)/AVERAGE('6050_Module3Project_Data'!$C$2:$C$253))</f>
        <v>6.4995849148184268E-3</v>
      </c>
      <c r="V521">
        <f>ABS(('6050_Module3Project_Data'!$C245-'Part 1'!L521)/AVERAGE('6050_Module3Project_Data'!$C$2:$C$253))</f>
        <v>1.4099106391177443E-3</v>
      </c>
      <c r="W521">
        <f>ABS(('6050_Module3Project_Data'!$C245-'Part 1'!M521)/AVERAGE('6050_Module3Project_Data'!$C$2:$C$253))</f>
        <v>2.6030453595693409E-3</v>
      </c>
      <c r="X521" s="41">
        <f>ABS(('6050_Module3Project_Data'!$C245-'Part 1'!N521)/AVERAGE('6050_Module3Project_Data'!$C$2:$C$253))</f>
        <v>5.5651411366084277E-3</v>
      </c>
      <c r="Z521" s="39">
        <f t="shared" si="44"/>
        <v>3.1567084717020903</v>
      </c>
      <c r="AA521">
        <f t="shared" si="45"/>
        <v>4.2242969651541564</v>
      </c>
      <c r="AB521">
        <f t="shared" si="46"/>
        <v>4.5439104700723192</v>
      </c>
      <c r="AC521">
        <f t="shared" si="47"/>
        <v>4.3754325227389455</v>
      </c>
      <c r="AE521" s="40">
        <f t="shared" si="39"/>
        <v>525.10103982695659</v>
      </c>
      <c r="AF521" s="40">
        <f t="shared" si="39"/>
        <v>526.16862832040863</v>
      </c>
      <c r="AG521" s="40">
        <f t="shared" si="39"/>
        <v>526.48824182532678</v>
      </c>
      <c r="AH521" s="40">
        <f t="shared" si="39"/>
        <v>526.31976387799341</v>
      </c>
      <c r="AJ521" s="42">
        <f>ABS(('6050_Module3Project_Data'!$E245-'Part 1'!AE521)/'6050_Module3Project_Data'!$E245)</f>
        <v>1.4634986331299955E-2</v>
      </c>
      <c r="AK521" s="42">
        <f>ABS(('6050_Module3Project_Data'!$E245-'Part 1'!AF521)/'6050_Module3Project_Data'!$E245)</f>
        <v>1.2631630270931879E-2</v>
      </c>
      <c r="AL521" s="42">
        <f>ABS(('6050_Module3Project_Data'!$E245-'Part 1'!AG521)/'6050_Module3Project_Data'!$E245)</f>
        <v>1.2031867669535849E-2</v>
      </c>
      <c r="AM521" s="42">
        <f>ABS(('6050_Module3Project_Data'!$E245-'Part 1'!AH521)/'6050_Module3Project_Data'!$E245)</f>
        <v>1.2348020680643446E-2</v>
      </c>
      <c r="AO521">
        <f>ABS(('6050_Module3Project_Data'!$E245-'Part 1'!AE521)/AVERAGE('6050_Module3Project_Data'!$E$2:$E$253))</f>
        <v>1.746870683378773E-2</v>
      </c>
      <c r="AP521">
        <f>ABS(('6050_Module3Project_Data'!$E245-'Part 1'!AF521)/AVERAGE('6050_Module3Project_Data'!$E$2:$E$253))</f>
        <v>1.5077448044060297E-2</v>
      </c>
      <c r="AQ521">
        <f>ABS(('6050_Module3Project_Data'!$E245-'Part 1'!AG521)/AVERAGE('6050_Module3Project_Data'!$E$2:$E$253))</f>
        <v>1.4361555537126433E-2</v>
      </c>
      <c r="AR521" s="41">
        <f>ABS(('6050_Module3Project_Data'!$E245-'Part 1'!AH521)/AVERAGE('6050_Module3Project_Data'!$E$2:$E$253))</f>
        <v>1.4738924134584309E-2</v>
      </c>
    </row>
    <row r="522" spans="5:44" x14ac:dyDescent="0.2">
      <c r="E522" s="39">
        <v>245</v>
      </c>
      <c r="F522" s="29">
        <f t="shared" si="40"/>
        <v>0.65743736534138497</v>
      </c>
      <c r="G522" s="29">
        <f t="shared" si="41"/>
        <v>1.1228010088980009</v>
      </c>
      <c r="H522" s="29">
        <f t="shared" si="42"/>
        <v>1.2578224840127938</v>
      </c>
      <c r="I522" s="29">
        <f t="shared" si="43"/>
        <v>1.1497163450767895</v>
      </c>
      <c r="K522" s="40">
        <f t="shared" si="38"/>
        <v>161.87282050335543</v>
      </c>
      <c r="L522" s="40">
        <f t="shared" si="38"/>
        <v>162.33818414691203</v>
      </c>
      <c r="M522" s="40">
        <f t="shared" si="38"/>
        <v>162.47320562202682</v>
      </c>
      <c r="N522" s="40">
        <f t="shared" si="38"/>
        <v>162.36509948309083</v>
      </c>
      <c r="P522" s="42">
        <f>ABS(('6050_Module3Project_Data'!$C246-'Part 1'!K522)/'6050_Module3Project_Data'!$C246)</f>
        <v>1.1183709370265122E-2</v>
      </c>
      <c r="Q522" s="42">
        <f>ABS(('6050_Module3Project_Data'!$C246-'Part 1'!L522)/'6050_Module3Project_Data'!$C246)</f>
        <v>1.4090733130241371E-2</v>
      </c>
      <c r="R522" s="42">
        <f>ABS(('6050_Module3Project_Data'!$C246-'Part 1'!M522)/'6050_Module3Project_Data'!$C246)</f>
        <v>1.4934182423499318E-2</v>
      </c>
      <c r="S522" s="42">
        <f>ABS(('6050_Module3Project_Data'!$C246-'Part 1'!N522)/'6050_Module3Project_Data'!$C246)</f>
        <v>1.4258867282667937E-2</v>
      </c>
      <c r="U522">
        <f>ABS(('6050_Module3Project_Data'!$C246-'Part 1'!K522)/AVERAGE('6050_Module3Project_Data'!$C$2:$C$253))</f>
        <v>1.3367706043037709E-2</v>
      </c>
      <c r="V522">
        <f>ABS(('6050_Module3Project_Data'!$C246-'Part 1'!L522)/AVERAGE('6050_Module3Project_Data'!$C$2:$C$253))</f>
        <v>1.6842424295892975E-2</v>
      </c>
      <c r="W522">
        <f>ABS(('6050_Module3Project_Data'!$C246-'Part 1'!M522)/AVERAGE('6050_Module3Project_Data'!$C$2:$C$253))</f>
        <v>1.7850585527662617E-2</v>
      </c>
      <c r="X522" s="41">
        <f>ABS(('6050_Module3Project_Data'!$C246-'Part 1'!N522)/AVERAGE('6050_Module3Project_Data'!$C$2:$C$253))</f>
        <v>1.7043392315627948E-2</v>
      </c>
      <c r="Z522" s="39">
        <f t="shared" si="44"/>
        <v>3.8400499427311288</v>
      </c>
      <c r="AA522">
        <f t="shared" si="45"/>
        <v>5.1639445098314063</v>
      </c>
      <c r="AB522">
        <f t="shared" si="46"/>
        <v>5.7616136841372958</v>
      </c>
      <c r="AC522">
        <f t="shared" si="47"/>
        <v>6.1338191660256145</v>
      </c>
      <c r="AE522" s="40">
        <f t="shared" si="39"/>
        <v>532.35779712483293</v>
      </c>
      <c r="AF522" s="40">
        <f t="shared" si="39"/>
        <v>533.68169169193311</v>
      </c>
      <c r="AG522" s="40">
        <f t="shared" si="39"/>
        <v>534.27936086623902</v>
      </c>
      <c r="AH522" s="40">
        <f t="shared" si="39"/>
        <v>534.6515663481274</v>
      </c>
      <c r="AJ522" s="42">
        <f>ABS(('6050_Module3Project_Data'!$E246-'Part 1'!AE522)/'6050_Module3Project_Data'!$E246)</f>
        <v>3.9147067591123524E-3</v>
      </c>
      <c r="AK522" s="42">
        <f>ABS(('6050_Module3Project_Data'!$E246-'Part 1'!AF522)/'6050_Module3Project_Data'!$E246)</f>
        <v>1.4375909636602604E-3</v>
      </c>
      <c r="AL522" s="42">
        <f>ABS(('6050_Module3Project_Data'!$E246-'Part 1'!AG522)/'6050_Module3Project_Data'!$E246)</f>
        <v>3.193027034623192E-4</v>
      </c>
      <c r="AM522" s="42">
        <f>ABS(('6050_Module3Project_Data'!$E246-'Part 1'!AH522)/'6050_Module3Project_Data'!$E246)</f>
        <v>3.7712441486862925E-4</v>
      </c>
      <c r="AO522">
        <f>ABS(('6050_Module3Project_Data'!$E246-'Part 1'!AE522)/AVERAGE('6050_Module3Project_Data'!$E$2:$E$253))</f>
        <v>4.6862885083335283E-3</v>
      </c>
      <c r="AP522">
        <f>ABS(('6050_Module3Project_Data'!$E246-'Part 1'!AF522)/AVERAGE('6050_Module3Project_Data'!$E$2:$E$253))</f>
        <v>1.7209375892596327E-3</v>
      </c>
      <c r="AQ522">
        <f>ABS(('6050_Module3Project_Data'!$E246-'Part 1'!AG522)/AVERAGE('6050_Module3Project_Data'!$E$2:$E$253))</f>
        <v>3.822366991939356E-4</v>
      </c>
      <c r="AR522" s="41">
        <f>ABS(('6050_Module3Project_Data'!$E246-'Part 1'!AH522)/AVERAGE('6050_Module3Project_Data'!$E$2:$E$253))</f>
        <v>4.5145496721997035E-4</v>
      </c>
    </row>
    <row r="523" spans="5:44" x14ac:dyDescent="0.2">
      <c r="E523" s="39">
        <v>246</v>
      </c>
      <c r="F523" s="29">
        <f t="shared" si="40"/>
        <v>0.39000443171142751</v>
      </c>
      <c r="G523" s="29">
        <f t="shared" si="41"/>
        <v>0.40178968421543976</v>
      </c>
      <c r="H523" s="29">
        <f t="shared" si="42"/>
        <v>9.5292611920076264E-2</v>
      </c>
      <c r="I523" s="29">
        <f t="shared" si="43"/>
        <v>-0.31383857323136377</v>
      </c>
      <c r="K523" s="40">
        <f t="shared" si="38"/>
        <v>160.92566026691705</v>
      </c>
      <c r="L523" s="40">
        <f t="shared" si="38"/>
        <v>160.93744551942106</v>
      </c>
      <c r="M523" s="40">
        <f t="shared" si="38"/>
        <v>160.63094844712572</v>
      </c>
      <c r="N523" s="40">
        <f t="shared" si="38"/>
        <v>160.22181726197428</v>
      </c>
      <c r="P523" s="42">
        <f>ABS(('6050_Module3Project_Data'!$C247-'Part 1'!K523)/'6050_Module3Project_Data'!$C247)</f>
        <v>3.846662040129221E-3</v>
      </c>
      <c r="Q523" s="42">
        <f>ABS(('6050_Module3Project_Data'!$C247-'Part 1'!L523)/'6050_Module3Project_Data'!$C247)</f>
        <v>3.9201778881787488E-3</v>
      </c>
      <c r="R523" s="42">
        <f>ABS(('6050_Module3Project_Data'!$C247-'Part 1'!M523)/'6050_Module3Project_Data'!$C247)</f>
        <v>2.0082636388388357E-3</v>
      </c>
      <c r="S523" s="42">
        <f>ABS(('6050_Module3Project_Data'!$C247-'Part 1'!N523)/'6050_Module3Project_Data'!$C247)</f>
        <v>5.4387735514299911E-4</v>
      </c>
      <c r="U523">
        <f>ABS(('6050_Module3Project_Data'!$C247-'Part 1'!K523)/AVERAGE('6050_Module3Project_Data'!$C$2:$C$253))</f>
        <v>4.604358138073205E-3</v>
      </c>
      <c r="V523">
        <f>ABS(('6050_Module3Project_Data'!$C247-'Part 1'!L523)/AVERAGE('6050_Module3Project_Data'!$C$2:$C$253))</f>
        <v>4.6923547672839232E-3</v>
      </c>
      <c r="W523">
        <f>ABS(('6050_Module3Project_Data'!$C247-'Part 1'!M523)/AVERAGE('6050_Module3Project_Data'!$C$2:$C$253))</f>
        <v>2.4038412869183266E-3</v>
      </c>
      <c r="X523" s="41">
        <f>ABS(('6050_Module3Project_Data'!$C247-'Part 1'!N523)/AVERAGE('6050_Module3Project_Data'!$C$2:$C$253))</f>
        <v>6.5100757491611471E-4</v>
      </c>
      <c r="Z523" s="39">
        <f t="shared" si="44"/>
        <v>3.7839117563326923</v>
      </c>
      <c r="AA523">
        <f t="shared" si="45"/>
        <v>4.5221103101944218</v>
      </c>
      <c r="AB523">
        <f t="shared" si="46"/>
        <v>4.4402608800982843</v>
      </c>
      <c r="AC523">
        <f t="shared" si="47"/>
        <v>4.0742510417962787</v>
      </c>
      <c r="AE523" s="40">
        <f t="shared" si="39"/>
        <v>535.8610179491734</v>
      </c>
      <c r="AF523" s="40">
        <f t="shared" si="39"/>
        <v>536.59921650303511</v>
      </c>
      <c r="AG523" s="40">
        <f t="shared" si="39"/>
        <v>536.51736707293901</v>
      </c>
      <c r="AH523" s="40">
        <f t="shared" si="39"/>
        <v>536.15135723463698</v>
      </c>
      <c r="AJ523" s="42">
        <f>ABS(('6050_Module3Project_Data'!$E247-'Part 1'!AE523)/'6050_Module3Project_Data'!$E247)</f>
        <v>1.3142207942180699E-2</v>
      </c>
      <c r="AK523" s="42">
        <f>ABS(('6050_Module3Project_Data'!$E247-'Part 1'!AF523)/'6050_Module3Project_Data'!$E247)</f>
        <v>1.4537905870762086E-2</v>
      </c>
      <c r="AL523" s="42">
        <f>ABS(('6050_Module3Project_Data'!$E247-'Part 1'!AG523)/'6050_Module3Project_Data'!$E247)</f>
        <v>1.4383154714121249E-2</v>
      </c>
      <c r="AM523" s="42">
        <f>ABS(('6050_Module3Project_Data'!$E247-'Part 1'!AH523)/'6050_Module3Project_Data'!$E247)</f>
        <v>1.3691146892531481E-2</v>
      </c>
      <c r="AO523">
        <f>ABS(('6050_Module3Project_Data'!$E247-'Part 1'!AE523)/AVERAGE('6050_Module3Project_Data'!$E$2:$E$253))</f>
        <v>1.5569432600036053E-2</v>
      </c>
      <c r="AP523">
        <f>ABS(('6050_Module3Project_Data'!$E247-'Part 1'!AF523)/AVERAGE('6050_Module3Project_Data'!$E$2:$E$253))</f>
        <v>1.7222900946044596E-2</v>
      </c>
      <c r="AQ523">
        <f>ABS(('6050_Module3Project_Data'!$E247-'Part 1'!AG523)/AVERAGE('6050_Module3Project_Data'!$E$2:$E$253))</f>
        <v>1.7039568912820248E-2</v>
      </c>
      <c r="AR523" s="41">
        <f>ABS(('6050_Module3Project_Data'!$E247-'Part 1'!AH523)/AVERAGE('6050_Module3Project_Data'!$E$2:$E$253))</f>
        <v>1.6219754678839113E-2</v>
      </c>
    </row>
    <row r="524" spans="5:44" x14ac:dyDescent="0.2">
      <c r="E524" s="39">
        <v>247</v>
      </c>
      <c r="F524" s="29">
        <f t="shared" si="40"/>
        <v>0.28480552914446861</v>
      </c>
      <c r="G524" s="29">
        <f t="shared" si="41"/>
        <v>0.18667777807991698</v>
      </c>
      <c r="H524" s="29">
        <f t="shared" si="42"/>
        <v>-4.3477003905989804E-2</v>
      </c>
      <c r="I524" s="29">
        <f t="shared" si="43"/>
        <v>-0.17155977954496648</v>
      </c>
      <c r="K524" s="40">
        <f t="shared" si="38"/>
        <v>160.68447128322674</v>
      </c>
      <c r="L524" s="40">
        <f t="shared" si="38"/>
        <v>160.58634353216218</v>
      </c>
      <c r="M524" s="40">
        <f t="shared" si="38"/>
        <v>160.35618875017627</v>
      </c>
      <c r="N524" s="40">
        <f t="shared" si="38"/>
        <v>160.2281059745373</v>
      </c>
      <c r="P524" s="42">
        <f>ABS(('6050_Module3Project_Data'!$C248-'Part 1'!K524)/'6050_Module3Project_Data'!$C248)</f>
        <v>2.235864889557967E-3</v>
      </c>
      <c r="Q524" s="42">
        <f>ABS(('6050_Module3Project_Data'!$C248-'Part 1'!L524)/'6050_Module3Project_Data'!$C248)</f>
        <v>1.6238135153805947E-3</v>
      </c>
      <c r="R524" s="42">
        <f>ABS(('6050_Module3Project_Data'!$C248-'Part 1'!M524)/'6050_Module3Project_Data'!$C248)</f>
        <v>1.8827108156616238E-4</v>
      </c>
      <c r="S524" s="42">
        <f>ABS(('6050_Module3Project_Data'!$C248-'Part 1'!N524)/'6050_Module3Project_Data'!$C248)</f>
        <v>6.106185086650806E-4</v>
      </c>
      <c r="U524">
        <f>ABS(('6050_Module3Project_Data'!$C248-'Part 1'!K524)/AVERAGE('6050_Module3Project_Data'!$C$2:$C$253))</f>
        <v>2.6765580623357502E-3</v>
      </c>
      <c r="V524">
        <f>ABS(('6050_Module3Project_Data'!$C248-'Part 1'!L524)/AVERAGE('6050_Module3Project_Data'!$C$2:$C$253))</f>
        <v>1.9438702117554798E-3</v>
      </c>
      <c r="W524">
        <f>ABS(('6050_Module3Project_Data'!$C248-'Part 1'!M524)/AVERAGE('6050_Module3Project_Data'!$C$2:$C$253))</f>
        <v>2.253796656604813E-4</v>
      </c>
      <c r="X524" s="41">
        <f>ABS(('6050_Module3Project_Data'!$C248-'Part 1'!N524)/AVERAGE('6050_Module3Project_Data'!$C$2:$C$253))</f>
        <v>7.3097256458196265E-4</v>
      </c>
      <c r="Z524" s="39">
        <f t="shared" si="44"/>
        <v>2.6470734339252715</v>
      </c>
      <c r="AA524">
        <f t="shared" si="45"/>
        <v>1.9531542438348883</v>
      </c>
      <c r="AB524">
        <f t="shared" si="46"/>
        <v>0.63593643861666682</v>
      </c>
      <c r="AC524">
        <f t="shared" si="47"/>
        <v>-0.70537367620427383</v>
      </c>
      <c r="AE524" s="40">
        <f t="shared" si="39"/>
        <v>532.82389977106152</v>
      </c>
      <c r="AF524" s="40">
        <f t="shared" si="39"/>
        <v>532.12998058097116</v>
      </c>
      <c r="AG524" s="40">
        <f t="shared" si="39"/>
        <v>530.81276277575296</v>
      </c>
      <c r="AH524" s="40">
        <f t="shared" si="39"/>
        <v>529.47145266093196</v>
      </c>
      <c r="AJ524" s="42">
        <f>ABS(('6050_Module3Project_Data'!$E248-'Part 1'!AE524)/'6050_Module3Project_Data'!$E248)</f>
        <v>1.0418300671133094E-2</v>
      </c>
      <c r="AK524" s="42">
        <f>ABS(('6050_Module3Project_Data'!$E248-'Part 1'!AF524)/'6050_Module3Project_Data'!$E248)</f>
        <v>9.1023900125544385E-3</v>
      </c>
      <c r="AL524" s="42">
        <f>ABS(('6050_Module3Project_Data'!$E248-'Part 1'!AG524)/'6050_Module3Project_Data'!$E248)</f>
        <v>6.6044897176648788E-3</v>
      </c>
      <c r="AM524" s="42">
        <f>ABS(('6050_Module3Project_Data'!$E248-'Part 1'!AH524)/'6050_Module3Project_Data'!$E248)</f>
        <v>4.0609020755325324E-3</v>
      </c>
      <c r="AO524">
        <f>ABS(('6050_Module3Project_Data'!$E248-'Part 1'!AE524)/AVERAGE('6050_Module3Project_Data'!$E$2:$E$253))</f>
        <v>1.2305579638113072E-2</v>
      </c>
      <c r="AP524">
        <f>ABS(('6050_Module3Project_Data'!$E248-'Part 1'!AF524)/AVERAGE('6050_Module3Project_Data'!$E$2:$E$253))</f>
        <v>1.0751291283712917E-2</v>
      </c>
      <c r="AQ524">
        <f>ABS(('6050_Module3Project_Data'!$E248-'Part 1'!AG524)/AVERAGE('6050_Module3Project_Data'!$E$2:$E$253))</f>
        <v>7.8008954392160901E-3</v>
      </c>
      <c r="AR524" s="41">
        <f>ABS(('6050_Module3Project_Data'!$E248-'Part 1'!AH524)/AVERAGE('6050_Module3Project_Data'!$E$2:$E$253))</f>
        <v>4.7965359678575408E-3</v>
      </c>
    </row>
    <row r="525" spans="5:44" x14ac:dyDescent="0.2">
      <c r="E525" s="39">
        <v>248</v>
      </c>
      <c r="F525" s="29">
        <f t="shared" si="40"/>
        <v>0.21900501282570237</v>
      </c>
      <c r="G525" s="29">
        <f t="shared" si="41"/>
        <v>9.4327845868205112E-2</v>
      </c>
      <c r="H525" s="29">
        <f t="shared" si="42"/>
        <v>-4.3909033032013524E-2</v>
      </c>
      <c r="I525" s="29">
        <f t="shared" si="43"/>
        <v>-6.9669597868483424E-2</v>
      </c>
      <c r="K525" s="40">
        <f t="shared" si="38"/>
        <v>160.57447371445861</v>
      </c>
      <c r="L525" s="40">
        <f t="shared" si="38"/>
        <v>160.44979654750111</v>
      </c>
      <c r="M525" s="40">
        <f t="shared" si="38"/>
        <v>160.31155966860089</v>
      </c>
      <c r="N525" s="40">
        <f t="shared" si="38"/>
        <v>160.28579910376442</v>
      </c>
      <c r="P525" s="42">
        <f>ABS(('6050_Module3Project_Data'!$C249-'Part 1'!K525)/'6050_Module3Project_Data'!$C249)</f>
        <v>8.2314509070363882E-3</v>
      </c>
      <c r="Q525" s="42">
        <f>ABS(('6050_Module3Project_Data'!$C249-'Part 1'!L525)/'6050_Module3Project_Data'!$C249)</f>
        <v>7.4486151422431136E-3</v>
      </c>
      <c r="R525" s="42">
        <f>ABS(('6050_Module3Project_Data'!$C249-'Part 1'!M525)/'6050_Module3Project_Data'!$C249)</f>
        <v>6.5806392693763729E-3</v>
      </c>
      <c r="S525" s="42">
        <f>ABS(('6050_Module3Project_Data'!$C249-'Part 1'!N525)/'6050_Module3Project_Data'!$C249)</f>
        <v>6.4188911965945856E-3</v>
      </c>
      <c r="U525">
        <f>ABS(('6050_Module3Project_Data'!$C249-'Part 1'!K525)/AVERAGE('6050_Module3Project_Data'!$C$2:$C$253))</f>
        <v>9.7885824534028054E-3</v>
      </c>
      <c r="V525">
        <f>ABS(('6050_Module3Project_Data'!$C249-'Part 1'!L525)/AVERAGE('6050_Module3Project_Data'!$C$2:$C$253))</f>
        <v>8.8576587902851316E-3</v>
      </c>
      <c r="W525">
        <f>ABS(('6050_Module3Project_Data'!$C249-'Part 1'!M525)/AVERAGE('6050_Module3Project_Data'!$C$2:$C$253))</f>
        <v>7.8254891891935893E-3</v>
      </c>
      <c r="X525" s="41">
        <f>ABS(('6050_Module3Project_Data'!$C249-'Part 1'!N525)/AVERAGE('6050_Module3Project_Data'!$C$2:$C$253))</f>
        <v>7.6331434697105138E-3</v>
      </c>
      <c r="Z525" s="39">
        <f t="shared" si="44"/>
        <v>1.7760416386838642</v>
      </c>
      <c r="AA525">
        <f t="shared" si="45"/>
        <v>0.48865832938822684</v>
      </c>
      <c r="AB525">
        <f t="shared" si="46"/>
        <v>-0.77047674992239223</v>
      </c>
      <c r="AC525">
        <f t="shared" si="47"/>
        <v>-1.5075431690662668</v>
      </c>
      <c r="AE525" s="40">
        <f t="shared" si="39"/>
        <v>530.24478243353838</v>
      </c>
      <c r="AF525" s="40">
        <f t="shared" si="39"/>
        <v>528.95739912424278</v>
      </c>
      <c r="AG525" s="40">
        <f t="shared" si="39"/>
        <v>527.6982640449321</v>
      </c>
      <c r="AH525" s="40">
        <f t="shared" si="39"/>
        <v>526.96119762578826</v>
      </c>
      <c r="AJ525" s="42">
        <f>ABS(('6050_Module3Project_Data'!$E249-'Part 1'!AE525)/'6050_Module3Project_Data'!$E249)</f>
        <v>3.0642206754512121E-2</v>
      </c>
      <c r="AK525" s="42">
        <f>ABS(('6050_Module3Project_Data'!$E249-'Part 1'!AF525)/'6050_Module3Project_Data'!$E249)</f>
        <v>2.8139906649375976E-2</v>
      </c>
      <c r="AL525" s="42">
        <f>ABS(('6050_Module3Project_Data'!$E249-'Part 1'!AG525)/'6050_Module3Project_Data'!$E249)</f>
        <v>2.5692512917773469E-2</v>
      </c>
      <c r="AM525" s="42">
        <f>ABS(('6050_Module3Project_Data'!$E249-'Part 1'!AH525)/'6050_Module3Project_Data'!$E249)</f>
        <v>2.4259869380453471E-2</v>
      </c>
      <c r="AO525">
        <f>ABS(('6050_Module3Project_Data'!$E249-'Part 1'!AE525)/AVERAGE('6050_Module3Project_Data'!$E$2:$E$253))</f>
        <v>3.5311097321769083E-2</v>
      </c>
      <c r="AP525">
        <f>ABS(('6050_Module3Project_Data'!$E249-'Part 1'!AF525)/AVERAGE('6050_Module3Project_Data'!$E$2:$E$253))</f>
        <v>3.2427526851514871E-2</v>
      </c>
      <c r="AQ525">
        <f>ABS(('6050_Module3Project_Data'!$E249-'Part 1'!AG525)/AVERAGE('6050_Module3Project_Data'!$E$2:$E$253))</f>
        <v>2.9607228726981842E-2</v>
      </c>
      <c r="AR525" s="41">
        <f>ABS(('6050_Module3Project_Data'!$E249-'Part 1'!AH525)/AVERAGE('6050_Module3Project_Data'!$E$2:$E$253))</f>
        <v>2.7956296214875456E-2</v>
      </c>
    </row>
    <row r="526" spans="5:44" x14ac:dyDescent="0.2">
      <c r="E526" s="39">
        <v>249</v>
      </c>
      <c r="F526" s="29">
        <f t="shared" si="40"/>
        <v>4.4168246064616279E-2</v>
      </c>
      <c r="G526" s="29">
        <f t="shared" si="41"/>
        <v>-0.20547482087096819</v>
      </c>
      <c r="H526" s="29">
        <f t="shared" si="42"/>
        <v>-0.41067090580064219</v>
      </c>
      <c r="I526" s="29">
        <f t="shared" si="43"/>
        <v>-0.5380769763574792</v>
      </c>
      <c r="K526" s="40">
        <f t="shared" si="38"/>
        <v>159.7444581267178</v>
      </c>
      <c r="L526" s="40">
        <f t="shared" si="38"/>
        <v>159.49481505978221</v>
      </c>
      <c r="M526" s="40">
        <f t="shared" si="38"/>
        <v>159.28961897485254</v>
      </c>
      <c r="N526" s="40">
        <f t="shared" si="38"/>
        <v>159.1622129042957</v>
      </c>
      <c r="P526" s="42">
        <f>ABS(('6050_Module3Project_Data'!$C250-'Part 1'!K526)/'6050_Module3Project_Data'!$C250)</f>
        <v>6.9969135549765912E-3</v>
      </c>
      <c r="Q526" s="42">
        <f>ABS(('6050_Module3Project_Data'!$C250-'Part 1'!L526)/'6050_Module3Project_Data'!$C250)</f>
        <v>5.4232139046568161E-3</v>
      </c>
      <c r="R526" s="42">
        <f>ABS(('6050_Module3Project_Data'!$C250-'Part 1'!M526)/'6050_Module3Project_Data'!$C250)</f>
        <v>4.129699083417579E-3</v>
      </c>
      <c r="S526" s="42">
        <f>ABS(('6050_Module3Project_Data'!$C250-'Part 1'!N526)/'6050_Module3Project_Data'!$C250)</f>
        <v>3.326556856617213E-3</v>
      </c>
      <c r="U526">
        <f>ABS(('6050_Module3Project_Data'!$C250-'Part 1'!K526)/AVERAGE('6050_Module3Project_Data'!$C$2:$C$253))</f>
        <v>8.287648321820662E-3</v>
      </c>
      <c r="V526">
        <f>ABS(('6050_Module3Project_Data'!$C250-'Part 1'!L526)/AVERAGE('6050_Module3Project_Data'!$C$2:$C$253))</f>
        <v>6.423645120473968E-3</v>
      </c>
      <c r="W526">
        <f>ABS(('6050_Module3Project_Data'!$C250-'Part 1'!M526)/AVERAGE('6050_Module3Project_Data'!$C$2:$C$253))</f>
        <v>4.8915130091848804E-3</v>
      </c>
      <c r="X526" s="41">
        <f>ABS(('6050_Module3Project_Data'!$C250-'Part 1'!N526)/AVERAGE('6050_Module3Project_Data'!$C$2:$C$253))</f>
        <v>3.9402135146540188E-3</v>
      </c>
      <c r="Z526" s="39">
        <f t="shared" si="44"/>
        <v>-0.25781792443544882</v>
      </c>
      <c r="AA526">
        <f t="shared" si="45"/>
        <v>-3.0641074731321445</v>
      </c>
      <c r="AB526">
        <f t="shared" si="46"/>
        <v>-5.3441444061165777</v>
      </c>
      <c r="AC526">
        <f t="shared" si="47"/>
        <v>-7.0161135753434145</v>
      </c>
      <c r="AE526" s="40">
        <f t="shared" si="39"/>
        <v>519.81766669350634</v>
      </c>
      <c r="AF526" s="40">
        <f t="shared" si="39"/>
        <v>517.01137714480967</v>
      </c>
      <c r="AG526" s="40">
        <f t="shared" si="39"/>
        <v>514.73134021182523</v>
      </c>
      <c r="AH526" s="40">
        <f t="shared" si="39"/>
        <v>513.0593710425984</v>
      </c>
      <c r="AJ526" s="42">
        <f>ABS(('6050_Module3Project_Data'!$E250-'Part 1'!AE526)/'6050_Module3Project_Data'!$E250)</f>
        <v>1.1377505159575977E-2</v>
      </c>
      <c r="AK526" s="42">
        <f>ABS(('6050_Module3Project_Data'!$E250-'Part 1'!AF526)/'6050_Module3Project_Data'!$E250)</f>
        <v>5.9174788765722248E-3</v>
      </c>
      <c r="AL526" s="42">
        <f>ABS(('6050_Module3Project_Data'!$E250-'Part 1'!AG526)/'6050_Module3Project_Data'!$E250)</f>
        <v>1.4813501862536943E-3</v>
      </c>
      <c r="AM526" s="42">
        <f>ABS(('6050_Module3Project_Data'!$E250-'Part 1'!AH526)/'6050_Module3Project_Data'!$E250)</f>
        <v>1.7716981717071671E-3</v>
      </c>
      <c r="AO526">
        <f>ABS(('6050_Module3Project_Data'!$E250-'Part 1'!AE526)/AVERAGE('6050_Module3Project_Data'!$E$2:$E$253))</f>
        <v>1.3098075269536645E-2</v>
      </c>
      <c r="AP526">
        <f>ABS(('6050_Module3Project_Data'!$E250-'Part 1'!AF526)/AVERAGE('6050_Module3Project_Data'!$E$2:$E$253))</f>
        <v>6.8123532043403399E-3</v>
      </c>
      <c r="AQ526">
        <f>ABS(('6050_Module3Project_Data'!$E250-'Part 1'!AG526)/AVERAGE('6050_Module3Project_Data'!$E$2:$E$253))</f>
        <v>1.7053682655342461E-3</v>
      </c>
      <c r="AR526" s="41">
        <f>ABS(('6050_Module3Project_Data'!$E250-'Part 1'!AH526)/AVERAGE('6050_Module3Project_Data'!$E$2:$E$253))</f>
        <v>2.0396243009733589E-3</v>
      </c>
    </row>
    <row r="527" spans="5:44" x14ac:dyDescent="0.2">
      <c r="E527" s="39">
        <v>250</v>
      </c>
      <c r="F527" s="29">
        <f t="shared" si="40"/>
        <v>-9.2559444826689541E-2</v>
      </c>
      <c r="G527" s="29">
        <f t="shared" si="41"/>
        <v>-0.37907297587934602</v>
      </c>
      <c r="H527" s="29">
        <f t="shared" si="42"/>
        <v>-0.54795048735540464</v>
      </c>
      <c r="I527" s="29">
        <f t="shared" si="43"/>
        <v>-0.61919156198502601</v>
      </c>
      <c r="K527" s="40">
        <f t="shared" si="38"/>
        <v>158.96826022743457</v>
      </c>
      <c r="L527" s="40">
        <f t="shared" si="38"/>
        <v>158.68174669638191</v>
      </c>
      <c r="M527" s="40">
        <f t="shared" si="38"/>
        <v>158.51286918490587</v>
      </c>
      <c r="N527" s="40">
        <f t="shared" si="38"/>
        <v>158.44162811027624</v>
      </c>
      <c r="P527" s="42">
        <f>ABS(('6050_Module3Project_Data'!$C251-'Part 1'!K527)/'6050_Module3Project_Data'!$C251)</f>
        <v>3.185019206242358E-2</v>
      </c>
      <c r="Q527" s="42">
        <f>ABS(('6050_Module3Project_Data'!$C251-'Part 1'!L527)/'6050_Module3Project_Data'!$C251)</f>
        <v>3.3595119129394654E-2</v>
      </c>
      <c r="R527" s="42">
        <f>ABS(('6050_Module3Project_Data'!$C251-'Part 1'!M527)/'6050_Module3Project_Data'!$C251)</f>
        <v>3.462361834091391E-2</v>
      </c>
      <c r="S527" s="42">
        <f>ABS(('6050_Module3Project_Data'!$C251-'Part 1'!N527)/'6050_Module3Project_Data'!$C251)</f>
        <v>3.505749132047134E-2</v>
      </c>
      <c r="U527">
        <f>ABS(('6050_Module3Project_Data'!$C251-'Part 1'!K527)/AVERAGE('6050_Module3Project_Data'!$C$2:$C$253))</f>
        <v>3.904874295099426E-2</v>
      </c>
      <c r="V527">
        <f>ABS(('6050_Module3Project_Data'!$C251-'Part 1'!L527)/AVERAGE('6050_Module3Project_Data'!$C$2:$C$253))</f>
        <v>4.1188045859210418E-2</v>
      </c>
      <c r="W527">
        <f>ABS(('6050_Module3Project_Data'!$C251-'Part 1'!M527)/AVERAGE('6050_Module3Project_Data'!$C$2:$C$253))</f>
        <v>4.2448999050864723E-2</v>
      </c>
      <c r="X527" s="41">
        <f>ABS(('6050_Module3Project_Data'!$C251-'Part 1'!N527)/AVERAGE('6050_Module3Project_Data'!$C$2:$C$253))</f>
        <v>4.2980932874651878E-2</v>
      </c>
      <c r="Z527" s="39">
        <f t="shared" si="44"/>
        <v>-0.93891600970137468</v>
      </c>
      <c r="AA527">
        <f t="shared" si="45"/>
        <v>-3.303787824185318</v>
      </c>
      <c r="AB527">
        <f t="shared" si="46"/>
        <v>-4.3356427729056772</v>
      </c>
      <c r="AC527">
        <f t="shared" si="47"/>
        <v>-4.333869395680745</v>
      </c>
      <c r="AE527" s="40">
        <f t="shared" si="39"/>
        <v>515.47326025747532</v>
      </c>
      <c r="AF527" s="40">
        <f t="shared" si="39"/>
        <v>513.10838844299144</v>
      </c>
      <c r="AG527" s="40">
        <f t="shared" si="39"/>
        <v>512.07653349427108</v>
      </c>
      <c r="AH527" s="40">
        <f t="shared" si="39"/>
        <v>512.07830687149601</v>
      </c>
      <c r="AJ527" s="42">
        <f>ABS(('6050_Module3Project_Data'!$E251-'Part 1'!AE527)/'6050_Module3Project_Data'!$E251)</f>
        <v>7.0248398769964188E-3</v>
      </c>
      <c r="AK527" s="42">
        <f>ABS(('6050_Module3Project_Data'!$E251-'Part 1'!AF527)/'6050_Module3Project_Data'!$E251)</f>
        <v>1.1580379707490374E-2</v>
      </c>
      <c r="AL527" s="42">
        <f>ABS(('6050_Module3Project_Data'!$E251-'Part 1'!AG527)/'6050_Module3Project_Data'!$E251)</f>
        <v>1.3568079966505817E-2</v>
      </c>
      <c r="AM527" s="42">
        <f>ABS(('6050_Module3Project_Data'!$E251-'Part 1'!AH527)/'6050_Module3Project_Data'!$E251)</f>
        <v>1.3564663844526939E-2</v>
      </c>
      <c r="AO527">
        <f>ABS(('6050_Module3Project_Data'!$E251-'Part 1'!AE527)/AVERAGE('6050_Module3Project_Data'!$E$2:$E$253))</f>
        <v>8.1682097544864378E-3</v>
      </c>
      <c r="AP527">
        <f>ABS(('6050_Module3Project_Data'!$E251-'Part 1'!AF527)/AVERAGE('6050_Module3Project_Data'!$E$2:$E$253))</f>
        <v>1.3465213747736487E-2</v>
      </c>
      <c r="AQ527">
        <f>ABS(('6050_Module3Project_Data'!$E251-'Part 1'!AG527)/AVERAGE('6050_Module3Project_Data'!$E$2:$E$253))</f>
        <v>1.577643406435203E-2</v>
      </c>
      <c r="AR527" s="41">
        <f>ABS(('6050_Module3Project_Data'!$E251-'Part 1'!AH527)/AVERAGE('6050_Module3Project_Data'!$E$2:$E$253))</f>
        <v>1.577246193098544E-2</v>
      </c>
    </row>
    <row r="528" spans="5:44" x14ac:dyDescent="0.2">
      <c r="E528" s="39">
        <v>251</v>
      </c>
      <c r="F528" s="29">
        <f t="shared" si="40"/>
        <v>0.54241384346729649</v>
      </c>
      <c r="G528" s="29">
        <f t="shared" si="41"/>
        <v>1.0054790131296885</v>
      </c>
      <c r="H528" s="29">
        <f t="shared" si="42"/>
        <v>1.6302040030437819</v>
      </c>
      <c r="I528" s="29">
        <f t="shared" si="43"/>
        <v>2.342007284917587</v>
      </c>
      <c r="K528" s="40">
        <f t="shared" si="38"/>
        <v>162.6855405123718</v>
      </c>
      <c r="L528" s="40">
        <f t="shared" si="38"/>
        <v>163.1486056820342</v>
      </c>
      <c r="M528" s="40">
        <f t="shared" si="38"/>
        <v>163.77333067194829</v>
      </c>
      <c r="N528" s="40">
        <f t="shared" si="38"/>
        <v>164.4851339538221</v>
      </c>
      <c r="P528" s="42">
        <f>ABS(('6050_Module3Project_Data'!$C252-'Part 1'!K528)/'6050_Module3Project_Data'!$C252)</f>
        <v>2.0556685504108479E-2</v>
      </c>
      <c r="Q528" s="42">
        <f>ABS(('6050_Module3Project_Data'!$C252-'Part 1'!L528)/'6050_Module3Project_Data'!$C252)</f>
        <v>1.7768815831282501E-2</v>
      </c>
      <c r="R528" s="42">
        <f>ABS(('6050_Module3Project_Data'!$C252-'Part 1'!M528)/'6050_Module3Project_Data'!$C252)</f>
        <v>1.4007678161377954E-2</v>
      </c>
      <c r="S528" s="42">
        <f>ABS(('6050_Module3Project_Data'!$C252-'Part 1'!N528)/'6050_Module3Project_Data'!$C252)</f>
        <v>9.7222883014566122E-3</v>
      </c>
      <c r="U528">
        <f>ABS(('6050_Module3Project_Data'!$C252-'Part 1'!K528)/AVERAGE('6050_Module3Project_Data'!$C$2:$C$253))</f>
        <v>2.5494698748710676E-2</v>
      </c>
      <c r="V528">
        <f>ABS(('6050_Module3Project_Data'!$C252-'Part 1'!L528)/AVERAGE('6050_Module3Project_Data'!$C$2:$C$253))</f>
        <v>2.2037142449317974E-2</v>
      </c>
      <c r="W528">
        <f>ABS(('6050_Module3Project_Data'!$C252-'Part 1'!M528)/AVERAGE('6050_Module3Project_Data'!$C$2:$C$253))</f>
        <v>1.7372525100014285E-2</v>
      </c>
      <c r="X528" s="41">
        <f>ABS(('6050_Module3Project_Data'!$C252-'Part 1'!N528)/AVERAGE('6050_Module3Project_Data'!$C$2:$C$253))</f>
        <v>1.2057722600475228E-2</v>
      </c>
      <c r="Z528" s="39">
        <f t="shared" si="44"/>
        <v>-0.42619454782230981</v>
      </c>
      <c r="AA528">
        <f t="shared" si="45"/>
        <v>-1.3323961746336108</v>
      </c>
      <c r="AB528">
        <f t="shared" si="46"/>
        <v>-0.75944232934590095</v>
      </c>
      <c r="AC528">
        <f t="shared" si="47"/>
        <v>0.43297916061901121</v>
      </c>
      <c r="AE528" s="40">
        <f t="shared" si="39"/>
        <v>517.61067301904836</v>
      </c>
      <c r="AF528" s="40">
        <f t="shared" si="39"/>
        <v>516.70447139223711</v>
      </c>
      <c r="AG528" s="40">
        <f t="shared" si="39"/>
        <v>517.27742523752477</v>
      </c>
      <c r="AH528" s="40">
        <f t="shared" si="39"/>
        <v>518.46984672748965</v>
      </c>
      <c r="AJ528" s="42">
        <f>ABS(('6050_Module3Project_Data'!$E252-'Part 1'!AE528)/'6050_Module3Project_Data'!$E252)</f>
        <v>2.4976589755188482E-2</v>
      </c>
      <c r="AK528" s="42">
        <f>ABS(('6050_Module3Project_Data'!$E252-'Part 1'!AF528)/'6050_Module3Project_Data'!$E252)</f>
        <v>2.6683602084338016E-2</v>
      </c>
      <c r="AL528" s="42">
        <f>ABS(('6050_Module3Project_Data'!$E252-'Part 1'!AG528)/'6050_Module3Project_Data'!$E252)</f>
        <v>2.5604328720659347E-2</v>
      </c>
      <c r="AM528" s="42">
        <f>ABS(('6050_Module3Project_Data'!$E252-'Part 1'!AH528)/'6050_Module3Project_Data'!$E252)</f>
        <v>2.3358163932724271E-2</v>
      </c>
      <c r="AO528">
        <f>ABS(('6050_Module3Project_Data'!$E252-'Part 1'!AE528)/AVERAGE('6050_Module3Project_Data'!$E$2:$E$253))</f>
        <v>2.9699149687704197E-2</v>
      </c>
      <c r="AP528">
        <f>ABS(('6050_Module3Project_Data'!$E252-'Part 1'!AF528)/AVERAGE('6050_Module3Project_Data'!$E$2:$E$253))</f>
        <v>3.1728922974573241E-2</v>
      </c>
      <c r="AQ528">
        <f>ABS(('6050_Module3Project_Data'!$E252-'Part 1'!AG528)/AVERAGE('6050_Module3Project_Data'!$E$2:$E$253))</f>
        <v>3.0445581193488565E-2</v>
      </c>
      <c r="AR528" s="41">
        <f>ABS(('6050_Module3Project_Data'!$E252-'Part 1'!AH528)/AVERAGE('6050_Module3Project_Data'!$E$2:$E$253))</f>
        <v>2.7774712795761193E-2</v>
      </c>
    </row>
    <row r="529" spans="5:44" x14ac:dyDescent="0.2">
      <c r="E529" s="39">
        <v>252</v>
      </c>
      <c r="F529" s="29">
        <f t="shared" si="40"/>
        <v>0.90875660650529744</v>
      </c>
      <c r="G529" s="29">
        <f t="shared" si="41"/>
        <v>1.5529384713407335</v>
      </c>
      <c r="H529" s="29">
        <f t="shared" si="42"/>
        <v>2.0765581964118933</v>
      </c>
      <c r="I529" s="29">
        <f t="shared" si="43"/>
        <v>2.3677035839093579</v>
      </c>
      <c r="K529" s="40">
        <f t="shared" si="38"/>
        <v>165.42601093406711</v>
      </c>
      <c r="L529" s="40">
        <f t="shared" si="38"/>
        <v>166.07019279890253</v>
      </c>
      <c r="M529" s="40">
        <f t="shared" si="38"/>
        <v>166.5938125239737</v>
      </c>
      <c r="N529" s="40">
        <f t="shared" si="38"/>
        <v>166.88495791147116</v>
      </c>
      <c r="P529" s="42">
        <f>ABS(('6050_Module3Project_Data'!$C253-'Part 1'!K529)/'6050_Module3Project_Data'!$C253)</f>
        <v>6.8993731529706061E-3</v>
      </c>
      <c r="Q529" s="42">
        <f>ABS(('6050_Module3Project_Data'!$C253-'Part 1'!L529)/'6050_Module3Project_Data'!$C253)</f>
        <v>1.0820318306860657E-2</v>
      </c>
      <c r="R529" s="42">
        <f>ABS(('6050_Module3Project_Data'!$C253-'Part 1'!M529)/'6050_Module3Project_Data'!$C253)</f>
        <v>1.4007437248843905E-2</v>
      </c>
      <c r="S529" s="42">
        <f>ABS(('6050_Module3Project_Data'!$C253-'Part 1'!N529)/'6050_Module3Project_Data'!$C253)</f>
        <v>1.5779553414326596E-2</v>
      </c>
      <c r="U529">
        <f>ABS(('6050_Module3Project_Data'!$C253-'Part 1'!K529)/AVERAGE('6050_Module3Project_Data'!$C$2:$C$253))</f>
        <v>8.4635878376766414E-3</v>
      </c>
      <c r="V529">
        <f>ABS(('6050_Module3Project_Data'!$C253-'Part 1'!L529)/AVERAGE('6050_Module3Project_Data'!$C$2:$C$253))</f>
        <v>1.32734833138146E-2</v>
      </c>
      <c r="W529">
        <f>ABS(('6050_Module3Project_Data'!$C253-'Part 1'!M529)/AVERAGE('6050_Module3Project_Data'!$C$2:$C$253))</f>
        <v>1.7183180690160171E-2</v>
      </c>
      <c r="X529" s="41">
        <f>ABS(('6050_Module3Project_Data'!$C253-'Part 1'!N529)/AVERAGE('6050_Module3Project_Data'!$C$2:$C$253))</f>
        <v>1.9357068156831216E-2</v>
      </c>
      <c r="Z529" s="39">
        <f t="shared" si="44"/>
        <v>1.1990196657176819</v>
      </c>
      <c r="AA529">
        <f t="shared" si="45"/>
        <v>2.2805129031708931</v>
      </c>
      <c r="AB529">
        <f t="shared" si="46"/>
        <v>4.3161489801882285</v>
      </c>
      <c r="AC529">
        <f t="shared" si="47"/>
        <v>6.2464970480259208</v>
      </c>
      <c r="AE529" s="40">
        <f t="shared" si="39"/>
        <v>526.93576375246596</v>
      </c>
      <c r="AF529" s="40">
        <f t="shared" si="39"/>
        <v>528.01725698991925</v>
      </c>
      <c r="AG529" s="40">
        <f t="shared" si="39"/>
        <v>530.05289306693658</v>
      </c>
      <c r="AH529" s="40">
        <f t="shared" si="39"/>
        <v>531.98324113477429</v>
      </c>
      <c r="AJ529" s="42">
        <f>ABS(('6050_Module3Project_Data'!$E253-'Part 1'!AE529)/'6050_Module3Project_Data'!$E253)</f>
        <v>4.4715620430830598E-3</v>
      </c>
      <c r="AK529" s="42">
        <f>ABS(('6050_Module3Project_Data'!$E253-'Part 1'!AF529)/'6050_Module3Project_Data'!$E253)</f>
        <v>6.5331590655126285E-3</v>
      </c>
      <c r="AL529" s="42">
        <f>ABS(('6050_Module3Project_Data'!$E253-'Part 1'!AG529)/'6050_Module3Project_Data'!$E253)</f>
        <v>1.0413591350980711E-2</v>
      </c>
      <c r="AM529" s="42">
        <f>ABS(('6050_Module3Project_Data'!$E253-'Part 1'!AH529)/'6050_Module3Project_Data'!$E253)</f>
        <v>1.4093318316521528E-2</v>
      </c>
      <c r="AO529">
        <f>ABS(('6050_Module3Project_Data'!$E253-'Part 1'!AE529)/AVERAGE('6050_Module3Project_Data'!$E$2:$E$253))</f>
        <v>5.2541441775091667E-3</v>
      </c>
      <c r="AP529">
        <f>ABS(('6050_Module3Project_Data'!$E253-'Part 1'!AF529)/AVERAGE('6050_Module3Project_Data'!$E$2:$E$253))</f>
        <v>7.6765477777285072E-3</v>
      </c>
      <c r="AQ529">
        <f>ABS(('6050_Module3Project_Data'!$E253-'Part 1'!AG529)/AVERAGE('6050_Module3Project_Data'!$E$2:$E$253))</f>
        <v>1.2236106719876901E-2</v>
      </c>
      <c r="AR529" s="41">
        <f>ABS(('6050_Module3Project_Data'!$E253-'Part 1'!AH529)/AVERAGE('6050_Module3Project_Data'!$E$2:$E$253))</f>
        <v>1.6559834272919967E-2</v>
      </c>
    </row>
    <row r="530" spans="5:44" x14ac:dyDescent="0.2">
      <c r="E530" s="43">
        <v>253</v>
      </c>
      <c r="F530" s="44">
        <f t="shared" si="40"/>
        <v>0.70003424989682062</v>
      </c>
      <c r="G530" s="44">
        <f t="shared" si="41"/>
        <v>0.87782101218960529</v>
      </c>
      <c r="H530" s="44">
        <f t="shared" si="42"/>
        <v>0.74971017264250506</v>
      </c>
      <c r="I530" s="44">
        <f t="shared" si="43"/>
        <v>0.36565657555220177</v>
      </c>
      <c r="J530" s="45"/>
      <c r="K530" s="46">
        <f t="shared" si="38"/>
        <v>165.08243340092153</v>
      </c>
      <c r="L530" s="46">
        <f t="shared" si="38"/>
        <v>165.26022016321431</v>
      </c>
      <c r="M530" s="46">
        <f t="shared" si="38"/>
        <v>165.13210932366721</v>
      </c>
      <c r="N530" s="46">
        <f t="shared" si="38"/>
        <v>164.74805572657692</v>
      </c>
      <c r="O530" s="47" t="s">
        <v>111</v>
      </c>
      <c r="P530" s="143">
        <f>AVERAGE(P278:P529)</f>
        <v>1.8318893523960104E-2</v>
      </c>
      <c r="Q530" s="48">
        <f t="shared" ref="Q530:S530" si="48">AVERAGE(Q278:Q529)</f>
        <v>1.8034290546334646E-2</v>
      </c>
      <c r="R530" s="49">
        <f t="shared" si="48"/>
        <v>1.7967462473539867E-2</v>
      </c>
      <c r="S530" s="49">
        <f t="shared" si="48"/>
        <v>1.8081718061033598E-2</v>
      </c>
      <c r="T530" s="47" t="s">
        <v>112</v>
      </c>
      <c r="U530" s="145">
        <f>AVERAGE(U278:U529)</f>
        <v>1.8144423179434658E-2</v>
      </c>
      <c r="V530" s="48">
        <f t="shared" ref="V530:X530" si="49">AVERAGE(V278:V529)</f>
        <v>1.7846784811429491E-2</v>
      </c>
      <c r="W530" s="48">
        <f t="shared" si="49"/>
        <v>1.775125095572555E-2</v>
      </c>
      <c r="X530" s="144">
        <f t="shared" si="49"/>
        <v>1.7807342739967591E-2</v>
      </c>
      <c r="Z530" s="43">
        <f t="shared" si="44"/>
        <v>0.82160967016434105</v>
      </c>
      <c r="AA530" s="45">
        <f t="shared" si="45"/>
        <v>1.0930956170829267</v>
      </c>
      <c r="AB530" s="45">
        <f t="shared" si="46"/>
        <v>1.313641404845878</v>
      </c>
      <c r="AC530" s="45">
        <f t="shared" si="47"/>
        <v>0.69887515996596583</v>
      </c>
      <c r="AD530" s="45"/>
      <c r="AE530" s="46">
        <f t="shared" si="39"/>
        <v>525.87032344486363</v>
      </c>
      <c r="AF530" s="46">
        <f t="shared" si="39"/>
        <v>526.1418093917822</v>
      </c>
      <c r="AG530" s="46">
        <f t="shared" si="39"/>
        <v>526.36235517954515</v>
      </c>
      <c r="AH530" s="46">
        <f t="shared" si="39"/>
        <v>525.74758893466526</v>
      </c>
      <c r="AI530" s="47" t="s">
        <v>132</v>
      </c>
      <c r="AJ530" s="23">
        <f>AVERAGE(AJ278:AJ529)</f>
        <v>2.0839052484709658E-2</v>
      </c>
      <c r="AK530" s="50">
        <f t="shared" ref="AK530:AM530" si="50">AVERAGE(AK278:AK529)</f>
        <v>2.0633985812745285E-2</v>
      </c>
      <c r="AL530" s="23">
        <f t="shared" si="50"/>
        <v>2.0986489674446614E-2</v>
      </c>
      <c r="AM530" s="23">
        <f t="shared" si="50"/>
        <v>2.1660255877814123E-2</v>
      </c>
      <c r="AN530" s="47" t="s">
        <v>32</v>
      </c>
      <c r="AO530" s="23">
        <f>AVERAGE(AO278:AO529)</f>
        <v>2.054198352381326E-2</v>
      </c>
      <c r="AP530" s="50">
        <f t="shared" ref="AP530:AR530" si="51">AVERAGE(AP278:AP529)</f>
        <v>2.0294827822784991E-2</v>
      </c>
      <c r="AQ530" s="23">
        <f t="shared" si="51"/>
        <v>2.0623976616653845E-2</v>
      </c>
      <c r="AR530" s="51">
        <f t="shared" si="51"/>
        <v>2.1271618688671213E-2</v>
      </c>
    </row>
  </sheetData>
  <mergeCells count="19">
    <mergeCell ref="AJ276:AM276"/>
    <mergeCell ref="AO276:AR276"/>
    <mergeCell ref="Z275:AR275"/>
    <mergeCell ref="E275:X275"/>
    <mergeCell ref="E276:E277"/>
    <mergeCell ref="F276:I276"/>
    <mergeCell ref="K276:N276"/>
    <mergeCell ref="P276:S276"/>
    <mergeCell ref="U276:X276"/>
    <mergeCell ref="Z276:AC276"/>
    <mergeCell ref="AE276:AH276"/>
    <mergeCell ref="F17:S17"/>
    <mergeCell ref="U17:AH17"/>
    <mergeCell ref="F18:I18"/>
    <mergeCell ref="K18:N18"/>
    <mergeCell ref="P18:S18"/>
    <mergeCell ref="U18:X18"/>
    <mergeCell ref="Z18:AC18"/>
    <mergeCell ref="AE18:AH1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W1512"/>
  <sheetViews>
    <sheetView zoomScaleNormal="85" workbookViewId="0">
      <selection activeCell="H46" sqref="H46"/>
    </sheetView>
  </sheetViews>
  <sheetFormatPr baseColWidth="10" defaultColWidth="11.1640625" defaultRowHeight="16" x14ac:dyDescent="0.2"/>
  <cols>
    <col min="1" max="1" width="11.1640625" style="53"/>
    <col min="2" max="2" width="11.1640625" style="54"/>
    <col min="3" max="3" width="26.1640625" style="54" bestFit="1" customWidth="1"/>
    <col min="4" max="6" width="11.1640625" style="54"/>
    <col min="7" max="7" width="2" style="110" customWidth="1"/>
    <col min="8" max="8" width="29" style="53" customWidth="1"/>
    <col min="9" max="9" width="13.6640625" style="54" bestFit="1" customWidth="1"/>
    <col min="10" max="13" width="11.1640625" style="54"/>
    <col min="14" max="14" width="19.5" style="54" bestFit="1" customWidth="1"/>
    <col min="15" max="15" width="21.83203125" style="54" bestFit="1" customWidth="1"/>
    <col min="16" max="16" width="12.5" style="54" bestFit="1" customWidth="1"/>
    <col min="17" max="17" width="14.33203125" style="54" bestFit="1" customWidth="1"/>
    <col min="18" max="18" width="11.1640625" style="54"/>
    <col min="19" max="19" width="4.5" style="54" customWidth="1"/>
    <col min="20" max="20" width="11.1640625" style="54"/>
    <col min="21" max="21" width="12.33203125" style="54" customWidth="1"/>
    <col min="22" max="16384" width="11.1640625" style="54"/>
  </cols>
  <sheetData>
    <row r="1" spans="1:23" ht="51" x14ac:dyDescent="0.2">
      <c r="A1" s="62" t="s">
        <v>1</v>
      </c>
      <c r="B1" s="63" t="s">
        <v>35</v>
      </c>
      <c r="C1" s="184" t="s">
        <v>105</v>
      </c>
      <c r="D1" s="185"/>
      <c r="E1" s="185"/>
      <c r="F1" s="186"/>
      <c r="G1" s="64"/>
      <c r="H1" s="178" t="s">
        <v>106</v>
      </c>
      <c r="I1" s="179"/>
      <c r="J1" s="179"/>
      <c r="K1" s="180"/>
      <c r="M1" s="146" t="s">
        <v>1</v>
      </c>
      <c r="N1" s="147"/>
      <c r="O1" s="148" t="s">
        <v>107</v>
      </c>
      <c r="P1" s="148" t="s">
        <v>108</v>
      </c>
      <c r="Q1" s="148" t="s">
        <v>7</v>
      </c>
      <c r="R1" s="148" t="s">
        <v>8</v>
      </c>
      <c r="S1" s="175"/>
      <c r="T1" s="148" t="s">
        <v>109</v>
      </c>
      <c r="U1" s="148" t="s">
        <v>110</v>
      </c>
      <c r="V1" s="148" t="s">
        <v>7</v>
      </c>
      <c r="W1" s="148" t="s">
        <v>8</v>
      </c>
    </row>
    <row r="2" spans="1:23" x14ac:dyDescent="0.2">
      <c r="A2" s="53">
        <v>1</v>
      </c>
      <c r="B2" s="65">
        <v>0.5</v>
      </c>
      <c r="C2" s="66">
        <f>'6050_Module3Project_Data'!C2</f>
        <v>94.900497439999995</v>
      </c>
      <c r="D2" s="67" t="s">
        <v>36</v>
      </c>
      <c r="F2" s="58"/>
      <c r="G2" s="68"/>
      <c r="H2" s="66">
        <f>'6050_Module3Project_Data'!E2</f>
        <v>329.80999759999997</v>
      </c>
      <c r="I2" s="67" t="s">
        <v>36</v>
      </c>
      <c r="K2" s="58"/>
      <c r="M2" s="149">
        <v>253</v>
      </c>
      <c r="N2" s="149"/>
      <c r="O2" s="150">
        <v>162.85</v>
      </c>
      <c r="P2" s="151" cm="1">
        <f t="array" ref="P2:P6">TREND(D52:D253,A52:A253,A254:A258)</f>
        <v>176.48981175973398</v>
      </c>
      <c r="Q2" s="152">
        <f>ABS((O2-P2)/O2)</f>
        <v>8.3756903652035544E-2</v>
      </c>
      <c r="R2" s="152">
        <f>ABS((O2-P2)/AVERAGE($O$2:$O$6,$C$2:$C$253))</f>
        <v>0.10146598360936353</v>
      </c>
      <c r="S2" s="175"/>
      <c r="T2" s="151">
        <v>540.73</v>
      </c>
      <c r="U2" s="153" cm="1">
        <f t="array" ref="U2:U6">TREND(H52:H253,A52:A253,A254:A258)</f>
        <v>541.29047858992158</v>
      </c>
      <c r="V2" s="152">
        <f>ABS((T2-U2)/T2)</f>
        <v>1.0365220903622112E-3</v>
      </c>
      <c r="W2" s="152">
        <f>ABS((T2-U2)/AVERAGE($T$2:$T$6,$H$2:$H$253))</f>
        <v>1.2514559922585204E-3</v>
      </c>
    </row>
    <row r="3" spans="1:23" x14ac:dyDescent="0.2">
      <c r="A3" s="53">
        <v>2</v>
      </c>
      <c r="B3" s="65">
        <v>0.3</v>
      </c>
      <c r="C3" s="66">
        <f>'6050_Module3Project_Data'!C3</f>
        <v>93.748497009999994</v>
      </c>
      <c r="E3" s="69" t="s">
        <v>38</v>
      </c>
      <c r="F3" s="70"/>
      <c r="G3" s="68"/>
      <c r="H3" s="66">
        <f>'6050_Module3Project_Data'!E3</f>
        <v>325.89999390000003</v>
      </c>
      <c r="J3" s="69" t="s">
        <v>38</v>
      </c>
      <c r="K3" s="70"/>
      <c r="M3" s="149">
        <v>254</v>
      </c>
      <c r="N3" s="149"/>
      <c r="O3" s="150">
        <v>159.33000000000001</v>
      </c>
      <c r="P3" s="151">
        <v>176.82021350851448</v>
      </c>
      <c r="Q3" s="152">
        <f t="shared" ref="Q3:Q11" si="0">ABS((O3-P3)/O3)</f>
        <v>0.10977351100555119</v>
      </c>
      <c r="R3" s="152">
        <f>ABS((O3-P3)/AVERAGE($O$2:$O$6,$C$2:$C$253))</f>
        <v>0.13010895959856036</v>
      </c>
      <c r="S3" s="175"/>
      <c r="T3" s="151">
        <v>522.86</v>
      </c>
      <c r="U3" s="153">
        <v>542.00465879476303</v>
      </c>
      <c r="V3" s="152">
        <f t="shared" ref="V3:V11" si="1">ABS((T3-U3)/T3)</f>
        <v>3.6615267556827862E-2</v>
      </c>
      <c r="W3" s="152">
        <f>ABS((T3-U3)/AVERAGE($T$2:$T$6,$H$2:$H$253))</f>
        <v>4.274685670295468E-2</v>
      </c>
    </row>
    <row r="4" spans="1:23" x14ac:dyDescent="0.2">
      <c r="A4" s="53">
        <v>3</v>
      </c>
      <c r="B4" s="65">
        <v>0.2</v>
      </c>
      <c r="C4" s="71">
        <f>'6050_Module3Project_Data'!C4</f>
        <v>95.143997189999993</v>
      </c>
      <c r="D4" s="69" t="s">
        <v>37</v>
      </c>
      <c r="E4" s="69" t="s">
        <v>7</v>
      </c>
      <c r="F4" s="70" t="s">
        <v>8</v>
      </c>
      <c r="G4" s="68"/>
      <c r="H4" s="71">
        <f>'6050_Module3Project_Data'!E4</f>
        <v>335.82998659999998</v>
      </c>
      <c r="I4" s="72" t="s">
        <v>37</v>
      </c>
      <c r="J4" s="73" t="s">
        <v>7</v>
      </c>
      <c r="K4" s="74" t="s">
        <v>8</v>
      </c>
      <c r="M4" s="149">
        <v>255</v>
      </c>
      <c r="N4" s="149"/>
      <c r="O4" s="151">
        <v>160.93</v>
      </c>
      <c r="P4" s="151">
        <v>177.15061525729493</v>
      </c>
      <c r="Q4" s="152">
        <f t="shared" si="0"/>
        <v>0.10079298612623452</v>
      </c>
      <c r="R4" s="152">
        <f>ABS((O4-P4)/AVERAGE($O$2:$O$6,$C$2:$C$253))</f>
        <v>0.12066447182864765</v>
      </c>
      <c r="S4" s="175"/>
      <c r="T4" s="151">
        <v>520.79999999999995</v>
      </c>
      <c r="U4" s="153">
        <v>542.71883899960449</v>
      </c>
      <c r="V4" s="152">
        <f t="shared" si="1"/>
        <v>4.2086864438564769E-2</v>
      </c>
      <c r="W4" s="152">
        <f>ABS((T4-U4)/AVERAGE($T$2:$T$6,$H$2:$H$253))</f>
        <v>4.894114227136466E-2</v>
      </c>
    </row>
    <row r="5" spans="1:23" x14ac:dyDescent="0.2">
      <c r="A5" s="53">
        <v>4</v>
      </c>
      <c r="B5" s="65"/>
      <c r="C5" s="75">
        <f>'6050_Module3Project_Data'!C5</f>
        <v>95.343002319999997</v>
      </c>
      <c r="D5" s="54">
        <f>$B$2*C2+$B$3*C3+$B$4*C4</f>
        <v>94.603597261000004</v>
      </c>
      <c r="E5" s="76">
        <f>ABS((C5-D5)/C5)</f>
        <v>7.7552105661443799E-3</v>
      </c>
      <c r="F5" s="77">
        <f>ABS((C5-D5)/AVERAGE($C$2:$C$253))</f>
        <v>5.5208959495098922E-3</v>
      </c>
      <c r="G5" s="68"/>
      <c r="H5" s="75">
        <f>'6050_Module3Project_Data'!E5</f>
        <v>330.75</v>
      </c>
      <c r="I5" s="57">
        <f>$B$2*H2+$B$3*H3+$B$4*H4</f>
        <v>329.84099429000003</v>
      </c>
      <c r="J5" s="59">
        <f>ABS((H5-I5)/H5)</f>
        <v>2.748316583522219E-3</v>
      </c>
      <c r="K5" s="78">
        <f>ABS((H5-I5)/AVERAGE($H$2:$H$253))</f>
        <v>2.036054066976063E-3</v>
      </c>
      <c r="M5" s="149">
        <v>256</v>
      </c>
      <c r="N5" s="149"/>
      <c r="O5" s="151">
        <v>156.91999999999999</v>
      </c>
      <c r="P5" s="151">
        <v>177.48101700607543</v>
      </c>
      <c r="Q5" s="152">
        <f t="shared" si="0"/>
        <v>0.13102865795357793</v>
      </c>
      <c r="R5" s="152">
        <f>ABS((O5-P5)/AVERAGE($O$2:$O$6,$C$2:$C$253))</f>
        <v>0.15295253712291579</v>
      </c>
      <c r="S5" s="175"/>
      <c r="T5" s="151">
        <v>500.49</v>
      </c>
      <c r="U5" s="153">
        <v>543.43301920444594</v>
      </c>
      <c r="V5" s="152">
        <f t="shared" si="1"/>
        <v>8.5801952495446324E-2</v>
      </c>
      <c r="W5" s="152">
        <f>ABS((T5-U5)/AVERAGE($T$2:$T$6,$H$2:$H$253))</f>
        <v>9.5884659424007465E-2</v>
      </c>
    </row>
    <row r="6" spans="1:23" x14ac:dyDescent="0.2">
      <c r="A6" s="53">
        <v>5</v>
      </c>
      <c r="C6" s="75">
        <f>'6050_Module3Project_Data'!C6</f>
        <v>94.598503109999996</v>
      </c>
      <c r="D6" s="54">
        <f t="shared" ref="D6:D51" si="2">$B$2*C3+$B$3*C4+$B$4*C5</f>
        <v>94.486048126</v>
      </c>
      <c r="E6" s="76">
        <f t="shared" ref="E6:E69" si="3">ABS((C6-D6)/C6)</f>
        <v>1.1887607129388938E-3</v>
      </c>
      <c r="F6" s="77">
        <f t="shared" ref="F6:F69" si="4">ABS((C6-D6)/AVERAGE($C$2:$C$253))</f>
        <v>8.3966461699281248E-4</v>
      </c>
      <c r="G6" s="68"/>
      <c r="H6" s="75">
        <f>'6050_Module3Project_Data'!E6</f>
        <v>339.26000979999998</v>
      </c>
      <c r="I6" s="57">
        <f t="shared" ref="I6:I51" si="5">$B$2*H3+$B$3*H4+$B$4*H5</f>
        <v>329.84899293000001</v>
      </c>
      <c r="J6" s="59">
        <f t="shared" ref="J6:J69" si="6">ABS((H6-I6)/H6)</f>
        <v>2.7739835518922305E-2</v>
      </c>
      <c r="K6" s="78">
        <f t="shared" ref="K6:K69" si="7">ABS((H6-I6)/AVERAGE($H$2:$H$253))</f>
        <v>2.1079448634645347E-2</v>
      </c>
      <c r="M6" s="149">
        <v>257</v>
      </c>
      <c r="N6" s="149"/>
      <c r="O6" s="151">
        <v>157.85</v>
      </c>
      <c r="P6" s="151">
        <v>177.81141875485594</v>
      </c>
      <c r="Q6" s="152">
        <f t="shared" si="0"/>
        <v>0.12645814858952134</v>
      </c>
      <c r="R6" s="152">
        <f>ABS((O6-P6)/AVERAGE($O$2:$O$6,$C$2:$C$253))</f>
        <v>0.14849215105585559</v>
      </c>
      <c r="S6" s="175"/>
      <c r="T6" s="151">
        <v>508.89</v>
      </c>
      <c r="U6" s="153">
        <v>544.1471994092874</v>
      </c>
      <c r="V6" s="152">
        <f t="shared" si="1"/>
        <v>6.9282554990837728E-2</v>
      </c>
      <c r="W6" s="152">
        <f>ABS((T6-U6)/AVERAGE($T$2:$T$6,$H$2:$H$253))</f>
        <v>7.8723494999481572E-2</v>
      </c>
    </row>
    <row r="7" spans="1:23" x14ac:dyDescent="0.2">
      <c r="A7" s="53">
        <v>6</v>
      </c>
      <c r="C7" s="75">
        <f>'6050_Module3Project_Data'!C7</f>
        <v>95.052497860000003</v>
      </c>
      <c r="D7" s="54">
        <f t="shared" si="2"/>
        <v>95.094599912999996</v>
      </c>
      <c r="E7" s="76">
        <f t="shared" si="3"/>
        <v>4.4293473551851792E-4</v>
      </c>
      <c r="F7" s="77">
        <f t="shared" si="4"/>
        <v>3.1436227145656827E-4</v>
      </c>
      <c r="G7" s="68"/>
      <c r="H7" s="75">
        <f>'6050_Module3Project_Data'!E7</f>
        <v>335.6600037</v>
      </c>
      <c r="I7" s="57">
        <f t="shared" si="5"/>
        <v>334.99199526000001</v>
      </c>
      <c r="J7" s="59">
        <f t="shared" si="6"/>
        <v>1.990134161462485E-3</v>
      </c>
      <c r="K7" s="78">
        <f t="shared" si="7"/>
        <v>1.4962516583491674E-3</v>
      </c>
      <c r="M7" s="149">
        <v>258</v>
      </c>
      <c r="N7" s="149"/>
      <c r="O7" s="154">
        <v>158.11000000000001</v>
      </c>
      <c r="P7" s="154" cm="1">
        <f t="array" ref="P7:P11">TREND(D52:D253,A52:A253,A254:A258)</f>
        <v>176.48981175973398</v>
      </c>
      <c r="Q7" s="152">
        <f t="shared" si="0"/>
        <v>0.11624699108047541</v>
      </c>
      <c r="R7" s="152">
        <f t="shared" ref="R7:R11" si="8">ABS((O7-P7)/AVERAGE($O$2:$O$6,$C$2:$C$253))</f>
        <v>0.1367266434176013</v>
      </c>
      <c r="S7" s="175"/>
      <c r="T7" s="154">
        <v>510.4</v>
      </c>
      <c r="U7" s="149" cm="1">
        <f t="array" ref="U7:U11">TREND(H52:H253,A52:A253,A254:A258)</f>
        <v>541.29047858992158</v>
      </c>
      <c r="V7" s="152">
        <f t="shared" si="1"/>
        <v>6.0522097550786837E-2</v>
      </c>
      <c r="W7" s="152">
        <f t="shared" ref="W7:W11" si="9">ABS((T7-U7)/AVERAGE($T$2:$T$6,$H$2:$H$253))</f>
        <v>6.8973329633342975E-2</v>
      </c>
    </row>
    <row r="8" spans="1:23" x14ac:dyDescent="0.2">
      <c r="A8" s="53">
        <v>7</v>
      </c>
      <c r="C8" s="75">
        <f>'6050_Module3Project_Data'!C8</f>
        <v>94.157997129999998</v>
      </c>
      <c r="D8" s="54">
        <f t="shared" si="2"/>
        <v>95.061551664999996</v>
      </c>
      <c r="E8" s="76">
        <f t="shared" si="3"/>
        <v>9.5961528764518852E-3</v>
      </c>
      <c r="F8" s="77">
        <f t="shared" si="4"/>
        <v>6.7465464453129132E-3</v>
      </c>
      <c r="G8" s="68"/>
      <c r="H8" s="75">
        <f>'6050_Module3Project_Data'!E8</f>
        <v>329.0499878</v>
      </c>
      <c r="I8" s="57">
        <f t="shared" si="5"/>
        <v>334.28500367999999</v>
      </c>
      <c r="J8" s="59">
        <f t="shared" si="6"/>
        <v>1.590948510589792E-2</v>
      </c>
      <c r="K8" s="78">
        <f t="shared" si="7"/>
        <v>1.1725751836210755E-2</v>
      </c>
      <c r="M8" s="149">
        <v>259</v>
      </c>
      <c r="N8" s="149"/>
      <c r="O8" s="154">
        <v>159.13</v>
      </c>
      <c r="P8" s="154">
        <v>176.82021350851448</v>
      </c>
      <c r="Q8" s="152">
        <f t="shared" si="0"/>
        <v>0.11116831212539741</v>
      </c>
      <c r="R8" s="152">
        <f t="shared" si="8"/>
        <v>0.1315967511516507</v>
      </c>
      <c r="S8" s="175"/>
      <c r="T8" s="154">
        <v>499.1</v>
      </c>
      <c r="U8" s="149">
        <v>542.00465879476303</v>
      </c>
      <c r="V8" s="152">
        <f t="shared" si="1"/>
        <v>8.5964052884718506E-2</v>
      </c>
      <c r="W8" s="152">
        <f t="shared" si="9"/>
        <v>9.5799006973715115E-2</v>
      </c>
    </row>
    <row r="9" spans="1:23" x14ac:dyDescent="0.2">
      <c r="A9" s="53">
        <v>8</v>
      </c>
      <c r="C9" s="75">
        <f>'6050_Module3Project_Data'!C9</f>
        <v>94.565002440000001</v>
      </c>
      <c r="D9" s="54">
        <f t="shared" si="2"/>
        <v>94.646600339000003</v>
      </c>
      <c r="E9" s="76">
        <f t="shared" si="3"/>
        <v>8.6287629561236981E-4</v>
      </c>
      <c r="F9" s="77">
        <f t="shared" si="4"/>
        <v>6.0926484691205317E-4</v>
      </c>
      <c r="G9" s="68"/>
      <c r="H9" s="75">
        <f>'6050_Module3Project_Data'!E9</f>
        <v>338.92001340000002</v>
      </c>
      <c r="I9" s="57">
        <f t="shared" si="5"/>
        <v>336.13800356999997</v>
      </c>
      <c r="J9" s="59">
        <f t="shared" si="6"/>
        <v>8.2084554467329943E-3</v>
      </c>
      <c r="K9" s="78">
        <f t="shared" si="7"/>
        <v>6.2313386664415438E-3</v>
      </c>
      <c r="M9" s="149">
        <v>260</v>
      </c>
      <c r="N9" s="149"/>
      <c r="O9" s="154">
        <v>155.71</v>
      </c>
      <c r="P9" s="154">
        <v>177.15061525729493</v>
      </c>
      <c r="Q9" s="152">
        <f t="shared" si="0"/>
        <v>0.13769581438118889</v>
      </c>
      <c r="R9" s="152">
        <f t="shared" si="8"/>
        <v>0.15949583136430207</v>
      </c>
      <c r="S9" s="55"/>
      <c r="T9" s="154">
        <v>494.25</v>
      </c>
      <c r="U9" s="149">
        <v>542.71883899960449</v>
      </c>
      <c r="V9" s="152">
        <f t="shared" si="1"/>
        <v>9.8065430449376809E-2</v>
      </c>
      <c r="W9" s="152">
        <f t="shared" si="9"/>
        <v>0.10822290109664612</v>
      </c>
    </row>
    <row r="10" spans="1:23" x14ac:dyDescent="0.2">
      <c r="A10" s="53">
        <v>9</v>
      </c>
      <c r="C10" s="75">
        <f>'6050_Module3Project_Data'!C10</f>
        <v>93.472000120000004</v>
      </c>
      <c r="D10" s="54">
        <f t="shared" si="2"/>
        <v>94.686648557000012</v>
      </c>
      <c r="E10" s="76">
        <f t="shared" si="3"/>
        <v>1.2994783843724688E-2</v>
      </c>
      <c r="F10" s="77">
        <f t="shared" si="4"/>
        <v>9.0693829509109949E-3</v>
      </c>
      <c r="G10" s="68"/>
      <c r="H10" s="75">
        <f>'6050_Module3Project_Data'!E10</f>
        <v>338.69000240000003</v>
      </c>
      <c r="I10" s="57">
        <f t="shared" si="5"/>
        <v>334.32900087000002</v>
      </c>
      <c r="J10" s="59">
        <f t="shared" si="6"/>
        <v>1.2876085798510153E-2</v>
      </c>
      <c r="K10" s="78">
        <f t="shared" si="7"/>
        <v>9.7680738454828924E-3</v>
      </c>
      <c r="M10" s="149">
        <v>261</v>
      </c>
      <c r="N10" s="149"/>
      <c r="O10" s="154">
        <v>156.04</v>
      </c>
      <c r="P10" s="154">
        <v>177.48101700607543</v>
      </c>
      <c r="Q10" s="152">
        <f t="shared" si="0"/>
        <v>0.13740718409430558</v>
      </c>
      <c r="R10" s="152">
        <f t="shared" si="8"/>
        <v>0.15949881995651266</v>
      </c>
      <c r="S10" s="55"/>
      <c r="T10" s="154">
        <v>507.79</v>
      </c>
      <c r="U10" s="149">
        <v>543.43301920444594</v>
      </c>
      <c r="V10" s="152">
        <f t="shared" si="1"/>
        <v>7.019244019072042E-2</v>
      </c>
      <c r="W10" s="152">
        <f t="shared" si="9"/>
        <v>7.958496679031421E-2</v>
      </c>
    </row>
    <row r="11" spans="1:23" x14ac:dyDescent="0.2">
      <c r="A11" s="53">
        <v>10</v>
      </c>
      <c r="C11" s="75">
        <f>'6050_Module3Project_Data'!C11</f>
        <v>93.100997919999998</v>
      </c>
      <c r="D11" s="54">
        <f t="shared" si="2"/>
        <v>94.142899321000002</v>
      </c>
      <c r="E11" s="76">
        <f t="shared" si="3"/>
        <v>1.1191087359721869E-2</v>
      </c>
      <c r="F11" s="77">
        <f t="shared" si="4"/>
        <v>7.7795372841365229E-3</v>
      </c>
      <c r="G11" s="68"/>
      <c r="H11" s="75">
        <f>'6050_Module3Project_Data'!E11</f>
        <v>339.07000729999999</v>
      </c>
      <c r="I11" s="57">
        <f t="shared" si="5"/>
        <v>333.93899840000006</v>
      </c>
      <c r="J11" s="59">
        <f t="shared" si="6"/>
        <v>1.5132594418650979E-2</v>
      </c>
      <c r="K11" s="78">
        <f t="shared" si="7"/>
        <v>1.1492789785154951E-2</v>
      </c>
      <c r="M11" s="149">
        <v>262</v>
      </c>
      <c r="N11" s="149"/>
      <c r="O11" s="154">
        <v>158.29</v>
      </c>
      <c r="P11" s="154">
        <v>177.81141875485594</v>
      </c>
      <c r="Q11" s="152">
        <f t="shared" si="0"/>
        <v>0.1233269237150543</v>
      </c>
      <c r="R11" s="152">
        <f t="shared" si="8"/>
        <v>0.14521900963905715</v>
      </c>
      <c r="S11" s="55"/>
      <c r="T11" s="154">
        <v>500.86</v>
      </c>
      <c r="U11" s="149">
        <v>544.1471994092874</v>
      </c>
      <c r="V11" s="152">
        <f t="shared" si="1"/>
        <v>8.6425746534535358E-2</v>
      </c>
      <c r="W11" s="152">
        <f t="shared" si="9"/>
        <v>9.6653156896544079E-2</v>
      </c>
    </row>
    <row r="12" spans="1:23" ht="15.5" customHeight="1" x14ac:dyDescent="0.2">
      <c r="A12" s="53">
        <v>11</v>
      </c>
      <c r="C12" s="75">
        <f>'6050_Module3Project_Data'!C12</f>
        <v>93.897003170000005</v>
      </c>
      <c r="D12" s="54">
        <f t="shared" si="2"/>
        <v>93.944300840000011</v>
      </c>
      <c r="E12" s="76">
        <f t="shared" si="3"/>
        <v>5.0371863215244357E-4</v>
      </c>
      <c r="F12" s="77">
        <f t="shared" si="4"/>
        <v>3.5315624574904593E-4</v>
      </c>
      <c r="G12" s="68"/>
      <c r="H12" s="75">
        <f>'6050_Module3Project_Data'!E12</f>
        <v>338.61999509999998</v>
      </c>
      <c r="I12" s="57">
        <f t="shared" si="5"/>
        <v>338.88100887999997</v>
      </c>
      <c r="J12" s="59">
        <f t="shared" si="6"/>
        <v>7.7081620629904958E-4</v>
      </c>
      <c r="K12" s="78">
        <f t="shared" si="7"/>
        <v>5.8463677671043407E-4</v>
      </c>
      <c r="M12" s="159" t="s">
        <v>133</v>
      </c>
      <c r="N12" s="155"/>
      <c r="O12" s="156"/>
      <c r="P12" s="155"/>
      <c r="Q12" s="155" t="s">
        <v>7</v>
      </c>
      <c r="R12" s="155" t="s">
        <v>8</v>
      </c>
      <c r="S12" s="55"/>
      <c r="T12" s="155"/>
      <c r="U12" s="155"/>
      <c r="V12" s="155" t="s">
        <v>7</v>
      </c>
      <c r="W12" s="155" t="s">
        <v>8</v>
      </c>
    </row>
    <row r="13" spans="1:23" x14ac:dyDescent="0.2">
      <c r="A13" s="53">
        <v>12</v>
      </c>
      <c r="C13" s="75">
        <f>'6050_Module3Project_Data'!C13</f>
        <v>93.236000059999995</v>
      </c>
      <c r="D13" s="54">
        <f t="shared" si="2"/>
        <v>93.445700070000001</v>
      </c>
      <c r="E13" s="76">
        <f t="shared" si="3"/>
        <v>2.2491313426686909E-3</v>
      </c>
      <c r="F13" s="77">
        <f t="shared" si="4"/>
        <v>1.565761447976824E-3</v>
      </c>
      <c r="G13" s="68"/>
      <c r="H13" s="75">
        <f>'6050_Module3Project_Data'!E13</f>
        <v>339.67001340000002</v>
      </c>
      <c r="I13" s="57">
        <f t="shared" si="5"/>
        <v>338.79000241</v>
      </c>
      <c r="J13" s="59">
        <f t="shared" si="6"/>
        <v>2.5907820981645019E-3</v>
      </c>
      <c r="K13" s="78">
        <f t="shared" si="7"/>
        <v>1.971109681118743E-3</v>
      </c>
      <c r="M13" s="55"/>
      <c r="N13" s="55"/>
      <c r="O13" s="55"/>
      <c r="P13" s="157"/>
      <c r="Q13" s="158">
        <f>AVERAGE(Q2:Q6,E6:E253)</f>
        <v>6.0510785099948207E-2</v>
      </c>
      <c r="R13" s="158">
        <f>AVERAGE(R2:R6,F6:F253)</f>
        <v>6.1979629269914835E-2</v>
      </c>
      <c r="S13" s="55"/>
      <c r="T13" s="157"/>
      <c r="U13" s="157"/>
      <c r="V13" s="158">
        <f>AVERAGE(V2:V6,J6:J253)</f>
        <v>4.8886807378780046E-2</v>
      </c>
      <c r="W13" s="158">
        <f>AVERAGE(W2:W6,K6:K253)</f>
        <v>4.9017987544801085E-2</v>
      </c>
    </row>
    <row r="14" spans="1:23" x14ac:dyDescent="0.2">
      <c r="A14" s="53">
        <v>13</v>
      </c>
      <c r="C14" s="75">
        <f>'6050_Module3Project_Data'!C14</f>
        <v>94.599998470000003</v>
      </c>
      <c r="D14" s="54">
        <f t="shared" si="2"/>
        <v>93.366799923000002</v>
      </c>
      <c r="E14" s="76">
        <f t="shared" si="3"/>
        <v>1.3035925654809375E-2</v>
      </c>
      <c r="F14" s="77">
        <f t="shared" si="4"/>
        <v>9.2078905603942586E-3</v>
      </c>
      <c r="G14" s="68"/>
      <c r="H14" s="75">
        <f>'6050_Module3Project_Data'!E14</f>
        <v>338.10998540000003</v>
      </c>
      <c r="I14" s="57">
        <f t="shared" si="5"/>
        <v>339.05500486</v>
      </c>
      <c r="J14" s="59">
        <f t="shared" si="6"/>
        <v>2.7950060655025214E-3</v>
      </c>
      <c r="K14" s="78">
        <f t="shared" si="7"/>
        <v>2.1167201632919497E-3</v>
      </c>
    </row>
    <row r="15" spans="1:23" x14ac:dyDescent="0.2">
      <c r="A15" s="53">
        <v>14</v>
      </c>
      <c r="C15" s="75">
        <f>'6050_Module3Project_Data'!C15</f>
        <v>94.373001099999996</v>
      </c>
      <c r="D15" s="54">
        <f t="shared" si="2"/>
        <v>93.839301297000006</v>
      </c>
      <c r="E15" s="76">
        <f t="shared" si="3"/>
        <v>5.6552170300748278E-3</v>
      </c>
      <c r="F15" s="77">
        <f t="shared" si="4"/>
        <v>3.9849620242277863E-3</v>
      </c>
      <c r="G15" s="68"/>
      <c r="H15" s="75">
        <f>'6050_Module3Project_Data'!E15</f>
        <v>326</v>
      </c>
      <c r="I15" s="57">
        <f t="shared" si="5"/>
        <v>338.83299865000004</v>
      </c>
      <c r="J15" s="59">
        <f t="shared" si="6"/>
        <v>3.9365026533742443E-2</v>
      </c>
      <c r="K15" s="78">
        <f t="shared" si="7"/>
        <v>2.8744240883626183E-2</v>
      </c>
    </row>
    <row r="16" spans="1:23" x14ac:dyDescent="0.2">
      <c r="A16" s="53">
        <v>15</v>
      </c>
      <c r="C16" s="75">
        <f>'6050_Module3Project_Data'!C16</f>
        <v>94.228996280000004</v>
      </c>
      <c r="D16" s="54">
        <f t="shared" si="2"/>
        <v>93.872599790999999</v>
      </c>
      <c r="E16" s="76">
        <f t="shared" si="3"/>
        <v>3.782237984802241E-3</v>
      </c>
      <c r="F16" s="77">
        <f t="shared" si="4"/>
        <v>2.6610961185480554E-3</v>
      </c>
      <c r="G16" s="68"/>
      <c r="H16" s="75">
        <f>'6050_Module3Project_Data'!E16</f>
        <v>349.60000609999997</v>
      </c>
      <c r="I16" s="57">
        <f t="shared" si="5"/>
        <v>336.46800231999998</v>
      </c>
      <c r="J16" s="59">
        <f t="shared" si="6"/>
        <v>3.7562939218724438E-2</v>
      </c>
      <c r="K16" s="78">
        <f t="shared" si="7"/>
        <v>2.9413973322362053E-2</v>
      </c>
    </row>
    <row r="17" spans="1:17" x14ac:dyDescent="0.2">
      <c r="A17" s="53">
        <v>16</v>
      </c>
      <c r="C17" s="75">
        <f>'6050_Module3Project_Data'!C17</f>
        <v>93.082000730000004</v>
      </c>
      <c r="D17" s="54">
        <f t="shared" si="2"/>
        <v>94.457698821000008</v>
      </c>
      <c r="E17" s="76">
        <f t="shared" si="3"/>
        <v>1.4779421157807377E-2</v>
      </c>
      <c r="F17" s="77">
        <f t="shared" si="4"/>
        <v>1.0271888088813432E-2</v>
      </c>
      <c r="G17" s="68"/>
      <c r="H17" s="75">
        <f>'6050_Module3Project_Data'!E17</f>
        <v>353.1600037</v>
      </c>
      <c r="I17" s="57">
        <f t="shared" si="5"/>
        <v>336.77499392000004</v>
      </c>
      <c r="J17" s="59">
        <f t="shared" si="6"/>
        <v>4.6395428724478639E-2</v>
      </c>
      <c r="K17" s="78">
        <f t="shared" si="7"/>
        <v>3.6700281893732485E-2</v>
      </c>
    </row>
    <row r="18" spans="1:17" x14ac:dyDescent="0.2">
      <c r="A18" s="53">
        <v>17</v>
      </c>
      <c r="C18" s="75">
        <f>'6050_Module3Project_Data'!C18</f>
        <v>91.416999820000001</v>
      </c>
      <c r="D18" s="54">
        <f t="shared" si="2"/>
        <v>94.071599579999997</v>
      </c>
      <c r="E18" s="76">
        <f t="shared" si="3"/>
        <v>2.903836009961934E-2</v>
      </c>
      <c r="F18" s="77">
        <f t="shared" si="4"/>
        <v>1.9821028926114054E-2</v>
      </c>
      <c r="G18" s="68"/>
      <c r="H18" s="75">
        <f>'6050_Module3Project_Data'!E18</f>
        <v>342.88000490000002</v>
      </c>
      <c r="I18" s="57">
        <f t="shared" si="5"/>
        <v>338.51200256999999</v>
      </c>
      <c r="J18" s="59">
        <f t="shared" si="6"/>
        <v>1.2739157336613838E-2</v>
      </c>
      <c r="K18" s="78">
        <f t="shared" si="7"/>
        <v>9.7837547231223922E-3</v>
      </c>
    </row>
    <row r="19" spans="1:17" x14ac:dyDescent="0.2">
      <c r="A19" s="53">
        <v>18</v>
      </c>
      <c r="C19" s="75">
        <f>'6050_Module3Project_Data'!C19</f>
        <v>92.662498470000003</v>
      </c>
      <c r="D19" s="54">
        <f t="shared" si="2"/>
        <v>93.322498323000005</v>
      </c>
      <c r="E19" s="76">
        <f t="shared" si="3"/>
        <v>7.1226209512759986E-3</v>
      </c>
      <c r="F19" s="77">
        <f t="shared" si="4"/>
        <v>4.928003224691049E-3</v>
      </c>
      <c r="G19" s="68"/>
      <c r="H19" s="75">
        <f>'6050_Module3Project_Data'!E19</f>
        <v>348.51998900000001</v>
      </c>
      <c r="I19" s="57">
        <f t="shared" si="5"/>
        <v>349.32400514</v>
      </c>
      <c r="J19" s="59">
        <f t="shared" si="6"/>
        <v>2.3069441219338137E-3</v>
      </c>
      <c r="K19" s="78">
        <f t="shared" si="7"/>
        <v>1.800891142654557E-3</v>
      </c>
      <c r="Q19" s="57"/>
    </row>
    <row r="20" spans="1:17" x14ac:dyDescent="0.2">
      <c r="A20" s="53">
        <v>19</v>
      </c>
      <c r="C20" s="75">
        <f>'6050_Module3Project_Data'!C20</f>
        <v>92.900001529999997</v>
      </c>
      <c r="D20" s="54">
        <f t="shared" si="2"/>
        <v>92.498600005000014</v>
      </c>
      <c r="E20" s="76">
        <f t="shared" si="3"/>
        <v>4.3207913712505078E-3</v>
      </c>
      <c r="F20" s="77">
        <f t="shared" si="4"/>
        <v>2.9971340154159305E-3</v>
      </c>
      <c r="G20" s="68"/>
      <c r="H20" s="75">
        <f>'6050_Module3Project_Data'!E20</f>
        <v>343.1600037</v>
      </c>
      <c r="I20" s="57">
        <f t="shared" si="5"/>
        <v>349.14800112</v>
      </c>
      <c r="J20" s="59">
        <f t="shared" si="6"/>
        <v>1.7449578492355049E-2</v>
      </c>
      <c r="K20" s="78">
        <f t="shared" si="7"/>
        <v>1.3412332140392736E-2</v>
      </c>
      <c r="P20" s="57"/>
    </row>
    <row r="21" spans="1:17" x14ac:dyDescent="0.2">
      <c r="A21" s="53">
        <v>20</v>
      </c>
      <c r="C21" s="75">
        <f>'6050_Module3Project_Data'!C21</f>
        <v>93.533996579999993</v>
      </c>
      <c r="D21" s="54">
        <f t="shared" si="2"/>
        <v>92.087249757000009</v>
      </c>
      <c r="E21" s="76">
        <f t="shared" si="3"/>
        <v>1.5467604035956869E-2</v>
      </c>
      <c r="F21" s="77">
        <f t="shared" si="4"/>
        <v>1.0802385753039594E-2</v>
      </c>
      <c r="G21" s="68"/>
      <c r="H21" s="75">
        <f>'6050_Module3Project_Data'!E21</f>
        <v>347.73999020000002</v>
      </c>
      <c r="I21" s="57">
        <f t="shared" si="5"/>
        <v>344.62799989000001</v>
      </c>
      <c r="J21" s="59">
        <f t="shared" si="6"/>
        <v>8.9491873172544024E-3</v>
      </c>
      <c r="K21" s="78">
        <f t="shared" si="7"/>
        <v>6.9704518435487065E-3</v>
      </c>
    </row>
    <row r="22" spans="1:17" x14ac:dyDescent="0.2">
      <c r="A22" s="53">
        <v>21</v>
      </c>
      <c r="C22" s="75">
        <f>'6050_Module3Project_Data'!C22</f>
        <v>100.435997</v>
      </c>
      <c r="D22" s="54">
        <f t="shared" si="2"/>
        <v>92.908049009999999</v>
      </c>
      <c r="E22" s="76">
        <f t="shared" si="3"/>
        <v>7.4952688427038783E-2</v>
      </c>
      <c r="F22" s="77">
        <f t="shared" si="4"/>
        <v>5.6208727625317187E-2</v>
      </c>
      <c r="G22" s="68"/>
      <c r="H22" s="75">
        <f>'6050_Module3Project_Data'!E22</f>
        <v>345.0899963</v>
      </c>
      <c r="I22" s="57">
        <f t="shared" si="5"/>
        <v>346.75599365000005</v>
      </c>
      <c r="J22" s="59">
        <f t="shared" si="6"/>
        <v>4.8277184730435912E-3</v>
      </c>
      <c r="K22" s="78">
        <f t="shared" si="7"/>
        <v>3.7316164714070407E-3</v>
      </c>
    </row>
    <row r="23" spans="1:17" x14ac:dyDescent="0.2">
      <c r="A23" s="53">
        <v>22</v>
      </c>
      <c r="C23" s="75">
        <f>'6050_Module3Project_Data'!C23</f>
        <v>100.2099991</v>
      </c>
      <c r="D23" s="54">
        <f t="shared" si="2"/>
        <v>94.597399139000004</v>
      </c>
      <c r="E23" s="76">
        <f t="shared" si="3"/>
        <v>5.6008382510802764E-2</v>
      </c>
      <c r="F23" s="77">
        <f t="shared" si="4"/>
        <v>4.1907449798642256E-2</v>
      </c>
      <c r="G23" s="68"/>
      <c r="H23" s="75">
        <f>'6050_Module3Project_Data'!E23</f>
        <v>358</v>
      </c>
      <c r="I23" s="57">
        <f t="shared" si="5"/>
        <v>344.91999816999999</v>
      </c>
      <c r="J23" s="59">
        <f t="shared" si="6"/>
        <v>3.6536317960893898E-2</v>
      </c>
      <c r="K23" s="78">
        <f t="shared" si="7"/>
        <v>2.9297495746233141E-2</v>
      </c>
    </row>
    <row r="24" spans="1:17" x14ac:dyDescent="0.2">
      <c r="A24" s="53">
        <v>23</v>
      </c>
      <c r="C24" s="75">
        <f>'6050_Module3Project_Data'!C24</f>
        <v>102.48349760000001</v>
      </c>
      <c r="D24" s="54">
        <f t="shared" si="2"/>
        <v>96.939797209999995</v>
      </c>
      <c r="E24" s="76">
        <f t="shared" si="3"/>
        <v>5.409359086901433E-2</v>
      </c>
      <c r="F24" s="77">
        <f t="shared" si="4"/>
        <v>4.1392999217290727E-2</v>
      </c>
      <c r="G24" s="68"/>
      <c r="H24" s="75">
        <f>'6050_Module3Project_Data'!E24</f>
        <v>369.01000979999998</v>
      </c>
      <c r="I24" s="57">
        <f t="shared" si="5"/>
        <v>348.99699399000002</v>
      </c>
      <c r="J24" s="59">
        <f t="shared" si="6"/>
        <v>5.4234343997461819E-2</v>
      </c>
      <c r="K24" s="78">
        <f t="shared" si="7"/>
        <v>4.482654155429653E-2</v>
      </c>
    </row>
    <row r="25" spans="1:17" x14ac:dyDescent="0.2">
      <c r="A25" s="53">
        <v>24</v>
      </c>
      <c r="C25" s="75">
        <f>'6050_Module3Project_Data'!C25</f>
        <v>101.9934998</v>
      </c>
      <c r="D25" s="54">
        <f t="shared" si="2"/>
        <v>100.77769775</v>
      </c>
      <c r="E25" s="76">
        <f t="shared" si="3"/>
        <v>1.1920387597092668E-2</v>
      </c>
      <c r="F25" s="77">
        <f t="shared" si="4"/>
        <v>9.0779966021991461E-3</v>
      </c>
      <c r="G25" s="68"/>
      <c r="H25" s="75">
        <f>'6050_Module3Project_Data'!E25</f>
        <v>369.67001340000002</v>
      </c>
      <c r="I25" s="57">
        <f t="shared" si="5"/>
        <v>353.74700010999999</v>
      </c>
      <c r="J25" s="59">
        <f t="shared" si="6"/>
        <v>4.3073586476625014E-2</v>
      </c>
      <c r="K25" s="78">
        <f t="shared" si="7"/>
        <v>3.5665470096573303E-2</v>
      </c>
    </row>
    <row r="26" spans="1:17" x14ac:dyDescent="0.2">
      <c r="A26" s="53">
        <v>25</v>
      </c>
      <c r="C26" s="75">
        <f>'6050_Module3Project_Data'!C26</f>
        <v>102.5114975</v>
      </c>
      <c r="D26" s="54">
        <f t="shared" si="2"/>
        <v>101.24874879000001</v>
      </c>
      <c r="E26" s="76">
        <f t="shared" si="3"/>
        <v>1.2318117877460493E-2</v>
      </c>
      <c r="F26" s="77">
        <f t="shared" si="4"/>
        <v>9.4285319709827651E-3</v>
      </c>
      <c r="G26" s="68"/>
      <c r="H26" s="75">
        <f>'6050_Module3Project_Data'!E26</f>
        <v>366.9500122</v>
      </c>
      <c r="I26" s="57">
        <f t="shared" si="5"/>
        <v>363.63700561999997</v>
      </c>
      <c r="J26" s="59">
        <f t="shared" si="6"/>
        <v>9.0284956257048327E-3</v>
      </c>
      <c r="K26" s="78">
        <f t="shared" si="7"/>
        <v>7.4207020340144201E-3</v>
      </c>
    </row>
    <row r="27" spans="1:17" x14ac:dyDescent="0.2">
      <c r="A27" s="53">
        <v>26</v>
      </c>
      <c r="C27" s="75">
        <f>'6050_Module3Project_Data'!C27</f>
        <v>103.9639969</v>
      </c>
      <c r="D27" s="54">
        <f t="shared" si="2"/>
        <v>102.34209824</v>
      </c>
      <c r="E27" s="76">
        <f t="shared" si="3"/>
        <v>1.5600580088894211E-2</v>
      </c>
      <c r="F27" s="77">
        <f t="shared" si="4"/>
        <v>1.2110187283029684E-2</v>
      </c>
      <c r="G27" s="68"/>
      <c r="H27" s="75">
        <f>'6050_Module3Project_Data'!E27</f>
        <v>366.76998900000001</v>
      </c>
      <c r="I27" s="57">
        <f t="shared" si="5"/>
        <v>368.79601135999997</v>
      </c>
      <c r="J27" s="59">
        <f t="shared" si="6"/>
        <v>5.5239589409262057E-3</v>
      </c>
      <c r="K27" s="78">
        <f t="shared" si="7"/>
        <v>4.5380254716578953E-3</v>
      </c>
    </row>
    <row r="28" spans="1:17" x14ac:dyDescent="0.2">
      <c r="A28" s="53">
        <v>27</v>
      </c>
      <c r="C28" s="75">
        <f>'6050_Module3Project_Data'!C28</f>
        <v>106.6955032</v>
      </c>
      <c r="D28" s="54">
        <f t="shared" si="2"/>
        <v>102.54299853000001</v>
      </c>
      <c r="E28" s="76">
        <f t="shared" si="3"/>
        <v>3.8919209764784156E-2</v>
      </c>
      <c r="F28" s="77">
        <f t="shared" si="4"/>
        <v>3.1005395397117712E-2</v>
      </c>
      <c r="G28" s="68"/>
      <c r="H28" s="75">
        <f>'6050_Module3Project_Data'!E28</f>
        <v>371.07000729999999</v>
      </c>
      <c r="I28" s="57">
        <f t="shared" si="5"/>
        <v>368.27400815999999</v>
      </c>
      <c r="J28" s="59">
        <f t="shared" si="6"/>
        <v>7.5349639825228534E-3</v>
      </c>
      <c r="K28" s="78">
        <f t="shared" si="7"/>
        <v>6.2626728937255202E-3</v>
      </c>
    </row>
    <row r="29" spans="1:17" x14ac:dyDescent="0.2">
      <c r="A29" s="53">
        <v>28</v>
      </c>
      <c r="C29" s="75">
        <f>'6050_Module3Project_Data'!C29</f>
        <v>107.5400009</v>
      </c>
      <c r="D29" s="54">
        <f t="shared" si="2"/>
        <v>103.78404845999999</v>
      </c>
      <c r="E29" s="76">
        <f t="shared" si="3"/>
        <v>3.4926096415905848E-2</v>
      </c>
      <c r="F29" s="77">
        <f t="shared" si="4"/>
        <v>2.8044469482792687E-2</v>
      </c>
      <c r="G29" s="68"/>
      <c r="H29" s="75">
        <f>'6050_Module3Project_Data'!E29</f>
        <v>373.69000240000003</v>
      </c>
      <c r="I29" s="57">
        <f t="shared" si="5"/>
        <v>367.72000426000005</v>
      </c>
      <c r="J29" s="59">
        <f t="shared" si="6"/>
        <v>1.5975803745505748E-2</v>
      </c>
      <c r="K29" s="78">
        <f t="shared" si="7"/>
        <v>1.3372016104042761E-2</v>
      </c>
    </row>
    <row r="30" spans="1:17" x14ac:dyDescent="0.2">
      <c r="A30" s="53">
        <v>29</v>
      </c>
      <c r="C30" s="75">
        <f>'6050_Module3Project_Data'!C30</f>
        <v>108</v>
      </c>
      <c r="D30" s="54">
        <f t="shared" si="2"/>
        <v>105.49864959</v>
      </c>
      <c r="E30" s="76">
        <f t="shared" si="3"/>
        <v>2.3160651944444451E-2</v>
      </c>
      <c r="F30" s="77">
        <f t="shared" si="4"/>
        <v>1.8676766109161903E-2</v>
      </c>
      <c r="G30" s="68"/>
      <c r="H30" s="75">
        <f>'6050_Module3Project_Data'!E30</f>
        <v>380.01000979999998</v>
      </c>
      <c r="I30" s="57">
        <f t="shared" si="5"/>
        <v>369.44399716999999</v>
      </c>
      <c r="J30" s="59">
        <f t="shared" si="6"/>
        <v>2.7804563978619676E-2</v>
      </c>
      <c r="K30" s="78">
        <f t="shared" si="7"/>
        <v>2.3666488285351409E-2</v>
      </c>
    </row>
    <row r="31" spans="1:17" x14ac:dyDescent="0.2">
      <c r="A31" s="53">
        <v>30</v>
      </c>
      <c r="C31" s="75">
        <f>'6050_Module3Project_Data'!C31</f>
        <v>107.4934998</v>
      </c>
      <c r="D31" s="54">
        <f t="shared" si="2"/>
        <v>107.20975186999999</v>
      </c>
      <c r="E31" s="76">
        <f t="shared" si="3"/>
        <v>2.6396752410884302E-3</v>
      </c>
      <c r="F31" s="77">
        <f t="shared" si="4"/>
        <v>2.1186530689112524E-3</v>
      </c>
      <c r="G31" s="68"/>
      <c r="H31" s="75">
        <f>'6050_Module3Project_Data'!E31</f>
        <v>381.39999390000003</v>
      </c>
      <c r="I31" s="57">
        <f t="shared" si="5"/>
        <v>373.64400633000002</v>
      </c>
      <c r="J31" s="59">
        <f t="shared" si="6"/>
        <v>2.0335573398130569E-2</v>
      </c>
      <c r="K31" s="78">
        <f t="shared" si="7"/>
        <v>1.7372399162723352E-2</v>
      </c>
    </row>
    <row r="32" spans="1:17" x14ac:dyDescent="0.2">
      <c r="A32" s="53">
        <v>31</v>
      </c>
      <c r="C32" s="75">
        <f>'6050_Module3Project_Data'!C32</f>
        <v>106.7434998</v>
      </c>
      <c r="D32" s="54">
        <f t="shared" si="2"/>
        <v>107.66870041</v>
      </c>
      <c r="E32" s="76">
        <f t="shared" si="3"/>
        <v>8.6675124174634237E-3</v>
      </c>
      <c r="F32" s="77">
        <f t="shared" si="4"/>
        <v>6.9081706137382008E-3</v>
      </c>
      <c r="G32" s="68"/>
      <c r="H32" s="75">
        <f>'6050_Module3Project_Data'!E32</f>
        <v>380.39999390000003</v>
      </c>
      <c r="I32" s="57">
        <f t="shared" si="5"/>
        <v>377.12800292000003</v>
      </c>
      <c r="J32" s="59">
        <f t="shared" si="6"/>
        <v>8.6014485606436229E-3</v>
      </c>
      <c r="K32" s="78">
        <f t="shared" si="7"/>
        <v>7.3288324469800974E-3</v>
      </c>
    </row>
    <row r="33" spans="1:17" x14ac:dyDescent="0.2">
      <c r="A33" s="53">
        <v>32</v>
      </c>
      <c r="C33" s="75">
        <f>'6050_Module3Project_Data'!C33</f>
        <v>107.7835007</v>
      </c>
      <c r="D33" s="54">
        <f t="shared" si="2"/>
        <v>107.59674989999999</v>
      </c>
      <c r="E33" s="76">
        <f t="shared" si="3"/>
        <v>1.7326473791179514E-3</v>
      </c>
      <c r="F33" s="77">
        <f t="shared" si="4"/>
        <v>1.3944071963508354E-3</v>
      </c>
      <c r="G33" s="68"/>
      <c r="H33" s="75">
        <f>'6050_Module3Project_Data'!E33</f>
        <v>387.77999879999999</v>
      </c>
      <c r="I33" s="57">
        <f t="shared" si="5"/>
        <v>380.50500184999999</v>
      </c>
      <c r="J33" s="59">
        <f t="shared" si="6"/>
        <v>1.876062966762793E-2</v>
      </c>
      <c r="K33" s="78">
        <f t="shared" si="7"/>
        <v>1.6295042995149483E-2</v>
      </c>
    </row>
    <row r="34" spans="1:17" x14ac:dyDescent="0.2">
      <c r="A34" s="53">
        <v>33</v>
      </c>
      <c r="C34" s="75">
        <f>'6050_Module3Project_Data'!C34</f>
        <v>108.5110016</v>
      </c>
      <c r="D34" s="54">
        <f t="shared" si="2"/>
        <v>107.32649997999999</v>
      </c>
      <c r="E34" s="76">
        <f t="shared" si="3"/>
        <v>1.0915958774082553E-2</v>
      </c>
      <c r="F34" s="77">
        <f t="shared" si="4"/>
        <v>8.844286519881667E-3</v>
      </c>
      <c r="G34" s="68"/>
      <c r="H34" s="75">
        <f>'6050_Module3Project_Data'!E34</f>
        <v>386.19000240000003</v>
      </c>
      <c r="I34" s="57">
        <f t="shared" si="5"/>
        <v>382.37599488000006</v>
      </c>
      <c r="J34" s="59">
        <f t="shared" si="6"/>
        <v>9.8759871987819259E-3</v>
      </c>
      <c r="K34" s="78">
        <f t="shared" si="7"/>
        <v>8.5428787048801164E-3</v>
      </c>
      <c r="N34" s="181" t="s">
        <v>39</v>
      </c>
      <c r="O34" s="182"/>
      <c r="P34" s="182"/>
      <c r="Q34" s="183"/>
    </row>
    <row r="35" spans="1:17" x14ac:dyDescent="0.2">
      <c r="A35" s="53">
        <v>34</v>
      </c>
      <c r="C35" s="75">
        <f>'6050_Module3Project_Data'!C35</f>
        <v>107.6549988</v>
      </c>
      <c r="D35" s="54">
        <f t="shared" si="2"/>
        <v>107.40900042999999</v>
      </c>
      <c r="E35" s="76">
        <f t="shared" si="3"/>
        <v>2.2850622148723617E-3</v>
      </c>
      <c r="F35" s="77">
        <f t="shared" si="4"/>
        <v>1.8367894403588365E-3</v>
      </c>
      <c r="G35" s="68"/>
      <c r="H35" s="75">
        <f>'6050_Module3Project_Data'!E35</f>
        <v>386</v>
      </c>
      <c r="I35" s="57">
        <f t="shared" si="5"/>
        <v>383.77199707</v>
      </c>
      <c r="J35" s="59">
        <f t="shared" si="6"/>
        <v>5.7720283160621827E-3</v>
      </c>
      <c r="K35" s="78">
        <f t="shared" si="7"/>
        <v>4.9904355681783547E-3</v>
      </c>
      <c r="N35" s="56"/>
      <c r="O35" s="176" t="s">
        <v>41</v>
      </c>
      <c r="P35" s="177"/>
      <c r="Q35" s="56" t="s">
        <v>42</v>
      </c>
    </row>
    <row r="36" spans="1:17" x14ac:dyDescent="0.2">
      <c r="A36" s="53">
        <v>35</v>
      </c>
      <c r="C36" s="75">
        <f>'6050_Module3Project_Data'!C36</f>
        <v>104.7985001</v>
      </c>
      <c r="D36" s="54">
        <f t="shared" si="2"/>
        <v>107.97605059</v>
      </c>
      <c r="E36" s="76">
        <f t="shared" si="3"/>
        <v>3.0320572212082657E-2</v>
      </c>
      <c r="F36" s="77">
        <f t="shared" si="4"/>
        <v>2.3725731134880385E-2</v>
      </c>
      <c r="G36" s="68"/>
      <c r="H36" s="75">
        <f>'6050_Module3Project_Data'!E36</f>
        <v>380.07000729999999</v>
      </c>
      <c r="I36" s="57">
        <f t="shared" si="5"/>
        <v>386.94700011999998</v>
      </c>
      <c r="J36" s="59">
        <f t="shared" si="6"/>
        <v>1.80940160704967E-2</v>
      </c>
      <c r="K36" s="78">
        <f t="shared" si="7"/>
        <v>1.5403565726475558E-2</v>
      </c>
      <c r="N36" s="79" t="s">
        <v>7</v>
      </c>
      <c r="O36" s="80" t="s">
        <v>43</v>
      </c>
      <c r="P36" s="81" t="s">
        <v>44</v>
      </c>
      <c r="Q36" s="82" t="s">
        <v>45</v>
      </c>
    </row>
    <row r="37" spans="1:17" x14ac:dyDescent="0.2">
      <c r="A37" s="53">
        <v>36</v>
      </c>
      <c r="C37" s="75">
        <f>'6050_Module3Project_Data'!C37</f>
        <v>100.46450040000001</v>
      </c>
      <c r="D37" s="54">
        <f t="shared" si="2"/>
        <v>107.51170046</v>
      </c>
      <c r="E37" s="76">
        <f t="shared" si="3"/>
        <v>7.0146171353478351E-2</v>
      </c>
      <c r="F37" s="77">
        <f t="shared" si="4"/>
        <v>5.2619139932933906E-2</v>
      </c>
      <c r="G37" s="68"/>
      <c r="H37" s="75">
        <f>'6050_Module3Project_Data'!E37</f>
        <v>368.7000122</v>
      </c>
      <c r="I37" s="57">
        <f t="shared" si="5"/>
        <v>384.90900266000006</v>
      </c>
      <c r="J37" s="59">
        <f t="shared" si="6"/>
        <v>4.3962543866712819E-2</v>
      </c>
      <c r="K37" s="78">
        <f t="shared" si="7"/>
        <v>3.6306021606465219E-2</v>
      </c>
      <c r="N37" s="83" t="s">
        <v>105</v>
      </c>
      <c r="O37" s="84">
        <f>'Part 1'!N272</f>
        <v>1.793166344909421E-2</v>
      </c>
      <c r="P37" s="84">
        <f>'Part 1'!P530</f>
        <v>1.8318893523960104E-2</v>
      </c>
      <c r="Q37" s="85">
        <f>Q13</f>
        <v>6.0510785099948207E-2</v>
      </c>
    </row>
    <row r="38" spans="1:17" x14ac:dyDescent="0.2">
      <c r="A38" s="53">
        <v>37</v>
      </c>
      <c r="C38" s="75">
        <f>'6050_Module3Project_Data'!C38</f>
        <v>98.637001040000001</v>
      </c>
      <c r="D38" s="54">
        <f t="shared" si="2"/>
        <v>105.35994951000001</v>
      </c>
      <c r="E38" s="76">
        <f t="shared" si="3"/>
        <v>6.8158484129841559E-2</v>
      </c>
      <c r="F38" s="77">
        <f t="shared" si="4"/>
        <v>5.0198059270767245E-2</v>
      </c>
      <c r="G38" s="68"/>
      <c r="H38" s="75">
        <f>'6050_Module3Project_Data'!E38</f>
        <v>360.0899963</v>
      </c>
      <c r="I38" s="57">
        <f t="shared" si="5"/>
        <v>380.76100463</v>
      </c>
      <c r="J38" s="59">
        <f t="shared" si="6"/>
        <v>5.7405116894106857E-2</v>
      </c>
      <c r="K38" s="78">
        <f t="shared" si="7"/>
        <v>4.6300358860005171E-2</v>
      </c>
      <c r="N38" s="83" t="s">
        <v>106</v>
      </c>
      <c r="O38" s="84">
        <f>'Part 1'!AC272</f>
        <v>2.0246921925606853E-2</v>
      </c>
      <c r="P38" s="86">
        <f>'Part 1'!AK530</f>
        <v>2.0633985812745285E-2</v>
      </c>
      <c r="Q38" s="87">
        <f>V13</f>
        <v>4.8886807378780046E-2</v>
      </c>
    </row>
    <row r="39" spans="1:17" x14ac:dyDescent="0.2">
      <c r="A39" s="53">
        <v>38</v>
      </c>
      <c r="C39" s="75">
        <f>'6050_Module3Project_Data'!C39</f>
        <v>98.979499820000001</v>
      </c>
      <c r="D39" s="54">
        <f t="shared" si="2"/>
        <v>102.266000378</v>
      </c>
      <c r="E39" s="76">
        <f t="shared" si="3"/>
        <v>3.3203850938595299E-2</v>
      </c>
      <c r="F39" s="77">
        <f t="shared" si="4"/>
        <v>2.4539225689453114E-2</v>
      </c>
      <c r="G39" s="68"/>
      <c r="H39" s="75">
        <f>'6050_Module3Project_Data'!E39</f>
        <v>379.23999020000002</v>
      </c>
      <c r="I39" s="57">
        <f t="shared" si="5"/>
        <v>372.66300656999999</v>
      </c>
      <c r="J39" s="59">
        <f t="shared" si="6"/>
        <v>1.7342537179508736E-2</v>
      </c>
      <c r="K39" s="78">
        <f t="shared" si="7"/>
        <v>1.4731584324477931E-2</v>
      </c>
      <c r="N39" s="79" t="s">
        <v>8</v>
      </c>
      <c r="O39" s="80" t="s">
        <v>43</v>
      </c>
      <c r="P39" s="81" t="s">
        <v>44</v>
      </c>
      <c r="Q39" s="82" t="s">
        <v>45</v>
      </c>
    </row>
    <row r="40" spans="1:17" x14ac:dyDescent="0.2">
      <c r="A40" s="53">
        <v>39</v>
      </c>
      <c r="C40" s="75">
        <f>'6050_Module3Project_Data'!C40</f>
        <v>94.214996339999999</v>
      </c>
      <c r="D40" s="54">
        <f t="shared" si="2"/>
        <v>99.619250476000005</v>
      </c>
      <c r="E40" s="76">
        <f t="shared" si="3"/>
        <v>5.7360869775946392E-2</v>
      </c>
      <c r="F40" s="77">
        <f t="shared" si="4"/>
        <v>4.0351799607533968E-2</v>
      </c>
      <c r="G40" s="68"/>
      <c r="H40" s="75">
        <f>'6050_Module3Project_Data'!E40</f>
        <v>371.7099915</v>
      </c>
      <c r="I40" s="57">
        <f t="shared" si="5"/>
        <v>368.22500302999998</v>
      </c>
      <c r="J40" s="59">
        <f t="shared" si="6"/>
        <v>9.3755576919971467E-3</v>
      </c>
      <c r="K40" s="78">
        <f t="shared" si="7"/>
        <v>7.8059190054025384E-3</v>
      </c>
      <c r="N40" s="83" t="s">
        <v>105</v>
      </c>
      <c r="O40" s="84">
        <f>'Part 1'!S272</f>
        <v>1.7677296402910003E-2</v>
      </c>
      <c r="P40" s="84">
        <f>'Part 1'!U530</f>
        <v>1.8144423179434658E-2</v>
      </c>
      <c r="Q40" s="85">
        <f>R13</f>
        <v>6.1979629269914835E-2</v>
      </c>
    </row>
    <row r="41" spans="1:17" x14ac:dyDescent="0.2">
      <c r="A41" s="53">
        <v>40</v>
      </c>
      <c r="C41" s="75">
        <f>'6050_Module3Project_Data'!C41</f>
        <v>94.1875</v>
      </c>
      <c r="D41" s="54">
        <f t="shared" si="2"/>
        <v>97.855349734000001</v>
      </c>
      <c r="E41" s="76">
        <f t="shared" si="3"/>
        <v>3.89420011572661E-2</v>
      </c>
      <c r="F41" s="77">
        <f t="shared" si="4"/>
        <v>2.7386635367681132E-2</v>
      </c>
      <c r="G41" s="68"/>
      <c r="H41" s="75">
        <f>'6050_Module3Project_Data'!E41</f>
        <v>369.02999879999999</v>
      </c>
      <c r="I41" s="57">
        <f t="shared" si="5"/>
        <v>368.15899351000002</v>
      </c>
      <c r="J41" s="59">
        <f t="shared" si="6"/>
        <v>2.3602560573185872E-3</v>
      </c>
      <c r="K41" s="78">
        <f t="shared" si="7"/>
        <v>1.9509380893351668E-3</v>
      </c>
      <c r="N41" s="88" t="s">
        <v>106</v>
      </c>
      <c r="O41" s="89">
        <f>'Part 1'!AH272</f>
        <v>1.9926155757370625E-2</v>
      </c>
      <c r="P41" s="60">
        <f>'Part 1'!AP530</f>
        <v>2.0294827822784991E-2</v>
      </c>
      <c r="Q41" s="90">
        <f>W13</f>
        <v>4.9017987544801085E-2</v>
      </c>
    </row>
    <row r="42" spans="1:17" x14ac:dyDescent="0.2">
      <c r="A42" s="53">
        <v>41</v>
      </c>
      <c r="C42" s="75">
        <f>'6050_Module3Project_Data'!C42</f>
        <v>97.697502139999997</v>
      </c>
      <c r="D42" s="54">
        <f t="shared" si="2"/>
        <v>96.591748812000006</v>
      </c>
      <c r="E42" s="76">
        <f t="shared" si="3"/>
        <v>1.1318133051298005E-2</v>
      </c>
      <c r="F42" s="77">
        <f t="shared" si="4"/>
        <v>8.2562987572313892E-3</v>
      </c>
      <c r="G42" s="68"/>
      <c r="H42" s="75">
        <f>'6050_Module3Project_Data'!E42</f>
        <v>381.0499878</v>
      </c>
      <c r="I42" s="57">
        <f t="shared" si="5"/>
        <v>374.93899231000006</v>
      </c>
      <c r="J42" s="59">
        <f t="shared" si="6"/>
        <v>1.6037254128472476E-2</v>
      </c>
      <c r="K42" s="78">
        <f t="shared" si="7"/>
        <v>1.3687831752659843E-2</v>
      </c>
    </row>
    <row r="43" spans="1:17" x14ac:dyDescent="0.2">
      <c r="A43" s="53">
        <v>42</v>
      </c>
      <c r="C43" s="75">
        <f>'6050_Module3Project_Data'!C43</f>
        <v>95.449501040000001</v>
      </c>
      <c r="D43" s="54">
        <f t="shared" si="2"/>
        <v>94.90324859799999</v>
      </c>
      <c r="E43" s="76">
        <f t="shared" si="3"/>
        <v>5.7229470667541039E-3</v>
      </c>
      <c r="F43" s="77">
        <f t="shared" si="4"/>
        <v>4.0786884776342581E-3</v>
      </c>
      <c r="G43" s="68"/>
      <c r="H43" s="75">
        <f>'6050_Module3Project_Data'!E43</f>
        <v>368.76998900000001</v>
      </c>
      <c r="I43" s="57">
        <f t="shared" si="5"/>
        <v>372.77399294999998</v>
      </c>
      <c r="J43" s="59">
        <f t="shared" si="6"/>
        <v>1.0857727226821511E-2</v>
      </c>
      <c r="K43" s="78">
        <f t="shared" si="7"/>
        <v>8.968445893025128E-3</v>
      </c>
    </row>
    <row r="44" spans="1:17" x14ac:dyDescent="0.2">
      <c r="A44" s="53">
        <v>43</v>
      </c>
      <c r="C44" s="75">
        <f>'6050_Module3Project_Data'!C44</f>
        <v>98.791496280000004</v>
      </c>
      <c r="D44" s="54">
        <f t="shared" si="2"/>
        <v>95.492900849999998</v>
      </c>
      <c r="E44" s="76">
        <f t="shared" si="3"/>
        <v>3.338946725385103E-2</v>
      </c>
      <c r="F44" s="77">
        <f t="shared" si="4"/>
        <v>2.4629534146261595E-2</v>
      </c>
      <c r="G44" s="68"/>
      <c r="H44" s="75">
        <f>'6050_Module3Project_Data'!E44</f>
        <v>383.7900085</v>
      </c>
      <c r="I44" s="57">
        <f t="shared" si="5"/>
        <v>372.58399353999994</v>
      </c>
      <c r="J44" s="59">
        <f t="shared" si="6"/>
        <v>2.9198297797791841E-2</v>
      </c>
      <c r="K44" s="78">
        <f t="shared" si="7"/>
        <v>2.5100009915122953E-2</v>
      </c>
    </row>
    <row r="45" spans="1:17" x14ac:dyDescent="0.2">
      <c r="A45" s="53">
        <v>44</v>
      </c>
      <c r="C45" s="75">
        <f>'6050_Module3Project_Data'!C45</f>
        <v>96.201499940000005</v>
      </c>
      <c r="D45" s="54">
        <f t="shared" si="2"/>
        <v>97.241900638000004</v>
      </c>
      <c r="E45" s="76">
        <f t="shared" si="3"/>
        <v>1.0814807447377509E-2</v>
      </c>
      <c r="F45" s="77">
        <f t="shared" si="4"/>
        <v>7.7683320252418244E-3</v>
      </c>
      <c r="G45" s="68"/>
      <c r="H45" s="75">
        <f>'6050_Module3Project_Data'!E45</f>
        <v>372.77999879999999</v>
      </c>
      <c r="I45" s="57">
        <f t="shared" si="5"/>
        <v>377.91399230000002</v>
      </c>
      <c r="J45" s="59">
        <f t="shared" si="6"/>
        <v>1.377218068707186E-2</v>
      </c>
      <c r="K45" s="78">
        <f t="shared" si="7"/>
        <v>1.1499474899342528E-2</v>
      </c>
    </row>
    <row r="46" spans="1:17" x14ac:dyDescent="0.2">
      <c r="A46" s="53">
        <v>45</v>
      </c>
      <c r="C46" s="75">
        <f>'6050_Module3Project_Data'!C46</f>
        <v>95.05449677</v>
      </c>
      <c r="D46" s="54">
        <f t="shared" si="2"/>
        <v>96.602499391999999</v>
      </c>
      <c r="E46" s="76">
        <f t="shared" si="3"/>
        <v>1.6285422306170801E-2</v>
      </c>
      <c r="F46" s="77">
        <f t="shared" si="4"/>
        <v>1.1558429715356566E-2</v>
      </c>
      <c r="G46" s="68"/>
      <c r="H46" s="75">
        <f>'6050_Module3Project_Data'!E46</f>
        <v>368.97000120000001</v>
      </c>
      <c r="I46" s="57">
        <f t="shared" si="5"/>
        <v>374.07799681</v>
      </c>
      <c r="J46" s="59">
        <f t="shared" si="6"/>
        <v>1.384393200907193E-2</v>
      </c>
      <c r="K46" s="78">
        <f t="shared" si="7"/>
        <v>1.1441243021275027E-2</v>
      </c>
    </row>
    <row r="47" spans="1:17" x14ac:dyDescent="0.2">
      <c r="A47" s="53">
        <v>46</v>
      </c>
      <c r="C47" s="75">
        <f>'6050_Module3Project_Data'!C47</f>
        <v>90.030502319999997</v>
      </c>
      <c r="D47" s="54">
        <f t="shared" si="2"/>
        <v>97.267097476000004</v>
      </c>
      <c r="E47" s="76">
        <f t="shared" si="3"/>
        <v>8.0379371096682417E-2</v>
      </c>
      <c r="F47" s="77">
        <f t="shared" si="4"/>
        <v>5.4033291223402044E-2</v>
      </c>
      <c r="G47" s="68"/>
      <c r="H47" s="75">
        <f>'6050_Module3Project_Data'!E47</f>
        <v>346.48999020000002</v>
      </c>
      <c r="I47" s="57">
        <f t="shared" si="5"/>
        <v>377.52300413</v>
      </c>
      <c r="J47" s="59">
        <f t="shared" si="6"/>
        <v>8.9563955114799101E-2</v>
      </c>
      <c r="K47" s="78">
        <f t="shared" si="7"/>
        <v>6.9509898043108087E-2</v>
      </c>
    </row>
    <row r="48" spans="1:17" x14ac:dyDescent="0.2">
      <c r="A48" s="53">
        <v>47</v>
      </c>
      <c r="C48" s="75">
        <f>'6050_Module3Project_Data'!C48</f>
        <v>94.591003420000007</v>
      </c>
      <c r="D48" s="54">
        <f t="shared" si="2"/>
        <v>94.623199464999999</v>
      </c>
      <c r="E48" s="76">
        <f t="shared" si="3"/>
        <v>3.4037111179628996E-4</v>
      </c>
      <c r="F48" s="77">
        <f t="shared" si="4"/>
        <v>2.4039734684949771E-4</v>
      </c>
      <c r="G48" s="68"/>
      <c r="H48" s="75">
        <f>'6050_Module3Project_Data'!E48</f>
        <v>364.13000490000002</v>
      </c>
      <c r="I48" s="57">
        <f t="shared" si="5"/>
        <v>366.37899779999998</v>
      </c>
      <c r="J48" s="59">
        <f t="shared" si="6"/>
        <v>6.1763460020758153E-3</v>
      </c>
      <c r="K48" s="78">
        <f t="shared" si="7"/>
        <v>5.0374503595201217E-3</v>
      </c>
    </row>
    <row r="49" spans="1:11" x14ac:dyDescent="0.2">
      <c r="A49" s="53">
        <v>48</v>
      </c>
      <c r="C49" s="75">
        <f>'6050_Module3Project_Data'!C49</f>
        <v>91.042999269999996</v>
      </c>
      <c r="D49" s="54">
        <f t="shared" si="2"/>
        <v>93.454599764999998</v>
      </c>
      <c r="E49" s="76">
        <f t="shared" si="3"/>
        <v>2.648858796762707E-2</v>
      </c>
      <c r="F49" s="77">
        <f t="shared" si="4"/>
        <v>1.800663282272958E-2</v>
      </c>
      <c r="G49" s="68"/>
      <c r="H49" s="75">
        <f>'6050_Module3Project_Data'!E49</f>
        <v>349.92001340000002</v>
      </c>
      <c r="I49" s="57">
        <f t="shared" si="5"/>
        <v>361.25799863999998</v>
      </c>
      <c r="J49" s="59">
        <f t="shared" si="6"/>
        <v>3.2401648393398139E-2</v>
      </c>
      <c r="K49" s="78">
        <f t="shared" si="7"/>
        <v>2.5395606105947526E-2</v>
      </c>
    </row>
    <row r="50" spans="1:11" x14ac:dyDescent="0.2">
      <c r="A50" s="53">
        <v>49</v>
      </c>
      <c r="C50" s="75">
        <f>'6050_Module3Project_Data'!C50</f>
        <v>83.830497739999998</v>
      </c>
      <c r="D50" s="54">
        <f t="shared" si="2"/>
        <v>91.601152040000002</v>
      </c>
      <c r="E50" s="76">
        <f t="shared" si="3"/>
        <v>9.2694836718024282E-2</v>
      </c>
      <c r="F50" s="77">
        <f t="shared" si="4"/>
        <v>5.8020936329449845E-2</v>
      </c>
      <c r="G50" s="68"/>
      <c r="H50" s="75">
        <f>'6050_Module3Project_Data'!E50</f>
        <v>315.25</v>
      </c>
      <c r="I50" s="57">
        <f t="shared" si="5"/>
        <v>352.46799925000005</v>
      </c>
      <c r="J50" s="59">
        <f t="shared" si="6"/>
        <v>0.1180586812053927</v>
      </c>
      <c r="K50" s="78">
        <f t="shared" si="7"/>
        <v>8.3363457351304016E-2</v>
      </c>
    </row>
    <row r="51" spans="1:11" x14ac:dyDescent="0.2">
      <c r="A51" s="91">
        <v>50</v>
      </c>
      <c r="C51" s="75">
        <f>'6050_Module3Project_Data'!C51</f>
        <v>89.25</v>
      </c>
      <c r="D51" s="54">
        <f t="shared" si="2"/>
        <v>91.374501038999995</v>
      </c>
      <c r="E51" s="76">
        <f t="shared" si="3"/>
        <v>2.3803933210083974E-2</v>
      </c>
      <c r="F51" s="77">
        <f t="shared" si="4"/>
        <v>1.586295500440274E-2</v>
      </c>
      <c r="G51" s="68"/>
      <c r="H51" s="75">
        <f>'6050_Module3Project_Data'!E51</f>
        <v>336.2999878</v>
      </c>
      <c r="I51" s="57">
        <f t="shared" si="5"/>
        <v>350.09100647000002</v>
      </c>
      <c r="J51" s="59">
        <f t="shared" si="6"/>
        <v>4.100808554950542E-2</v>
      </c>
      <c r="K51" s="78">
        <f t="shared" si="7"/>
        <v>3.0890080603340957E-2</v>
      </c>
    </row>
    <row r="52" spans="1:11" x14ac:dyDescent="0.2">
      <c r="A52" s="92">
        <v>51</v>
      </c>
      <c r="C52" s="93">
        <f>'6050_Module3Project_Data'!C52</f>
        <v>84.457496640000002</v>
      </c>
      <c r="D52" s="94" cm="1">
        <f t="array" ref="D52">TREND($C$52:$C$253,$A$52:$A$253,A52)</f>
        <v>109.74865850607614</v>
      </c>
      <c r="E52" s="76">
        <f t="shared" si="3"/>
        <v>0.29945431574747816</v>
      </c>
      <c r="F52" s="77">
        <f t="shared" si="4"/>
        <v>0.18884084089668135</v>
      </c>
      <c r="G52" s="68"/>
      <c r="H52" s="93">
        <f>'6050_Module3Project_Data'!E52</f>
        <v>298.8399963</v>
      </c>
      <c r="I52" s="95" cm="1">
        <f t="array" ref="I52">TREND($H$52:$H$253,$A$52:$A$253,A52)</f>
        <v>397.02607721194943</v>
      </c>
      <c r="J52" s="59">
        <f t="shared" si="6"/>
        <v>0.32855736222597937</v>
      </c>
      <c r="K52" s="78">
        <f t="shared" si="7"/>
        <v>0.21992399735445131</v>
      </c>
    </row>
    <row r="53" spans="1:11" x14ac:dyDescent="0.2">
      <c r="A53" s="92">
        <v>52</v>
      </c>
      <c r="C53" s="93">
        <f>'6050_Module3Project_Data'!C53</f>
        <v>90.391998290000004</v>
      </c>
      <c r="D53" s="94" cm="1">
        <f t="array" ref="D53">TREND($C$52:$C$253,$A$52:$A$253,A53)</f>
        <v>110.07906025485663</v>
      </c>
      <c r="E53" s="76">
        <f t="shared" si="3"/>
        <v>0.21779651227197827</v>
      </c>
      <c r="F53" s="77">
        <f t="shared" si="4"/>
        <v>0.146996858266733</v>
      </c>
      <c r="G53" s="68"/>
      <c r="H53" s="93">
        <f>'6050_Module3Project_Data'!E53</f>
        <v>319.75</v>
      </c>
      <c r="I53" s="95" cm="1">
        <f t="array" ref="I53">TREND($H$52:$H$253,$A$52:$A$253,A53)</f>
        <v>397.74025741679088</v>
      </c>
      <c r="J53" s="59">
        <f t="shared" si="6"/>
        <v>0.24391010920028422</v>
      </c>
      <c r="K53" s="78">
        <f t="shared" si="7"/>
        <v>0.1746879904615469</v>
      </c>
    </row>
    <row r="54" spans="1:11" x14ac:dyDescent="0.2">
      <c r="A54" s="92">
        <v>53</v>
      </c>
      <c r="C54" s="93">
        <f>'6050_Module3Project_Data'!C54</f>
        <v>91.5</v>
      </c>
      <c r="D54" s="94" cm="1">
        <f t="array" ref="D54">TREND($C$52:$C$253,$A$52:$A$253,A54)</f>
        <v>110.40946200363712</v>
      </c>
      <c r="E54" s="76">
        <f t="shared" si="3"/>
        <v>0.20666078692499582</v>
      </c>
      <c r="F54" s="77">
        <f t="shared" si="4"/>
        <v>0.14119077346384842</v>
      </c>
      <c r="G54" s="68"/>
      <c r="H54" s="93">
        <f>'6050_Module3Project_Data'!E54</f>
        <v>315.47000120000001</v>
      </c>
      <c r="I54" s="95" cm="1">
        <f t="array" ref="I54">TREND($H$52:$H$253,$A$52:$A$253,A54)</f>
        <v>398.45443762163228</v>
      </c>
      <c r="J54" s="59">
        <f t="shared" si="6"/>
        <v>0.26305016675427795</v>
      </c>
      <c r="K54" s="78">
        <f t="shared" si="7"/>
        <v>0.1858742991526266</v>
      </c>
    </row>
    <row r="55" spans="1:11" x14ac:dyDescent="0.2">
      <c r="A55" s="92">
        <v>54</v>
      </c>
      <c r="C55" s="93">
        <f>'6050_Module3Project_Data'!C55</f>
        <v>94.046501160000005</v>
      </c>
      <c r="D55" s="94" cm="1">
        <f t="array" ref="D55">TREND($C$52:$C$253,$A$52:$A$253,A55)</f>
        <v>110.73986375241759</v>
      </c>
      <c r="E55" s="76">
        <f t="shared" si="3"/>
        <v>0.17750115513619588</v>
      </c>
      <c r="F55" s="77">
        <f t="shared" si="4"/>
        <v>0.12464388334700206</v>
      </c>
      <c r="G55" s="68"/>
      <c r="H55" s="93">
        <f>'6050_Module3Project_Data'!E55</f>
        <v>332.02999879999999</v>
      </c>
      <c r="I55" s="95" cm="1">
        <f t="array" ref="I55">TREND($H$52:$H$253,$A$52:$A$253,A55)</f>
        <v>399.16861782647374</v>
      </c>
      <c r="J55" s="59">
        <f t="shared" si="6"/>
        <v>0.20220648516435724</v>
      </c>
      <c r="K55" s="78">
        <f t="shared" si="7"/>
        <v>0.15038173777809632</v>
      </c>
    </row>
    <row r="56" spans="1:11" x14ac:dyDescent="0.2">
      <c r="A56" s="92">
        <v>55</v>
      </c>
      <c r="C56" s="93">
        <f>'6050_Module3Project_Data'!C56</f>
        <v>92.30449677</v>
      </c>
      <c r="D56" s="94" cm="1">
        <f t="array" ref="D56">TREND($C$52:$C$253,$A$52:$A$253,A56)</f>
        <v>111.07026550119808</v>
      </c>
      <c r="E56" s="76">
        <f t="shared" si="3"/>
        <v>0.20330286592599858</v>
      </c>
      <c r="F56" s="77">
        <f t="shared" si="4"/>
        <v>0.14011786275526683</v>
      </c>
      <c r="G56" s="68"/>
      <c r="H56" s="93">
        <f>'6050_Module3Project_Data'!E56</f>
        <v>332.82998659999998</v>
      </c>
      <c r="I56" s="95" cm="1">
        <f t="array" ref="I56">TREND($H$52:$H$253,$A$52:$A$253,A56)</f>
        <v>399.88279803131519</v>
      </c>
      <c r="J56" s="59">
        <f t="shared" si="6"/>
        <v>0.20146265099574778</v>
      </c>
      <c r="K56" s="78">
        <f t="shared" si="7"/>
        <v>0.15018953997210013</v>
      </c>
    </row>
    <row r="57" spans="1:11" x14ac:dyDescent="0.2">
      <c r="A57" s="92">
        <v>56</v>
      </c>
      <c r="C57" s="93">
        <f>'6050_Module3Project_Data'!C57</f>
        <v>95.141502380000006</v>
      </c>
      <c r="D57" s="94" cm="1">
        <f t="array" ref="D57">TREND($C$52:$C$253,$A$52:$A$253,A57)</f>
        <v>111.40066724997857</v>
      </c>
      <c r="E57" s="76">
        <f t="shared" si="3"/>
        <v>0.17089455666822068</v>
      </c>
      <c r="F57" s="77">
        <f t="shared" si="4"/>
        <v>0.12140187084259473</v>
      </c>
      <c r="G57" s="68"/>
      <c r="H57" s="93">
        <f>'6050_Module3Project_Data'!E57</f>
        <v>360.26998900000001</v>
      </c>
      <c r="I57" s="95" cm="1">
        <f t="array" ref="I57">TREND($H$52:$H$253,$A$52:$A$253,A57)</f>
        <v>400.59697823615664</v>
      </c>
      <c r="J57" s="59">
        <f t="shared" si="6"/>
        <v>0.11193546636535588</v>
      </c>
      <c r="K57" s="78">
        <f t="shared" si="7"/>
        <v>9.0327188861309776E-2</v>
      </c>
    </row>
    <row r="58" spans="1:11" x14ac:dyDescent="0.2">
      <c r="A58" s="92">
        <v>57</v>
      </c>
      <c r="C58" s="93">
        <f>'6050_Module3Project_Data'!C58</f>
        <v>97.004997250000002</v>
      </c>
      <c r="D58" s="94" cm="1">
        <f t="array" ref="D58">TREND($C$52:$C$253,$A$52:$A$253,A58)</f>
        <v>111.73106899875904</v>
      </c>
      <c r="E58" s="76">
        <f t="shared" si="3"/>
        <v>0.15180735185020625</v>
      </c>
      <c r="F58" s="77">
        <f t="shared" si="4"/>
        <v>0.10995476549737361</v>
      </c>
      <c r="G58" s="68"/>
      <c r="H58" s="93">
        <f>'6050_Module3Project_Data'!E58</f>
        <v>357.32000729999999</v>
      </c>
      <c r="I58" s="95" cm="1">
        <f t="array" ref="I58">TREND($H$52:$H$253,$A$52:$A$253,A58)</f>
        <v>401.3111584409981</v>
      </c>
      <c r="J58" s="59">
        <f t="shared" si="6"/>
        <v>0.12311415605693712</v>
      </c>
      <c r="K58" s="78">
        <f t="shared" si="7"/>
        <v>9.8534432959272E-2</v>
      </c>
    </row>
    <row r="59" spans="1:11" x14ac:dyDescent="0.2">
      <c r="A59" s="92">
        <v>58</v>
      </c>
      <c r="C59" s="93">
        <f>'6050_Module3Project_Data'!C59</f>
        <v>94.291999820000001</v>
      </c>
      <c r="D59" s="94" cm="1">
        <f t="array" ref="D59">TREND($C$52:$C$253,$A$52:$A$253,A59)</f>
        <v>112.06147074753953</v>
      </c>
      <c r="E59" s="76">
        <f t="shared" si="3"/>
        <v>0.18845152252005265</v>
      </c>
      <c r="F59" s="77">
        <f t="shared" si="4"/>
        <v>0.13267883262993446</v>
      </c>
      <c r="G59" s="68"/>
      <c r="H59" s="93">
        <f>'6050_Module3Project_Data'!E59</f>
        <v>342.39001459999997</v>
      </c>
      <c r="I59" s="95" cm="1">
        <f t="array" ref="I59">TREND($H$52:$H$253,$A$52:$A$253,A59)</f>
        <v>402.02533864583955</v>
      </c>
      <c r="J59" s="59">
        <f t="shared" si="6"/>
        <v>0.17417366600339981</v>
      </c>
      <c r="K59" s="78">
        <f t="shared" si="7"/>
        <v>0.13357533701187702</v>
      </c>
    </row>
    <row r="60" spans="1:11" x14ac:dyDescent="0.2">
      <c r="A60" s="92">
        <v>59</v>
      </c>
      <c r="C60" s="93">
        <f>'6050_Module3Project_Data'!C60</f>
        <v>97.77449799</v>
      </c>
      <c r="D60" s="94" cm="1">
        <f t="array" ref="D60">TREND($C$52:$C$253,$A$52:$A$253,A60)</f>
        <v>112.39187249632002</v>
      </c>
      <c r="E60" s="76">
        <f t="shared" si="3"/>
        <v>0.14950089038365635</v>
      </c>
      <c r="F60" s="77">
        <f t="shared" si="4"/>
        <v>0.10914315870864526</v>
      </c>
      <c r="G60" s="68"/>
      <c r="H60" s="93">
        <f>'6050_Module3Project_Data'!E60</f>
        <v>362.98999020000002</v>
      </c>
      <c r="I60" s="95" cm="1">
        <f t="array" ref="I60">TREND($H$52:$H$253,$A$52:$A$253,A60)</f>
        <v>402.73951885068095</v>
      </c>
      <c r="J60" s="59">
        <f t="shared" si="6"/>
        <v>0.10950585339496485</v>
      </c>
      <c r="K60" s="78">
        <f t="shared" si="7"/>
        <v>8.9033752570820218E-2</v>
      </c>
    </row>
    <row r="61" spans="1:11" x14ac:dyDescent="0.2">
      <c r="A61" s="92">
        <v>60</v>
      </c>
      <c r="C61" s="93">
        <f>'6050_Module3Project_Data'!C61</f>
        <v>95.004997250000002</v>
      </c>
      <c r="D61" s="94" cm="1">
        <f t="array" ref="D61">TREND($C$52:$C$253,$A$52:$A$253,A61)</f>
        <v>112.72227424510049</v>
      </c>
      <c r="E61" s="76">
        <f t="shared" si="3"/>
        <v>0.18648784282871489</v>
      </c>
      <c r="F61" s="77">
        <f t="shared" si="4"/>
        <v>0.13228911759257539</v>
      </c>
      <c r="G61" s="68"/>
      <c r="H61" s="93">
        <f>'6050_Module3Project_Data'!E61</f>
        <v>357.11999509999998</v>
      </c>
      <c r="I61" s="95" cm="1">
        <f t="array" ref="I61">TREND($H$52:$H$253,$A$52:$A$253,A61)</f>
        <v>403.45369905552241</v>
      </c>
      <c r="J61" s="59">
        <f t="shared" si="6"/>
        <v>0.12974267638682108</v>
      </c>
      <c r="K61" s="78">
        <f t="shared" si="7"/>
        <v>0.10378144530765271</v>
      </c>
    </row>
    <row r="62" spans="1:11" x14ac:dyDescent="0.2">
      <c r="A62" s="92">
        <v>61</v>
      </c>
      <c r="C62" s="93">
        <f>'6050_Module3Project_Data'!C62</f>
        <v>98.197502139999997</v>
      </c>
      <c r="D62" s="94" cm="1">
        <f t="array" ref="D62">TREND($C$52:$C$253,$A$52:$A$253,A62)</f>
        <v>113.05267599388098</v>
      </c>
      <c r="E62" s="76">
        <f t="shared" si="3"/>
        <v>0.15127853081947024</v>
      </c>
      <c r="F62" s="77">
        <f t="shared" si="4"/>
        <v>0.11091872872776443</v>
      </c>
      <c r="G62" s="68"/>
      <c r="H62" s="93">
        <f>'6050_Module3Project_Data'!E62</f>
        <v>370.9599915</v>
      </c>
      <c r="I62" s="95" cm="1">
        <f t="array" ref="I62">TREND($H$52:$H$253,$A$52:$A$253,A62)</f>
        <v>404.16787926036386</v>
      </c>
      <c r="J62" s="59">
        <f t="shared" si="6"/>
        <v>8.9518785101556864E-2</v>
      </c>
      <c r="K62" s="78">
        <f t="shared" si="7"/>
        <v>7.4381331367187331E-2</v>
      </c>
    </row>
    <row r="63" spans="1:11" x14ac:dyDescent="0.2">
      <c r="A63" s="92">
        <v>62</v>
      </c>
      <c r="C63" s="93">
        <f>'6050_Module3Project_Data'!C63</f>
        <v>97.486000059999995</v>
      </c>
      <c r="D63" s="94" cm="1">
        <f t="array" ref="D63">TREND($C$52:$C$253,$A$52:$A$253,A63)</f>
        <v>113.38307774266147</v>
      </c>
      <c r="E63" s="76">
        <f t="shared" si="3"/>
        <v>0.16307036572305003</v>
      </c>
      <c r="F63" s="77">
        <f t="shared" si="4"/>
        <v>0.11869828413934448</v>
      </c>
      <c r="G63" s="68"/>
      <c r="H63" s="93">
        <f>'6050_Module3Project_Data'!E63</f>
        <v>375.5</v>
      </c>
      <c r="I63" s="95" cm="1">
        <f t="array" ref="I63">TREND($H$52:$H$253,$A$52:$A$253,A63)</f>
        <v>404.88205946520532</v>
      </c>
      <c r="J63" s="59">
        <f t="shared" si="6"/>
        <v>7.8247828136365688E-2</v>
      </c>
      <c r="K63" s="78">
        <f t="shared" si="7"/>
        <v>6.5811975669839873E-2</v>
      </c>
    </row>
    <row r="64" spans="1:11" x14ac:dyDescent="0.2">
      <c r="A64" s="92">
        <v>63</v>
      </c>
      <c r="C64" s="93">
        <f>'6050_Module3Project_Data'!C64</f>
        <v>95.385002139999997</v>
      </c>
      <c r="D64" s="94" cm="1">
        <f t="array" ref="D64">TREND($C$52:$C$253,$A$52:$A$253,A64)</f>
        <v>113.71347949144194</v>
      </c>
      <c r="E64" s="76">
        <f t="shared" si="3"/>
        <v>0.19215261246773976</v>
      </c>
      <c r="F64" s="77">
        <f t="shared" si="4"/>
        <v>0.13685275092263161</v>
      </c>
      <c r="G64" s="68"/>
      <c r="H64" s="93">
        <f>'6050_Module3Project_Data'!E64</f>
        <v>364.07998659999998</v>
      </c>
      <c r="I64" s="95" cm="1">
        <f t="array" ref="I64">TREND($H$52:$H$253,$A$52:$A$253,A64)</f>
        <v>405.59623967004677</v>
      </c>
      <c r="J64" s="59">
        <f t="shared" si="6"/>
        <v>0.11403058283359865</v>
      </c>
      <c r="K64" s="78">
        <f t="shared" si="7"/>
        <v>9.2990984521844899E-2</v>
      </c>
    </row>
    <row r="65" spans="1:11" x14ac:dyDescent="0.2">
      <c r="A65" s="92">
        <v>64</v>
      </c>
      <c r="C65" s="93">
        <f>'6050_Module3Project_Data'!C65</f>
        <v>95.941497799999993</v>
      </c>
      <c r="D65" s="94" cm="1">
        <f t="array" ref="D65">TREND($C$52:$C$253,$A$52:$A$253,A65)</f>
        <v>114.04388124022243</v>
      </c>
      <c r="E65" s="76">
        <f t="shared" si="3"/>
        <v>0.18868147626753479</v>
      </c>
      <c r="F65" s="77">
        <f t="shared" si="4"/>
        <v>0.13516458157152003</v>
      </c>
      <c r="G65" s="68"/>
      <c r="H65" s="93">
        <f>'6050_Module3Project_Data'!E65</f>
        <v>370.07998659999998</v>
      </c>
      <c r="I65" s="95" cm="1">
        <f t="array" ref="I65">TREND($H$52:$H$253,$A$52:$A$253,A65)</f>
        <v>406.31041987488823</v>
      </c>
      <c r="J65" s="59">
        <f t="shared" si="6"/>
        <v>9.7898926142276951E-2</v>
      </c>
      <c r="K65" s="78">
        <f t="shared" si="7"/>
        <v>8.1151438551077079E-2</v>
      </c>
    </row>
    <row r="66" spans="1:11" x14ac:dyDescent="0.2">
      <c r="A66" s="92">
        <v>65</v>
      </c>
      <c r="C66" s="93">
        <f>'6050_Module3Project_Data'!C66</f>
        <v>95.329498290000004</v>
      </c>
      <c r="D66" s="94" cm="1">
        <f t="array" ref="D66">TREND($C$52:$C$253,$A$52:$A$253,A66)</f>
        <v>114.37428298900292</v>
      </c>
      <c r="E66" s="76">
        <f t="shared" si="3"/>
        <v>0.1997785055058944</v>
      </c>
      <c r="F66" s="77">
        <f t="shared" si="4"/>
        <v>0.14220118380879823</v>
      </c>
      <c r="G66" s="68"/>
      <c r="H66" s="93">
        <f>'6050_Module3Project_Data'!E66</f>
        <v>361.76000979999998</v>
      </c>
      <c r="I66" s="95" cm="1">
        <f t="array" ref="I66">TREND($H$52:$H$253,$A$52:$A$253,A66)</f>
        <v>407.02460007972968</v>
      </c>
      <c r="J66" s="59">
        <f t="shared" si="6"/>
        <v>0.12512325589761664</v>
      </c>
      <c r="K66" s="78">
        <f t="shared" si="7"/>
        <v>0.10138677030868316</v>
      </c>
    </row>
    <row r="67" spans="1:11" x14ac:dyDescent="0.2">
      <c r="A67" s="92">
        <v>66</v>
      </c>
      <c r="C67" s="93">
        <f>'6050_Module3Project_Data'!C67</f>
        <v>99.879501340000004</v>
      </c>
      <c r="D67" s="94" cm="1">
        <f t="array" ref="D67">TREND($C$52:$C$253,$A$52:$A$253,A67)</f>
        <v>114.70468473778341</v>
      </c>
      <c r="E67" s="76">
        <f t="shared" si="3"/>
        <v>0.14843069097148343</v>
      </c>
      <c r="F67" s="77">
        <f t="shared" si="4"/>
        <v>0.11069479979249719</v>
      </c>
      <c r="G67" s="68"/>
      <c r="H67" s="93">
        <f>'6050_Module3Project_Data'!E67</f>
        <v>379.9599915</v>
      </c>
      <c r="I67" s="95" cm="1">
        <f t="array" ref="I67">TREND($H$52:$H$253,$A$52:$A$253,A67)</f>
        <v>407.73878028457113</v>
      </c>
      <c r="J67" s="59">
        <f t="shared" si="6"/>
        <v>7.3109773149816315E-2</v>
      </c>
      <c r="K67" s="78">
        <f t="shared" si="7"/>
        <v>6.2220858745207136E-2</v>
      </c>
    </row>
    <row r="68" spans="1:11" x14ac:dyDescent="0.2">
      <c r="A68" s="92">
        <v>67</v>
      </c>
      <c r="C68" s="93">
        <f>'6050_Module3Project_Data'!C68</f>
        <v>100.58000180000001</v>
      </c>
      <c r="D68" s="94" cm="1">
        <f t="array" ref="D68">TREND($C$52:$C$253,$A$52:$A$253,A68)</f>
        <v>115.03508648656388</v>
      </c>
      <c r="E68" s="76">
        <f t="shared" si="3"/>
        <v>0.14371728403134587</v>
      </c>
      <c r="F68" s="77">
        <f t="shared" si="4"/>
        <v>0.10793139365830852</v>
      </c>
      <c r="G68" s="68"/>
      <c r="H68" s="93">
        <f>'6050_Module3Project_Data'!E68</f>
        <v>372.27999879999999</v>
      </c>
      <c r="I68" s="95" cm="1">
        <f t="array" ref="I68">TREND($H$52:$H$253,$A$52:$A$253,A68)</f>
        <v>408.45296048941253</v>
      </c>
      <c r="J68" s="59">
        <f t="shared" si="6"/>
        <v>9.7166008934167186E-2</v>
      </c>
      <c r="K68" s="78">
        <f t="shared" si="7"/>
        <v>8.1022709705860743E-2</v>
      </c>
    </row>
    <row r="69" spans="1:11" x14ac:dyDescent="0.2">
      <c r="A69" s="92">
        <v>68</v>
      </c>
      <c r="C69" s="93">
        <f>'6050_Module3Project_Data'!C69</f>
        <v>102.1500015</v>
      </c>
      <c r="D69" s="94" cm="1">
        <f t="array" ref="D69">TREND($C$52:$C$253,$A$52:$A$253,A69)</f>
        <v>115.36548823534437</v>
      </c>
      <c r="E69" s="76">
        <f t="shared" si="3"/>
        <v>0.12937333863225026</v>
      </c>
      <c r="F69" s="77">
        <f t="shared" si="4"/>
        <v>9.8675720837832701E-2</v>
      </c>
      <c r="G69" s="68"/>
      <c r="H69" s="93">
        <f>'6050_Module3Project_Data'!E69</f>
        <v>371.11999509999998</v>
      </c>
      <c r="I69" s="95" cm="1">
        <f t="array" ref="I69">TREND($H$52:$H$253,$A$52:$A$253,A69)</f>
        <v>409.16714069425399</v>
      </c>
      <c r="J69" s="59">
        <f t="shared" si="6"/>
        <v>0.10251979439696324</v>
      </c>
      <c r="K69" s="78">
        <f t="shared" si="7"/>
        <v>8.522063686928158E-2</v>
      </c>
    </row>
    <row r="70" spans="1:11" x14ac:dyDescent="0.2">
      <c r="A70" s="92">
        <v>69</v>
      </c>
      <c r="C70" s="93">
        <f>'6050_Module3Project_Data'!C70</f>
        <v>102.1380005</v>
      </c>
      <c r="D70" s="94" cm="1">
        <f t="array" ref="D70">TREND($C$52:$C$253,$A$52:$A$253,A70)</f>
        <v>115.69588998412486</v>
      </c>
      <c r="E70" s="76">
        <f t="shared" ref="E70:E133" si="10">ABS((C70-D70)/C70)</f>
        <v>0.13274089386667459</v>
      </c>
      <c r="F70" s="77">
        <f t="shared" ref="F70:F133" si="11">ABS((C70-D70)/AVERAGE($C$2:$C$253))</f>
        <v>0.1012323302710977</v>
      </c>
      <c r="G70" s="68"/>
      <c r="H70" s="93">
        <f>'6050_Module3Project_Data'!E70</f>
        <v>370.72000120000001</v>
      </c>
      <c r="I70" s="95" cm="1">
        <f t="array" ref="I70">TREND($H$52:$H$253,$A$52:$A$253,A70)</f>
        <v>409.88132089909544</v>
      </c>
      <c r="J70" s="59">
        <f t="shared" ref="J70:J133" si="12">ABS((H70-I70)/H70)</f>
        <v>0.1056358426098738</v>
      </c>
      <c r="K70" s="78">
        <f t="shared" ref="K70:K133" si="13">ABS((H70-I70)/AVERAGE($H$2:$H$253))</f>
        <v>8.77162413440674E-2</v>
      </c>
    </row>
    <row r="71" spans="1:11" x14ac:dyDescent="0.2">
      <c r="A71" s="92">
        <v>70</v>
      </c>
      <c r="C71" s="93">
        <f>'6050_Module3Project_Data'!C71</f>
        <v>108.4434967</v>
      </c>
      <c r="D71" s="94" cm="1">
        <f t="array" ref="D71">TREND($C$52:$C$253,$A$52:$A$253,A71)</f>
        <v>116.02629173290535</v>
      </c>
      <c r="E71" s="76">
        <f t="shared" si="10"/>
        <v>6.9923925949036209E-2</v>
      </c>
      <c r="F71" s="77">
        <f t="shared" si="11"/>
        <v>5.6618252571533099E-2</v>
      </c>
      <c r="G71" s="68"/>
      <c r="H71" s="93">
        <f>'6050_Module3Project_Data'!E71</f>
        <v>396.72000120000001</v>
      </c>
      <c r="I71" s="95" cm="1">
        <f t="array" ref="I71">TREND($H$52:$H$253,$A$52:$A$253,A71)</f>
        <v>410.5955011039369</v>
      </c>
      <c r="J71" s="59">
        <f t="shared" si="12"/>
        <v>3.4975549158011252E-2</v>
      </c>
      <c r="K71" s="78">
        <f t="shared" si="13"/>
        <v>3.1079307533433943E-2</v>
      </c>
    </row>
    <row r="72" spans="1:11" x14ac:dyDescent="0.2">
      <c r="A72" s="92">
        <v>71</v>
      </c>
      <c r="C72" s="93">
        <f>'6050_Module3Project_Data'!C72</f>
        <v>114.1660004</v>
      </c>
      <c r="D72" s="94" cm="1">
        <f t="array" ref="D72">TREND($C$52:$C$253,$A$52:$A$253,A72)</f>
        <v>116.35669348168582</v>
      </c>
      <c r="E72" s="76">
        <f t="shared" si="10"/>
        <v>1.9188664523679171E-2</v>
      </c>
      <c r="F72" s="77">
        <f t="shared" si="11"/>
        <v>1.6357189356610458E-2</v>
      </c>
      <c r="G72" s="68"/>
      <c r="H72" s="93">
        <f>'6050_Module3Project_Data'!E72</f>
        <v>413.5499878</v>
      </c>
      <c r="I72" s="95" cm="1">
        <f t="array" ref="I72">TREND($H$52:$H$253,$A$52:$A$253,A72)</f>
        <v>411.30968130877835</v>
      </c>
      <c r="J72" s="59">
        <f t="shared" si="12"/>
        <v>5.4172568185519967E-3</v>
      </c>
      <c r="K72" s="78">
        <f t="shared" si="13"/>
        <v>5.017993938371228E-3</v>
      </c>
    </row>
    <row r="73" spans="1:11" x14ac:dyDescent="0.2">
      <c r="A73" s="92">
        <v>72</v>
      </c>
      <c r="C73" s="93">
        <f>'6050_Module3Project_Data'!C73</f>
        <v>115.3840027</v>
      </c>
      <c r="D73" s="94" cm="1">
        <f t="array" ref="D73">TREND($C$52:$C$253,$A$52:$A$253,A73)</f>
        <v>116.68709523046631</v>
      </c>
      <c r="E73" s="76">
        <f t="shared" si="10"/>
        <v>1.1293528565258516E-2</v>
      </c>
      <c r="F73" s="77">
        <f t="shared" si="11"/>
        <v>9.7297660946733585E-3</v>
      </c>
      <c r="G73" s="68"/>
      <c r="H73" s="93">
        <f>'6050_Module3Project_Data'!E73</f>
        <v>426.75</v>
      </c>
      <c r="I73" s="95" cm="1">
        <f t="array" ref="I73">TREND($H$52:$H$253,$A$52:$A$253,A73)</f>
        <v>412.02386151361981</v>
      </c>
      <c r="J73" s="59">
        <f t="shared" si="12"/>
        <v>3.4507647302589789E-2</v>
      </c>
      <c r="K73" s="78">
        <f t="shared" si="13"/>
        <v>3.298462685789727E-2</v>
      </c>
    </row>
    <row r="74" spans="1:11" x14ac:dyDescent="0.2">
      <c r="A74" s="92">
        <v>73</v>
      </c>
      <c r="C74" s="93">
        <f>'6050_Module3Project_Data'!C74</f>
        <v>120.4095001</v>
      </c>
      <c r="D74" s="94" cm="1">
        <f t="array" ref="D74">TREND($C$52:$C$253,$A$52:$A$253,A74)</f>
        <v>117.0174969792468</v>
      </c>
      <c r="E74" s="76">
        <f t="shared" si="10"/>
        <v>2.8170560611381543E-2</v>
      </c>
      <c r="F74" s="77">
        <f t="shared" si="11"/>
        <v>2.5326978848938964E-2</v>
      </c>
      <c r="G74" s="68"/>
      <c r="H74" s="93">
        <f>'6050_Module3Project_Data'!E74</f>
        <v>439.17001340000002</v>
      </c>
      <c r="I74" s="95" cm="1">
        <f t="array" ref="I74">TREND($H$52:$H$253,$A$52:$A$253,A74)</f>
        <v>412.7380417184612</v>
      </c>
      <c r="J74" s="59">
        <f t="shared" si="12"/>
        <v>6.0186194127658563E-2</v>
      </c>
      <c r="K74" s="78">
        <f t="shared" si="13"/>
        <v>5.9204164339511971E-2</v>
      </c>
    </row>
    <row r="75" spans="1:11" x14ac:dyDescent="0.2">
      <c r="A75" s="92">
        <v>74</v>
      </c>
      <c r="C75" s="93">
        <f>'6050_Module3Project_Data'!C75</f>
        <v>118.75</v>
      </c>
      <c r="D75" s="94" cm="1">
        <f t="array" ref="D75">TREND($C$52:$C$253,$A$52:$A$253,A75)</f>
        <v>117.34789872802727</v>
      </c>
      <c r="E75" s="76">
        <f t="shared" si="10"/>
        <v>1.1807168606086108E-2</v>
      </c>
      <c r="F75" s="77">
        <f t="shared" si="11"/>
        <v>1.0469032012988931E-2</v>
      </c>
      <c r="G75" s="68"/>
      <c r="H75" s="93">
        <f>'6050_Module3Project_Data'!E75</f>
        <v>422.9599915</v>
      </c>
      <c r="I75" s="95" cm="1">
        <f t="array" ref="I75">TREND($H$52:$H$253,$A$52:$A$253,A75)</f>
        <v>413.45222192330266</v>
      </c>
      <c r="J75" s="59">
        <f t="shared" si="12"/>
        <v>2.2479122772294982E-2</v>
      </c>
      <c r="K75" s="78">
        <f t="shared" si="13"/>
        <v>2.1296162060969296E-2</v>
      </c>
    </row>
    <row r="76" spans="1:11" x14ac:dyDescent="0.2">
      <c r="A76" s="92">
        <v>75</v>
      </c>
      <c r="C76" s="93">
        <f>'6050_Module3Project_Data'!C76</f>
        <v>119.68049619999999</v>
      </c>
      <c r="D76" s="94" cm="1">
        <f t="array" ref="D76">TREND($C$52:$C$253,$A$52:$A$253,A76)</f>
        <v>117.67830047680776</v>
      </c>
      <c r="E76" s="76">
        <f t="shared" si="10"/>
        <v>1.6729507202629983E-2</v>
      </c>
      <c r="F76" s="77">
        <f t="shared" si="11"/>
        <v>1.4949741178736146E-2</v>
      </c>
      <c r="G76" s="68"/>
      <c r="H76" s="93">
        <f>'6050_Module3Project_Data'!E76</f>
        <v>437.48999020000002</v>
      </c>
      <c r="I76" s="95" cm="1">
        <f t="array" ref="I76">TREND($H$52:$H$253,$A$52:$A$253,A76)</f>
        <v>414.16640212814411</v>
      </c>
      <c r="J76" s="59">
        <f t="shared" si="12"/>
        <v>5.3312278210510489E-2</v>
      </c>
      <c r="K76" s="78">
        <f t="shared" si="13"/>
        <v>5.2241791033609646E-2</v>
      </c>
    </row>
    <row r="77" spans="1:11" x14ac:dyDescent="0.2">
      <c r="A77" s="92">
        <v>76</v>
      </c>
      <c r="C77" s="93">
        <f>'6050_Module3Project_Data'!C77</f>
        <v>116.4059982</v>
      </c>
      <c r="D77" s="94" cm="1">
        <f t="array" ref="D77">TREND($C$52:$C$253,$A$52:$A$253,A77)</f>
        <v>118.00870222558825</v>
      </c>
      <c r="E77" s="76">
        <f t="shared" si="10"/>
        <v>1.3768225438302651E-2</v>
      </c>
      <c r="F77" s="77">
        <f t="shared" si="11"/>
        <v>1.1966867220384377E-2</v>
      </c>
      <c r="G77" s="68"/>
      <c r="H77" s="93">
        <f>'6050_Module3Project_Data'!E77</f>
        <v>433.82998659999998</v>
      </c>
      <c r="I77" s="95" cm="1">
        <f t="array" ref="I77">TREND($H$52:$H$253,$A$52:$A$253,A77)</f>
        <v>414.88058233298557</v>
      </c>
      <c r="J77" s="59">
        <f t="shared" si="12"/>
        <v>4.3679332578008601E-2</v>
      </c>
      <c r="K77" s="78">
        <f t="shared" si="13"/>
        <v>4.2444190614192474E-2</v>
      </c>
    </row>
    <row r="78" spans="1:11" x14ac:dyDescent="0.2">
      <c r="A78" s="92">
        <v>77</v>
      </c>
      <c r="C78" s="93">
        <f>'6050_Module3Project_Data'!C78</f>
        <v>118.1744995</v>
      </c>
      <c r="D78" s="94" cm="1">
        <f t="array" ref="D78">TREND($C$52:$C$253,$A$52:$A$253,A78)</f>
        <v>118.33910397436873</v>
      </c>
      <c r="E78" s="76">
        <f t="shared" si="10"/>
        <v>1.3928933489473323E-3</v>
      </c>
      <c r="F78" s="77">
        <f t="shared" si="11"/>
        <v>1.2290478199359128E-3</v>
      </c>
      <c r="G78" s="68"/>
      <c r="H78" s="93">
        <f>'6050_Module3Project_Data'!E78</f>
        <v>421.42001340000002</v>
      </c>
      <c r="I78" s="95" cm="1">
        <f t="array" ref="I78">TREND($H$52:$H$253,$A$52:$A$253,A78)</f>
        <v>415.59476253782702</v>
      </c>
      <c r="J78" s="59">
        <f t="shared" si="12"/>
        <v>1.3822909868886148E-2</v>
      </c>
      <c r="K78" s="78">
        <f t="shared" si="13"/>
        <v>1.304780110686376E-2</v>
      </c>
    </row>
    <row r="79" spans="1:11" x14ac:dyDescent="0.2">
      <c r="A79" s="92">
        <v>78</v>
      </c>
      <c r="C79" s="93">
        <f>'6050_Module3Project_Data'!C79</f>
        <v>119.9725037</v>
      </c>
      <c r="D79" s="94" cm="1">
        <f t="array" ref="D79">TREND($C$52:$C$253,$A$52:$A$253,A79)</f>
        <v>118.66950572314921</v>
      </c>
      <c r="E79" s="76">
        <f t="shared" si="10"/>
        <v>1.0860805073377743E-2</v>
      </c>
      <c r="F79" s="77">
        <f t="shared" si="11"/>
        <v>9.7290600937248763E-3</v>
      </c>
      <c r="G79" s="68"/>
      <c r="H79" s="93">
        <f>'6050_Module3Project_Data'!E79</f>
        <v>426.7000122</v>
      </c>
      <c r="I79" s="95" cm="1">
        <f t="array" ref="I79">TREND($H$52:$H$253,$A$52:$A$253,A79)</f>
        <v>416.30894274266848</v>
      </c>
      <c r="J79" s="59">
        <f t="shared" si="12"/>
        <v>2.4352165831345446E-2</v>
      </c>
      <c r="K79" s="78">
        <f t="shared" si="13"/>
        <v>2.3274638427553122E-2</v>
      </c>
    </row>
    <row r="80" spans="1:11" x14ac:dyDescent="0.2">
      <c r="A80" s="92">
        <v>79</v>
      </c>
      <c r="C80" s="93">
        <f>'6050_Module3Project_Data'!C80</f>
        <v>120.5110016</v>
      </c>
      <c r="D80" s="94" cm="1">
        <f t="array" ref="D80">TREND($C$52:$C$253,$A$52:$A$253,A80)</f>
        <v>118.9999074719297</v>
      </c>
      <c r="E80" s="76">
        <f t="shared" si="10"/>
        <v>1.253905542239139E-2</v>
      </c>
      <c r="F80" s="77">
        <f t="shared" si="11"/>
        <v>1.1282846052303756E-2</v>
      </c>
      <c r="G80" s="68"/>
      <c r="H80" s="93">
        <f>'6050_Module3Project_Data'!E80</f>
        <v>424.98999020000002</v>
      </c>
      <c r="I80" s="95" cm="1">
        <f t="array" ref="I80">TREND($H$52:$H$253,$A$52:$A$253,A80)</f>
        <v>417.02312294750993</v>
      </c>
      <c r="J80" s="59">
        <f t="shared" si="12"/>
        <v>1.8746011520744024E-2</v>
      </c>
      <c r="K80" s="78">
        <f t="shared" si="13"/>
        <v>1.7844742108926163E-2</v>
      </c>
    </row>
    <row r="81" spans="1:11" x14ac:dyDescent="0.2">
      <c r="A81" s="92">
        <v>80</v>
      </c>
      <c r="C81" s="93">
        <f>'6050_Module3Project_Data'!C81</f>
        <v>118.8000031</v>
      </c>
      <c r="D81" s="94" cm="1">
        <f t="array" ref="D81">TREND($C$52:$C$253,$A$52:$A$253,A81)</f>
        <v>119.33030922071018</v>
      </c>
      <c r="E81" s="76">
        <f t="shared" si="10"/>
        <v>4.4638561184530742E-3</v>
      </c>
      <c r="F81" s="77">
        <f t="shared" si="11"/>
        <v>3.9596225075722172E-3</v>
      </c>
      <c r="G81" s="68"/>
      <c r="H81" s="93">
        <f>'6050_Module3Project_Data'!E81</f>
        <v>421.38000490000002</v>
      </c>
      <c r="I81" s="95" cm="1">
        <f t="array" ref="I81">TREND($H$52:$H$253,$A$52:$A$253,A81)</f>
        <v>417.73730315235139</v>
      </c>
      <c r="J81" s="59">
        <f t="shared" si="12"/>
        <v>8.6446952994675176E-3</v>
      </c>
      <c r="K81" s="78">
        <f t="shared" si="13"/>
        <v>8.1591761487186006E-3</v>
      </c>
    </row>
    <row r="82" spans="1:11" x14ac:dyDescent="0.2">
      <c r="A82" s="92">
        <v>81</v>
      </c>
      <c r="C82" s="93">
        <f>'6050_Module3Project_Data'!C82</f>
        <v>115.70400239999999</v>
      </c>
      <c r="D82" s="94" cm="1">
        <f t="array" ref="D82">TREND($C$52:$C$253,$A$52:$A$253,A82)</f>
        <v>119.66071096949067</v>
      </c>
      <c r="E82" s="76">
        <f t="shared" si="10"/>
        <v>3.4196816768809306E-2</v>
      </c>
      <c r="F82" s="77">
        <f t="shared" si="11"/>
        <v>2.9543449897726986E-2</v>
      </c>
      <c r="G82" s="68"/>
      <c r="H82" s="93">
        <f>'6050_Module3Project_Data'!E82</f>
        <v>403.82998659999998</v>
      </c>
      <c r="I82" s="95" cm="1">
        <f t="array" ref="I82">TREND($H$52:$H$253,$A$52:$A$253,A82)</f>
        <v>418.45148335719279</v>
      </c>
      <c r="J82" s="59">
        <f t="shared" si="12"/>
        <v>3.6207060501615561E-2</v>
      </c>
      <c r="K82" s="78">
        <f t="shared" si="13"/>
        <v>3.2750243051565174E-2</v>
      </c>
    </row>
    <row r="83" spans="1:11" x14ac:dyDescent="0.2">
      <c r="A83" s="92">
        <v>82</v>
      </c>
      <c r="C83" s="93">
        <f>'6050_Module3Project_Data'!C83</f>
        <v>118.635498</v>
      </c>
      <c r="D83" s="94" cm="1">
        <f t="array" ref="D83">TREND($C$52:$C$253,$A$52:$A$253,A83)</f>
        <v>119.99111271827115</v>
      </c>
      <c r="E83" s="76">
        <f t="shared" si="10"/>
        <v>1.1426720847677105E-2</v>
      </c>
      <c r="F83" s="77">
        <f t="shared" si="11"/>
        <v>1.0121932107580152E-2</v>
      </c>
      <c r="G83" s="68"/>
      <c r="H83" s="93">
        <f>'6050_Module3Project_Data'!E83</f>
        <v>411.89001459999997</v>
      </c>
      <c r="I83" s="95" cm="1">
        <f t="array" ref="I83">TREND($H$52:$H$253,$A$52:$A$253,A83)</f>
        <v>419.16566356203424</v>
      </c>
      <c r="J83" s="59">
        <f t="shared" si="12"/>
        <v>1.766405764679654E-2</v>
      </c>
      <c r="K83" s="78">
        <f t="shared" si="13"/>
        <v>1.6296503416948244E-2</v>
      </c>
    </row>
    <row r="84" spans="1:11" x14ac:dyDescent="0.2">
      <c r="A84" s="92">
        <v>83</v>
      </c>
      <c r="C84" s="93">
        <f>'6050_Module3Project_Data'!C84</f>
        <v>123.6999969</v>
      </c>
      <c r="D84" s="94" cm="1">
        <f t="array" ref="D84">TREND($C$52:$C$253,$A$52:$A$253,A84)</f>
        <v>120.32151446705164</v>
      </c>
      <c r="E84" s="76">
        <f t="shared" si="10"/>
        <v>2.7311903941918042E-2</v>
      </c>
      <c r="F84" s="77">
        <f t="shared" si="11"/>
        <v>2.5226024291450141E-2</v>
      </c>
      <c r="G84" s="68"/>
      <c r="H84" s="93">
        <f>'6050_Module3Project_Data'!E84</f>
        <v>419.85000609999997</v>
      </c>
      <c r="I84" s="95" cm="1">
        <f t="array" ref="I84">TREND($H$52:$H$253,$A$52:$A$253,A84)</f>
        <v>419.87984376687569</v>
      </c>
      <c r="J84" s="59">
        <f t="shared" si="12"/>
        <v>7.1067444187709932E-5</v>
      </c>
      <c r="K84" s="78">
        <f t="shared" si="13"/>
        <v>6.683247676342022E-5</v>
      </c>
    </row>
    <row r="85" spans="1:11" x14ac:dyDescent="0.2">
      <c r="A85" s="92">
        <v>84</v>
      </c>
      <c r="C85" s="93">
        <f>'6050_Module3Project_Data'!C85</f>
        <v>114.302002</v>
      </c>
      <c r="D85" s="94" cm="1">
        <f t="array" ref="D85">TREND($C$52:$C$253,$A$52:$A$253,A85)</f>
        <v>120.65191621583213</v>
      </c>
      <c r="E85" s="76">
        <f t="shared" si="10"/>
        <v>5.5553831995279739E-2</v>
      </c>
      <c r="F85" s="77">
        <f t="shared" si="11"/>
        <v>4.7412734396672901E-2</v>
      </c>
      <c r="G85" s="68"/>
      <c r="H85" s="93">
        <f>'6050_Module3Project_Data'!E85</f>
        <v>415.26998900000001</v>
      </c>
      <c r="I85" s="95" cm="1">
        <f t="array" ref="I85">TREND($H$52:$H$253,$A$52:$A$253,A85)</f>
        <v>420.59402397171715</v>
      </c>
      <c r="J85" s="59">
        <f t="shared" si="12"/>
        <v>1.2820659119956631E-2</v>
      </c>
      <c r="K85" s="78">
        <f t="shared" si="13"/>
        <v>1.1925142975051038E-2</v>
      </c>
    </row>
    <row r="86" spans="1:11" x14ac:dyDescent="0.2">
      <c r="A86" s="92">
        <v>85</v>
      </c>
      <c r="C86" s="93">
        <f>'6050_Module3Project_Data'!C86</f>
        <v>115.7994995</v>
      </c>
      <c r="D86" s="94" cm="1">
        <f t="array" ref="D86">TREND($C$52:$C$253,$A$52:$A$253,A86)</f>
        <v>120.98231796461261</v>
      </c>
      <c r="E86" s="76">
        <f t="shared" si="10"/>
        <v>4.475682958036109E-2</v>
      </c>
      <c r="F86" s="77">
        <f t="shared" si="11"/>
        <v>3.869841181100863E-2</v>
      </c>
      <c r="G86" s="68"/>
      <c r="H86" s="93">
        <f>'6050_Module3Project_Data'!E86</f>
        <v>428.14999390000003</v>
      </c>
      <c r="I86" s="95" cm="1">
        <f t="array" ref="I86">TREND($H$52:$H$253,$A$52:$A$253,A86)</f>
        <v>421.3082041765586</v>
      </c>
      <c r="J86" s="59">
        <f t="shared" si="12"/>
        <v>1.5979889807120753E-2</v>
      </c>
      <c r="K86" s="78">
        <f t="shared" si="13"/>
        <v>1.5324715387990621E-2</v>
      </c>
    </row>
    <row r="87" spans="1:11" x14ac:dyDescent="0.2">
      <c r="A87" s="92">
        <v>86</v>
      </c>
      <c r="C87" s="93">
        <f>'6050_Module3Project_Data'!C87</f>
        <v>115.88999939999999</v>
      </c>
      <c r="D87" s="94" cm="1">
        <f t="array" ref="D87">TREND($C$52:$C$253,$A$52:$A$253,A87)</f>
        <v>121.31271971339309</v>
      </c>
      <c r="E87" s="76">
        <f t="shared" si="10"/>
        <v>4.6791960837589755E-2</v>
      </c>
      <c r="F87" s="77">
        <f t="shared" si="11"/>
        <v>4.0489680519669391E-2</v>
      </c>
      <c r="G87" s="68"/>
      <c r="H87" s="93">
        <f>'6050_Module3Project_Data'!E87</f>
        <v>424.67999270000001</v>
      </c>
      <c r="I87" s="95" cm="1">
        <f t="array" ref="I87">TREND($H$52:$H$253,$A$52:$A$253,A87)</f>
        <v>422.02238438140006</v>
      </c>
      <c r="J87" s="59">
        <f t="shared" si="12"/>
        <v>6.2579079878559932E-3</v>
      </c>
      <c r="K87" s="78">
        <f t="shared" si="13"/>
        <v>5.9526955287387681E-3</v>
      </c>
    </row>
    <row r="88" spans="1:11" x14ac:dyDescent="0.2">
      <c r="A88" s="92">
        <v>87</v>
      </c>
      <c r="C88" s="93">
        <f>'6050_Module3Project_Data'!C88</f>
        <v>117.56300349999999</v>
      </c>
      <c r="D88" s="94" cm="1">
        <f t="array" ref="D88">TREND($C$52:$C$253,$A$52:$A$253,A88)</f>
        <v>121.64312146217358</v>
      </c>
      <c r="E88" s="76">
        <f t="shared" si="10"/>
        <v>3.4705798939320132E-2</v>
      </c>
      <c r="F88" s="77">
        <f t="shared" si="11"/>
        <v>3.0464907504625226E-2</v>
      </c>
      <c r="G88" s="68"/>
      <c r="H88" s="93">
        <f>'6050_Module3Project_Data'!E88</f>
        <v>434.26000979999998</v>
      </c>
      <c r="I88" s="95" cm="1">
        <f t="array" ref="I88">TREND($H$52:$H$253,$A$52:$A$253,A88)</f>
        <v>422.73656458624146</v>
      </c>
      <c r="J88" s="59">
        <f t="shared" si="12"/>
        <v>2.653581944850433E-2</v>
      </c>
      <c r="K88" s="78">
        <f t="shared" si="13"/>
        <v>2.5811012224609187E-2</v>
      </c>
    </row>
    <row r="89" spans="1:11" x14ac:dyDescent="0.2">
      <c r="A89" s="92">
        <v>88</v>
      </c>
      <c r="C89" s="93">
        <f>'6050_Module3Project_Data'!C89</f>
        <v>118.38050079999999</v>
      </c>
      <c r="D89" s="94" cm="1">
        <f t="array" ref="D89">TREND($C$52:$C$253,$A$52:$A$253,A89)</f>
        <v>121.97352321095406</v>
      </c>
      <c r="E89" s="76">
        <f t="shared" si="10"/>
        <v>3.0351471624742977E-2</v>
      </c>
      <c r="F89" s="77">
        <f t="shared" si="11"/>
        <v>2.6827924198899438E-2</v>
      </c>
      <c r="G89" s="68"/>
      <c r="H89" s="93">
        <f>'6050_Module3Project_Data'!E89</f>
        <v>436.52999879999999</v>
      </c>
      <c r="I89" s="95" cm="1">
        <f t="array" ref="I89">TREND($H$52:$H$253,$A$52:$A$253,A89)</f>
        <v>423.45074479108291</v>
      </c>
      <c r="J89" s="59">
        <f t="shared" si="12"/>
        <v>2.9961867557490474E-2</v>
      </c>
      <c r="K89" s="78">
        <f t="shared" si="13"/>
        <v>2.9295820724678779E-2</v>
      </c>
    </row>
    <row r="90" spans="1:11" x14ac:dyDescent="0.2">
      <c r="A90" s="92">
        <v>89</v>
      </c>
      <c r="C90" s="93">
        <f>'6050_Module3Project_Data'!C90</f>
        <v>118.98049930000001</v>
      </c>
      <c r="D90" s="94" cm="1">
        <f t="array" ref="D90">TREND($C$52:$C$253,$A$52:$A$253,A90)</f>
        <v>122.30392495973454</v>
      </c>
      <c r="E90" s="76">
        <f t="shared" si="10"/>
        <v>2.7932524063080135E-2</v>
      </c>
      <c r="F90" s="77">
        <f t="shared" si="11"/>
        <v>2.4814933357557478E-2</v>
      </c>
      <c r="G90" s="68"/>
      <c r="H90" s="93">
        <f>'6050_Module3Project_Data'!E90</f>
        <v>435.5499878</v>
      </c>
      <c r="I90" s="95" cm="1">
        <f t="array" ref="I90">TREND($H$52:$H$253,$A$52:$A$253,A90)</f>
        <v>424.16492499592437</v>
      </c>
      <c r="J90" s="59">
        <f t="shared" si="12"/>
        <v>2.6139508949552612E-2</v>
      </c>
      <c r="K90" s="78">
        <f t="shared" si="13"/>
        <v>2.5501053700770208E-2</v>
      </c>
    </row>
    <row r="91" spans="1:11" x14ac:dyDescent="0.2">
      <c r="A91" s="92">
        <v>90</v>
      </c>
      <c r="C91" s="93">
        <f>'6050_Module3Project_Data'!C91</f>
        <v>120.4499969</v>
      </c>
      <c r="D91" s="94" cm="1">
        <f t="array" ref="D91">TREND($C$52:$C$253,$A$52:$A$253,A91)</f>
        <v>122.63432670851503</v>
      </c>
      <c r="E91" s="76">
        <f t="shared" si="10"/>
        <v>1.8134743584331557E-2</v>
      </c>
      <c r="F91" s="77">
        <f t="shared" si="11"/>
        <v>1.6309676875262604E-2</v>
      </c>
      <c r="G91" s="68"/>
      <c r="H91" s="93">
        <f>'6050_Module3Project_Data'!E91</f>
        <v>440.51998900000001</v>
      </c>
      <c r="I91" s="95" cm="1">
        <f t="array" ref="I91">TREND($H$52:$H$253,$A$52:$A$253,A91)</f>
        <v>424.87910520076582</v>
      </c>
      <c r="J91" s="59">
        <f t="shared" si="12"/>
        <v>3.5505503018693187E-2</v>
      </c>
      <c r="K91" s="78">
        <f t="shared" si="13"/>
        <v>3.5033536885628248E-2</v>
      </c>
    </row>
    <row r="92" spans="1:11" x14ac:dyDescent="0.2">
      <c r="A92" s="92">
        <v>91</v>
      </c>
      <c r="C92" s="93">
        <f>'6050_Module3Project_Data'!C92</f>
        <v>117.8475037</v>
      </c>
      <c r="D92" s="94" cm="1">
        <f t="array" ref="D92">TREND($C$52:$C$253,$A$52:$A$253,A92)</f>
        <v>122.96472845729551</v>
      </c>
      <c r="E92" s="76">
        <f t="shared" si="10"/>
        <v>4.3422428109484872E-2</v>
      </c>
      <c r="F92" s="77">
        <f t="shared" si="11"/>
        <v>3.8208645033472488E-2</v>
      </c>
      <c r="G92" s="68"/>
      <c r="H92" s="93">
        <f>'6050_Module3Project_Data'!E92</f>
        <v>431.82000729999999</v>
      </c>
      <c r="I92" s="95" cm="1">
        <f t="array" ref="I92">TREND($H$52:$H$253,$A$52:$A$253,A92)</f>
        <v>425.59328540560728</v>
      </c>
      <c r="J92" s="59">
        <f t="shared" si="12"/>
        <v>1.4419716060230613E-2</v>
      </c>
      <c r="K92" s="78">
        <f t="shared" si="13"/>
        <v>1.3947043783704654E-2</v>
      </c>
    </row>
    <row r="93" spans="1:11" x14ac:dyDescent="0.2">
      <c r="A93" s="92">
        <v>92</v>
      </c>
      <c r="C93" s="93">
        <f>'6050_Module3Project_Data'!C93</f>
        <v>118.39600369999999</v>
      </c>
      <c r="D93" s="94" cm="1">
        <f t="array" ref="D93">TREND($C$52:$C$253,$A$52:$A$253,A93)</f>
        <v>123.295130206076</v>
      </c>
      <c r="E93" s="76">
        <f t="shared" si="10"/>
        <v>4.1379154303972522E-2</v>
      </c>
      <c r="F93" s="77">
        <f t="shared" si="11"/>
        <v>3.6580176662723965E-2</v>
      </c>
      <c r="G93" s="68"/>
      <c r="H93" s="93">
        <f>'6050_Module3Project_Data'!E93</f>
        <v>438.26998900000001</v>
      </c>
      <c r="I93" s="95" cm="1">
        <f t="array" ref="I93">TREND($H$52:$H$253,$A$52:$A$253,A93)</f>
        <v>426.30746561044873</v>
      </c>
      <c r="J93" s="59">
        <f t="shared" si="12"/>
        <v>2.7294872315684109E-2</v>
      </c>
      <c r="K93" s="78">
        <f t="shared" si="13"/>
        <v>2.6794489991259635E-2</v>
      </c>
    </row>
    <row r="94" spans="1:11" x14ac:dyDescent="0.2">
      <c r="A94" s="92">
        <v>93</v>
      </c>
      <c r="C94" s="93">
        <f>'6050_Module3Project_Data'!C94</f>
        <v>119.4424973</v>
      </c>
      <c r="D94" s="94" cm="1">
        <f t="array" ref="D94">TREND($C$52:$C$253,$A$52:$A$253,A94)</f>
        <v>123.62553195485648</v>
      </c>
      <c r="E94" s="76">
        <f t="shared" si="10"/>
        <v>3.5021326156217975E-2</v>
      </c>
      <c r="F94" s="77">
        <f t="shared" si="11"/>
        <v>3.1233352817318122E-2</v>
      </c>
      <c r="G94" s="68"/>
      <c r="H94" s="93">
        <f>'6050_Module3Project_Data'!E94</f>
        <v>441.9500122</v>
      </c>
      <c r="I94" s="95" cm="1">
        <f t="array" ref="I94">TREND($H$52:$H$253,$A$52:$A$253,A94)</f>
        <v>427.02164581529019</v>
      </c>
      <c r="J94" s="59">
        <f t="shared" si="12"/>
        <v>3.3778404734954817E-2</v>
      </c>
      <c r="K94" s="78">
        <f t="shared" si="13"/>
        <v>3.3437590937572925E-2</v>
      </c>
    </row>
    <row r="95" spans="1:11" x14ac:dyDescent="0.2">
      <c r="A95" s="92">
        <v>94</v>
      </c>
      <c r="C95" s="93">
        <f>'6050_Module3Project_Data'!C95</f>
        <v>120.4889984</v>
      </c>
      <c r="D95" s="94" cm="1">
        <f t="array" ref="D95">TREND($C$52:$C$253,$A$52:$A$253,A95)</f>
        <v>123.95593370363696</v>
      </c>
      <c r="E95" s="76">
        <f t="shared" si="10"/>
        <v>2.8773874375877945E-2</v>
      </c>
      <c r="F95" s="77">
        <f t="shared" si="11"/>
        <v>2.5886472971863094E-2</v>
      </c>
      <c r="G95" s="68"/>
      <c r="H95" s="93">
        <f>'6050_Module3Project_Data'!E95</f>
        <v>454.19000240000003</v>
      </c>
      <c r="I95" s="95" cm="1">
        <f t="array" ref="I95">TREND($H$52:$H$253,$A$52:$A$253,A95)</f>
        <v>427.73582602013164</v>
      </c>
      <c r="J95" s="59">
        <f t="shared" si="12"/>
        <v>5.8244735111035076E-2</v>
      </c>
      <c r="K95" s="78">
        <f t="shared" si="13"/>
        <v>5.9253899963658832E-2</v>
      </c>
    </row>
    <row r="96" spans="1:11" x14ac:dyDescent="0.2">
      <c r="A96" s="92">
        <v>95</v>
      </c>
      <c r="C96" s="93">
        <f>'6050_Module3Project_Data'!C96</f>
        <v>121.31300349999999</v>
      </c>
      <c r="D96" s="94" cm="1">
        <f t="array" ref="D96">TREND($C$52:$C$253,$A$52:$A$253,A96)</f>
        <v>124.28633545241745</v>
      </c>
      <c r="E96" s="76">
        <f t="shared" si="10"/>
        <v>2.4509589793623842E-2</v>
      </c>
      <c r="F96" s="77">
        <f t="shared" si="11"/>
        <v>2.2200898050185009E-2</v>
      </c>
      <c r="G96" s="68"/>
      <c r="H96" s="93">
        <f>'6050_Module3Project_Data'!E96</f>
        <v>452.57998659999998</v>
      </c>
      <c r="I96" s="95" cm="1">
        <f t="array" ref="I96">TREND($H$52:$H$253,$A$52:$A$253,A96)</f>
        <v>428.45000622497304</v>
      </c>
      <c r="J96" s="59">
        <f t="shared" si="12"/>
        <v>5.3316498938238616E-2</v>
      </c>
      <c r="K96" s="78">
        <f t="shared" si="13"/>
        <v>5.4048004471421419E-2</v>
      </c>
    </row>
    <row r="97" spans="1:11" x14ac:dyDescent="0.2">
      <c r="A97" s="92">
        <v>96</v>
      </c>
      <c r="C97" s="93">
        <f>'6050_Module3Project_Data'!C97</f>
        <v>122.4664993</v>
      </c>
      <c r="D97" s="94" cm="1">
        <f t="array" ref="D97">TREND($C$52:$C$253,$A$52:$A$253,A97)</f>
        <v>124.61673720119794</v>
      </c>
      <c r="E97" s="76">
        <f t="shared" si="10"/>
        <v>1.7557764070079369E-2</v>
      </c>
      <c r="F97" s="77">
        <f t="shared" si="11"/>
        <v>1.6055123744029568E-2</v>
      </c>
      <c r="G97" s="68"/>
      <c r="H97" s="93">
        <f>'6050_Module3Project_Data'!E97</f>
        <v>451.0400085</v>
      </c>
      <c r="I97" s="95" cm="1">
        <f t="array" ref="I97">TREND($H$52:$H$253,$A$52:$A$253,A97)</f>
        <v>429.16418642981449</v>
      </c>
      <c r="J97" s="59">
        <f t="shared" si="12"/>
        <v>4.8500846173129462E-2</v>
      </c>
      <c r="K97" s="78">
        <f t="shared" si="13"/>
        <v>4.899898427969962E-2</v>
      </c>
    </row>
    <row r="98" spans="1:11" x14ac:dyDescent="0.2">
      <c r="A98" s="92">
        <v>97</v>
      </c>
      <c r="C98" s="93">
        <f>'6050_Module3Project_Data'!C98</f>
        <v>124.8970032</v>
      </c>
      <c r="D98" s="94" cm="1">
        <f t="array" ref="D98">TREND($C$52:$C$253,$A$52:$A$253,A98)</f>
        <v>124.94713894997841</v>
      </c>
      <c r="E98" s="76">
        <f t="shared" si="10"/>
        <v>4.0141675695873856E-4</v>
      </c>
      <c r="F98" s="77">
        <f t="shared" si="11"/>
        <v>3.7434726150750199E-4</v>
      </c>
      <c r="G98" s="68"/>
      <c r="H98" s="93">
        <f>'6050_Module3Project_Data'!E98</f>
        <v>447.67001340000002</v>
      </c>
      <c r="I98" s="95" cm="1">
        <f t="array" ref="I98">TREND($H$52:$H$253,$A$52:$A$253,A98)</f>
        <v>429.87836663465595</v>
      </c>
      <c r="J98" s="59">
        <f t="shared" si="12"/>
        <v>3.9742770864232446E-2</v>
      </c>
      <c r="K98" s="78">
        <f t="shared" si="13"/>
        <v>3.9850965022850453E-2</v>
      </c>
    </row>
    <row r="99" spans="1:11" x14ac:dyDescent="0.2">
      <c r="A99" s="92">
        <v>98</v>
      </c>
      <c r="C99" s="93">
        <f>'6050_Module3Project_Data'!C99</f>
        <v>122.33699799999999</v>
      </c>
      <c r="D99" s="94" cm="1">
        <f t="array" ref="D99">TREND($C$52:$C$253,$A$52:$A$253,A99)</f>
        <v>125.27754069875891</v>
      </c>
      <c r="E99" s="76">
        <f t="shared" si="10"/>
        <v>2.4036413732817917E-2</v>
      </c>
      <c r="F99" s="77">
        <f t="shared" si="11"/>
        <v>2.195607140813351E-2</v>
      </c>
      <c r="G99" s="68"/>
      <c r="H99" s="93">
        <f>'6050_Module3Project_Data'!E99</f>
        <v>436.25</v>
      </c>
      <c r="I99" s="95" cm="1">
        <f t="array" ref="I99">TREND($H$52:$H$253,$A$52:$A$253,A99)</f>
        <v>430.5925468394974</v>
      </c>
      <c r="J99" s="59">
        <f t="shared" si="12"/>
        <v>1.2968374006882747E-2</v>
      </c>
      <c r="K99" s="78">
        <f t="shared" si="13"/>
        <v>1.2671956170845423E-2</v>
      </c>
    </row>
    <row r="100" spans="1:11" x14ac:dyDescent="0.2">
      <c r="A100" s="92">
        <v>99</v>
      </c>
      <c r="C100" s="93">
        <f>'6050_Module3Project_Data'!C100</f>
        <v>121.8440018</v>
      </c>
      <c r="D100" s="94" cm="1">
        <f t="array" ref="D100">TREND($C$52:$C$253,$A$52:$A$253,A100)</f>
        <v>125.60794244753939</v>
      </c>
      <c r="E100" s="76">
        <f t="shared" si="10"/>
        <v>3.089147263660693E-2</v>
      </c>
      <c r="F100" s="77">
        <f t="shared" si="11"/>
        <v>2.810411481806761E-2</v>
      </c>
      <c r="G100" s="68"/>
      <c r="H100" s="93">
        <f>'6050_Module3Project_Data'!E100</f>
        <v>429.32000729999999</v>
      </c>
      <c r="I100" s="95" cm="1">
        <f t="array" ref="I100">TREND($H$52:$H$253,$A$52:$A$253,A100)</f>
        <v>431.30672704433886</v>
      </c>
      <c r="J100" s="59">
        <f t="shared" si="12"/>
        <v>4.6275964561572173E-3</v>
      </c>
      <c r="K100" s="78">
        <f t="shared" si="13"/>
        <v>4.4499927458133536E-3</v>
      </c>
    </row>
    <row r="101" spans="1:11" x14ac:dyDescent="0.2">
      <c r="A101" s="92">
        <v>100</v>
      </c>
      <c r="C101" s="93">
        <f>'6050_Module3Project_Data'!C101</f>
        <v>121.09300229999999</v>
      </c>
      <c r="D101" s="94" cm="1">
        <f t="array" ref="D101">TREND($C$52:$C$253,$A$52:$A$253,A101)</f>
        <v>125.93834419631986</v>
      </c>
      <c r="E101" s="76">
        <f t="shared" si="10"/>
        <v>4.0013393047402097E-2</v>
      </c>
      <c r="F101" s="77">
        <f t="shared" si="11"/>
        <v>3.6178584557646651E-2</v>
      </c>
      <c r="G101" s="68"/>
      <c r="H101" s="93">
        <f>'6050_Module3Project_Data'!E101</f>
        <v>414.76998900000001</v>
      </c>
      <c r="I101" s="95" cm="1">
        <f t="array" ref="I101">TREND($H$52:$H$253,$A$52:$A$253,A101)</f>
        <v>432.02090724918025</v>
      </c>
      <c r="J101" s="59">
        <f t="shared" si="12"/>
        <v>4.1591529538508254E-2</v>
      </c>
      <c r="K101" s="78">
        <f t="shared" si="13"/>
        <v>3.8639803770117158E-2</v>
      </c>
    </row>
    <row r="102" spans="1:11" x14ac:dyDescent="0.2">
      <c r="A102" s="92">
        <v>101</v>
      </c>
      <c r="C102" s="93">
        <f>'6050_Module3Project_Data'!C102</f>
        <v>120.51950069999999</v>
      </c>
      <c r="D102" s="94" cm="1">
        <f t="array" ref="D102">TREND($C$52:$C$253,$A$52:$A$253,A102)</f>
        <v>126.26874594510036</v>
      </c>
      <c r="E102" s="76">
        <f t="shared" si="10"/>
        <v>4.7703858808804116E-2</v>
      </c>
      <c r="F102" s="77">
        <f t="shared" si="11"/>
        <v>4.292773548147169E-2</v>
      </c>
      <c r="G102" s="68"/>
      <c r="H102" s="93">
        <f>'6050_Module3Project_Data'!E102</f>
        <v>419.89001459999997</v>
      </c>
      <c r="I102" s="95" cm="1">
        <f t="array" ref="I102">TREND($H$52:$H$253,$A$52:$A$253,A102)</f>
        <v>432.73508745402171</v>
      </c>
      <c r="J102" s="59">
        <f t="shared" si="12"/>
        <v>3.0591517796055106E-2</v>
      </c>
      <c r="K102" s="78">
        <f t="shared" si="13"/>
        <v>2.8771285523647074E-2</v>
      </c>
    </row>
    <row r="103" spans="1:11" x14ac:dyDescent="0.2">
      <c r="A103" s="92">
        <v>102</v>
      </c>
      <c r="C103" s="93">
        <f>'6050_Module3Project_Data'!C103</f>
        <v>120.0550003</v>
      </c>
      <c r="D103" s="94" cm="1">
        <f t="array" ref="D103">TREND($C$52:$C$253,$A$52:$A$253,A103)</f>
        <v>126.59914769388084</v>
      </c>
      <c r="E103" s="76">
        <f t="shared" si="10"/>
        <v>5.4509577922851701E-2</v>
      </c>
      <c r="F103" s="77">
        <f t="shared" si="11"/>
        <v>4.886301006478886E-2</v>
      </c>
      <c r="G103" s="68"/>
      <c r="H103" s="93">
        <f>'6050_Module3Project_Data'!E103</f>
        <v>413.44000240000003</v>
      </c>
      <c r="I103" s="95" cm="1">
        <f t="array" ref="I103">TREND($H$52:$H$253,$A$52:$A$253,A103)</f>
        <v>433.44926765886316</v>
      </c>
      <c r="J103" s="59">
        <f t="shared" si="12"/>
        <v>4.8397022887747394E-2</v>
      </c>
      <c r="K103" s="78">
        <f t="shared" si="13"/>
        <v>4.4818140809602065E-2</v>
      </c>
    </row>
    <row r="104" spans="1:11" x14ac:dyDescent="0.2">
      <c r="A104" s="92">
        <v>103</v>
      </c>
      <c r="C104" s="93">
        <f>'6050_Module3Project_Data'!C104</f>
        <v>122.1184998</v>
      </c>
      <c r="D104" s="94" cm="1">
        <f t="array" ref="D104">TREND($C$52:$C$253,$A$52:$A$253,A104)</f>
        <v>126.92954944266133</v>
      </c>
      <c r="E104" s="76">
        <f t="shared" si="10"/>
        <v>3.9396566863666396E-2</v>
      </c>
      <c r="F104" s="77">
        <f t="shared" si="11"/>
        <v>3.5922535505752119E-2</v>
      </c>
      <c r="G104" s="68"/>
      <c r="H104" s="93">
        <f>'6050_Module3Project_Data'!E104</f>
        <v>419.73001099999999</v>
      </c>
      <c r="I104" s="95" cm="1">
        <f t="array" ref="I104">TREND($H$52:$H$253,$A$52:$A$253,A104)</f>
        <v>434.16344786370462</v>
      </c>
      <c r="J104" s="59">
        <f t="shared" si="12"/>
        <v>3.4387431171093052E-2</v>
      </c>
      <c r="K104" s="78">
        <f t="shared" si="13"/>
        <v>3.2329013452279502E-2</v>
      </c>
    </row>
    <row r="105" spans="1:11" x14ac:dyDescent="0.2">
      <c r="A105" s="92">
        <v>104</v>
      </c>
      <c r="C105" s="93">
        <f>'6050_Module3Project_Data'!C105</f>
        <v>123.552002</v>
      </c>
      <c r="D105" s="94" cm="1">
        <f t="array" ref="D105">TREND($C$52:$C$253,$A$52:$A$253,A105)</f>
        <v>127.25995119144181</v>
      </c>
      <c r="E105" s="76">
        <f t="shared" si="10"/>
        <v>3.0011243293668464E-2</v>
      </c>
      <c r="F105" s="77">
        <f t="shared" si="11"/>
        <v>2.7686044912521759E-2</v>
      </c>
      <c r="G105" s="68"/>
      <c r="H105" s="93">
        <f>'6050_Module3Project_Data'!E105</f>
        <v>425.92001340000002</v>
      </c>
      <c r="I105" s="95" cm="1">
        <f t="array" ref="I105">TREND($H$52:$H$253,$A$52:$A$253,A105)</f>
        <v>434.87762806854607</v>
      </c>
      <c r="J105" s="59">
        <f t="shared" si="12"/>
        <v>2.10312133422422E-2</v>
      </c>
      <c r="K105" s="78">
        <f t="shared" si="13"/>
        <v>2.0063886921346356E-2</v>
      </c>
    </row>
    <row r="106" spans="1:11" x14ac:dyDescent="0.2">
      <c r="A106" s="92">
        <v>105</v>
      </c>
      <c r="C106" s="93">
        <f>'6050_Module3Project_Data'!C106</f>
        <v>123.6204987</v>
      </c>
      <c r="D106" s="94" cm="1">
        <f t="array" ref="D106">TREND($C$52:$C$253,$A$52:$A$253,A106)</f>
        <v>127.59035294022229</v>
      </c>
      <c r="E106" s="76">
        <f t="shared" si="10"/>
        <v>3.2113235927451328E-2</v>
      </c>
      <c r="F106" s="77">
        <f t="shared" si="11"/>
        <v>2.964160432527977E-2</v>
      </c>
      <c r="G106" s="68"/>
      <c r="H106" s="93">
        <f>'6050_Module3Project_Data'!E106</f>
        <v>427.30999759999997</v>
      </c>
      <c r="I106" s="95" cm="1">
        <f t="array" ref="I106">TREND($H$52:$H$253,$A$52:$A$253,A106)</f>
        <v>435.59180827338753</v>
      </c>
      <c r="J106" s="59">
        <f t="shared" si="12"/>
        <v>1.9381270552766384E-2</v>
      </c>
      <c r="K106" s="78">
        <f t="shared" si="13"/>
        <v>1.855017423760405E-2</v>
      </c>
    </row>
    <row r="107" spans="1:11" x14ac:dyDescent="0.2">
      <c r="A107" s="92">
        <v>106</v>
      </c>
      <c r="C107" s="93">
        <f>'6050_Module3Project_Data'!C107</f>
        <v>123.91999819999999</v>
      </c>
      <c r="D107" s="94" cm="1">
        <f t="array" ref="D107">TREND($C$52:$C$253,$A$52:$A$253,A107)</f>
        <v>127.92075468900278</v>
      </c>
      <c r="E107" s="76">
        <f t="shared" si="10"/>
        <v>3.2284994731405524E-2</v>
      </c>
      <c r="F107" s="77">
        <f t="shared" si="11"/>
        <v>2.9872341318550693E-2</v>
      </c>
      <c r="G107" s="68"/>
      <c r="H107" s="93">
        <f>'6050_Module3Project_Data'!E107</f>
        <v>421.97000120000001</v>
      </c>
      <c r="I107" s="95" cm="1">
        <f t="array" ref="I107">TREND($H$52:$H$253,$A$52:$A$253,A107)</f>
        <v>436.30598847822898</v>
      </c>
      <c r="J107" s="59">
        <f t="shared" si="12"/>
        <v>3.397394894769825E-2</v>
      </c>
      <c r="K107" s="78">
        <f t="shared" si="13"/>
        <v>3.2110739108510145E-2</v>
      </c>
    </row>
    <row r="108" spans="1:11" x14ac:dyDescent="0.2">
      <c r="A108" s="92">
        <v>107</v>
      </c>
      <c r="C108" s="93">
        <f>'6050_Module3Project_Data'!C108</f>
        <v>123.0299988</v>
      </c>
      <c r="D108" s="94" cm="1">
        <f t="array" ref="D108">TREND($C$52:$C$253,$A$52:$A$253,A108)</f>
        <v>128.25115643778327</v>
      </c>
      <c r="E108" s="76">
        <f t="shared" si="10"/>
        <v>4.2438085740949094E-2</v>
      </c>
      <c r="F108" s="77">
        <f t="shared" si="11"/>
        <v>3.8984677888429985E-2</v>
      </c>
      <c r="G108" s="68"/>
      <c r="H108" s="93">
        <f>'6050_Module3Project_Data'!E108</f>
        <v>414.32998659999998</v>
      </c>
      <c r="I108" s="95" cm="1">
        <f t="array" ref="I108">TREND($H$52:$H$253,$A$52:$A$253,A108)</f>
        <v>437.02016868307044</v>
      </c>
      <c r="J108" s="59">
        <f t="shared" si="12"/>
        <v>5.4763552764468086E-2</v>
      </c>
      <c r="K108" s="78">
        <f t="shared" si="13"/>
        <v>5.0823044346623866E-2</v>
      </c>
    </row>
    <row r="109" spans="1:11" x14ac:dyDescent="0.2">
      <c r="A109" s="92">
        <v>108</v>
      </c>
      <c r="C109" s="93">
        <f>'6050_Module3Project_Data'!C109</f>
        <v>124.1500015</v>
      </c>
      <c r="D109" s="94" cm="1">
        <f t="array" ref="D109">TREND($C$52:$C$253,$A$52:$A$253,A109)</f>
        <v>128.58155818656374</v>
      </c>
      <c r="E109" s="76">
        <f t="shared" si="10"/>
        <v>3.5695180290140696E-2</v>
      </c>
      <c r="F109" s="77">
        <f t="shared" si="11"/>
        <v>3.3088985614951653E-2</v>
      </c>
      <c r="G109" s="68"/>
      <c r="H109" s="93">
        <f>'6050_Module3Project_Data'!E109</f>
        <v>419.60000609999997</v>
      </c>
      <c r="I109" s="95" cm="1">
        <f t="array" ref="I109">TREND($H$52:$H$253,$A$52:$A$253,A109)</f>
        <v>437.73434888791189</v>
      </c>
      <c r="J109" s="59">
        <f t="shared" si="12"/>
        <v>4.3218166168448778E-2</v>
      </c>
      <c r="K109" s="78">
        <f t="shared" si="13"/>
        <v>4.061855935455802E-2</v>
      </c>
    </row>
    <row r="110" spans="1:11" x14ac:dyDescent="0.2">
      <c r="A110" s="92">
        <v>109</v>
      </c>
      <c r="C110" s="93">
        <f>'6050_Module3Project_Data'!C110</f>
        <v>126.2030029</v>
      </c>
      <c r="D110" s="94" cm="1">
        <f t="array" ref="D110">TREND($C$52:$C$253,$A$52:$A$253,A110)</f>
        <v>128.91195993534421</v>
      </c>
      <c r="E110" s="76">
        <f t="shared" si="10"/>
        <v>2.1465075894356651E-2</v>
      </c>
      <c r="F110" s="77">
        <f t="shared" si="11"/>
        <v>2.0226896937999377E-2</v>
      </c>
      <c r="G110" s="68"/>
      <c r="H110" s="93">
        <f>'6050_Module3Project_Data'!E110</f>
        <v>419.48999020000002</v>
      </c>
      <c r="I110" s="95" cm="1">
        <f t="array" ref="I110">TREND($H$52:$H$253,$A$52:$A$253,A110)</f>
        <v>438.44852909275329</v>
      </c>
      <c r="J110" s="59">
        <f t="shared" si="12"/>
        <v>4.5194258112605773E-2</v>
      </c>
      <c r="K110" s="78">
        <f t="shared" si="13"/>
        <v>4.2464650982792243E-2</v>
      </c>
    </row>
    <row r="111" spans="1:11" x14ac:dyDescent="0.2">
      <c r="A111" s="92">
        <v>110</v>
      </c>
      <c r="C111" s="93">
        <f>'6050_Module3Project_Data'!C111</f>
        <v>130.04299929999999</v>
      </c>
      <c r="D111" s="94" cm="1">
        <f t="array" ref="D111">TREND($C$52:$C$253,$A$52:$A$253,A111)</f>
        <v>129.24236168412472</v>
      </c>
      <c r="E111" s="76">
        <f t="shared" si="10"/>
        <v>6.1567144727895737E-3</v>
      </c>
      <c r="F111" s="77">
        <f t="shared" si="11"/>
        <v>5.9780994418528943E-3</v>
      </c>
      <c r="G111" s="68"/>
      <c r="H111" s="93">
        <f>'6050_Module3Project_Data'!E111</f>
        <v>434.0499878</v>
      </c>
      <c r="I111" s="95" cm="1">
        <f t="array" ref="I111">TREND($H$52:$H$253,$A$52:$A$253,A111)</f>
        <v>439.16270929759474</v>
      </c>
      <c r="J111" s="59">
        <f t="shared" si="12"/>
        <v>1.1779107571247231E-2</v>
      </c>
      <c r="K111" s="78">
        <f t="shared" si="13"/>
        <v>1.1451828392248528E-2</v>
      </c>
    </row>
    <row r="112" spans="1:11" x14ac:dyDescent="0.2">
      <c r="A112" s="92">
        <v>111</v>
      </c>
      <c r="C112" s="93">
        <f>'6050_Module3Project_Data'!C112</f>
        <v>132.3724976</v>
      </c>
      <c r="D112" s="94" cm="1">
        <f t="array" ref="D112">TREND($C$52:$C$253,$A$52:$A$253,A112)</f>
        <v>129.57276343290519</v>
      </c>
      <c r="E112" s="76">
        <f t="shared" si="10"/>
        <v>2.115042186145781E-2</v>
      </c>
      <c r="F112" s="77">
        <f t="shared" si="11"/>
        <v>2.0904700116230017E-2</v>
      </c>
      <c r="G112" s="68"/>
      <c r="H112" s="93">
        <f>'6050_Module3Project_Data'!E112</f>
        <v>434.48001099999999</v>
      </c>
      <c r="I112" s="95" cm="1">
        <f t="array" ref="I112">TREND($H$52:$H$253,$A$52:$A$253,A112)</f>
        <v>439.8768895024362</v>
      </c>
      <c r="J112" s="59">
        <f t="shared" si="12"/>
        <v>1.2421465581384846E-2</v>
      </c>
      <c r="K112" s="78">
        <f t="shared" si="13"/>
        <v>1.2088302969913403E-2</v>
      </c>
    </row>
    <row r="113" spans="1:11" x14ac:dyDescent="0.2">
      <c r="A113" s="92">
        <v>112</v>
      </c>
      <c r="C113" s="93">
        <f>'6050_Module3Project_Data'!C113</f>
        <v>127.8980026</v>
      </c>
      <c r="D113" s="94" cm="1">
        <f t="array" ref="D113">TREND($C$52:$C$253,$A$52:$A$253,A113)</f>
        <v>129.90316518168567</v>
      </c>
      <c r="E113" s="76">
        <f t="shared" si="10"/>
        <v>1.5677825618252986E-2</v>
      </c>
      <c r="F113" s="77">
        <f t="shared" si="11"/>
        <v>1.497189374158355E-2</v>
      </c>
      <c r="G113" s="68"/>
      <c r="H113" s="93">
        <f>'6050_Module3Project_Data'!E113</f>
        <v>425.55999759999997</v>
      </c>
      <c r="I113" s="95" cm="1">
        <f t="array" ref="I113">TREND($H$52:$H$253,$A$52:$A$253,A113)</f>
        <v>440.59106970727765</v>
      </c>
      <c r="J113" s="59">
        <f t="shared" si="12"/>
        <v>3.5320688485871166E-2</v>
      </c>
      <c r="K113" s="78">
        <f t="shared" si="13"/>
        <v>3.366763834193523E-2</v>
      </c>
    </row>
    <row r="114" spans="1:11" x14ac:dyDescent="0.2">
      <c r="A114" s="92">
        <v>113</v>
      </c>
      <c r="C114" s="93">
        <f>'6050_Module3Project_Data'!C114</f>
        <v>127.25099950000001</v>
      </c>
      <c r="D114" s="94" cm="1">
        <f t="array" ref="D114">TREND($C$52:$C$253,$A$52:$A$253,A114)</f>
        <v>130.23356693046617</v>
      </c>
      <c r="E114" s="76">
        <f t="shared" si="10"/>
        <v>2.3438459754228976E-2</v>
      </c>
      <c r="F114" s="77">
        <f t="shared" si="11"/>
        <v>2.2269856346764507E-2</v>
      </c>
      <c r="G114" s="68"/>
      <c r="H114" s="93">
        <f>'6050_Module3Project_Data'!E114</f>
        <v>418.07000729999999</v>
      </c>
      <c r="I114" s="95" cm="1">
        <f t="array" ref="I114">TREND($H$52:$H$253,$A$52:$A$253,A114)</f>
        <v>441.30524991211911</v>
      </c>
      <c r="J114" s="59">
        <f t="shared" si="12"/>
        <v>5.5577396623541817E-2</v>
      </c>
      <c r="K114" s="78">
        <f t="shared" si="13"/>
        <v>5.2043908742423643E-2</v>
      </c>
    </row>
    <row r="115" spans="1:11" x14ac:dyDescent="0.2">
      <c r="A115" s="92">
        <v>114</v>
      </c>
      <c r="C115" s="93">
        <f>'6050_Module3Project_Data'!C115</f>
        <v>128.6340027</v>
      </c>
      <c r="D115" s="94" cm="1">
        <f t="array" ref="D115">TREND($C$52:$C$253,$A$52:$A$253,A115)</f>
        <v>130.56396867924664</v>
      </c>
      <c r="E115" s="76">
        <f t="shared" si="10"/>
        <v>1.500354446520419E-2</v>
      </c>
      <c r="F115" s="77">
        <f t="shared" si="11"/>
        <v>1.4410425284248444E-2</v>
      </c>
      <c r="G115" s="68"/>
      <c r="H115" s="93">
        <f>'6050_Module3Project_Data'!E115</f>
        <v>425.5</v>
      </c>
      <c r="I115" s="95" cm="1">
        <f t="array" ref="I115">TREND($H$52:$H$253,$A$52:$A$253,A115)</f>
        <v>442.01943011696051</v>
      </c>
      <c r="J115" s="59">
        <f t="shared" si="12"/>
        <v>3.8823572542797904E-2</v>
      </c>
      <c r="K115" s="78">
        <f t="shared" si="13"/>
        <v>3.7001365892151833E-2</v>
      </c>
    </row>
    <row r="116" spans="1:11" x14ac:dyDescent="0.2">
      <c r="A116" s="92">
        <v>115</v>
      </c>
      <c r="C116" s="93">
        <f>'6050_Module3Project_Data'!C116</f>
        <v>130.76350400000001</v>
      </c>
      <c r="D116" s="94" cm="1">
        <f t="array" ref="D116">TREND($C$52:$C$253,$A$52:$A$253,A116)</f>
        <v>130.89437042802714</v>
      </c>
      <c r="E116" s="76">
        <f t="shared" si="10"/>
        <v>1.0007871005592889E-3</v>
      </c>
      <c r="F116" s="77">
        <f t="shared" si="11"/>
        <v>9.7713685297064505E-4</v>
      </c>
      <c r="G116" s="68"/>
      <c r="H116" s="93">
        <f>'6050_Module3Project_Data'!E116</f>
        <v>436.13000490000002</v>
      </c>
      <c r="I116" s="95" cm="1">
        <f t="array" ref="I116">TREND($H$52:$H$253,$A$52:$A$253,A116)</f>
        <v>442.73361032180196</v>
      </c>
      <c r="J116" s="59">
        <f t="shared" si="12"/>
        <v>1.5141369196361715E-2</v>
      </c>
      <c r="K116" s="78">
        <f t="shared" si="13"/>
        <v>1.4791213661095058E-2</v>
      </c>
    </row>
    <row r="117" spans="1:11" x14ac:dyDescent="0.2">
      <c r="A117" s="92">
        <v>116</v>
      </c>
      <c r="C117" s="93">
        <f>'6050_Module3Project_Data'!C117</f>
        <v>132.04899599999999</v>
      </c>
      <c r="D117" s="94" cm="1">
        <f t="array" ref="D117">TREND($C$52:$C$253,$A$52:$A$253,A117)</f>
        <v>131.22477217680762</v>
      </c>
      <c r="E117" s="76">
        <f t="shared" si="10"/>
        <v>6.2418030288724754E-3</v>
      </c>
      <c r="F117" s="77">
        <f t="shared" si="11"/>
        <v>6.1542099442848924E-3</v>
      </c>
      <c r="G117" s="68"/>
      <c r="H117" s="93">
        <f>'6050_Module3Project_Data'!E117</f>
        <v>447.76998900000001</v>
      </c>
      <c r="I117" s="95" cm="1">
        <f t="array" ref="I117">TREND($H$52:$H$253,$A$52:$A$253,A117)</f>
        <v>443.44779052664342</v>
      </c>
      <c r="J117" s="59">
        <f t="shared" si="12"/>
        <v>9.6527203241318464E-3</v>
      </c>
      <c r="K117" s="78">
        <f t="shared" si="13"/>
        <v>9.6811600665915216E-3</v>
      </c>
    </row>
    <row r="118" spans="1:11" x14ac:dyDescent="0.2">
      <c r="A118" s="92">
        <v>117</v>
      </c>
      <c r="C118" s="93">
        <f>'6050_Module3Project_Data'!C118</f>
        <v>132.69900509999999</v>
      </c>
      <c r="D118" s="94" cm="1">
        <f t="array" ref="D118">TREND($C$52:$C$253,$A$52:$A$253,A118)</f>
        <v>131.55517392558809</v>
      </c>
      <c r="E118" s="76">
        <f t="shared" si="10"/>
        <v>8.6197419004756387E-3</v>
      </c>
      <c r="F118" s="77">
        <f t="shared" si="11"/>
        <v>8.5406135931426885E-3</v>
      </c>
      <c r="G118" s="68"/>
      <c r="H118" s="93">
        <f>'6050_Module3Project_Data'!E118</f>
        <v>449.86999509999998</v>
      </c>
      <c r="I118" s="95" cm="1">
        <f t="array" ref="I118">TREND($H$52:$H$253,$A$52:$A$253,A118)</f>
        <v>444.16197073148487</v>
      </c>
      <c r="J118" s="59">
        <f t="shared" si="12"/>
        <v>1.2688164204519342E-2</v>
      </c>
      <c r="K118" s="78">
        <f t="shared" si="13"/>
        <v>1.2785229071788778E-2</v>
      </c>
    </row>
    <row r="119" spans="1:11" x14ac:dyDescent="0.2">
      <c r="A119" s="92">
        <v>118</v>
      </c>
      <c r="C119" s="93">
        <f>'6050_Module3Project_Data'!C119</f>
        <v>133.75050350000001</v>
      </c>
      <c r="D119" s="94" cm="1">
        <f t="array" ref="D119">TREND($C$52:$C$253,$A$52:$A$253,A119)</f>
        <v>131.8855756743686</v>
      </c>
      <c r="E119" s="76">
        <f t="shared" si="10"/>
        <v>1.3943333122715399E-2</v>
      </c>
      <c r="F119" s="77">
        <f t="shared" si="11"/>
        <v>1.3924806644657894E-2</v>
      </c>
      <c r="G119" s="68"/>
      <c r="H119" s="93">
        <f>'6050_Module3Project_Data'!E119</f>
        <v>453.72000120000001</v>
      </c>
      <c r="I119" s="95" cm="1">
        <f t="array" ref="I119">TREND($H$52:$H$253,$A$52:$A$253,A119)</f>
        <v>444.87615093632633</v>
      </c>
      <c r="J119" s="59">
        <f t="shared" si="12"/>
        <v>1.9491867760476605E-2</v>
      </c>
      <c r="K119" s="78">
        <f t="shared" si="13"/>
        <v>1.9809069512974405E-2</v>
      </c>
    </row>
    <row r="120" spans="1:11" x14ac:dyDescent="0.2">
      <c r="A120" s="92">
        <v>119</v>
      </c>
      <c r="C120" s="93">
        <f>'6050_Module3Project_Data'!C120</f>
        <v>135.6909943</v>
      </c>
      <c r="D120" s="94" cm="1">
        <f t="array" ref="D120">TREND($C$52:$C$253,$A$52:$A$253,A120)</f>
        <v>132.21597742314907</v>
      </c>
      <c r="E120" s="76">
        <f t="shared" si="10"/>
        <v>2.5609782688805382E-2</v>
      </c>
      <c r="F120" s="77">
        <f t="shared" si="11"/>
        <v>2.5946815438119712E-2</v>
      </c>
      <c r="G120" s="68"/>
      <c r="H120" s="93">
        <f>'6050_Module3Project_Data'!E120</f>
        <v>468.0400085</v>
      </c>
      <c r="I120" s="95" cm="1">
        <f t="array" ref="I120">TREND($H$52:$H$253,$A$52:$A$253,A120)</f>
        <v>445.59033114116778</v>
      </c>
      <c r="J120" s="59">
        <f t="shared" si="12"/>
        <v>4.7965295596801995E-2</v>
      </c>
      <c r="K120" s="78">
        <f t="shared" si="13"/>
        <v>5.0284345176172862E-2</v>
      </c>
    </row>
    <row r="121" spans="1:11" x14ac:dyDescent="0.2">
      <c r="A121" s="92">
        <v>120</v>
      </c>
      <c r="C121" s="93">
        <f>'6050_Module3Project_Data'!C121</f>
        <v>138.22050479999999</v>
      </c>
      <c r="D121" s="94" cm="1">
        <f t="array" ref="D121">TREND($C$52:$C$253,$A$52:$A$253,A121)</f>
        <v>132.54637917192957</v>
      </c>
      <c r="E121" s="76">
        <f t="shared" si="10"/>
        <v>4.1051258178232422E-2</v>
      </c>
      <c r="F121" s="77">
        <f t="shared" si="11"/>
        <v>4.2366841849028454E-2</v>
      </c>
      <c r="G121" s="68"/>
      <c r="H121" s="93">
        <f>'6050_Module3Project_Data'!E121</f>
        <v>466.26000979999998</v>
      </c>
      <c r="I121" s="95" cm="1">
        <f t="array" ref="I121">TREND($H$52:$H$253,$A$52:$A$253,A121)</f>
        <v>446.30451134600924</v>
      </c>
      <c r="J121" s="59">
        <f t="shared" si="12"/>
        <v>4.2799077841890319E-2</v>
      </c>
      <c r="K121" s="78">
        <f t="shared" si="13"/>
        <v>4.4697710189063114E-2</v>
      </c>
    </row>
    <row r="122" spans="1:11" x14ac:dyDescent="0.2">
      <c r="A122" s="92">
        <v>121</v>
      </c>
      <c r="C122" s="93">
        <f>'6050_Module3Project_Data'!C122</f>
        <v>136.72000120000001</v>
      </c>
      <c r="D122" s="94" cm="1">
        <f t="array" ref="D122">TREND($C$52:$C$253,$A$52:$A$253,A122)</f>
        <v>132.87678092071005</v>
      </c>
      <c r="E122" s="76">
        <f t="shared" si="10"/>
        <v>2.8110153931815249E-2</v>
      </c>
      <c r="F122" s="77">
        <f t="shared" si="11"/>
        <v>2.8696069921001818E-2</v>
      </c>
      <c r="G122" s="68"/>
      <c r="H122" s="93">
        <f>'6050_Module3Project_Data'!E122</f>
        <v>457.85000609999997</v>
      </c>
      <c r="I122" s="95" cm="1">
        <f t="array" ref="I122">TREND($H$52:$H$253,$A$52:$A$253,A122)</f>
        <v>447.01869155085069</v>
      </c>
      <c r="J122" s="59">
        <f t="shared" si="12"/>
        <v>2.3656905984147991E-2</v>
      </c>
      <c r="K122" s="78">
        <f t="shared" si="13"/>
        <v>2.4260729933690991E-2</v>
      </c>
    </row>
    <row r="123" spans="1:11" x14ac:dyDescent="0.2">
      <c r="A123" s="92">
        <v>122</v>
      </c>
      <c r="C123" s="93">
        <f>'6050_Module3Project_Data'!C123</f>
        <v>137.72900390000001</v>
      </c>
      <c r="D123" s="94" cm="1">
        <f t="array" ref="D123">TREND($C$52:$C$253,$A$52:$A$253,A123)</f>
        <v>133.20718266949052</v>
      </c>
      <c r="E123" s="76">
        <f t="shared" si="10"/>
        <v>3.2831292628766974E-2</v>
      </c>
      <c r="F123" s="77">
        <f t="shared" si="11"/>
        <v>3.3762961467549188E-2</v>
      </c>
      <c r="G123" s="68"/>
      <c r="H123" s="93">
        <f>'6050_Module3Project_Data'!E123</f>
        <v>465.9100037</v>
      </c>
      <c r="I123" s="95" cm="1">
        <f t="array" ref="I123">TREND($H$52:$H$253,$A$52:$A$253,A123)</f>
        <v>447.73287175569209</v>
      </c>
      <c r="J123" s="59">
        <f t="shared" si="12"/>
        <v>3.9014255542819794E-2</v>
      </c>
      <c r="K123" s="78">
        <f t="shared" si="13"/>
        <v>4.0714401476278625E-2</v>
      </c>
    </row>
    <row r="124" spans="1:11" x14ac:dyDescent="0.2">
      <c r="A124" s="92">
        <v>123</v>
      </c>
      <c r="C124" s="93">
        <f>'6050_Module3Project_Data'!C124</f>
        <v>134.64349369999999</v>
      </c>
      <c r="D124" s="94" cm="1">
        <f t="array" ref="D124">TREND($C$52:$C$253,$A$52:$A$253,A124)</f>
        <v>133.53758441827102</v>
      </c>
      <c r="E124" s="76">
        <f t="shared" si="10"/>
        <v>8.2136110059135344E-3</v>
      </c>
      <c r="F124" s="77">
        <f t="shared" si="11"/>
        <v>8.2574632127624201E-3</v>
      </c>
      <c r="G124" s="68"/>
      <c r="H124" s="93">
        <f>'6050_Module3Project_Data'!E124</f>
        <v>443.39999390000003</v>
      </c>
      <c r="I124" s="95" cm="1">
        <f t="array" ref="I124">TREND($H$52:$H$253,$A$52:$A$253,A124)</f>
        <v>448.44705196053354</v>
      </c>
      <c r="J124" s="59">
        <f t="shared" si="12"/>
        <v>1.1382629972863234E-2</v>
      </c>
      <c r="K124" s="78">
        <f t="shared" si="13"/>
        <v>1.1304750869401997E-2</v>
      </c>
    </row>
    <row r="125" spans="1:11" x14ac:dyDescent="0.2">
      <c r="A125" s="92">
        <v>124</v>
      </c>
      <c r="C125" s="93">
        <f>'6050_Module3Project_Data'!C125</f>
        <v>134.0189972</v>
      </c>
      <c r="D125" s="94" cm="1">
        <f t="array" ref="D125">TREND($C$52:$C$253,$A$52:$A$253,A125)</f>
        <v>133.8679861670515</v>
      </c>
      <c r="E125" s="76">
        <f t="shared" si="10"/>
        <v>1.1267882621382801E-3</v>
      </c>
      <c r="F125" s="77">
        <f t="shared" si="11"/>
        <v>1.1275500349757605E-3</v>
      </c>
      <c r="G125" s="68"/>
      <c r="H125" s="93">
        <f>'6050_Module3Project_Data'!E125</f>
        <v>447.23999020000002</v>
      </c>
      <c r="I125" s="95" cm="1">
        <f t="array" ref="I125">TREND($H$52:$H$253,$A$52:$A$253,A125)</f>
        <v>449.161232165375</v>
      </c>
      <c r="J125" s="59">
        <f t="shared" si="12"/>
        <v>4.2957740977407231E-3</v>
      </c>
      <c r="K125" s="78">
        <f t="shared" si="13"/>
        <v>4.3033310728564219E-3</v>
      </c>
    </row>
    <row r="126" spans="1:11" x14ac:dyDescent="0.2">
      <c r="A126" s="92">
        <v>125</v>
      </c>
      <c r="C126" s="93">
        <f>'6050_Module3Project_Data'!C126</f>
        <v>137.9409943</v>
      </c>
      <c r="D126" s="94" cm="1">
        <f t="array" ref="D126">TREND($C$52:$C$253,$A$52:$A$253,A126)</f>
        <v>134.19838791583197</v>
      </c>
      <c r="E126" s="76">
        <f t="shared" si="10"/>
        <v>2.7131937123988294E-2</v>
      </c>
      <c r="F126" s="77">
        <f t="shared" si="11"/>
        <v>2.7944818845178264E-2</v>
      </c>
      <c r="G126" s="68"/>
      <c r="H126" s="93">
        <f>'6050_Module3Project_Data'!E126</f>
        <v>455.0400085</v>
      </c>
      <c r="I126" s="95" cm="1">
        <f t="array" ref="I126">TREND($H$52:$H$253,$A$52:$A$253,A126)</f>
        <v>449.87541237021645</v>
      </c>
      <c r="J126" s="59">
        <f t="shared" si="12"/>
        <v>1.1349762731431443E-2</v>
      </c>
      <c r="K126" s="78">
        <f t="shared" si="13"/>
        <v>1.1568020793109129E-2</v>
      </c>
    </row>
    <row r="127" spans="1:11" x14ac:dyDescent="0.2">
      <c r="A127" s="92">
        <v>126</v>
      </c>
      <c r="C127" s="93">
        <f>'6050_Module3Project_Data'!C127</f>
        <v>143.9349976</v>
      </c>
      <c r="D127" s="94" cm="1">
        <f t="array" ref="D127">TREND($C$52:$C$253,$A$52:$A$253,A127)</f>
        <v>134.52878966461248</v>
      </c>
      <c r="E127" s="76">
        <f t="shared" si="10"/>
        <v>6.5350387968377804E-2</v>
      </c>
      <c r="F127" s="77">
        <f t="shared" si="11"/>
        <v>7.0233080851465152E-2</v>
      </c>
      <c r="G127" s="68"/>
      <c r="H127" s="93">
        <f>'6050_Module3Project_Data'!E127</f>
        <v>485.64001459999997</v>
      </c>
      <c r="I127" s="95" cm="1">
        <f t="array" ref="I127">TREND($H$52:$H$253,$A$52:$A$253,A127)</f>
        <v>450.58959257505791</v>
      </c>
      <c r="J127" s="59">
        <f t="shared" si="12"/>
        <v>7.2173669737267299E-2</v>
      </c>
      <c r="K127" s="78">
        <f t="shared" si="13"/>
        <v>7.8508367470114901E-2</v>
      </c>
    </row>
    <row r="128" spans="1:11" x14ac:dyDescent="0.2">
      <c r="A128" s="92">
        <v>127</v>
      </c>
      <c r="C128" s="93">
        <f>'6050_Module3Project_Data'!C128</f>
        <v>144.51499939999999</v>
      </c>
      <c r="D128" s="94" cm="1">
        <f t="array" ref="D128">TREND($C$52:$C$253,$A$52:$A$253,A128)</f>
        <v>134.85919141339295</v>
      </c>
      <c r="E128" s="76">
        <f t="shared" si="10"/>
        <v>6.6815265036129154E-2</v>
      </c>
      <c r="F128" s="77">
        <f t="shared" si="11"/>
        <v>7.2096762868516795E-2</v>
      </c>
      <c r="G128" s="68"/>
      <c r="H128" s="93">
        <f>'6050_Module3Project_Data'!E128</f>
        <v>476.89001459999997</v>
      </c>
      <c r="I128" s="95" cm="1">
        <f t="array" ref="I128">TREND($H$52:$H$253,$A$52:$A$253,A128)</f>
        <v>451.30377277989936</v>
      </c>
      <c r="J128" s="59">
        <f t="shared" si="12"/>
        <v>5.3652290961809145E-2</v>
      </c>
      <c r="K128" s="78">
        <f t="shared" si="13"/>
        <v>5.7309839908981829E-2</v>
      </c>
    </row>
    <row r="129" spans="1:11" x14ac:dyDescent="0.2">
      <c r="A129" s="92">
        <v>128</v>
      </c>
      <c r="C129" s="93">
        <f>'6050_Module3Project_Data'!C129</f>
        <v>152.85200499999999</v>
      </c>
      <c r="D129" s="94" cm="1">
        <f t="array" ref="D129">TREND($C$52:$C$253,$A$52:$A$253,A129)</f>
        <v>135.18959316217342</v>
      </c>
      <c r="E129" s="76">
        <f t="shared" si="10"/>
        <v>0.11555237262230593</v>
      </c>
      <c r="F129" s="77">
        <f t="shared" si="11"/>
        <v>0.13187945739228882</v>
      </c>
      <c r="G129" s="68"/>
      <c r="H129" s="93">
        <f>'6050_Module3Project_Data'!E129</f>
        <v>493.80999759999997</v>
      </c>
      <c r="I129" s="95" cm="1">
        <f t="array" ref="I129">TREND($H$52:$H$253,$A$52:$A$253,A129)</f>
        <v>452.01795298474076</v>
      </c>
      <c r="J129" s="59">
        <f t="shared" si="12"/>
        <v>8.4631831713362651E-2</v>
      </c>
      <c r="K129" s="78">
        <f t="shared" si="13"/>
        <v>9.3608721562536745E-2</v>
      </c>
    </row>
    <row r="130" spans="1:11" x14ac:dyDescent="0.2">
      <c r="A130" s="92">
        <v>129</v>
      </c>
      <c r="C130" s="93">
        <f>'6050_Module3Project_Data'!C130</f>
        <v>150.0059967</v>
      </c>
      <c r="D130" s="94" cm="1">
        <f t="array" ref="D130">TREND($C$52:$C$253,$A$52:$A$253,A130)</f>
        <v>135.51999491095393</v>
      </c>
      <c r="E130" s="76">
        <f t="shared" si="10"/>
        <v>9.6569484605451589E-2</v>
      </c>
      <c r="F130" s="77">
        <f t="shared" si="11"/>
        <v>0.10816224155931607</v>
      </c>
      <c r="G130" s="68"/>
      <c r="H130" s="93">
        <f>'6050_Module3Project_Data'!E130</f>
        <v>493.1600037</v>
      </c>
      <c r="I130" s="95" cm="1">
        <f t="array" ref="I130">TREND($H$52:$H$253,$A$52:$A$253,A130)</f>
        <v>452.73213318958221</v>
      </c>
      <c r="J130" s="59">
        <f t="shared" si="12"/>
        <v>8.197718835084393E-2</v>
      </c>
      <c r="K130" s="78">
        <f t="shared" si="13"/>
        <v>9.0553149739752606E-2</v>
      </c>
    </row>
    <row r="131" spans="1:11" x14ac:dyDescent="0.2">
      <c r="A131" s="92">
        <v>130</v>
      </c>
      <c r="C131" s="93">
        <f>'6050_Module3Project_Data'!C131</f>
        <v>154.05549619999999</v>
      </c>
      <c r="D131" s="94" cm="1">
        <f t="array" ref="D131">TREND($C$52:$C$253,$A$52:$A$253,A131)</f>
        <v>135.8503966597344</v>
      </c>
      <c r="E131" s="76">
        <f t="shared" si="10"/>
        <v>0.11817234690952619</v>
      </c>
      <c r="F131" s="77">
        <f t="shared" si="11"/>
        <v>0.1359315291245225</v>
      </c>
      <c r="G131" s="68"/>
      <c r="H131" s="93">
        <f>'6050_Module3Project_Data'!E131</f>
        <v>502.77999879999999</v>
      </c>
      <c r="I131" s="95" cm="1">
        <f t="array" ref="I131">TREND($H$52:$H$253,$A$52:$A$253,A131)</f>
        <v>453.44631339442367</v>
      </c>
      <c r="J131" s="59">
        <f t="shared" si="12"/>
        <v>9.8121813762127558E-2</v>
      </c>
      <c r="K131" s="78">
        <f t="shared" si="13"/>
        <v>0.11050101193417605</v>
      </c>
    </row>
    <row r="132" spans="1:11" x14ac:dyDescent="0.2">
      <c r="A132" s="92">
        <v>131</v>
      </c>
      <c r="C132" s="93">
        <f>'6050_Module3Project_Data'!C132</f>
        <v>159.1315002</v>
      </c>
      <c r="D132" s="94" cm="1">
        <f t="array" ref="D132">TREND($C$52:$C$253,$A$52:$A$253,A132)</f>
        <v>136.18079840851487</v>
      </c>
      <c r="E132" s="76">
        <f t="shared" si="10"/>
        <v>0.14422475602027365</v>
      </c>
      <c r="F132" s="77">
        <f t="shared" si="11"/>
        <v>0.17136539034556569</v>
      </c>
      <c r="G132" s="68"/>
      <c r="H132" s="93">
        <f>'6050_Module3Project_Data'!E132</f>
        <v>507.76000979999998</v>
      </c>
      <c r="I132" s="95" cm="1">
        <f t="array" ref="I132">TREND($H$52:$H$253,$A$52:$A$253,A132)</f>
        <v>454.16049359926512</v>
      </c>
      <c r="J132" s="59">
        <f t="shared" si="12"/>
        <v>0.10556072783645762</v>
      </c>
      <c r="K132" s="78">
        <f t="shared" si="13"/>
        <v>0.12005591576367403</v>
      </c>
    </row>
    <row r="133" spans="1:11" x14ac:dyDescent="0.2">
      <c r="A133" s="92">
        <v>132</v>
      </c>
      <c r="C133" s="93">
        <f>'6050_Module3Project_Data'!C133</f>
        <v>160</v>
      </c>
      <c r="D133" s="94" cm="1">
        <f t="array" ref="D133">TREND($C$52:$C$253,$A$52:$A$253,A133)</f>
        <v>136.51120015729538</v>
      </c>
      <c r="E133" s="76">
        <f t="shared" si="10"/>
        <v>0.14680499901690389</v>
      </c>
      <c r="F133" s="77">
        <f t="shared" si="11"/>
        <v>0.17538319265196955</v>
      </c>
      <c r="G133" s="68"/>
      <c r="H133" s="93">
        <f>'6050_Module3Project_Data'!E133</f>
        <v>548.72998050000001</v>
      </c>
      <c r="I133" s="95" cm="1">
        <f t="array" ref="I133">TREND($H$52:$H$253,$A$52:$A$253,A133)</f>
        <v>454.87467380410658</v>
      </c>
      <c r="J133" s="59">
        <f t="shared" si="12"/>
        <v>0.17104096738139393</v>
      </c>
      <c r="K133" s="78">
        <f t="shared" si="13"/>
        <v>0.21022362874427378</v>
      </c>
    </row>
    <row r="134" spans="1:11" x14ac:dyDescent="0.2">
      <c r="A134" s="92">
        <v>133</v>
      </c>
      <c r="C134" s="93">
        <f>'6050_Module3Project_Data'!C134</f>
        <v>155.1999969</v>
      </c>
      <c r="D134" s="94" cm="1">
        <f t="array" ref="D134">TREND($C$52:$C$253,$A$52:$A$253,A134)</f>
        <v>136.84160190607585</v>
      </c>
      <c r="E134" s="76">
        <f t="shared" ref="E134:E197" si="14">ABS((C134-D134)/C134)</f>
        <v>0.11828862990089499</v>
      </c>
      <c r="F134" s="77">
        <f t="shared" ref="F134:F197" si="15">ABS((C134-D134)/AVERAGE($C$2:$C$253))</f>
        <v>0.13707613618242717</v>
      </c>
      <c r="G134" s="68"/>
      <c r="H134" s="93">
        <f>'6050_Module3Project_Data'!E134</f>
        <v>525.5</v>
      </c>
      <c r="I134" s="95" cm="1">
        <f t="array" ref="I134">TREND($H$52:$H$253,$A$52:$A$253,A134)</f>
        <v>455.58885400894803</v>
      </c>
      <c r="J134" s="59">
        <f t="shared" ref="J134:J197" si="16">ABS((H134-I134)/H134)</f>
        <v>0.13303738533026063</v>
      </c>
      <c r="K134" s="78">
        <f t="shared" ref="K134:K197" si="17">ABS((H134-I134)/AVERAGE($H$2:$H$253))</f>
        <v>0.15659183606453111</v>
      </c>
    </row>
    <row r="135" spans="1:11" x14ac:dyDescent="0.2">
      <c r="A135" s="92">
        <v>134</v>
      </c>
      <c r="C135" s="93">
        <f>'6050_Module3Project_Data'!C135</f>
        <v>154.1999969</v>
      </c>
      <c r="D135" s="94" cm="1">
        <f t="array" ref="D135">TREND($C$52:$C$253,$A$52:$A$253,A135)</f>
        <v>137.17200365485633</v>
      </c>
      <c r="E135" s="76">
        <f t="shared" si="14"/>
        <v>0.11042797397840723</v>
      </c>
      <c r="F135" s="77">
        <f t="shared" si="15"/>
        <v>0.12714246107882868</v>
      </c>
      <c r="G135" s="68"/>
      <c r="H135" s="93">
        <f>'6050_Module3Project_Data'!E135</f>
        <v>524.88000490000002</v>
      </c>
      <c r="I135" s="95" cm="1">
        <f t="array" ref="I135">TREND($H$52:$H$253,$A$52:$A$253,A135)</f>
        <v>456.30303421378949</v>
      </c>
      <c r="J135" s="59">
        <f t="shared" si="16"/>
        <v>0.13065266355359792</v>
      </c>
      <c r="K135" s="78">
        <f t="shared" si="17"/>
        <v>0.15360345763566347</v>
      </c>
    </row>
    <row r="136" spans="1:11" x14ac:dyDescent="0.2">
      <c r="A136" s="92">
        <v>135</v>
      </c>
      <c r="C136" s="93">
        <f>'6050_Module3Project_Data'!C136</f>
        <v>150.4434967</v>
      </c>
      <c r="D136" s="94" cm="1">
        <f t="array" ref="D136">TREND($C$52:$C$253,$A$52:$A$253,A136)</f>
        <v>137.50240540363683</v>
      </c>
      <c r="E136" s="76">
        <f t="shared" si="14"/>
        <v>8.6019612547088384E-2</v>
      </c>
      <c r="F136" s="77">
        <f t="shared" si="15"/>
        <v>9.6626899763110632E-2</v>
      </c>
      <c r="G136" s="68"/>
      <c r="H136" s="93">
        <f>'6050_Module3Project_Data'!E136</f>
        <v>523.26000980000003</v>
      </c>
      <c r="I136" s="95" cm="1">
        <f t="array" ref="I136">TREND($H$52:$H$253,$A$52:$A$253,A136)</f>
        <v>457.01721441863094</v>
      </c>
      <c r="J136" s="59">
        <f t="shared" si="16"/>
        <v>0.12659632714276858</v>
      </c>
      <c r="K136" s="78">
        <f t="shared" si="17"/>
        <v>0.14837520981480254</v>
      </c>
    </row>
    <row r="137" spans="1:11" x14ac:dyDescent="0.2">
      <c r="A137" s="92">
        <v>136</v>
      </c>
      <c r="C137" s="93">
        <f>'6050_Module3Project_Data'!C137</f>
        <v>149.99499510000001</v>
      </c>
      <c r="D137" s="94" cm="1">
        <f t="array" ref="D137">TREND($C$52:$C$253,$A$52:$A$253,A137)</f>
        <v>137.8328071524173</v>
      </c>
      <c r="E137" s="76">
        <f t="shared" si="14"/>
        <v>8.1083958431241734E-2</v>
      </c>
      <c r="F137" s="77">
        <f t="shared" si="15"/>
        <v>9.0811082991235151E-2</v>
      </c>
      <c r="G137" s="68"/>
      <c r="H137" s="93">
        <f>'6050_Module3Project_Data'!E137</f>
        <v>527.39001459999997</v>
      </c>
      <c r="I137" s="95" cm="1">
        <f t="array" ref="I137">TREND($H$52:$H$253,$A$52:$A$253,A137)</f>
        <v>457.73139462347234</v>
      </c>
      <c r="J137" s="59">
        <f t="shared" si="16"/>
        <v>0.13208179534714998</v>
      </c>
      <c r="K137" s="78">
        <f t="shared" si="17"/>
        <v>0.15602621077391601</v>
      </c>
    </row>
    <row r="138" spans="1:11" x14ac:dyDescent="0.2">
      <c r="A138" s="92">
        <v>137</v>
      </c>
      <c r="C138" s="93">
        <f>'6050_Module3Project_Data'!C138</f>
        <v>148.09849550000001</v>
      </c>
      <c r="D138" s="94" cm="1">
        <f t="array" ref="D138">TREND($C$52:$C$253,$A$52:$A$253,A138)</f>
        <v>138.16320890119778</v>
      </c>
      <c r="E138" s="76">
        <f t="shared" si="14"/>
        <v>6.7085668664353407E-2</v>
      </c>
      <c r="F138" s="77">
        <f t="shared" si="15"/>
        <v>7.4183538336525995E-2</v>
      </c>
      <c r="G138" s="68"/>
      <c r="H138" s="93">
        <f>'6050_Module3Project_Data'!E138</f>
        <v>492.98999020000002</v>
      </c>
      <c r="I138" s="95" cm="1">
        <f t="array" ref="I138">TREND($H$52:$H$253,$A$52:$A$253,A138)</f>
        <v>458.4455748283138</v>
      </c>
      <c r="J138" s="59">
        <f t="shared" si="16"/>
        <v>7.0071230772194751E-2</v>
      </c>
      <c r="K138" s="78">
        <f t="shared" si="17"/>
        <v>7.7374978655342194E-2</v>
      </c>
    </row>
    <row r="139" spans="1:11" x14ac:dyDescent="0.2">
      <c r="A139" s="92">
        <v>138</v>
      </c>
      <c r="C139" s="93">
        <f>'6050_Module3Project_Data'!C139</f>
        <v>159.84199520000001</v>
      </c>
      <c r="D139" s="94" cm="1">
        <f t="array" ref="D139">TREND($C$52:$C$253,$A$52:$A$253,A139)</f>
        <v>138.49361064997828</v>
      </c>
      <c r="E139" s="76">
        <f t="shared" si="14"/>
        <v>0.13355929725044957</v>
      </c>
      <c r="F139" s="77">
        <f t="shared" si="15"/>
        <v>0.1594014111158466</v>
      </c>
      <c r="G139" s="68"/>
      <c r="H139" s="93">
        <f>'6050_Module3Project_Data'!E139</f>
        <v>502.4100037</v>
      </c>
      <c r="I139" s="95" cm="1">
        <f t="array" ref="I139">TREND($H$52:$H$253,$A$52:$A$253,A139)</f>
        <v>459.15975503315525</v>
      </c>
      <c r="J139" s="59">
        <f t="shared" si="16"/>
        <v>8.6085564276841955E-2</v>
      </c>
      <c r="K139" s="78">
        <f t="shared" si="17"/>
        <v>9.687490818496379E-2</v>
      </c>
    </row>
    <row r="140" spans="1:11" x14ac:dyDescent="0.2">
      <c r="A140" s="92">
        <v>139</v>
      </c>
      <c r="C140" s="93">
        <f>'6050_Module3Project_Data'!C140</f>
        <v>156.91450499999999</v>
      </c>
      <c r="D140" s="94" cm="1">
        <f t="array" ref="D140">TREND($C$52:$C$253,$A$52:$A$253,A140)</f>
        <v>138.82401239875875</v>
      </c>
      <c r="E140" s="76">
        <f t="shared" si="14"/>
        <v>0.11528884854361449</v>
      </c>
      <c r="F140" s="77">
        <f t="shared" si="15"/>
        <v>0.13507579656258814</v>
      </c>
      <c r="G140" s="68"/>
      <c r="H140" s="93">
        <f>'6050_Module3Project_Data'!E140</f>
        <v>490.10000609999997</v>
      </c>
      <c r="I140" s="95" cm="1">
        <f t="array" ref="I140">TREND($H$52:$H$253,$A$52:$A$253,A140)</f>
        <v>459.8739352379967</v>
      </c>
      <c r="J140" s="59">
        <f t="shared" si="16"/>
        <v>6.1673271752287928E-2</v>
      </c>
      <c r="K140" s="78">
        <f t="shared" si="17"/>
        <v>6.770245096402111E-2</v>
      </c>
    </row>
    <row r="141" spans="1:11" x14ac:dyDescent="0.2">
      <c r="A141" s="92">
        <v>140</v>
      </c>
      <c r="C141" s="93">
        <f>'6050_Module3Project_Data'!C141</f>
        <v>154.99549870000001</v>
      </c>
      <c r="D141" s="94" cm="1">
        <f t="array" ref="D141">TREND($C$52:$C$253,$A$52:$A$253,A141)</f>
        <v>139.15441414753923</v>
      </c>
      <c r="E141" s="76">
        <f t="shared" si="14"/>
        <v>0.1022035135557184</v>
      </c>
      <c r="F141" s="77">
        <f t="shared" si="15"/>
        <v>0.11828020173381773</v>
      </c>
      <c r="G141" s="68"/>
      <c r="H141" s="93">
        <f>'6050_Module3Project_Data'!E141</f>
        <v>489.82000729999999</v>
      </c>
      <c r="I141" s="95" cm="1">
        <f t="array" ref="I141">TREND($H$52:$H$253,$A$52:$A$253,A141)</f>
        <v>460.58811544283816</v>
      </c>
      <c r="J141" s="59">
        <f t="shared" si="16"/>
        <v>5.9678844109073266E-2</v>
      </c>
      <c r="K141" s="78">
        <f t="shared" si="17"/>
        <v>6.547561984091442E-2</v>
      </c>
    </row>
    <row r="142" spans="1:11" x14ac:dyDescent="0.2">
      <c r="A142" s="92">
        <v>141</v>
      </c>
      <c r="C142" s="93">
        <f>'6050_Module3Project_Data'!C142</f>
        <v>149.32749939999999</v>
      </c>
      <c r="D142" s="94" cm="1">
        <f t="array" ref="D142">TREND($C$52:$C$253,$A$52:$A$253,A142)</f>
        <v>139.48481589631973</v>
      </c>
      <c r="E142" s="76">
        <f t="shared" si="14"/>
        <v>6.5913402040671032E-2</v>
      </c>
      <c r="F142" s="77">
        <f t="shared" si="15"/>
        <v>7.3492101286497663E-2</v>
      </c>
      <c r="G142" s="68"/>
      <c r="H142" s="93">
        <f>'6050_Module3Project_Data'!E142</f>
        <v>477.57998659999998</v>
      </c>
      <c r="I142" s="95" cm="1">
        <f t="array" ref="I142">TREND($H$52:$H$253,$A$52:$A$253,A142)</f>
        <v>461.30229564767956</v>
      </c>
      <c r="J142" s="59">
        <f t="shared" si="16"/>
        <v>3.4083695734833851E-2</v>
      </c>
      <c r="K142" s="78">
        <f t="shared" si="17"/>
        <v>3.6459901736428491E-2</v>
      </c>
    </row>
    <row r="143" spans="1:11" x14ac:dyDescent="0.2">
      <c r="A143" s="92">
        <v>142</v>
      </c>
      <c r="C143" s="93">
        <f>'6050_Module3Project_Data'!C143</f>
        <v>150.44549559999999</v>
      </c>
      <c r="D143" s="94" cm="1">
        <f t="array" ref="D143">TREND($C$52:$C$253,$A$52:$A$253,A143)</f>
        <v>139.8152176451002</v>
      </c>
      <c r="E143" s="76">
        <f t="shared" si="14"/>
        <v>7.0658665535346096E-2</v>
      </c>
      <c r="F143" s="77">
        <f t="shared" si="15"/>
        <v>7.9372811680168839E-2</v>
      </c>
      <c r="G143" s="68"/>
      <c r="H143" s="93">
        <f>'6050_Module3Project_Data'!E143</f>
        <v>480.4500122</v>
      </c>
      <c r="I143" s="95" cm="1">
        <f t="array" ref="I143">TREND($H$52:$H$253,$A$52:$A$253,A143)</f>
        <v>462.01647585252101</v>
      </c>
      <c r="J143" s="59">
        <f t="shared" si="16"/>
        <v>3.836723047018166E-2</v>
      </c>
      <c r="K143" s="78">
        <f t="shared" si="17"/>
        <v>4.1288713850913823E-2</v>
      </c>
    </row>
    <row r="144" spans="1:11" x14ac:dyDescent="0.2">
      <c r="A144" s="92">
        <v>143</v>
      </c>
      <c r="C144" s="93">
        <f>'6050_Module3Project_Data'!C144</f>
        <v>152.76049800000001</v>
      </c>
      <c r="D144" s="94" cm="1">
        <f t="array" ref="D144">TREND($C$52:$C$253,$A$52:$A$253,A144)</f>
        <v>140.14561939388068</v>
      </c>
      <c r="E144" s="76">
        <f t="shared" si="14"/>
        <v>8.2579454579411835E-2</v>
      </c>
      <c r="F144" s="77">
        <f t="shared" si="15"/>
        <v>9.4191176206280133E-2</v>
      </c>
      <c r="G144" s="68"/>
      <c r="H144" s="93">
        <f>'6050_Module3Project_Data'!E144</f>
        <v>495.64999390000003</v>
      </c>
      <c r="I144" s="95" cm="1">
        <f t="array" ref="I144">TREND($H$52:$H$253,$A$52:$A$253,A144)</f>
        <v>462.73065605736247</v>
      </c>
      <c r="J144" s="59">
        <f t="shared" si="16"/>
        <v>6.6416500045956242E-2</v>
      </c>
      <c r="K144" s="78">
        <f t="shared" si="17"/>
        <v>7.3735017238410014E-2</v>
      </c>
    </row>
    <row r="145" spans="1:11" x14ac:dyDescent="0.2">
      <c r="A145" s="92">
        <v>144</v>
      </c>
      <c r="C145" s="93">
        <f>'6050_Module3Project_Data'!C145</f>
        <v>150.0164948</v>
      </c>
      <c r="D145" s="94" cm="1">
        <f t="array" ref="D145">TREND($C$52:$C$253,$A$52:$A$253,A145)</f>
        <v>140.47602114266118</v>
      </c>
      <c r="E145" s="76">
        <f t="shared" si="14"/>
        <v>6.359616434218153E-2</v>
      </c>
      <c r="F145" s="77">
        <f t="shared" si="15"/>
        <v>7.1235599121331261E-2</v>
      </c>
      <c r="G145" s="68"/>
      <c r="H145" s="93">
        <f>'6050_Module3Project_Data'!E145</f>
        <v>488.51000979999998</v>
      </c>
      <c r="I145" s="95" cm="1">
        <f t="array" ref="I145">TREND($H$52:$H$253,$A$52:$A$253,A145)</f>
        <v>463.44483626220392</v>
      </c>
      <c r="J145" s="59">
        <f t="shared" si="16"/>
        <v>5.1309436930592159E-2</v>
      </c>
      <c r="K145" s="78">
        <f t="shared" si="17"/>
        <v>5.6142715012309344E-2</v>
      </c>
    </row>
    <row r="146" spans="1:11" x14ac:dyDescent="0.2">
      <c r="A146" s="92">
        <v>145</v>
      </c>
      <c r="C146" s="93">
        <f>'6050_Module3Project_Data'!C146</f>
        <v>151.67649840000001</v>
      </c>
      <c r="D146" s="94" cm="1">
        <f t="array" ref="D146">TREND($C$52:$C$253,$A$52:$A$253,A146)</f>
        <v>140.80642289144166</v>
      </c>
      <c r="E146" s="76">
        <f t="shared" si="14"/>
        <v>7.1666181796285172E-2</v>
      </c>
      <c r="F146" s="77">
        <f t="shared" si="15"/>
        <v>8.116330165123628E-2</v>
      </c>
      <c r="G146" s="68"/>
      <c r="H146" s="93">
        <f>'6050_Module3Project_Data'!E146</f>
        <v>484.48001099999999</v>
      </c>
      <c r="I146" s="95" cm="1">
        <f t="array" ref="I146">TREND($H$52:$H$253,$A$52:$A$253,A146)</f>
        <v>464.15901646704538</v>
      </c>
      <c r="J146" s="59">
        <f t="shared" si="16"/>
        <v>4.1943927657635841E-2</v>
      </c>
      <c r="K146" s="78">
        <f t="shared" si="17"/>
        <v>4.5516373669227853E-2</v>
      </c>
    </row>
    <row r="147" spans="1:11" x14ac:dyDescent="0.2">
      <c r="A147" s="92">
        <v>146</v>
      </c>
      <c r="C147" s="93">
        <f>'6050_Module3Project_Data'!C147</f>
        <v>152.5939941</v>
      </c>
      <c r="D147" s="94" cm="1">
        <f t="array" ref="D147">TREND($C$52:$C$253,$A$52:$A$253,A147)</f>
        <v>141.13682464022213</v>
      </c>
      <c r="E147" s="76">
        <f t="shared" si="14"/>
        <v>7.5082702483490943E-2</v>
      </c>
      <c r="F147" s="77">
        <f t="shared" si="15"/>
        <v>8.5546940331844248E-2</v>
      </c>
      <c r="G147" s="68"/>
      <c r="H147" s="93">
        <f>'6050_Module3Project_Data'!E147</f>
        <v>485.7999878</v>
      </c>
      <c r="I147" s="95" cm="1">
        <f t="array" ref="I147">TREND($H$52:$H$253,$A$52:$A$253,A147)</f>
        <v>464.87319667188683</v>
      </c>
      <c r="J147" s="59">
        <f t="shared" si="16"/>
        <v>4.3076969233536828E-2</v>
      </c>
      <c r="K147" s="78">
        <f t="shared" si="17"/>
        <v>4.6873278920497231E-2</v>
      </c>
    </row>
    <row r="148" spans="1:11" x14ac:dyDescent="0.2">
      <c r="A148" s="92">
        <v>147</v>
      </c>
      <c r="C148" s="93">
        <f>'6050_Module3Project_Data'!C148</f>
        <v>158.2339935</v>
      </c>
      <c r="D148" s="94" cm="1">
        <f t="array" ref="D148">TREND($C$52:$C$253,$A$52:$A$253,A148)</f>
        <v>141.46722638900263</v>
      </c>
      <c r="E148" s="76">
        <f t="shared" si="14"/>
        <v>0.10596185269758338</v>
      </c>
      <c r="F148" s="77">
        <f t="shared" si="15"/>
        <v>0.12519197089978526</v>
      </c>
      <c r="G148" s="68"/>
      <c r="H148" s="93">
        <f>'6050_Module3Project_Data'!E148</f>
        <v>488.88000490000002</v>
      </c>
      <c r="I148" s="95" cm="1">
        <f t="array" ref="I148">TREND($H$52:$H$253,$A$52:$A$253,A148)</f>
        <v>465.58737687672829</v>
      </c>
      <c r="J148" s="59">
        <f t="shared" si="16"/>
        <v>4.7644877658754359E-2</v>
      </c>
      <c r="K148" s="78">
        <f t="shared" si="17"/>
        <v>5.2172444568411323E-2</v>
      </c>
    </row>
    <row r="149" spans="1:11" x14ac:dyDescent="0.2">
      <c r="A149" s="92">
        <v>148</v>
      </c>
      <c r="C149" s="93">
        <f>'6050_Module3Project_Data'!C149</f>
        <v>155.59449770000001</v>
      </c>
      <c r="D149" s="94" cm="1">
        <f t="array" ref="D149">TREND($C$52:$C$253,$A$52:$A$253,A149)</f>
        <v>141.79762813778311</v>
      </c>
      <c r="E149" s="76">
        <f t="shared" si="14"/>
        <v>8.8671963123133607E-2</v>
      </c>
      <c r="F149" s="77">
        <f t="shared" si="15"/>
        <v>0.10301671641924809</v>
      </c>
      <c r="G149" s="68"/>
      <c r="H149" s="93">
        <f>'6050_Module3Project_Data'!E149</f>
        <v>498.61999509999998</v>
      </c>
      <c r="I149" s="95" cm="1">
        <f t="array" ref="I149">TREND($H$52:$H$253,$A$52:$A$253,A149)</f>
        <v>466.30155708156974</v>
      </c>
      <c r="J149" s="59">
        <f t="shared" si="16"/>
        <v>6.4815768192265671E-2</v>
      </c>
      <c r="K149" s="78">
        <f t="shared" si="17"/>
        <v>7.2389080114513907E-2</v>
      </c>
    </row>
    <row r="150" spans="1:11" x14ac:dyDescent="0.2">
      <c r="A150" s="92">
        <v>149</v>
      </c>
      <c r="C150" s="93">
        <f>'6050_Module3Project_Data'!C150</f>
        <v>156.94149780000001</v>
      </c>
      <c r="D150" s="94" cm="1">
        <f t="array" ref="D150">TREND($C$52:$C$253,$A$52:$A$253,A150)</f>
        <v>142.12802988656361</v>
      </c>
      <c r="E150" s="76">
        <f t="shared" si="14"/>
        <v>9.4388470360554935E-2</v>
      </c>
      <c r="F150" s="77">
        <f t="shared" si="15"/>
        <v>0.11060732409931567</v>
      </c>
      <c r="G150" s="68"/>
      <c r="H150" s="93">
        <f>'6050_Module3Project_Data'!E150</f>
        <v>509.64001459999997</v>
      </c>
      <c r="I150" s="95" cm="1">
        <f t="array" ref="I150">TREND($H$52:$H$253,$A$52:$A$253,A150)</f>
        <v>467.01573728641119</v>
      </c>
      <c r="J150" s="59">
        <f t="shared" si="16"/>
        <v>8.363604915725309E-2</v>
      </c>
      <c r="K150" s="78">
        <f t="shared" si="17"/>
        <v>9.5472814110541121E-2</v>
      </c>
    </row>
    <row r="151" spans="1:11" x14ac:dyDescent="0.2">
      <c r="A151" s="92">
        <v>150</v>
      </c>
      <c r="C151" s="93">
        <f>'6050_Module3Project_Data'!C151</f>
        <v>160.25149540000001</v>
      </c>
      <c r="D151" s="94" cm="1">
        <f t="array" ref="D151">TREND($C$52:$C$253,$A$52:$A$253,A151)</f>
        <v>142.45843163534408</v>
      </c>
      <c r="E151" s="76">
        <f t="shared" si="14"/>
        <v>0.1110321231027709</v>
      </c>
      <c r="F151" s="77">
        <f t="shared" si="15"/>
        <v>0.13285499263491132</v>
      </c>
      <c r="G151" s="68"/>
      <c r="H151" s="93">
        <f>'6050_Module3Project_Data'!E151</f>
        <v>502.10998540000003</v>
      </c>
      <c r="I151" s="95" cm="1">
        <f t="array" ref="I151">TREND($H$52:$H$253,$A$52:$A$253,A151)</f>
        <v>467.72991749125259</v>
      </c>
      <c r="J151" s="59">
        <f t="shared" si="16"/>
        <v>6.8471189397595736E-2</v>
      </c>
      <c r="K151" s="78">
        <f t="shared" si="17"/>
        <v>7.7006861803453841E-2</v>
      </c>
    </row>
    <row r="152" spans="1:11" x14ac:dyDescent="0.2">
      <c r="A152" s="92">
        <v>151</v>
      </c>
      <c r="C152" s="93">
        <f>'6050_Module3Project_Data'!C152</f>
        <v>161.25</v>
      </c>
      <c r="D152" s="94" cm="1">
        <f t="array" ref="D152">TREND($C$52:$C$253,$A$52:$A$253,A152)</f>
        <v>142.78883338412459</v>
      </c>
      <c r="E152" s="76">
        <f t="shared" si="14"/>
        <v>0.11448785498217311</v>
      </c>
      <c r="F152" s="77">
        <f t="shared" si="15"/>
        <v>0.13784349829937381</v>
      </c>
      <c r="G152" s="68"/>
      <c r="H152" s="93">
        <f>'6050_Module3Project_Data'!E152</f>
        <v>509.07998659999998</v>
      </c>
      <c r="I152" s="95" cm="1">
        <f t="array" ref="I152">TREND($H$52:$H$253,$A$52:$A$253,A152)</f>
        <v>468.44409769609405</v>
      </c>
      <c r="J152" s="59">
        <f t="shared" si="16"/>
        <v>7.9822208638177752E-2</v>
      </c>
      <c r="K152" s="78">
        <f t="shared" si="17"/>
        <v>9.1019083772298323E-2</v>
      </c>
    </row>
    <row r="153" spans="1:11" x14ac:dyDescent="0.2">
      <c r="A153" s="92">
        <v>152</v>
      </c>
      <c r="C153" s="93">
        <f>'6050_Module3Project_Data'!C153</f>
        <v>158.37300110000001</v>
      </c>
      <c r="D153" s="94" cm="1">
        <f t="array" ref="D153">TREND($C$52:$C$253,$A$52:$A$253,A153)</f>
        <v>143.11923513290506</v>
      </c>
      <c r="E153" s="76">
        <f t="shared" si="14"/>
        <v>9.631544430646613E-2</v>
      </c>
      <c r="F153" s="77">
        <f t="shared" si="15"/>
        <v>0.11389488578344613</v>
      </c>
      <c r="G153" s="68"/>
      <c r="H153" s="93">
        <f>'6050_Module3Project_Data'!E153</f>
        <v>494.73001099999999</v>
      </c>
      <c r="I153" s="95" cm="1">
        <f t="array" ref="I153">TREND($H$52:$H$253,$A$52:$A$253,A153)</f>
        <v>469.1582779009355</v>
      </c>
      <c r="J153" s="59">
        <f t="shared" si="16"/>
        <v>5.1688259314158505E-2</v>
      </c>
      <c r="K153" s="78">
        <f t="shared" si="17"/>
        <v>5.7277342268816048E-2</v>
      </c>
    </row>
    <row r="154" spans="1:11" x14ac:dyDescent="0.2">
      <c r="A154" s="92">
        <v>153</v>
      </c>
      <c r="C154" s="93">
        <f>'6050_Module3Project_Data'!C154</f>
        <v>157.40800479999999</v>
      </c>
      <c r="D154" s="94" cm="1">
        <f t="array" ref="D154">TREND($C$52:$C$253,$A$52:$A$253,A154)</f>
        <v>143.44963688168554</v>
      </c>
      <c r="E154" s="76">
        <f t="shared" si="14"/>
        <v>8.8676353760088145E-2</v>
      </c>
      <c r="F154" s="77">
        <f t="shared" si="15"/>
        <v>0.10422257186908414</v>
      </c>
      <c r="G154" s="68"/>
      <c r="H154" s="93">
        <f>'6050_Module3Project_Data'!E154</f>
        <v>483.38000490000002</v>
      </c>
      <c r="I154" s="95" cm="1">
        <f t="array" ref="I154">TREND($H$52:$H$253,$A$52:$A$253,A154)</f>
        <v>469.87245810577696</v>
      </c>
      <c r="J154" s="59">
        <f t="shared" si="16"/>
        <v>2.7943950219905051E-2</v>
      </c>
      <c r="K154" s="78">
        <f t="shared" si="17"/>
        <v>3.0255140625297206E-2</v>
      </c>
    </row>
    <row r="155" spans="1:11" x14ac:dyDescent="0.2">
      <c r="A155" s="92">
        <v>154</v>
      </c>
      <c r="C155" s="93">
        <f>'6050_Module3Project_Data'!C155</f>
        <v>154.03349299999999</v>
      </c>
      <c r="D155" s="94" cm="1">
        <f t="array" ref="D155">TREND($C$52:$C$253,$A$52:$A$253,A155)</f>
        <v>143.78003863046604</v>
      </c>
      <c r="E155" s="76">
        <f t="shared" si="14"/>
        <v>6.6566395202983256E-2</v>
      </c>
      <c r="F155" s="77">
        <f t="shared" si="15"/>
        <v>7.6559193108313744E-2</v>
      </c>
      <c r="G155" s="68"/>
      <c r="H155" s="93">
        <f>'6050_Module3Project_Data'!E155</f>
        <v>466.92999270000001</v>
      </c>
      <c r="I155" s="95" cm="1">
        <f t="array" ref="I155">TREND($H$52:$H$253,$A$52:$A$253,A155)</f>
        <v>470.58663831061841</v>
      </c>
      <c r="J155" s="59">
        <f t="shared" si="16"/>
        <v>7.8312502254867418E-3</v>
      </c>
      <c r="K155" s="78">
        <f t="shared" si="17"/>
        <v>8.1904085805907315E-3</v>
      </c>
    </row>
    <row r="156" spans="1:11" x14ac:dyDescent="0.2">
      <c r="A156" s="92">
        <v>155</v>
      </c>
      <c r="C156" s="93">
        <f>'6050_Module3Project_Data'!C156</f>
        <v>158.1119995</v>
      </c>
      <c r="D156" s="94" cm="1">
        <f t="array" ref="D156">TREND($C$52:$C$253,$A$52:$A$253,A156)</f>
        <v>144.11044037924651</v>
      </c>
      <c r="E156" s="76">
        <f t="shared" si="14"/>
        <v>8.8554690124916707E-2</v>
      </c>
      <c r="F156" s="77">
        <f t="shared" si="15"/>
        <v>0.10454506646348496</v>
      </c>
      <c r="G156" s="68"/>
      <c r="H156" s="93">
        <f>'6050_Module3Project_Data'!E156</f>
        <v>475.47000120000001</v>
      </c>
      <c r="I156" s="95" cm="1">
        <f t="array" ref="I156">TREND($H$52:$H$253,$A$52:$A$253,A156)</f>
        <v>471.30081851545981</v>
      </c>
      <c r="J156" s="59">
        <f t="shared" si="16"/>
        <v>8.7685504322416608E-3</v>
      </c>
      <c r="K156" s="78">
        <f t="shared" si="17"/>
        <v>9.3384246847299825E-3</v>
      </c>
    </row>
    <row r="157" spans="1:11" x14ac:dyDescent="0.2">
      <c r="A157" s="92">
        <v>156</v>
      </c>
      <c r="C157" s="93">
        <f>'6050_Module3Project_Data'!C157</f>
        <v>158.05099490000001</v>
      </c>
      <c r="D157" s="94" cm="1">
        <f t="array" ref="D157">TREND($C$52:$C$253,$A$52:$A$253,A157)</f>
        <v>144.44084212802699</v>
      </c>
      <c r="E157" s="76">
        <f t="shared" si="14"/>
        <v>8.61124144177913E-2</v>
      </c>
      <c r="F157" s="77">
        <f t="shared" si="15"/>
        <v>0.10162256316263245</v>
      </c>
      <c r="G157" s="68"/>
      <c r="H157" s="93">
        <f>'6050_Module3Project_Data'!E157</f>
        <v>481.32998659999998</v>
      </c>
      <c r="I157" s="95" cm="1">
        <f t="array" ref="I157">TREND($H$52:$H$253,$A$52:$A$253,A157)</f>
        <v>472.01499872030126</v>
      </c>
      <c r="J157" s="59">
        <f t="shared" si="16"/>
        <v>1.9352602453667114E-2</v>
      </c>
      <c r="K157" s="78">
        <f t="shared" si="17"/>
        <v>2.0864356238525558E-2</v>
      </c>
    </row>
    <row r="158" spans="1:11" x14ac:dyDescent="0.2">
      <c r="A158" s="92">
        <v>157</v>
      </c>
      <c r="C158" s="93">
        <f>'6050_Module3Project_Data'!C158</f>
        <v>157.40100100000001</v>
      </c>
      <c r="D158" s="94" cm="1">
        <f t="array" ref="D158">TREND($C$52:$C$253,$A$52:$A$253,A158)</f>
        <v>144.77124387680749</v>
      </c>
      <c r="E158" s="76">
        <f t="shared" si="14"/>
        <v>8.023936978134287E-2</v>
      </c>
      <c r="F158" s="77">
        <f t="shared" si="15"/>
        <v>9.4302269231198249E-2</v>
      </c>
      <c r="G158" s="68"/>
      <c r="H158" s="93">
        <f>'6050_Module3Project_Data'!E158</f>
        <v>482.67999270000001</v>
      </c>
      <c r="I158" s="95" cm="1">
        <f t="array" ref="I158">TREND($H$52:$H$253,$A$52:$A$253,A158)</f>
        <v>472.72917892514272</v>
      </c>
      <c r="J158" s="59">
        <f t="shared" si="16"/>
        <v>2.0615757697340528E-2</v>
      </c>
      <c r="K158" s="78">
        <f t="shared" si="17"/>
        <v>2.2288523199727978E-2</v>
      </c>
    </row>
    <row r="159" spans="1:11" x14ac:dyDescent="0.2">
      <c r="A159" s="92">
        <v>158</v>
      </c>
      <c r="C159" s="93">
        <f>'6050_Module3Project_Data'!C159</f>
        <v>159.12049870000001</v>
      </c>
      <c r="D159" s="94" cm="1">
        <f t="array" ref="D159">TREND($C$52:$C$253,$A$52:$A$253,A159)</f>
        <v>145.10164562558796</v>
      </c>
      <c r="E159" s="76">
        <f t="shared" si="14"/>
        <v>8.8102118764991327E-2</v>
      </c>
      <c r="F159" s="77">
        <f t="shared" si="15"/>
        <v>0.10467419476405909</v>
      </c>
      <c r="G159" s="68"/>
      <c r="H159" s="93">
        <f>'6050_Module3Project_Data'!E159</f>
        <v>482.35000609999997</v>
      </c>
      <c r="I159" s="95" cm="1">
        <f t="array" ref="I159">TREND($H$52:$H$253,$A$52:$A$253,A159)</f>
        <v>473.44335912998417</v>
      </c>
      <c r="J159" s="59">
        <f t="shared" si="16"/>
        <v>1.8465112174517708E-2</v>
      </c>
      <c r="K159" s="78">
        <f t="shared" si="17"/>
        <v>1.9949725933428093E-2</v>
      </c>
    </row>
    <row r="160" spans="1:11" x14ac:dyDescent="0.2">
      <c r="A160" s="92">
        <v>159</v>
      </c>
      <c r="C160" s="93">
        <f>'6050_Module3Project_Data'!C160</f>
        <v>165.62449649999999</v>
      </c>
      <c r="D160" s="94" cm="1">
        <f t="array" ref="D160">TREND($C$52:$C$253,$A$52:$A$253,A160)</f>
        <v>145.43204737436844</v>
      </c>
      <c r="E160" s="76">
        <f t="shared" si="14"/>
        <v>0.12191704459389288</v>
      </c>
      <c r="F160" s="77">
        <f t="shared" si="15"/>
        <v>0.15077041904359623</v>
      </c>
      <c r="G160" s="68"/>
      <c r="H160" s="93">
        <f>'6050_Module3Project_Data'!E160</f>
        <v>491.86999509999998</v>
      </c>
      <c r="I160" s="95" cm="1">
        <f t="array" ref="I160">TREND($H$52:$H$253,$A$52:$A$253,A160)</f>
        <v>474.15753933482563</v>
      </c>
      <c r="J160" s="59">
        <f t="shared" si="16"/>
        <v>3.6010441664719374E-2</v>
      </c>
      <c r="K160" s="78">
        <f t="shared" si="17"/>
        <v>3.9673587525448972E-2</v>
      </c>
    </row>
    <row r="161" spans="1:11" x14ac:dyDescent="0.2">
      <c r="A161" s="92">
        <v>160</v>
      </c>
      <c r="C161" s="93">
        <f>'6050_Module3Project_Data'!C161</f>
        <v>163.02400209999999</v>
      </c>
      <c r="D161" s="94" cm="1">
        <f t="array" ref="D161">TREND($C$52:$C$253,$A$52:$A$253,A161)</f>
        <v>145.76244912314894</v>
      </c>
      <c r="E161" s="76">
        <f t="shared" si="14"/>
        <v>0.10588350644381003</v>
      </c>
      <c r="F161" s="77">
        <f t="shared" si="15"/>
        <v>0.12888637527180943</v>
      </c>
      <c r="G161" s="68"/>
      <c r="H161" s="93">
        <f>'6050_Module3Project_Data'!E161</f>
        <v>484.52999879999999</v>
      </c>
      <c r="I161" s="95" cm="1">
        <f t="array" ref="I161">TREND($H$52:$H$253,$A$52:$A$253,A161)</f>
        <v>474.87171953966708</v>
      </c>
      <c r="J161" s="59">
        <f t="shared" si="16"/>
        <v>1.9933294706732003E-2</v>
      </c>
      <c r="K161" s="78">
        <f t="shared" si="17"/>
        <v>2.1633284094543181E-2</v>
      </c>
    </row>
    <row r="162" spans="1:11" x14ac:dyDescent="0.2">
      <c r="A162" s="92">
        <v>161</v>
      </c>
      <c r="C162" s="93">
        <f>'6050_Module3Project_Data'!C162</f>
        <v>164.8684998</v>
      </c>
      <c r="D162" s="94" cm="1">
        <f t="array" ref="D162">TREND($C$52:$C$253,$A$52:$A$253,A162)</f>
        <v>146.09285087192941</v>
      </c>
      <c r="E162" s="76">
        <f t="shared" si="14"/>
        <v>0.1138825727828366</v>
      </c>
      <c r="F162" s="77">
        <f t="shared" si="15"/>
        <v>0.14019163495661952</v>
      </c>
      <c r="G162" s="68"/>
      <c r="H162" s="93">
        <f>'6050_Module3Project_Data'!E162</f>
        <v>497.89999390000003</v>
      </c>
      <c r="I162" s="95" cm="1">
        <f t="array" ref="I162">TREND($H$52:$H$253,$A$52:$A$253,A162)</f>
        <v>475.58589974450854</v>
      </c>
      <c r="J162" s="59">
        <f t="shared" si="16"/>
        <v>4.4816417812556006E-2</v>
      </c>
      <c r="K162" s="78">
        <f t="shared" si="17"/>
        <v>4.9980656508941561E-2</v>
      </c>
    </row>
    <row r="163" spans="1:11" x14ac:dyDescent="0.2">
      <c r="A163" s="92">
        <v>162</v>
      </c>
      <c r="C163" s="93">
        <f>'6050_Module3Project_Data'!C163</f>
        <v>164.23599239999999</v>
      </c>
      <c r="D163" s="94" cm="1">
        <f t="array" ref="D163">TREND($C$52:$C$253,$A$52:$A$253,A163)</f>
        <v>146.42325262070989</v>
      </c>
      <c r="E163" s="76">
        <f t="shared" si="14"/>
        <v>0.10845819798078621</v>
      </c>
      <c r="F163" s="77">
        <f t="shared" si="15"/>
        <v>0.13300190700636993</v>
      </c>
      <c r="G163" s="68"/>
      <c r="H163" s="93">
        <f>'6050_Module3Project_Data'!E163</f>
        <v>492.30999759999997</v>
      </c>
      <c r="I163" s="95" cm="1">
        <f t="array" ref="I163">TREND($H$52:$H$253,$A$52:$A$253,A163)</f>
        <v>476.30007994934999</v>
      </c>
      <c r="J163" s="59">
        <f t="shared" si="16"/>
        <v>3.2519992948950797E-2</v>
      </c>
      <c r="K163" s="78">
        <f t="shared" si="17"/>
        <v>3.5860124514023879E-2</v>
      </c>
    </row>
    <row r="164" spans="1:11" x14ac:dyDescent="0.2">
      <c r="A164" s="92">
        <v>163</v>
      </c>
      <c r="C164" s="93">
        <f>'6050_Module3Project_Data'!C164</f>
        <v>165.37300110000001</v>
      </c>
      <c r="D164" s="94" cm="1">
        <f t="array" ref="D164">TREND($C$52:$C$253,$A$52:$A$253,A164)</f>
        <v>146.75365436949039</v>
      </c>
      <c r="E164" s="76">
        <f t="shared" si="14"/>
        <v>0.11259000324515256</v>
      </c>
      <c r="F164" s="77">
        <f t="shared" si="15"/>
        <v>0.13902457752455263</v>
      </c>
      <c r="G164" s="68"/>
      <c r="H164" s="93">
        <f>'6050_Module3Project_Data'!E164</f>
        <v>488.80999759999997</v>
      </c>
      <c r="I164" s="95" cm="1">
        <f t="array" ref="I164">TREND($H$52:$H$253,$A$52:$A$253,A164)</f>
        <v>477.01426015419145</v>
      </c>
      <c r="J164" s="59">
        <f t="shared" si="16"/>
        <v>2.4131538846840737E-2</v>
      </c>
      <c r="K164" s="78">
        <f t="shared" si="17"/>
        <v>2.642091126085553E-2</v>
      </c>
    </row>
    <row r="165" spans="1:11" x14ac:dyDescent="0.2">
      <c r="A165" s="92">
        <v>164</v>
      </c>
      <c r="C165" s="93">
        <f>'6050_Module3Project_Data'!C165</f>
        <v>167.32449339999999</v>
      </c>
      <c r="D165" s="94" cm="1">
        <f t="array" ref="D165">TREND($C$52:$C$253,$A$52:$A$253,A165)</f>
        <v>147.08405611827087</v>
      </c>
      <c r="E165" s="76">
        <f t="shared" si="14"/>
        <v>0.12096517891940099</v>
      </c>
      <c r="F165" s="77">
        <f t="shared" si="15"/>
        <v>0.15112873092339574</v>
      </c>
      <c r="G165" s="68"/>
      <c r="H165" s="93">
        <f>'6050_Module3Project_Data'!E165</f>
        <v>490.57998659999998</v>
      </c>
      <c r="I165" s="95" cm="1">
        <f t="array" ref="I165">TREND($H$52:$H$253,$A$52:$A$253,A165)</f>
        <v>477.72844035903285</v>
      </c>
      <c r="J165" s="59">
        <f t="shared" si="16"/>
        <v>2.6196637840927243E-2</v>
      </c>
      <c r="K165" s="78">
        <f t="shared" si="17"/>
        <v>2.8785785064928609E-2</v>
      </c>
    </row>
    <row r="166" spans="1:11" x14ac:dyDescent="0.2">
      <c r="A166" s="92">
        <v>165</v>
      </c>
      <c r="C166" s="93">
        <f>'6050_Module3Project_Data'!C166</f>
        <v>172.09249879999999</v>
      </c>
      <c r="D166" s="94" cm="1">
        <f t="array" ref="D166">TREND($C$52:$C$253,$A$52:$A$253,A166)</f>
        <v>147.41445786705134</v>
      </c>
      <c r="E166" s="76">
        <f t="shared" si="14"/>
        <v>0.14339986405583327</v>
      </c>
      <c r="F166" s="77">
        <f t="shared" si="15"/>
        <v>0.18426286724737836</v>
      </c>
      <c r="G166" s="68"/>
      <c r="H166" s="93">
        <f>'6050_Module3Project_Data'!E166</f>
        <v>547.53002930000002</v>
      </c>
      <c r="I166" s="95" cm="1">
        <f t="array" ref="I166">TREND($H$52:$H$253,$A$52:$A$253,A166)</f>
        <v>478.4426205638743</v>
      </c>
      <c r="J166" s="59">
        <f t="shared" si="16"/>
        <v>0.12618012718763902</v>
      </c>
      <c r="K166" s="78">
        <f t="shared" si="17"/>
        <v>0.15474677220017724</v>
      </c>
    </row>
    <row r="167" spans="1:11" x14ac:dyDescent="0.2">
      <c r="A167" s="92">
        <v>166</v>
      </c>
      <c r="C167" s="93">
        <f>'6050_Module3Project_Data'!C167</f>
        <v>170</v>
      </c>
      <c r="D167" s="94" cm="1">
        <f t="array" ref="D167">TREND($C$52:$C$253,$A$52:$A$253,A167)</f>
        <v>147.74485961583184</v>
      </c>
      <c r="E167" s="76">
        <f t="shared" si="14"/>
        <v>0.13091259049510681</v>
      </c>
      <c r="F167" s="77">
        <f t="shared" si="15"/>
        <v>0.16617186061575123</v>
      </c>
      <c r="G167" s="68"/>
      <c r="H167" s="93">
        <f>'6050_Module3Project_Data'!E167</f>
        <v>526.27001949999999</v>
      </c>
      <c r="I167" s="95" cm="1">
        <f t="array" ref="I167">TREND($H$52:$H$253,$A$52:$A$253,A167)</f>
        <v>479.15680076871575</v>
      </c>
      <c r="J167" s="59">
        <f t="shared" si="16"/>
        <v>8.9522900764983135E-2</v>
      </c>
      <c r="K167" s="78">
        <f t="shared" si="17"/>
        <v>0.1055274565944881</v>
      </c>
    </row>
    <row r="168" spans="1:11" x14ac:dyDescent="0.2">
      <c r="A168" s="92">
        <v>167</v>
      </c>
      <c r="C168" s="93">
        <f>'6050_Module3Project_Data'!C168</f>
        <v>170.0899963</v>
      </c>
      <c r="D168" s="94" cm="1">
        <f t="array" ref="D168">TREND($C$52:$C$253,$A$52:$A$253,A168)</f>
        <v>148.07526136461232</v>
      </c>
      <c r="E168" s="76">
        <f t="shared" si="14"/>
        <v>0.12942992189004873</v>
      </c>
      <c r="F168" s="77">
        <f t="shared" si="15"/>
        <v>0.16437683169045919</v>
      </c>
      <c r="G168" s="68"/>
      <c r="H168" s="93">
        <f>'6050_Module3Project_Data'!E168</f>
        <v>523.89001459999997</v>
      </c>
      <c r="I168" s="95" cm="1">
        <f t="array" ref="I168">TREND($H$52:$H$253,$A$52:$A$253,A168)</f>
        <v>479.87098097355721</v>
      </c>
      <c r="J168" s="59">
        <f t="shared" si="16"/>
        <v>8.4023425527688544E-2</v>
      </c>
      <c r="K168" s="78">
        <f t="shared" si="17"/>
        <v>9.8596886084992161E-2</v>
      </c>
    </row>
    <row r="169" spans="1:11" x14ac:dyDescent="0.2">
      <c r="A169" s="92">
        <v>168</v>
      </c>
      <c r="C169" s="93">
        <f>'6050_Module3Project_Data'!C169</f>
        <v>172.54800420000001</v>
      </c>
      <c r="D169" s="94" cm="1">
        <f t="array" ref="D169">TREND($C$52:$C$253,$A$52:$A$253,A169)</f>
        <v>148.40566311339279</v>
      </c>
      <c r="E169" s="76">
        <f t="shared" si="14"/>
        <v>0.1399166637628789</v>
      </c>
      <c r="F169" s="77">
        <f t="shared" si="15"/>
        <v>0.180262971553103</v>
      </c>
      <c r="G169" s="68"/>
      <c r="H169" s="93">
        <f>'6050_Module3Project_Data'!E169</f>
        <v>529.55999759999997</v>
      </c>
      <c r="I169" s="95" cm="1">
        <f t="array" ref="I169">TREND($H$52:$H$253,$A$52:$A$253,A169)</f>
        <v>480.58516117839866</v>
      </c>
      <c r="J169" s="59">
        <f t="shared" si="16"/>
        <v>9.2482129774828961E-2</v>
      </c>
      <c r="K169" s="78">
        <f t="shared" si="17"/>
        <v>0.10969723707862254</v>
      </c>
    </row>
    <row r="170" spans="1:11" x14ac:dyDescent="0.2">
      <c r="A170" s="92">
        <v>169</v>
      </c>
      <c r="C170" s="93">
        <f>'6050_Module3Project_Data'!C170</f>
        <v>174.95599369999999</v>
      </c>
      <c r="D170" s="94" cm="1">
        <f t="array" ref="D170">TREND($C$52:$C$253,$A$52:$A$253,A170)</f>
        <v>148.73606486217329</v>
      </c>
      <c r="E170" s="76">
        <f t="shared" si="14"/>
        <v>0.14986585073950914</v>
      </c>
      <c r="F170" s="77">
        <f t="shared" si="15"/>
        <v>0.19577564036817954</v>
      </c>
      <c r="G170" s="68"/>
      <c r="H170" s="93">
        <f>'6050_Module3Project_Data'!E170</f>
        <v>556.54998780000005</v>
      </c>
      <c r="I170" s="95" cm="1">
        <f t="array" ref="I170">TREND($H$52:$H$253,$A$52:$A$253,A170)</f>
        <v>481.29934138324006</v>
      </c>
      <c r="J170" s="59">
        <f t="shared" si="16"/>
        <v>0.13520914215490346</v>
      </c>
      <c r="K170" s="78">
        <f t="shared" si="17"/>
        <v>0.16855161963660961</v>
      </c>
    </row>
    <row r="171" spans="1:11" x14ac:dyDescent="0.2">
      <c r="A171" s="92">
        <v>170</v>
      </c>
      <c r="C171" s="93">
        <f>'6050_Module3Project_Data'!C171</f>
        <v>176.5724945</v>
      </c>
      <c r="D171" s="94" cm="1">
        <f t="array" ref="D171">TREND($C$52:$C$253,$A$52:$A$253,A171)</f>
        <v>149.06646661095377</v>
      </c>
      <c r="E171" s="76">
        <f t="shared" si="14"/>
        <v>0.15577753470003924</v>
      </c>
      <c r="F171" s="77">
        <f t="shared" si="15"/>
        <v>0.20537852170652124</v>
      </c>
      <c r="G171" s="68"/>
      <c r="H171" s="93">
        <f>'6050_Module3Project_Data'!E171</f>
        <v>552.8400269</v>
      </c>
      <c r="I171" s="95" cm="1">
        <f t="array" ref="I171">TREND($H$52:$H$253,$A$52:$A$253,A171)</f>
        <v>482.01352158808152</v>
      </c>
      <c r="J171" s="59">
        <f t="shared" si="16"/>
        <v>0.12811392421976325</v>
      </c>
      <c r="K171" s="78">
        <f t="shared" si="17"/>
        <v>0.15864212139001577</v>
      </c>
    </row>
    <row r="172" spans="1:11" x14ac:dyDescent="0.2">
      <c r="A172" s="92">
        <v>171</v>
      </c>
      <c r="C172" s="93">
        <f>'6050_Module3Project_Data'!C172</f>
        <v>168.3999939</v>
      </c>
      <c r="D172" s="94" cm="1">
        <f t="array" ref="D172">TREND($C$52:$C$253,$A$52:$A$253,A172)</f>
        <v>149.39686835973424</v>
      </c>
      <c r="E172" s="76">
        <f t="shared" si="14"/>
        <v>0.11284516762839239</v>
      </c>
      <c r="F172" s="77">
        <f t="shared" si="15"/>
        <v>0.14189012848407129</v>
      </c>
      <c r="G172" s="68"/>
      <c r="H172" s="93">
        <f>'6050_Module3Project_Data'!E172</f>
        <v>525.75</v>
      </c>
      <c r="I172" s="95" cm="1">
        <f t="array" ref="I172">TREND($H$52:$H$253,$A$52:$A$253,A172)</f>
        <v>482.72770179292297</v>
      </c>
      <c r="J172" s="59">
        <f t="shared" si="16"/>
        <v>8.1830334202714267E-2</v>
      </c>
      <c r="K172" s="78">
        <f t="shared" si="17"/>
        <v>9.6364328927239271E-2</v>
      </c>
    </row>
    <row r="173" spans="1:11" x14ac:dyDescent="0.2">
      <c r="A173" s="92">
        <v>172</v>
      </c>
      <c r="C173" s="93">
        <f>'6050_Module3Project_Data'!C173</f>
        <v>164.7310028</v>
      </c>
      <c r="D173" s="94" cm="1">
        <f t="array" ref="D173">TREND($C$52:$C$253,$A$52:$A$253,A173)</f>
        <v>149.72727010851474</v>
      </c>
      <c r="E173" s="76">
        <f t="shared" si="14"/>
        <v>9.1080200062287578E-2</v>
      </c>
      <c r="F173" s="77">
        <f t="shared" si="15"/>
        <v>0.112027969021444</v>
      </c>
      <c r="G173" s="68"/>
      <c r="H173" s="93">
        <f>'6050_Module3Project_Data'!E173</f>
        <v>516.04998780000005</v>
      </c>
      <c r="I173" s="95" cm="1">
        <f t="array" ref="I173">TREND($H$52:$H$253,$A$52:$A$253,A173)</f>
        <v>483.44188199776443</v>
      </c>
      <c r="J173" s="59">
        <f t="shared" si="16"/>
        <v>6.3187882129886228E-2</v>
      </c>
      <c r="K173" s="78">
        <f t="shared" si="17"/>
        <v>7.3037898117306113E-2</v>
      </c>
    </row>
    <row r="174" spans="1:11" x14ac:dyDescent="0.2">
      <c r="A174" s="92">
        <v>173</v>
      </c>
      <c r="C174" s="93">
        <f>'6050_Module3Project_Data'!C174</f>
        <v>157.49200440000001</v>
      </c>
      <c r="D174" s="94" cm="1">
        <f t="array" ref="D174">TREND($C$52:$C$253,$A$52:$A$253,A174)</f>
        <v>150.05767185729522</v>
      </c>
      <c r="E174" s="76">
        <f t="shared" si="14"/>
        <v>4.7204507752806234E-2</v>
      </c>
      <c r="F174" s="77">
        <f t="shared" si="15"/>
        <v>5.5509731672432221E-2</v>
      </c>
      <c r="G174" s="68"/>
      <c r="H174" s="93">
        <f>'6050_Module3Project_Data'!E174</f>
        <v>507.01998900000001</v>
      </c>
      <c r="I174" s="95" cm="1">
        <f t="array" ref="I174">TREND($H$52:$H$253,$A$52:$A$253,A174)</f>
        <v>484.15606220260588</v>
      </c>
      <c r="J174" s="59">
        <f t="shared" si="16"/>
        <v>4.5094724652747623E-2</v>
      </c>
      <c r="K174" s="78">
        <f t="shared" si="17"/>
        <v>5.1212209814258086E-2</v>
      </c>
    </row>
    <row r="175" spans="1:11" x14ac:dyDescent="0.2">
      <c r="A175" s="92">
        <v>174</v>
      </c>
      <c r="C175" s="93">
        <f>'6050_Module3Project_Data'!C175</f>
        <v>163.43049619999999</v>
      </c>
      <c r="D175" s="94" cm="1">
        <f t="array" ref="D175">TREND($C$52:$C$253,$A$52:$A$253,A175)</f>
        <v>150.38807360607569</v>
      </c>
      <c r="E175" s="76">
        <f t="shared" si="14"/>
        <v>7.9804093465906639E-2</v>
      </c>
      <c r="F175" s="77">
        <f t="shared" si="15"/>
        <v>9.7383507448511708E-2</v>
      </c>
      <c r="G175" s="68"/>
      <c r="H175" s="93">
        <f>'6050_Module3Project_Data'!E175</f>
        <v>500.19000240000003</v>
      </c>
      <c r="I175" s="95" cm="1">
        <f t="array" ref="I175">TREND($H$52:$H$253,$A$52:$A$253,A175)</f>
        <v>484.87024240744734</v>
      </c>
      <c r="J175" s="59">
        <f t="shared" si="16"/>
        <v>3.0627881243219125E-2</v>
      </c>
      <c r="K175" s="78">
        <f t="shared" si="17"/>
        <v>3.431426150000199E-2</v>
      </c>
    </row>
    <row r="176" spans="1:11" x14ac:dyDescent="0.2">
      <c r="A176" s="92">
        <v>175</v>
      </c>
      <c r="C176" s="93">
        <f>'6050_Module3Project_Data'!C176</f>
        <v>158.75549319999999</v>
      </c>
      <c r="D176" s="94" cm="1">
        <f t="array" ref="D176">TREND($C$52:$C$253,$A$52:$A$253,A176)</f>
        <v>150.7184753548562</v>
      </c>
      <c r="E176" s="76">
        <f t="shared" si="14"/>
        <v>5.062513229081634E-2</v>
      </c>
      <c r="F176" s="77">
        <f t="shared" si="15"/>
        <v>6.0009785877585625E-2</v>
      </c>
      <c r="G176" s="68"/>
      <c r="H176" s="93">
        <f>'6050_Module3Project_Data'!E176</f>
        <v>480.67001340000002</v>
      </c>
      <c r="I176" s="95" cm="1">
        <f t="array" ref="I176">TREND($H$52:$H$253,$A$52:$A$253,A176)</f>
        <v>485.58442261228879</v>
      </c>
      <c r="J176" s="59">
        <f t="shared" si="16"/>
        <v>1.0224081126939661E-2</v>
      </c>
      <c r="K176" s="78">
        <f t="shared" si="17"/>
        <v>1.1007634774335438E-2</v>
      </c>
    </row>
    <row r="177" spans="1:11" x14ac:dyDescent="0.2">
      <c r="A177" s="92">
        <v>176</v>
      </c>
      <c r="C177" s="93">
        <f>'6050_Module3Project_Data'!C177</f>
        <v>155.81100459999999</v>
      </c>
      <c r="D177" s="94" cm="1">
        <f t="array" ref="D177">TREND($C$52:$C$253,$A$52:$A$253,A177)</f>
        <v>151.04887710363667</v>
      </c>
      <c r="E177" s="76">
        <f t="shared" si="14"/>
        <v>3.0563486247898307E-2</v>
      </c>
      <c r="F177" s="77">
        <f t="shared" si="15"/>
        <v>3.5557249826339392E-2</v>
      </c>
      <c r="G177" s="68"/>
      <c r="H177" s="93">
        <f>'6050_Module3Project_Data'!E177</f>
        <v>482.02999879999999</v>
      </c>
      <c r="I177" s="95" cm="1">
        <f t="array" ref="I177">TREND($H$52:$H$253,$A$52:$A$253,A177)</f>
        <v>486.29860281713025</v>
      </c>
      <c r="J177" s="59">
        <f t="shared" si="16"/>
        <v>8.8554737832849135E-3</v>
      </c>
      <c r="K177" s="78">
        <f t="shared" si="17"/>
        <v>9.5611154845096306E-3</v>
      </c>
    </row>
    <row r="178" spans="1:11" x14ac:dyDescent="0.2">
      <c r="A178" s="92">
        <v>177</v>
      </c>
      <c r="C178" s="93">
        <f>'6050_Module3Project_Data'!C178</f>
        <v>155.14849849999999</v>
      </c>
      <c r="D178" s="94" cm="1">
        <f t="array" ref="D178">TREND($C$52:$C$253,$A$52:$A$253,A178)</f>
        <v>151.37927885241714</v>
      </c>
      <c r="E178" s="76">
        <f t="shared" si="14"/>
        <v>2.4294270869678086E-2</v>
      </c>
      <c r="F178" s="77">
        <f t="shared" si="15"/>
        <v>2.8143531386297219E-2</v>
      </c>
      <c r="G178" s="68"/>
      <c r="H178" s="93">
        <f>'6050_Module3Project_Data'!E178</f>
        <v>476.26000979999998</v>
      </c>
      <c r="I178" s="95" cm="1">
        <f t="array" ref="I178">TREND($H$52:$H$253,$A$52:$A$253,A178)</f>
        <v>487.0127830219717</v>
      </c>
      <c r="J178" s="59">
        <f t="shared" si="16"/>
        <v>2.2577526982555659E-2</v>
      </c>
      <c r="K178" s="78">
        <f t="shared" si="17"/>
        <v>2.4084807618939441E-2</v>
      </c>
    </row>
    <row r="179" spans="1:11" x14ac:dyDescent="0.2">
      <c r="A179" s="92">
        <v>178</v>
      </c>
      <c r="C179" s="93">
        <f>'6050_Module3Project_Data'!C179</f>
        <v>157.8065033</v>
      </c>
      <c r="D179" s="94" cm="1">
        <f t="array" ref="D179">TREND($C$52:$C$253,$A$52:$A$253,A179)</f>
        <v>151.70968060119765</v>
      </c>
      <c r="E179" s="76">
        <f t="shared" si="14"/>
        <v>3.8634800032365683E-2</v>
      </c>
      <c r="F179" s="77">
        <f t="shared" si="15"/>
        <v>4.5522982745372663E-2</v>
      </c>
      <c r="G179" s="68"/>
      <c r="H179" s="93">
        <f>'6050_Module3Project_Data'!E179</f>
        <v>495.98999020000002</v>
      </c>
      <c r="I179" s="95" cm="1">
        <f t="array" ref="I179">TREND($H$52:$H$253,$A$52:$A$253,A179)</f>
        <v>487.7269632268131</v>
      </c>
      <c r="J179" s="59">
        <f t="shared" si="16"/>
        <v>1.6659664784474768E-2</v>
      </c>
      <c r="K179" s="78">
        <f t="shared" si="17"/>
        <v>1.8508101202456283E-2</v>
      </c>
    </row>
    <row r="180" spans="1:11" x14ac:dyDescent="0.2">
      <c r="A180" s="92">
        <v>179</v>
      </c>
      <c r="C180" s="93">
        <f>'6050_Module3Project_Data'!C180</f>
        <v>153.90499879999999</v>
      </c>
      <c r="D180" s="94" cm="1">
        <f t="array" ref="D180">TREND($C$52:$C$253,$A$52:$A$253,A180)</f>
        <v>152.04008234997812</v>
      </c>
      <c r="E180" s="76">
        <f t="shared" si="14"/>
        <v>1.2117322143937187E-2</v>
      </c>
      <c r="F180" s="77">
        <f t="shared" si="15"/>
        <v>1.3924721706698786E-2</v>
      </c>
      <c r="G180" s="68"/>
      <c r="H180" s="93">
        <f>'6050_Module3Project_Data'!E180</f>
        <v>483.85998540000003</v>
      </c>
      <c r="I180" s="95" cm="1">
        <f t="array" ref="I180">TREND($H$52:$H$253,$A$52:$A$253,A180)</f>
        <v>488.44114343165455</v>
      </c>
      <c r="J180" s="59">
        <f t="shared" si="16"/>
        <v>9.4679414911058371E-3</v>
      </c>
      <c r="K180" s="78">
        <f t="shared" si="17"/>
        <v>1.0261195654987159E-2</v>
      </c>
    </row>
    <row r="181" spans="1:11" x14ac:dyDescent="0.2">
      <c r="A181" s="92">
        <v>180</v>
      </c>
      <c r="C181" s="93">
        <f>'6050_Module3Project_Data'!C181</f>
        <v>150.43649289999999</v>
      </c>
      <c r="D181" s="94" cm="1">
        <f t="array" ref="D181">TREND($C$52:$C$253,$A$52:$A$253,A181)</f>
        <v>152.37048409875862</v>
      </c>
      <c r="E181" s="76">
        <f t="shared" si="14"/>
        <v>1.2855864700623006E-2</v>
      </c>
      <c r="F181" s="77">
        <f t="shared" si="15"/>
        <v>1.4440480282965488E-2</v>
      </c>
      <c r="G181" s="68"/>
      <c r="H181" s="93">
        <f>'6050_Module3Project_Data'!E181</f>
        <v>470.2000122</v>
      </c>
      <c r="I181" s="95" cm="1">
        <f t="array" ref="I181">TREND($H$52:$H$253,$A$52:$A$253,A181)</f>
        <v>489.15532363649601</v>
      </c>
      <c r="J181" s="59">
        <f t="shared" si="16"/>
        <v>4.031329422516762E-2</v>
      </c>
      <c r="K181" s="78">
        <f t="shared" si="17"/>
        <v>4.2457421902307599E-2</v>
      </c>
    </row>
    <row r="182" spans="1:11" x14ac:dyDescent="0.2">
      <c r="A182" s="92">
        <v>181</v>
      </c>
      <c r="C182" s="93">
        <f>'6050_Module3Project_Data'!C182</f>
        <v>147.74549870000001</v>
      </c>
      <c r="D182" s="94" cm="1">
        <f t="array" ref="D182">TREND($C$52:$C$253,$A$52:$A$253,A182)</f>
        <v>152.7008858475391</v>
      </c>
      <c r="E182" s="76">
        <f t="shared" si="14"/>
        <v>3.3540021125117933E-2</v>
      </c>
      <c r="F182" s="77">
        <f t="shared" si="15"/>
        <v>3.7000256487428503E-2</v>
      </c>
      <c r="G182" s="68"/>
      <c r="H182" s="93">
        <f>'6050_Module3Project_Data'!E182</f>
        <v>469.9599915</v>
      </c>
      <c r="I182" s="95" cm="1">
        <f t="array" ref="I182">TREND($H$52:$H$253,$A$52:$A$253,A182)</f>
        <v>489.86950384133746</v>
      </c>
      <c r="J182" s="59">
        <f t="shared" si="16"/>
        <v>4.236427079205414E-2</v>
      </c>
      <c r="K182" s="78">
        <f t="shared" si="17"/>
        <v>4.4594707302874272E-2</v>
      </c>
    </row>
    <row r="183" spans="1:11" x14ac:dyDescent="0.2">
      <c r="A183" s="92">
        <v>182</v>
      </c>
      <c r="C183" s="93">
        <f>'6050_Module3Project_Data'!C183</f>
        <v>148.02349849999999</v>
      </c>
      <c r="D183" s="94" cm="1">
        <f t="array" ref="D183">TREND($C$52:$C$253,$A$52:$A$253,A183)</f>
        <v>153.03128759631957</v>
      </c>
      <c r="E183" s="76">
        <f t="shared" si="14"/>
        <v>3.3831041335099808E-2</v>
      </c>
      <c r="F183" s="77">
        <f t="shared" si="15"/>
        <v>3.7391524714832779E-2</v>
      </c>
      <c r="G183" s="68"/>
      <c r="H183" s="93">
        <f>'6050_Module3Project_Data'!E183</f>
        <v>487.35000609999997</v>
      </c>
      <c r="I183" s="95" cm="1">
        <f t="array" ref="I183">TREND($H$52:$H$253,$A$52:$A$253,A183)</f>
        <v>490.58368404617886</v>
      </c>
      <c r="J183" s="59">
        <f t="shared" si="16"/>
        <v>6.635227055922851E-3</v>
      </c>
      <c r="K183" s="78">
        <f t="shared" si="17"/>
        <v>7.2430162552097862E-3</v>
      </c>
    </row>
    <row r="184" spans="1:11" x14ac:dyDescent="0.2">
      <c r="A184" s="92">
        <v>183</v>
      </c>
      <c r="C184" s="93">
        <f>'6050_Module3Project_Data'!C184</f>
        <v>156.44949339999999</v>
      </c>
      <c r="D184" s="94" cm="1">
        <f t="array" ref="D184">TREND($C$52:$C$253,$A$52:$A$253,A184)</f>
        <v>153.36168934510007</v>
      </c>
      <c r="E184" s="76">
        <f t="shared" si="14"/>
        <v>1.9736746906589341E-2</v>
      </c>
      <c r="F184" s="77">
        <f t="shared" si="15"/>
        <v>2.3055623831723562E-2</v>
      </c>
      <c r="G184" s="68"/>
      <c r="H184" s="93">
        <f>'6050_Module3Project_Data'!E184</f>
        <v>491.17001340000002</v>
      </c>
      <c r="I184" s="95" cm="1">
        <f t="array" ref="I184">TREND($H$52:$H$253,$A$52:$A$253,A184)</f>
        <v>491.29786425102031</v>
      </c>
      <c r="J184" s="59">
        <f t="shared" si="16"/>
        <v>2.6029856777143849E-4</v>
      </c>
      <c r="K184" s="78">
        <f t="shared" si="17"/>
        <v>2.8636920794065907E-4</v>
      </c>
    </row>
    <row r="185" spans="1:11" x14ac:dyDescent="0.2">
      <c r="A185" s="92">
        <v>184</v>
      </c>
      <c r="C185" s="93">
        <f>'6050_Module3Project_Data'!C185</f>
        <v>149.99299619999999</v>
      </c>
      <c r="D185" s="94" cm="1">
        <f t="array" ref="D185">TREND($C$52:$C$253,$A$52:$A$253,A185)</f>
        <v>153.69209109388055</v>
      </c>
      <c r="E185" s="76">
        <f t="shared" si="14"/>
        <v>2.4661784133895154E-2</v>
      </c>
      <c r="F185" s="77">
        <f t="shared" si="15"/>
        <v>2.7619932766078225E-2</v>
      </c>
      <c r="G185" s="68"/>
      <c r="H185" s="93">
        <f>'6050_Module3Project_Data'!E185</f>
        <v>470.60998540000003</v>
      </c>
      <c r="I185" s="95" cm="1">
        <f t="array" ref="I185">TREND($H$52:$H$253,$A$52:$A$253,A185)</f>
        <v>492.01204445586177</v>
      </c>
      <c r="J185" s="59">
        <f t="shared" si="16"/>
        <v>4.54772735807355E-2</v>
      </c>
      <c r="K185" s="78">
        <f t="shared" si="17"/>
        <v>4.7937817004857344E-2</v>
      </c>
    </row>
    <row r="186" spans="1:11" x14ac:dyDescent="0.2">
      <c r="A186" s="92">
        <v>185</v>
      </c>
      <c r="C186" s="93">
        <f>'6050_Module3Project_Data'!C186</f>
        <v>150.98950199999999</v>
      </c>
      <c r="D186" s="94" cm="1">
        <f t="array" ref="D186">TREND($C$52:$C$253,$A$52:$A$253,A186)</f>
        <v>154.02249284266105</v>
      </c>
      <c r="E186" s="76">
        <f t="shared" si="14"/>
        <v>2.0087428612494296E-2</v>
      </c>
      <c r="F186" s="77">
        <f t="shared" si="15"/>
        <v>2.2646351488039038E-2</v>
      </c>
      <c r="G186" s="68"/>
      <c r="H186" s="93">
        <f>'6050_Module3Project_Data'!E186</f>
        <v>473.07998659999998</v>
      </c>
      <c r="I186" s="95" cm="1">
        <f t="array" ref="I186">TREND($H$52:$H$253,$A$52:$A$253,A186)</f>
        <v>492.72622466070322</v>
      </c>
      <c r="J186" s="59">
        <f t="shared" si="16"/>
        <v>4.1528364372163951E-2</v>
      </c>
      <c r="K186" s="78">
        <f t="shared" si="17"/>
        <v>4.4005007299982635E-2</v>
      </c>
    </row>
    <row r="187" spans="1:11" x14ac:dyDescent="0.2">
      <c r="A187" s="92">
        <v>186</v>
      </c>
      <c r="C187" s="93">
        <f>'6050_Module3Project_Data'!C187</f>
        <v>154.7565002</v>
      </c>
      <c r="D187" s="94" cm="1">
        <f t="array" ref="D187">TREND($C$52:$C$253,$A$52:$A$253,A187)</f>
        <v>154.35289459144153</v>
      </c>
      <c r="E187" s="76">
        <f t="shared" si="14"/>
        <v>2.6080042391555644E-3</v>
      </c>
      <c r="F187" s="77">
        <f t="shared" si="15"/>
        <v>3.0135911870870836E-3</v>
      </c>
      <c r="G187" s="68"/>
      <c r="H187" s="93">
        <f>'6050_Module3Project_Data'!E187</f>
        <v>482.88000490000002</v>
      </c>
      <c r="I187" s="95" cm="1">
        <f t="array" ref="I187">TREND($H$52:$H$253,$A$52:$A$253,A187)</f>
        <v>493.44040486554468</v>
      </c>
      <c r="J187" s="59">
        <f t="shared" si="16"/>
        <v>2.1869615346221723E-2</v>
      </c>
      <c r="K187" s="78">
        <f t="shared" si="17"/>
        <v>2.3653916650030391E-2</v>
      </c>
    </row>
    <row r="188" spans="1:11" x14ac:dyDescent="0.2">
      <c r="A188" s="92">
        <v>187</v>
      </c>
      <c r="C188" s="93">
        <f>'6050_Module3Project_Data'!C188</f>
        <v>158.70249939999999</v>
      </c>
      <c r="D188" s="94" cm="1">
        <f t="array" ref="D188">TREND($C$52:$C$253,$A$52:$A$253,A188)</f>
        <v>154.683296340222</v>
      </c>
      <c r="E188" s="76">
        <f t="shared" si="14"/>
        <v>2.5325392321943439E-2</v>
      </c>
      <c r="F188" s="77">
        <f t="shared" si="15"/>
        <v>3.0010075834477519E-2</v>
      </c>
      <c r="G188" s="68"/>
      <c r="H188" s="93">
        <f>'6050_Module3Project_Data'!E188</f>
        <v>490.64999390000003</v>
      </c>
      <c r="I188" s="95" cm="1">
        <f t="array" ref="I188">TREND($H$52:$H$253,$A$52:$A$253,A188)</f>
        <v>494.15458507038613</v>
      </c>
      <c r="J188" s="59">
        <f t="shared" si="16"/>
        <v>7.1427518882235669E-3</v>
      </c>
      <c r="K188" s="78">
        <f t="shared" si="17"/>
        <v>7.8498264939977514E-3</v>
      </c>
    </row>
    <row r="189" spans="1:11" x14ac:dyDescent="0.2">
      <c r="A189" s="92">
        <v>188</v>
      </c>
      <c r="C189" s="93">
        <f>'6050_Module3Project_Data'!C189</f>
        <v>157.2440033</v>
      </c>
      <c r="D189" s="94" cm="1">
        <f t="array" ref="D189">TREND($C$52:$C$253,$A$52:$A$253,A189)</f>
        <v>155.0136980890025</v>
      </c>
      <c r="E189" s="76">
        <f t="shared" si="14"/>
        <v>1.4183721885675878E-2</v>
      </c>
      <c r="F189" s="77">
        <f t="shared" si="15"/>
        <v>1.6652960181554606E-2</v>
      </c>
      <c r="G189" s="68"/>
      <c r="H189" s="93">
        <f>'6050_Module3Project_Data'!E189</f>
        <v>493.48001099999999</v>
      </c>
      <c r="I189" s="95" cm="1">
        <f t="array" ref="I189">TREND($H$52:$H$253,$A$52:$A$253,A189)</f>
        <v>494.86876527522759</v>
      </c>
      <c r="J189" s="59">
        <f t="shared" si="16"/>
        <v>2.8142057312785414E-3</v>
      </c>
      <c r="K189" s="78">
        <f t="shared" si="17"/>
        <v>3.1106281940821096E-3</v>
      </c>
    </row>
    <row r="190" spans="1:11" x14ac:dyDescent="0.2">
      <c r="A190" s="92">
        <v>189</v>
      </c>
      <c r="C190" s="93">
        <f>'6050_Module3Project_Data'!C190</f>
        <v>157.43649289999999</v>
      </c>
      <c r="D190" s="94" cm="1">
        <f t="array" ref="D190">TREND($C$52:$C$253,$A$52:$A$253,A190)</f>
        <v>155.34409983778298</v>
      </c>
      <c r="E190" s="76">
        <f t="shared" si="14"/>
        <v>1.3290394264219622E-2</v>
      </c>
      <c r="F190" s="77">
        <f t="shared" si="15"/>
        <v>1.5623215234150341E-2</v>
      </c>
      <c r="G190" s="68"/>
      <c r="H190" s="93">
        <f>'6050_Module3Project_Data'!E190</f>
        <v>500.02999879999999</v>
      </c>
      <c r="I190" s="95" cm="1">
        <f t="array" ref="I190">TREND($H$52:$H$253,$A$52:$A$253,A190)</f>
        <v>495.58294548006904</v>
      </c>
      <c r="J190" s="59">
        <f t="shared" si="16"/>
        <v>8.8935730468236544E-3</v>
      </c>
      <c r="K190" s="78">
        <f t="shared" si="17"/>
        <v>9.9608186158754285E-3</v>
      </c>
    </row>
    <row r="191" spans="1:11" x14ac:dyDescent="0.2">
      <c r="A191" s="92">
        <v>190</v>
      </c>
      <c r="C191" s="93">
        <f>'6050_Module3Project_Data'!C191</f>
        <v>161.06300350000001</v>
      </c>
      <c r="D191" s="94" cm="1">
        <f t="array" ref="D191">TREND($C$52:$C$253,$A$52:$A$253,A191)</f>
        <v>155.67450158656345</v>
      </c>
      <c r="E191" s="76">
        <f t="shared" si="14"/>
        <v>3.3455863831798938E-2</v>
      </c>
      <c r="F191" s="77">
        <f t="shared" si="15"/>
        <v>4.023418290923339E-2</v>
      </c>
      <c r="G191" s="68"/>
      <c r="H191" s="93">
        <f>'6050_Module3Project_Data'!E191</f>
        <v>527.51000980000003</v>
      </c>
      <c r="I191" s="95" cm="1">
        <f t="array" ref="I191">TREND($H$52:$H$253,$A$52:$A$253,A191)</f>
        <v>496.2971256849105</v>
      </c>
      <c r="J191" s="59">
        <f t="shared" si="16"/>
        <v>5.9170221484372551E-2</v>
      </c>
      <c r="K191" s="78">
        <f t="shared" si="17"/>
        <v>6.991278376522235E-2</v>
      </c>
    </row>
    <row r="192" spans="1:11" x14ac:dyDescent="0.2">
      <c r="A192" s="92">
        <v>191</v>
      </c>
      <c r="C192" s="93">
        <f>'6050_Module3Project_Data'!C192</f>
        <v>156.25</v>
      </c>
      <c r="D192" s="94" cm="1">
        <f t="array" ref="D192">TREND($C$52:$C$253,$A$52:$A$253,A192)</f>
        <v>156.00490333534395</v>
      </c>
      <c r="E192" s="76">
        <f t="shared" si="14"/>
        <v>1.5686186537986941E-3</v>
      </c>
      <c r="F192" s="77">
        <f t="shared" si="15"/>
        <v>1.8300567012187062E-3</v>
      </c>
      <c r="G192" s="68"/>
      <c r="H192" s="93">
        <f>'6050_Module3Project_Data'!E192</f>
        <v>503.05999759999997</v>
      </c>
      <c r="I192" s="95" cm="1">
        <f t="array" ref="I192">TREND($H$52:$H$253,$A$52:$A$253,A192)</f>
        <v>497.01130588975195</v>
      </c>
      <c r="J192" s="59">
        <f t="shared" si="16"/>
        <v>1.2023797835457276E-2</v>
      </c>
      <c r="K192" s="78">
        <f t="shared" si="17"/>
        <v>1.354827942338804E-2</v>
      </c>
    </row>
    <row r="193" spans="1:11" x14ac:dyDescent="0.2">
      <c r="A193" s="92">
        <v>192</v>
      </c>
      <c r="C193" s="93">
        <f>'6050_Module3Project_Data'!C193</f>
        <v>159.96000670000001</v>
      </c>
      <c r="D193" s="94" cm="1">
        <f t="array" ref="D193">TREND($C$52:$C$253,$A$52:$A$253,A193)</f>
        <v>156.33530508412443</v>
      </c>
      <c r="E193" s="76">
        <f t="shared" si="14"/>
        <v>2.2660049162623468E-2</v>
      </c>
      <c r="F193" s="77">
        <f t="shared" si="15"/>
        <v>2.7064462469778238E-2</v>
      </c>
      <c r="G193" s="68"/>
      <c r="H193" s="93">
        <f>'6050_Module3Project_Data'!E193</f>
        <v>520.65002440000001</v>
      </c>
      <c r="I193" s="95" cm="1">
        <f t="array" ref="I193">TREND($H$52:$H$253,$A$52:$A$253,A193)</f>
        <v>497.72548609459335</v>
      </c>
      <c r="J193" s="59">
        <f t="shared" si="16"/>
        <v>4.4030610258445721E-2</v>
      </c>
      <c r="K193" s="78">
        <f t="shared" si="17"/>
        <v>5.1347971675857897E-2</v>
      </c>
    </row>
    <row r="194" spans="1:11" x14ac:dyDescent="0.2">
      <c r="A194" s="92">
        <v>193</v>
      </c>
      <c r="C194" s="93">
        <f>'6050_Module3Project_Data'!C194</f>
        <v>154.99800110000001</v>
      </c>
      <c r="D194" s="94" cm="1">
        <f t="array" ref="D194">TREND($C$52:$C$253,$A$52:$A$253,A194)</f>
        <v>156.6657068329049</v>
      </c>
      <c r="E194" s="76">
        <f t="shared" si="14"/>
        <v>1.0759530581487558E-2</v>
      </c>
      <c r="F194" s="77">
        <f t="shared" si="15"/>
        <v>1.2452213727373405E-2</v>
      </c>
      <c r="G194" s="68"/>
      <c r="H194" s="93">
        <f>'6050_Module3Project_Data'!E194</f>
        <v>505.86999509999998</v>
      </c>
      <c r="I194" s="95" cm="1">
        <f t="array" ref="I194">TREND($H$52:$H$253,$A$52:$A$253,A194)</f>
        <v>498.4396662994348</v>
      </c>
      <c r="J194" s="59">
        <f t="shared" si="16"/>
        <v>1.4688218064991888E-2</v>
      </c>
      <c r="K194" s="78">
        <f t="shared" si="17"/>
        <v>1.6642966052832095E-2</v>
      </c>
    </row>
    <row r="195" spans="1:11" x14ac:dyDescent="0.2">
      <c r="A195" s="92">
        <v>194</v>
      </c>
      <c r="C195" s="93">
        <f>'6050_Module3Project_Data'!C195</f>
        <v>159.7845001</v>
      </c>
      <c r="D195" s="94" cm="1">
        <f t="array" ref="D195">TREND($C$52:$C$253,$A$52:$A$253,A195)</f>
        <v>156.99610858168541</v>
      </c>
      <c r="E195" s="76">
        <f t="shared" si="14"/>
        <v>1.7450951228495267E-2</v>
      </c>
      <c r="F195" s="77">
        <f t="shared" si="15"/>
        <v>2.0820008264388901E-2</v>
      </c>
      <c r="G195" s="68"/>
      <c r="H195" s="93">
        <f>'6050_Module3Project_Data'!E195</f>
        <v>534.6599731</v>
      </c>
      <c r="I195" s="95" cm="1">
        <f t="array" ref="I195">TREND($H$52:$H$253,$A$52:$A$253,A195)</f>
        <v>499.15384650427626</v>
      </c>
      <c r="J195" s="59">
        <f t="shared" si="16"/>
        <v>6.6408798829387702E-2</v>
      </c>
      <c r="K195" s="78">
        <f t="shared" si="17"/>
        <v>7.9529086190000223E-2</v>
      </c>
    </row>
    <row r="196" spans="1:11" x14ac:dyDescent="0.2">
      <c r="A196" s="92">
        <v>195</v>
      </c>
      <c r="C196" s="93">
        <f>'6050_Module3Project_Data'!C196</f>
        <v>159.5274963</v>
      </c>
      <c r="D196" s="94" cm="1">
        <f t="array" ref="D196">TREND($C$52:$C$253,$A$52:$A$253,A196)</f>
        <v>157.32651033046588</v>
      </c>
      <c r="E196" s="76">
        <f t="shared" si="14"/>
        <v>1.3796906618499449E-2</v>
      </c>
      <c r="F196" s="77">
        <f t="shared" si="15"/>
        <v>1.6434042986618429E-2</v>
      </c>
      <c r="G196" s="68"/>
      <c r="H196" s="93">
        <f>'6050_Module3Project_Data'!E196</f>
        <v>531.78997800000002</v>
      </c>
      <c r="I196" s="95" cm="1">
        <f t="array" ref="I196">TREND($H$52:$H$253,$A$52:$A$253,A196)</f>
        <v>499.86802670911771</v>
      </c>
      <c r="J196" s="59">
        <f t="shared" si="16"/>
        <v>6.002736533497121E-2</v>
      </c>
      <c r="K196" s="78">
        <f t="shared" si="17"/>
        <v>7.1501001629147701E-2</v>
      </c>
    </row>
    <row r="197" spans="1:11" x14ac:dyDescent="0.2">
      <c r="A197" s="92">
        <v>196</v>
      </c>
      <c r="C197" s="93">
        <f>'6050_Module3Project_Data'!C197</f>
        <v>164.33250430000001</v>
      </c>
      <c r="D197" s="94" cm="1">
        <f t="array" ref="D197">TREND($C$52:$C$253,$A$52:$A$253,A197)</f>
        <v>157.65691207924635</v>
      </c>
      <c r="E197" s="76">
        <f t="shared" si="14"/>
        <v>4.0622469968369226E-2</v>
      </c>
      <c r="F197" s="77">
        <f t="shared" si="15"/>
        <v>4.9844465632928547E-2</v>
      </c>
      <c r="G197" s="68"/>
      <c r="H197" s="93">
        <f>'6050_Module3Project_Data'!E197</f>
        <v>539.44000240000003</v>
      </c>
      <c r="I197" s="95" cm="1">
        <f t="array" ref="I197">TREND($H$52:$H$253,$A$52:$A$253,A197)</f>
        <v>500.58220691395911</v>
      </c>
      <c r="J197" s="59">
        <f t="shared" si="16"/>
        <v>7.2033581701691232E-2</v>
      </c>
      <c r="K197" s="78">
        <f t="shared" si="17"/>
        <v>8.7036386749517733E-2</v>
      </c>
    </row>
    <row r="198" spans="1:11" x14ac:dyDescent="0.2">
      <c r="A198" s="92">
        <v>197</v>
      </c>
      <c r="C198" s="93">
        <f>'6050_Module3Project_Data'!C198</f>
        <v>172.1464996</v>
      </c>
      <c r="D198" s="94" cm="1">
        <f t="array" ref="D198">TREND($C$52:$C$253,$A$52:$A$253,A198)</f>
        <v>157.98731382802686</v>
      </c>
      <c r="E198" s="76">
        <f t="shared" ref="E198:E253" si="18">ABS((C198-D198)/C198)</f>
        <v>8.2250791069661364E-2</v>
      </c>
      <c r="F198" s="77">
        <f t="shared" ref="F198:F253" si="19">ABS((C198-D198)/AVERAGE($C$2:$C$253))</f>
        <v>0.10572201315821055</v>
      </c>
      <c r="G198" s="68"/>
      <c r="H198" s="93">
        <f>'6050_Module3Project_Data'!E198</f>
        <v>539.80999759999997</v>
      </c>
      <c r="I198" s="95" cm="1">
        <f t="array" ref="I198">TREND($H$52:$H$253,$A$52:$A$253,A198)</f>
        <v>501.29638711880057</v>
      </c>
      <c r="J198" s="59">
        <f t="shared" ref="J198:J253" si="20">ABS((H198-I198)/H198)</f>
        <v>7.1346604643173078E-2</v>
      </c>
      <c r="K198" s="78">
        <f t="shared" ref="K198:K253" si="21">ABS((H198-I198)/AVERAGE($H$2:$H$253))</f>
        <v>8.6265457291990186E-2</v>
      </c>
    </row>
    <row r="199" spans="1:11" x14ac:dyDescent="0.2">
      <c r="A199" s="92">
        <v>198</v>
      </c>
      <c r="C199" s="93">
        <f>'6050_Module3Project_Data'!C199</f>
        <v>172.1815033</v>
      </c>
      <c r="D199" s="94" cm="1">
        <f t="array" ref="D199">TREND($C$52:$C$253,$A$52:$A$253,A199)</f>
        <v>158.31771557680733</v>
      </c>
      <c r="E199" s="76">
        <f t="shared" si="18"/>
        <v>8.0518449760757033E-2</v>
      </c>
      <c r="F199" s="77">
        <f t="shared" si="19"/>
        <v>0.1035163724594427</v>
      </c>
      <c r="G199" s="68"/>
      <c r="H199" s="93">
        <f>'6050_Module3Project_Data'!E199</f>
        <v>554.0900269</v>
      </c>
      <c r="I199" s="95" cm="1">
        <f t="array" ref="I199">TREND($H$52:$H$253,$A$52:$A$253,A199)</f>
        <v>502.01056732364202</v>
      </c>
      <c r="J199" s="59">
        <f t="shared" si="20"/>
        <v>9.399097086755015E-2</v>
      </c>
      <c r="K199" s="78">
        <f t="shared" si="21"/>
        <v>0.11665118745663562</v>
      </c>
    </row>
    <row r="200" spans="1:11" x14ac:dyDescent="0.2">
      <c r="A200" s="92">
        <v>199</v>
      </c>
      <c r="C200" s="93">
        <f>'6050_Module3Project_Data'!C200</f>
        <v>168.18550110000001</v>
      </c>
      <c r="D200" s="94" cm="1">
        <f t="array" ref="D200">TREND($C$52:$C$253,$A$52:$A$253,A200)</f>
        <v>158.6481173255878</v>
      </c>
      <c r="E200" s="76">
        <f t="shared" si="18"/>
        <v>5.6707526582457618E-2</v>
      </c>
      <c r="F200" s="77">
        <f t="shared" si="19"/>
        <v>7.1212527975243772E-2</v>
      </c>
      <c r="G200" s="68"/>
      <c r="H200" s="93">
        <f>'6050_Module3Project_Data'!E200</f>
        <v>541.45001219999995</v>
      </c>
      <c r="I200" s="95" cm="1">
        <f t="array" ref="I200">TREND($H$52:$H$253,$A$52:$A$253,A200)</f>
        <v>502.72474752848348</v>
      </c>
      <c r="J200" s="59">
        <f t="shared" si="20"/>
        <v>7.1521403267070557E-2</v>
      </c>
      <c r="K200" s="78">
        <f t="shared" si="21"/>
        <v>8.6739535034568493E-2</v>
      </c>
    </row>
    <row r="201" spans="1:11" x14ac:dyDescent="0.2">
      <c r="A201" s="92">
        <v>200</v>
      </c>
      <c r="C201" s="93">
        <f>'6050_Module3Project_Data'!C201</f>
        <v>166.93249510000001</v>
      </c>
      <c r="D201" s="94" cm="1">
        <f t="array" ref="D201">TREND($C$52:$C$253,$A$52:$A$253,A201)</f>
        <v>158.97851907436831</v>
      </c>
      <c r="E201" s="76">
        <f t="shared" si="18"/>
        <v>4.7647859219182687E-2</v>
      </c>
      <c r="F201" s="77">
        <f t="shared" si="19"/>
        <v>5.9389739748060513E-2</v>
      </c>
      <c r="G201" s="68"/>
      <c r="H201" s="93">
        <f>'6050_Module3Project_Data'!E201</f>
        <v>541.94000240000003</v>
      </c>
      <c r="I201" s="95" cm="1">
        <f t="array" ref="I201">TREND($H$52:$H$253,$A$52:$A$253,A201)</f>
        <v>503.43892773332493</v>
      </c>
      <c r="J201" s="59">
        <f t="shared" si="20"/>
        <v>7.1043057342458124E-2</v>
      </c>
      <c r="K201" s="78">
        <f t="shared" si="21"/>
        <v>8.6237378704733483E-2</v>
      </c>
    </row>
    <row r="202" spans="1:11" x14ac:dyDescent="0.2">
      <c r="A202" s="92">
        <v>201</v>
      </c>
      <c r="C202" s="93">
        <f>'6050_Module3Project_Data'!C202</f>
        <v>163.63549800000001</v>
      </c>
      <c r="D202" s="94" cm="1">
        <f t="array" ref="D202">TREND($C$52:$C$253,$A$52:$A$253,A202)</f>
        <v>159.30892082314878</v>
      </c>
      <c r="E202" s="76">
        <f t="shared" si="18"/>
        <v>2.6440333727900719E-2</v>
      </c>
      <c r="F202" s="77">
        <f t="shared" si="19"/>
        <v>3.2305137921595097E-2</v>
      </c>
      <c r="G202" s="68"/>
      <c r="H202" s="93">
        <f>'6050_Module3Project_Data'!E202</f>
        <v>530.78997800000002</v>
      </c>
      <c r="I202" s="95" cm="1">
        <f t="array" ref="I202">TREND($H$52:$H$253,$A$52:$A$253,A202)</f>
        <v>504.15310793816639</v>
      </c>
      <c r="J202" s="59">
        <f t="shared" si="20"/>
        <v>5.0183445742891609E-2</v>
      </c>
      <c r="K202" s="78">
        <f t="shared" si="21"/>
        <v>5.9663109950003346E-2</v>
      </c>
    </row>
    <row r="203" spans="1:11" x14ac:dyDescent="0.2">
      <c r="A203" s="92">
        <v>202</v>
      </c>
      <c r="C203" s="93">
        <f>'6050_Module3Project_Data'!C203</f>
        <v>160.36050420000001</v>
      </c>
      <c r="D203" s="94" cm="1">
        <f t="array" ref="D203">TREND($C$52:$C$253,$A$52:$A$253,A203)</f>
        <v>159.63932257192926</v>
      </c>
      <c r="E203" s="76">
        <f t="shared" si="18"/>
        <v>4.4972521860576209E-3</v>
      </c>
      <c r="F203" s="77">
        <f t="shared" si="19"/>
        <v>5.3848275458943115E-3</v>
      </c>
      <c r="G203" s="68"/>
      <c r="H203" s="93">
        <f>'6050_Module3Project_Data'!E203</f>
        <v>530.71997069999998</v>
      </c>
      <c r="I203" s="95" cm="1">
        <f t="array" ref="I203">TREND($H$52:$H$253,$A$52:$A$253,A203)</f>
        <v>504.86728814300784</v>
      </c>
      <c r="J203" s="59">
        <f t="shared" si="20"/>
        <v>4.8712473591098156E-2</v>
      </c>
      <c r="K203" s="78">
        <f t="shared" si="21"/>
        <v>5.790663236032529E-2</v>
      </c>
    </row>
    <row r="204" spans="1:11" x14ac:dyDescent="0.2">
      <c r="A204" s="92">
        <v>203</v>
      </c>
      <c r="C204" s="93">
        <f>'6050_Module3Project_Data'!C204</f>
        <v>160.8504944</v>
      </c>
      <c r="D204" s="94" cm="1">
        <f t="array" ref="D204">TREND($C$52:$C$253,$A$52:$A$253,A204)</f>
        <v>159.96972432070976</v>
      </c>
      <c r="E204" s="76">
        <f t="shared" si="18"/>
        <v>5.4757063854585439E-3</v>
      </c>
      <c r="F204" s="77">
        <f t="shared" si="19"/>
        <v>6.5764223601330069E-3</v>
      </c>
      <c r="G204" s="68"/>
      <c r="H204" s="93">
        <f>'6050_Module3Project_Data'!E204</f>
        <v>525.41998290000004</v>
      </c>
      <c r="I204" s="95" cm="1">
        <f t="array" ref="I204">TREND($H$52:$H$253,$A$52:$A$253,A204)</f>
        <v>505.5814683478493</v>
      </c>
      <c r="J204" s="59">
        <f t="shared" si="20"/>
        <v>3.775744204218149E-2</v>
      </c>
      <c r="K204" s="78">
        <f t="shared" si="21"/>
        <v>4.4435681527975751E-2</v>
      </c>
    </row>
    <row r="205" spans="1:11" x14ac:dyDescent="0.2">
      <c r="A205" s="92">
        <v>204</v>
      </c>
      <c r="C205" s="93">
        <f>'6050_Module3Project_Data'!C205</f>
        <v>159.246994</v>
      </c>
      <c r="D205" s="94" cm="1">
        <f t="array" ref="D205">TREND($C$52:$C$253,$A$52:$A$253,A205)</f>
        <v>160.30012606949023</v>
      </c>
      <c r="E205" s="76">
        <f t="shared" si="18"/>
        <v>6.6131990503395747E-3</v>
      </c>
      <c r="F205" s="77">
        <f t="shared" si="19"/>
        <v>7.8633930157457222E-3</v>
      </c>
      <c r="G205" s="68"/>
      <c r="H205" s="93">
        <f>'6050_Module3Project_Data'!E205</f>
        <v>489.0499878</v>
      </c>
      <c r="I205" s="95" cm="1">
        <f t="array" ref="I205">TREND($H$52:$H$253,$A$52:$A$253,A205)</f>
        <v>506.29564855269075</v>
      </c>
      <c r="J205" s="59">
        <f t="shared" si="20"/>
        <v>3.5263595098469713E-2</v>
      </c>
      <c r="K205" s="78">
        <f t="shared" si="21"/>
        <v>3.8628027664651836E-2</v>
      </c>
    </row>
    <row r="206" spans="1:11" x14ac:dyDescent="0.2">
      <c r="A206" s="92">
        <v>205</v>
      </c>
      <c r="C206" s="93">
        <f>'6050_Module3Project_Data'!C206</f>
        <v>158.82000729999999</v>
      </c>
      <c r="D206" s="94" cm="1">
        <f t="array" ref="D206">TREND($C$52:$C$253,$A$52:$A$253,A206)</f>
        <v>160.63052781827071</v>
      </c>
      <c r="E206" s="76">
        <f t="shared" si="18"/>
        <v>1.1399826439063015E-2</v>
      </c>
      <c r="F206" s="77">
        <f t="shared" si="19"/>
        <v>1.3518565060055237E-2</v>
      </c>
      <c r="G206" s="68"/>
      <c r="H206" s="93">
        <f>'6050_Module3Project_Data'!E206</f>
        <v>485.23001099999999</v>
      </c>
      <c r="I206" s="95" cm="1">
        <f t="array" ref="I206">TREND($H$52:$H$253,$A$52:$A$253,A206)</f>
        <v>507.0098287575322</v>
      </c>
      <c r="J206" s="59">
        <f t="shared" si="20"/>
        <v>4.4885553786433489E-2</v>
      </c>
      <c r="K206" s="78">
        <f t="shared" si="21"/>
        <v>4.8783947158288155E-2</v>
      </c>
    </row>
    <row r="207" spans="1:11" x14ac:dyDescent="0.2">
      <c r="A207" s="92">
        <v>206</v>
      </c>
      <c r="C207" s="93">
        <f>'6050_Module3Project_Data'!C207</f>
        <v>160.22000120000001</v>
      </c>
      <c r="D207" s="94" cm="1">
        <f t="array" ref="D207">TREND($C$52:$C$253,$A$52:$A$253,A207)</f>
        <v>160.96092956705121</v>
      </c>
      <c r="E207" s="76">
        <f t="shared" si="18"/>
        <v>4.6244436493687703E-3</v>
      </c>
      <c r="F207" s="77">
        <f t="shared" si="19"/>
        <v>5.5322699929349203E-3</v>
      </c>
      <c r="G207" s="68"/>
      <c r="H207" s="93">
        <f>'6050_Module3Project_Data'!E207</f>
        <v>488.27999879999999</v>
      </c>
      <c r="I207" s="95" cm="1">
        <f t="array" ref="I207">TREND($H$52:$H$253,$A$52:$A$253,A207)</f>
        <v>507.7240089623736</v>
      </c>
      <c r="J207" s="59">
        <f t="shared" si="20"/>
        <v>3.9821434853279547E-2</v>
      </c>
      <c r="K207" s="78">
        <f t="shared" si="21"/>
        <v>4.355204322030698E-2</v>
      </c>
    </row>
    <row r="208" spans="1:11" x14ac:dyDescent="0.2">
      <c r="A208" s="92">
        <v>207</v>
      </c>
      <c r="C208" s="93">
        <f>'6050_Module3Project_Data'!C208</f>
        <v>160.35200499999999</v>
      </c>
      <c r="D208" s="94" cm="1">
        <f t="array" ref="D208">TREND($C$52:$C$253,$A$52:$A$253,A208)</f>
        <v>161.29133131583168</v>
      </c>
      <c r="E208" s="76">
        <f t="shared" si="18"/>
        <v>5.8579019066939183E-3</v>
      </c>
      <c r="F208" s="77">
        <f t="shared" si="19"/>
        <v>7.0136426431230258E-3</v>
      </c>
      <c r="G208" s="68"/>
      <c r="H208" s="93">
        <f>'6050_Module3Project_Data'!E208</f>
        <v>488.23999020000002</v>
      </c>
      <c r="I208" s="95" cm="1">
        <f t="array" ref="I208">TREND($H$52:$H$253,$A$52:$A$253,A208)</f>
        <v>508.43818916721506</v>
      </c>
      <c r="J208" s="59">
        <f t="shared" si="20"/>
        <v>4.136940720267742E-2</v>
      </c>
      <c r="K208" s="78">
        <f t="shared" si="21"/>
        <v>4.5241327640055264E-2</v>
      </c>
    </row>
    <row r="209" spans="1:11" x14ac:dyDescent="0.2">
      <c r="A209" s="92">
        <v>208</v>
      </c>
      <c r="C209" s="93">
        <f>'6050_Module3Project_Data'!C209</f>
        <v>164.31649780000001</v>
      </c>
      <c r="D209" s="94" cm="1">
        <f t="array" ref="D209">TREND($C$52:$C$253,$A$52:$A$253,A209)</f>
        <v>161.62173306461216</v>
      </c>
      <c r="E209" s="76">
        <f t="shared" si="18"/>
        <v>1.6399842812301283E-2</v>
      </c>
      <c r="F209" s="77">
        <f t="shared" si="19"/>
        <v>2.0120927672047526E-2</v>
      </c>
      <c r="G209" s="68"/>
      <c r="H209" s="93">
        <f>'6050_Module3Project_Data'!E209</f>
        <v>488.92999270000001</v>
      </c>
      <c r="I209" s="95" cm="1">
        <f t="array" ref="I209">TREND($H$52:$H$253,$A$52:$A$253,A209)</f>
        <v>509.15236937205651</v>
      </c>
      <c r="J209" s="59">
        <f t="shared" si="20"/>
        <v>4.1360474861407488E-2</v>
      </c>
      <c r="K209" s="78">
        <f t="shared" si="21"/>
        <v>4.529548254109831E-2</v>
      </c>
    </row>
    <row r="210" spans="1:11" x14ac:dyDescent="0.2">
      <c r="A210" s="92">
        <v>209</v>
      </c>
      <c r="C210" s="93">
        <f>'6050_Module3Project_Data'!C210</f>
        <v>158.13900760000001</v>
      </c>
      <c r="D210" s="94" cm="1">
        <f t="array" ref="D210">TREND($C$52:$C$253,$A$52:$A$253,A210)</f>
        <v>161.95213481339266</v>
      </c>
      <c r="E210" s="76">
        <f t="shared" si="18"/>
        <v>2.4112502482863986E-2</v>
      </c>
      <c r="F210" s="77">
        <f t="shared" si="19"/>
        <v>2.8471374831891206E-2</v>
      </c>
      <c r="G210" s="68"/>
      <c r="H210" s="93">
        <f>'6050_Module3Project_Data'!E210</f>
        <v>486.23999020000002</v>
      </c>
      <c r="I210" s="95" cm="1">
        <f t="array" ref="I210">TREND($H$52:$H$253,$A$52:$A$253,A210)</f>
        <v>509.86654957689797</v>
      </c>
      <c r="J210" s="59">
        <f t="shared" si="20"/>
        <v>4.8590325462905426E-2</v>
      </c>
      <c r="K210" s="78">
        <f t="shared" si="21"/>
        <v>5.2920407186425565E-2</v>
      </c>
    </row>
    <row r="211" spans="1:11" x14ac:dyDescent="0.2">
      <c r="A211" s="92">
        <v>210</v>
      </c>
      <c r="C211" s="93">
        <f>'6050_Module3Project_Data'!C211</f>
        <v>160.55050660000001</v>
      </c>
      <c r="D211" s="94" cm="1">
        <f t="array" ref="D211">TREND($C$52:$C$253,$A$52:$A$253,A211)</f>
        <v>162.28253656217314</v>
      </c>
      <c r="E211" s="76">
        <f t="shared" si="18"/>
        <v>1.0788069118264181E-2</v>
      </c>
      <c r="F211" s="77">
        <f t="shared" si="19"/>
        <v>1.2932501727164276E-2</v>
      </c>
      <c r="G211" s="68"/>
      <c r="H211" s="93">
        <f>'6050_Module3Project_Data'!E211</f>
        <v>504.2099915</v>
      </c>
      <c r="I211" s="95" cm="1">
        <f t="array" ref="I211">TREND($H$52:$H$253,$A$52:$A$253,A211)</f>
        <v>510.58072978173936</v>
      </c>
      <c r="J211" s="59">
        <f t="shared" si="20"/>
        <v>1.263508932614907E-2</v>
      </c>
      <c r="K211" s="78">
        <f t="shared" si="21"/>
        <v>1.4269621681667871E-2</v>
      </c>
    </row>
    <row r="212" spans="1:11" x14ac:dyDescent="0.2">
      <c r="A212" s="92">
        <v>211</v>
      </c>
      <c r="C212" s="93">
        <f>'6050_Module3Project_Data'!C212</f>
        <v>151.80749510000001</v>
      </c>
      <c r="D212" s="94" cm="1">
        <f t="array" ref="D212">TREND($C$52:$C$253,$A$52:$A$253,A212)</f>
        <v>162.61293831095361</v>
      </c>
      <c r="E212" s="76">
        <f t="shared" si="18"/>
        <v>7.1178588407876289E-2</v>
      </c>
      <c r="F212" s="77">
        <f t="shared" si="19"/>
        <v>8.0680713405848523E-2</v>
      </c>
      <c r="G212" s="68"/>
      <c r="H212" s="93">
        <f>'6050_Module3Project_Data'!E212</f>
        <v>475.73999020000002</v>
      </c>
      <c r="I212" s="95" cm="1">
        <f t="array" ref="I212">TREND($H$52:$H$253,$A$52:$A$253,A212)</f>
        <v>511.29490998658082</v>
      </c>
      <c r="J212" s="59">
        <f t="shared" si="20"/>
        <v>7.4736033377462319E-2</v>
      </c>
      <c r="K212" s="78">
        <f t="shared" si="21"/>
        <v>7.9638376564738628E-2</v>
      </c>
    </row>
    <row r="213" spans="1:11" x14ac:dyDescent="0.2">
      <c r="A213" s="92">
        <v>212</v>
      </c>
      <c r="C213" s="93">
        <f>'6050_Module3Project_Data'!C213</f>
        <v>150.22399899999999</v>
      </c>
      <c r="D213" s="94" cm="1">
        <f t="array" ref="D213">TREND($C$52:$C$253,$A$52:$A$253,A213)</f>
        <v>162.94334005973411</v>
      </c>
      <c r="E213" s="76">
        <f t="shared" si="18"/>
        <v>8.4669168337970557E-2</v>
      </c>
      <c r="F213" s="77">
        <f t="shared" si="19"/>
        <v>9.4971163210720896E-2</v>
      </c>
      <c r="G213" s="68"/>
      <c r="H213" s="93">
        <f>'6050_Module3Project_Data'!E213</f>
        <v>484.11999509999998</v>
      </c>
      <c r="I213" s="95" cm="1">
        <f t="array" ref="I213">TREND($H$52:$H$253,$A$52:$A$253,A213)</f>
        <v>512.00909019142227</v>
      </c>
      <c r="J213" s="59">
        <f t="shared" si="20"/>
        <v>5.7607814950220167E-2</v>
      </c>
      <c r="K213" s="78">
        <f t="shared" si="21"/>
        <v>6.2467930465666857E-2</v>
      </c>
    </row>
    <row r="214" spans="1:11" x14ac:dyDescent="0.2">
      <c r="A214" s="92">
        <v>213</v>
      </c>
      <c r="C214" s="93">
        <f>'6050_Module3Project_Data'!C214</f>
        <v>152.42050169999999</v>
      </c>
      <c r="D214" s="94" cm="1">
        <f t="array" ref="D214">TREND($C$52:$C$253,$A$52:$A$253,A214)</f>
        <v>163.27374180851461</v>
      </c>
      <c r="E214" s="76">
        <f t="shared" si="18"/>
        <v>7.1205907259617868E-2</v>
      </c>
      <c r="F214" s="77">
        <f t="shared" si="19"/>
        <v>8.1037597220655941E-2</v>
      </c>
      <c r="G214" s="68"/>
      <c r="H214" s="93">
        <f>'6050_Module3Project_Data'!E214</f>
        <v>487.22000120000001</v>
      </c>
      <c r="I214" s="95" cm="1">
        <f t="array" ref="I214">TREND($H$52:$H$253,$A$52:$A$253,A214)</f>
        <v>512.72327039626373</v>
      </c>
      <c r="J214" s="59">
        <f t="shared" si="20"/>
        <v>5.2344462734391771E-2</v>
      </c>
      <c r="K214" s="78">
        <f t="shared" si="21"/>
        <v>5.7123992068476195E-2</v>
      </c>
    </row>
    <row r="215" spans="1:11" x14ac:dyDescent="0.2">
      <c r="A215" s="92">
        <v>214</v>
      </c>
      <c r="C215" s="93">
        <f>'6050_Module3Project_Data'!C215</f>
        <v>162.05799870000001</v>
      </c>
      <c r="D215" s="94" cm="1">
        <f t="array" ref="D215">TREND($C$52:$C$253,$A$52:$A$253,A215)</f>
        <v>163.60414355729506</v>
      </c>
      <c r="E215" s="76">
        <f t="shared" si="18"/>
        <v>9.5406883319425276E-3</v>
      </c>
      <c r="F215" s="77">
        <f t="shared" si="19"/>
        <v>1.1544558393393233E-2</v>
      </c>
      <c r="G215" s="68"/>
      <c r="H215" s="93">
        <f>'6050_Module3Project_Data'!E215</f>
        <v>496.9500122</v>
      </c>
      <c r="I215" s="95" cm="1">
        <f t="array" ref="I215">TREND($H$52:$H$253,$A$52:$A$253,A215)</f>
        <v>513.43745060110518</v>
      </c>
      <c r="J215" s="59">
        <f t="shared" si="20"/>
        <v>3.3177257261983381E-2</v>
      </c>
      <c r="K215" s="78">
        <f t="shared" si="21"/>
        <v>3.6929708627010144E-2</v>
      </c>
    </row>
    <row r="216" spans="1:11" x14ac:dyDescent="0.2">
      <c r="A216" s="92">
        <v>215</v>
      </c>
      <c r="C216" s="93">
        <f>'6050_Module3Project_Data'!C216</f>
        <v>166.1000061</v>
      </c>
      <c r="D216" s="94" cm="1">
        <f t="array" ref="D216">TREND($C$52:$C$253,$A$52:$A$253,A216)</f>
        <v>163.93454530607556</v>
      </c>
      <c r="E216" s="76">
        <f t="shared" si="18"/>
        <v>1.3037090393727798E-2</v>
      </c>
      <c r="F216" s="77">
        <f t="shared" si="19"/>
        <v>1.6168788109414377E-2</v>
      </c>
      <c r="G216" s="68"/>
      <c r="H216" s="93">
        <f>'6050_Module3Project_Data'!E216</f>
        <v>513.76000980000003</v>
      </c>
      <c r="I216" s="95" cm="1">
        <f t="array" ref="I216">TREND($H$52:$H$253,$A$52:$A$253,A216)</f>
        <v>514.15163080594664</v>
      </c>
      <c r="J216" s="59">
        <f t="shared" si="20"/>
        <v>7.6226447850438327E-4</v>
      </c>
      <c r="K216" s="78">
        <f t="shared" si="21"/>
        <v>8.7717990448141691E-4</v>
      </c>
    </row>
    <row r="217" spans="1:11" x14ac:dyDescent="0.2">
      <c r="A217" s="92">
        <v>216</v>
      </c>
      <c r="C217" s="93">
        <f>'6050_Module3Project_Data'!C217</f>
        <v>165.5684967</v>
      </c>
      <c r="D217" s="94" cm="1">
        <f t="array" ref="D217">TREND($C$52:$C$253,$A$52:$A$253,A217)</f>
        <v>164.26494705485607</v>
      </c>
      <c r="E217" s="76">
        <f t="shared" si="18"/>
        <v>7.8731743726941222E-3</v>
      </c>
      <c r="F217" s="77">
        <f t="shared" si="19"/>
        <v>9.7331792205931668E-3</v>
      </c>
      <c r="G217" s="68"/>
      <c r="H217" s="93">
        <f>'6050_Module3Project_Data'!E217</f>
        <v>514.72998050000001</v>
      </c>
      <c r="I217" s="95" cm="1">
        <f t="array" ref="I217">TREND($H$52:$H$253,$A$52:$A$253,A217)</f>
        <v>514.86581101078809</v>
      </c>
      <c r="J217" s="59">
        <f t="shared" si="20"/>
        <v>2.6388692311285023E-4</v>
      </c>
      <c r="K217" s="78">
        <f t="shared" si="21"/>
        <v>3.0424260361303898E-4</v>
      </c>
    </row>
    <row r="218" spans="1:11" x14ac:dyDescent="0.2">
      <c r="A218" s="92">
        <v>217</v>
      </c>
      <c r="C218" s="93">
        <f>'6050_Module3Project_Data'!C218</f>
        <v>157.18699649999999</v>
      </c>
      <c r="D218" s="94" cm="1">
        <f t="array" ref="D218">TREND($C$52:$C$253,$A$52:$A$253,A218)</f>
        <v>164.59534880363651</v>
      </c>
      <c r="E218" s="76">
        <f t="shared" si="18"/>
        <v>4.7130821687508484E-2</v>
      </c>
      <c r="F218" s="77">
        <f t="shared" si="19"/>
        <v>5.5315745717246401E-2</v>
      </c>
      <c r="G218" s="68"/>
      <c r="H218" s="93">
        <f>'6050_Module3Project_Data'!E218</f>
        <v>470.5</v>
      </c>
      <c r="I218" s="95" cm="1">
        <f t="array" ref="I218">TREND($H$52:$H$253,$A$52:$A$253,A218)</f>
        <v>515.57999121562955</v>
      </c>
      <c r="J218" s="59">
        <f t="shared" si="20"/>
        <v>9.5812946260636661E-2</v>
      </c>
      <c r="K218" s="78">
        <f t="shared" si="21"/>
        <v>0.10097329251521463</v>
      </c>
    </row>
    <row r="219" spans="1:11" x14ac:dyDescent="0.2">
      <c r="A219" s="92">
        <v>218</v>
      </c>
      <c r="C219" s="93">
        <f>'6050_Module3Project_Data'!C219</f>
        <v>151.75100710000001</v>
      </c>
      <c r="D219" s="94" cm="1">
        <f t="array" ref="D219">TREND($C$52:$C$253,$A$52:$A$253,A219)</f>
        <v>164.92575055241701</v>
      </c>
      <c r="E219" s="76">
        <f t="shared" si="18"/>
        <v>8.681816156735743E-2</v>
      </c>
      <c r="F219" s="77">
        <f t="shared" si="19"/>
        <v>9.8371504058483578E-2</v>
      </c>
      <c r="G219" s="68"/>
      <c r="H219" s="93">
        <f>'6050_Module3Project_Data'!E219</f>
        <v>480.23999020000002</v>
      </c>
      <c r="I219" s="95" cm="1">
        <f t="array" ref="I219">TREND($H$52:$H$253,$A$52:$A$253,A219)</f>
        <v>516.294171420471</v>
      </c>
      <c r="J219" s="59">
        <f t="shared" si="20"/>
        <v>7.5075341404733723E-2</v>
      </c>
      <c r="K219" s="78">
        <f t="shared" si="21"/>
        <v>8.0756656969111926E-2</v>
      </c>
    </row>
    <row r="220" spans="1:11" x14ac:dyDescent="0.2">
      <c r="A220" s="92">
        <v>219</v>
      </c>
      <c r="C220" s="93">
        <f>'6050_Module3Project_Data'!C220</f>
        <v>156.86950680000001</v>
      </c>
      <c r="D220" s="94" cm="1">
        <f t="array" ref="D220">TREND($C$52:$C$253,$A$52:$A$253,A220)</f>
        <v>165.25615230119752</v>
      </c>
      <c r="E220" s="76">
        <f t="shared" si="18"/>
        <v>5.3462560521019664E-2</v>
      </c>
      <c r="F220" s="77">
        <f t="shared" si="19"/>
        <v>6.2620341332472768E-2</v>
      </c>
      <c r="G220" s="68"/>
      <c r="H220" s="93">
        <f>'6050_Module3Project_Data'!E220</f>
        <v>490.76000979999998</v>
      </c>
      <c r="I220" s="95" cm="1">
        <f t="array" ref="I220">TREND($H$52:$H$253,$A$52:$A$253,A220)</f>
        <v>517.00835162531246</v>
      </c>
      <c r="J220" s="59">
        <f t="shared" si="20"/>
        <v>5.3485087010266989E-2</v>
      </c>
      <c r="K220" s="78">
        <f t="shared" si="21"/>
        <v>5.8792857445094486E-2</v>
      </c>
    </row>
    <row r="221" spans="1:11" x14ac:dyDescent="0.2">
      <c r="A221" s="92">
        <v>220</v>
      </c>
      <c r="C221" s="93">
        <f>'6050_Module3Project_Data'!C221</f>
        <v>155.51400760000001</v>
      </c>
      <c r="D221" s="94" cm="1">
        <f t="array" ref="D221">TREND($C$52:$C$253,$A$52:$A$253,A221)</f>
        <v>165.58655404997799</v>
      </c>
      <c r="E221" s="76">
        <f t="shared" si="18"/>
        <v>6.476938383509305E-2</v>
      </c>
      <c r="F221" s="77">
        <f t="shared" si="19"/>
        <v>7.5208412790876311E-2</v>
      </c>
      <c r="G221" s="68"/>
      <c r="H221" s="93">
        <f>'6050_Module3Project_Data'!E221</f>
        <v>486.76998900000001</v>
      </c>
      <c r="I221" s="95" cm="1">
        <f t="array" ref="I221">TREND($H$52:$H$253,$A$52:$A$253,A221)</f>
        <v>517.72253183015391</v>
      </c>
      <c r="J221" s="59">
        <f t="shared" si="20"/>
        <v>6.3587615361706082E-2</v>
      </c>
      <c r="K221" s="78">
        <f t="shared" si="21"/>
        <v>6.9329653289622831E-2</v>
      </c>
    </row>
    <row r="222" spans="1:11" x14ac:dyDescent="0.2">
      <c r="A222" s="92">
        <v>221</v>
      </c>
      <c r="C222" s="93">
        <f>'6050_Module3Project_Data'!C222</f>
        <v>156.440506</v>
      </c>
      <c r="D222" s="94" cm="1">
        <f t="array" ref="D222">TREND($C$52:$C$253,$A$52:$A$253,A222)</f>
        <v>165.91695579875847</v>
      </c>
      <c r="E222" s="76">
        <f t="shared" si="18"/>
        <v>6.0575422830443072E-2</v>
      </c>
      <c r="F222" s="77">
        <f t="shared" si="19"/>
        <v>7.0757553891310346E-2</v>
      </c>
      <c r="G222" s="68"/>
      <c r="H222" s="93">
        <f>'6050_Module3Project_Data'!E222</f>
        <v>482.8399963</v>
      </c>
      <c r="I222" s="95" cm="1">
        <f t="array" ref="I222">TREND($H$52:$H$253,$A$52:$A$253,A222)</f>
        <v>518.43671203499525</v>
      </c>
      <c r="J222" s="59">
        <f t="shared" si="20"/>
        <v>7.3723626890424734E-2</v>
      </c>
      <c r="K222" s="78">
        <f t="shared" si="21"/>
        <v>7.9731994030301498E-2</v>
      </c>
    </row>
    <row r="223" spans="1:11" x14ac:dyDescent="0.2">
      <c r="A223" s="92">
        <v>222</v>
      </c>
      <c r="C223" s="93">
        <f>'6050_Module3Project_Data'!C223</f>
        <v>156.5529938</v>
      </c>
      <c r="D223" s="94" cm="1">
        <f t="array" ref="D223">TREND($C$52:$C$253,$A$52:$A$253,A223)</f>
        <v>166.24735754753897</v>
      </c>
      <c r="E223" s="76">
        <f t="shared" si="18"/>
        <v>6.1923847715897033E-2</v>
      </c>
      <c r="F223" s="77">
        <f t="shared" si="19"/>
        <v>7.2384646135974062E-2</v>
      </c>
      <c r="G223" s="68"/>
      <c r="H223" s="93">
        <f>'6050_Module3Project_Data'!E223</f>
        <v>479.10000609999997</v>
      </c>
      <c r="I223" s="95" cm="1">
        <f t="array" ref="I223">TREND($H$52:$H$253,$A$52:$A$253,A223)</f>
        <v>519.15089223983682</v>
      </c>
      <c r="J223" s="59">
        <f t="shared" si="20"/>
        <v>8.3596087726780871E-2</v>
      </c>
      <c r="K223" s="78">
        <f t="shared" si="21"/>
        <v>8.970875398682851E-2</v>
      </c>
    </row>
    <row r="224" spans="1:11" x14ac:dyDescent="0.2">
      <c r="A224" s="92">
        <v>223</v>
      </c>
      <c r="C224" s="93">
        <f>'6050_Module3Project_Data'!C224</f>
        <v>156.78300479999999</v>
      </c>
      <c r="D224" s="94" cm="1">
        <f t="array" ref="D224">TREND($C$52:$C$253,$A$52:$A$253,A224)</f>
        <v>166.57775929631944</v>
      </c>
      <c r="E224" s="76">
        <f t="shared" si="18"/>
        <v>6.247331787532788E-2</v>
      </c>
      <c r="F224" s="77">
        <f t="shared" si="19"/>
        <v>7.3134231050986709E-2</v>
      </c>
      <c r="G224" s="68"/>
      <c r="H224" s="93">
        <f>'6050_Module3Project_Data'!E224</f>
        <v>480.63000490000002</v>
      </c>
      <c r="I224" s="95" cm="1">
        <f t="array" ref="I224">TREND($H$52:$H$253,$A$52:$A$253,A224)</f>
        <v>519.86507244467816</v>
      </c>
      <c r="J224" s="59">
        <f t="shared" si="20"/>
        <v>8.163258045623141E-2</v>
      </c>
      <c r="K224" s="78">
        <f t="shared" si="21"/>
        <v>8.788142688611357E-2</v>
      </c>
    </row>
    <row r="225" spans="1:11" x14ac:dyDescent="0.2">
      <c r="A225" s="92">
        <v>224</v>
      </c>
      <c r="C225" s="93">
        <f>'6050_Module3Project_Data'!C225</f>
        <v>155.27299500000001</v>
      </c>
      <c r="D225" s="94" cm="1">
        <f t="array" ref="D225">TREND($C$52:$C$253,$A$52:$A$253,A225)</f>
        <v>166.90816104509992</v>
      </c>
      <c r="E225" s="76">
        <f t="shared" si="18"/>
        <v>7.493360996289089E-2</v>
      </c>
      <c r="F225" s="77">
        <f t="shared" si="19"/>
        <v>8.6875982667935461E-2</v>
      </c>
      <c r="G225" s="68"/>
      <c r="H225" s="93">
        <f>'6050_Module3Project_Data'!E225</f>
        <v>481.7900085</v>
      </c>
      <c r="I225" s="95" cm="1">
        <f t="array" ref="I225">TREND($H$52:$H$253,$A$52:$A$253,A225)</f>
        <v>520.57925264951962</v>
      </c>
      <c r="J225" s="59">
        <f t="shared" si="20"/>
        <v>8.0510686118804436E-2</v>
      </c>
      <c r="K225" s="78">
        <f t="shared" si="21"/>
        <v>8.6882840709063464E-2</v>
      </c>
    </row>
    <row r="226" spans="1:11" x14ac:dyDescent="0.2">
      <c r="A226" s="92">
        <v>225</v>
      </c>
      <c r="C226" s="93">
        <f>'6050_Module3Project_Data'!C226</f>
        <v>155.85099790000001</v>
      </c>
      <c r="D226" s="94" cm="1">
        <f t="array" ref="D226">TREND($C$52:$C$253,$A$52:$A$253,A226)</f>
        <v>167.23856279388042</v>
      </c>
      <c r="E226" s="76">
        <f t="shared" si="18"/>
        <v>7.3067000194551909E-2</v>
      </c>
      <c r="F226" s="77">
        <f t="shared" si="19"/>
        <v>8.5027225783974605E-2</v>
      </c>
      <c r="G226" s="68"/>
      <c r="H226" s="93">
        <f>'6050_Module3Project_Data'!E226</f>
        <v>484.67001340000002</v>
      </c>
      <c r="I226" s="95" cm="1">
        <f t="array" ref="I226">TREND($H$52:$H$253,$A$52:$A$253,A226)</f>
        <v>521.29343285436107</v>
      </c>
      <c r="J226" s="59">
        <f t="shared" si="20"/>
        <v>7.5563617392882948E-2</v>
      </c>
      <c r="K226" s="78">
        <f t="shared" si="21"/>
        <v>8.2031676265954617E-2</v>
      </c>
    </row>
    <row r="227" spans="1:11" x14ac:dyDescent="0.2">
      <c r="A227" s="92">
        <v>226</v>
      </c>
      <c r="C227" s="93">
        <f>'6050_Module3Project_Data'!C227</f>
        <v>154.97000120000001</v>
      </c>
      <c r="D227" s="94" cm="1">
        <f t="array" ref="D227">TREND($C$52:$C$253,$A$52:$A$253,A227)</f>
        <v>167.56896454266089</v>
      </c>
      <c r="E227" s="76">
        <f t="shared" si="18"/>
        <v>8.1299369201146263E-2</v>
      </c>
      <c r="F227" s="77">
        <f t="shared" si="19"/>
        <v>9.4072342134895792E-2</v>
      </c>
      <c r="G227" s="68"/>
      <c r="H227" s="93">
        <f>'6050_Module3Project_Data'!E227</f>
        <v>488.23999020000002</v>
      </c>
      <c r="I227" s="95" cm="1">
        <f t="array" ref="I227">TREND($H$52:$H$253,$A$52:$A$253,A227)</f>
        <v>522.00761305920253</v>
      </c>
      <c r="J227" s="59">
        <f t="shared" si="20"/>
        <v>6.9161935804091176E-2</v>
      </c>
      <c r="K227" s="78">
        <f t="shared" si="21"/>
        <v>7.5635064882700345E-2</v>
      </c>
    </row>
    <row r="228" spans="1:11" x14ac:dyDescent="0.2">
      <c r="A228" s="92">
        <v>227</v>
      </c>
      <c r="C228" s="93">
        <f>'6050_Module3Project_Data'!C228</f>
        <v>154.91949460000001</v>
      </c>
      <c r="D228" s="94" cm="1">
        <f t="array" ref="D228">TREND($C$52:$C$253,$A$52:$A$253,A228)</f>
        <v>167.89936629144137</v>
      </c>
      <c r="E228" s="76">
        <f t="shared" si="18"/>
        <v>8.378462455583921E-2</v>
      </c>
      <c r="F228" s="77">
        <f t="shared" si="19"/>
        <v>9.6916460300331103E-2</v>
      </c>
      <c r="G228" s="68"/>
      <c r="H228" s="93">
        <f>'6050_Module3Project_Data'!E228</f>
        <v>476.61999509999998</v>
      </c>
      <c r="I228" s="95" cm="1">
        <f t="array" ref="I228">TREND($H$52:$H$253,$A$52:$A$253,A228)</f>
        <v>522.72179326404398</v>
      </c>
      <c r="J228" s="59">
        <f t="shared" si="20"/>
        <v>9.6726529809919845E-2</v>
      </c>
      <c r="K228" s="78">
        <f t="shared" si="21"/>
        <v>0.10326200662349422</v>
      </c>
    </row>
    <row r="229" spans="1:11" x14ac:dyDescent="0.2">
      <c r="A229" s="92">
        <v>228</v>
      </c>
      <c r="C229" s="93">
        <f>'6050_Module3Project_Data'!C229</f>
        <v>155.9029999</v>
      </c>
      <c r="D229" s="94" cm="1">
        <f t="array" ref="D229">TREND($C$52:$C$253,$A$52:$A$253,A229)</f>
        <v>168.22976804022187</v>
      </c>
      <c r="E229" s="76">
        <f t="shared" si="18"/>
        <v>7.9066907937169681E-2</v>
      </c>
      <c r="F229" s="77">
        <f t="shared" si="19"/>
        <v>9.2039949507431287E-2</v>
      </c>
      <c r="G229" s="68"/>
      <c r="H229" s="93">
        <f>'6050_Module3Project_Data'!E229</f>
        <v>482.88000490000002</v>
      </c>
      <c r="I229" s="95" cm="1">
        <f t="array" ref="I229">TREND($H$52:$H$253,$A$52:$A$253,A229)</f>
        <v>523.43597346888544</v>
      </c>
      <c r="J229" s="59">
        <f t="shared" si="20"/>
        <v>8.3987674282111111E-2</v>
      </c>
      <c r="K229" s="78">
        <f t="shared" si="21"/>
        <v>9.084007266008802E-2</v>
      </c>
    </row>
    <row r="230" spans="1:11" x14ac:dyDescent="0.2">
      <c r="A230" s="92">
        <v>229</v>
      </c>
      <c r="C230" s="93">
        <f>'6050_Module3Project_Data'!C230</f>
        <v>159.2534943</v>
      </c>
      <c r="D230" s="94" cm="1">
        <f t="array" ref="D230">TREND($C$52:$C$253,$A$52:$A$253,A230)</f>
        <v>168.56016978900234</v>
      </c>
      <c r="E230" s="76">
        <f t="shared" si="18"/>
        <v>5.8439380121044819E-2</v>
      </c>
      <c r="F230" s="77">
        <f t="shared" si="19"/>
        <v>6.9489904599958366E-2</v>
      </c>
      <c r="G230" s="68"/>
      <c r="H230" s="93">
        <f>'6050_Module3Project_Data'!E230</f>
        <v>485</v>
      </c>
      <c r="I230" s="95" cm="1">
        <f t="array" ref="I230">TREND($H$52:$H$253,$A$52:$A$253,A230)</f>
        <v>524.15015367372689</v>
      </c>
      <c r="J230" s="59">
        <f t="shared" si="20"/>
        <v>8.0721966337581219E-2</v>
      </c>
      <c r="K230" s="78">
        <f t="shared" si="21"/>
        <v>8.769123090561419E-2</v>
      </c>
    </row>
    <row r="231" spans="1:11" x14ac:dyDescent="0.2">
      <c r="A231" s="92">
        <v>230</v>
      </c>
      <c r="C231" s="93">
        <f>'6050_Module3Project_Data'!C231</f>
        <v>159.76699830000001</v>
      </c>
      <c r="D231" s="94" cm="1">
        <f t="array" ref="D231">TREND($C$52:$C$253,$A$52:$A$253,A231)</f>
        <v>168.89057153778282</v>
      </c>
      <c r="E231" s="76">
        <f t="shared" si="18"/>
        <v>5.7105493217386227E-2</v>
      </c>
      <c r="F231" s="77">
        <f t="shared" si="19"/>
        <v>6.8122739925062487E-2</v>
      </c>
      <c r="G231" s="68"/>
      <c r="H231" s="93">
        <f>'6050_Module3Project_Data'!E231</f>
        <v>491.35998540000003</v>
      </c>
      <c r="I231" s="95" cm="1">
        <f t="array" ref="I231">TREND($H$52:$H$253,$A$52:$A$253,A231)</f>
        <v>524.86433387856835</v>
      </c>
      <c r="J231" s="59">
        <f t="shared" si="20"/>
        <v>6.8186969786099963E-2</v>
      </c>
      <c r="K231" s="78">
        <f t="shared" si="21"/>
        <v>7.5045364655821845E-2</v>
      </c>
    </row>
    <row r="232" spans="1:11" x14ac:dyDescent="0.2">
      <c r="A232" s="92">
        <v>231</v>
      </c>
      <c r="C232" s="93">
        <f>'6050_Module3Project_Data'!C232</f>
        <v>158.40199279999999</v>
      </c>
      <c r="D232" s="94" cm="1">
        <f t="array" ref="D232">TREND($C$52:$C$253,$A$52:$A$253,A232)</f>
        <v>169.22097328656332</v>
      </c>
      <c r="E232" s="76">
        <f t="shared" si="18"/>
        <v>6.8300785206809184E-2</v>
      </c>
      <c r="F232" s="77">
        <f t="shared" si="19"/>
        <v>8.0781791819055843E-2</v>
      </c>
      <c r="G232" s="68"/>
      <c r="H232" s="93">
        <f>'6050_Module3Project_Data'!E232</f>
        <v>490.7000122</v>
      </c>
      <c r="I232" s="95" cm="1">
        <f t="array" ref="I232">TREND($H$52:$H$253,$A$52:$A$253,A232)</f>
        <v>525.5785140834098</v>
      </c>
      <c r="J232" s="59">
        <f t="shared" si="20"/>
        <v>7.1079072786315686E-2</v>
      </c>
      <c r="K232" s="78">
        <f t="shared" si="21"/>
        <v>7.8123288807229629E-2</v>
      </c>
    </row>
    <row r="233" spans="1:11" x14ac:dyDescent="0.2">
      <c r="A233" s="92">
        <v>232</v>
      </c>
      <c r="C233" s="93">
        <f>'6050_Module3Project_Data'!C233</f>
        <v>161.00399780000001</v>
      </c>
      <c r="D233" s="94" cm="1">
        <f t="array" ref="D233">TREND($C$52:$C$253,$A$52:$A$253,A233)</f>
        <v>169.5513750353438</v>
      </c>
      <c r="E233" s="76">
        <f t="shared" si="18"/>
        <v>5.3087981367775622E-2</v>
      </c>
      <c r="F233" s="77">
        <f t="shared" si="19"/>
        <v>6.3820472666718767E-2</v>
      </c>
      <c r="G233" s="68"/>
      <c r="H233" s="93">
        <f>'6050_Module3Project_Data'!E233</f>
        <v>504.57998659999998</v>
      </c>
      <c r="I233" s="95" cm="1">
        <f t="array" ref="I233">TREND($H$52:$H$253,$A$52:$A$253,A233)</f>
        <v>526.29269428825125</v>
      </c>
      <c r="J233" s="59">
        <f t="shared" si="20"/>
        <v>4.3031250277200894E-2</v>
      </c>
      <c r="K233" s="78">
        <f t="shared" si="21"/>
        <v>4.8633629368211223E-2</v>
      </c>
    </row>
    <row r="234" spans="1:11" x14ac:dyDescent="0.2">
      <c r="A234" s="92">
        <v>233</v>
      </c>
      <c r="C234" s="93">
        <f>'6050_Module3Project_Data'!C234</f>
        <v>160.17649840000001</v>
      </c>
      <c r="D234" s="94" cm="1">
        <f t="array" ref="D234">TREND($C$52:$C$253,$A$52:$A$253,A234)</f>
        <v>169.88177678412427</v>
      </c>
      <c r="E234" s="76">
        <f t="shared" si="18"/>
        <v>6.0591150893358862E-2</v>
      </c>
      <c r="F234" s="77">
        <f t="shared" si="19"/>
        <v>7.2466142160623331E-2</v>
      </c>
      <c r="G234" s="68"/>
      <c r="H234" s="93">
        <f>'6050_Module3Project_Data'!E234</f>
        <v>503.38000490000002</v>
      </c>
      <c r="I234" s="95" cm="1">
        <f t="array" ref="I234">TREND($H$52:$H$253,$A$52:$A$253,A234)</f>
        <v>527.00687449309271</v>
      </c>
      <c r="J234" s="59">
        <f t="shared" si="20"/>
        <v>4.6936448335460478E-2</v>
      </c>
      <c r="K234" s="78">
        <f t="shared" si="21"/>
        <v>5.2921102030185081E-2</v>
      </c>
    </row>
    <row r="235" spans="1:11" x14ac:dyDescent="0.2">
      <c r="A235" s="92">
        <v>234</v>
      </c>
      <c r="C235" s="93">
        <f>'6050_Module3Project_Data'!C235</f>
        <v>159.33650209999999</v>
      </c>
      <c r="D235" s="94" cm="1">
        <f t="array" ref="D235">TREND($C$52:$C$253,$A$52:$A$253,A235)</f>
        <v>170.21217853290477</v>
      </c>
      <c r="E235" s="76">
        <f t="shared" si="18"/>
        <v>6.8256026017686655E-2</v>
      </c>
      <c r="F235" s="77">
        <f t="shared" si="19"/>
        <v>8.1205121923036291E-2</v>
      </c>
      <c r="G235" s="68"/>
      <c r="H235" s="93">
        <f>'6050_Module3Project_Data'!E235</f>
        <v>497.51998900000001</v>
      </c>
      <c r="I235" s="95" cm="1">
        <f t="array" ref="I235">TREND($H$52:$H$253,$A$52:$A$253,A235)</f>
        <v>527.72105469793405</v>
      </c>
      <c r="J235" s="59">
        <f t="shared" si="20"/>
        <v>6.0703220706040902E-2</v>
      </c>
      <c r="K235" s="78">
        <f t="shared" si="21"/>
        <v>6.7646442662380665E-2</v>
      </c>
    </row>
    <row r="236" spans="1:11" x14ac:dyDescent="0.2">
      <c r="A236" s="92">
        <v>235</v>
      </c>
      <c r="C236" s="93">
        <f>'6050_Module3Project_Data'!C236</f>
        <v>158.12899780000001</v>
      </c>
      <c r="D236" s="94" cm="1">
        <f t="array" ref="D236">TREND($C$52:$C$253,$A$52:$A$253,A236)</f>
        <v>170.54258028168525</v>
      </c>
      <c r="E236" s="76">
        <f t="shared" si="18"/>
        <v>7.8502884697883274E-2</v>
      </c>
      <c r="F236" s="77">
        <f t="shared" si="19"/>
        <v>9.2688163825565231E-2</v>
      </c>
      <c r="G236" s="68"/>
      <c r="H236" s="93">
        <f>'6050_Module3Project_Data'!E236</f>
        <v>498.30999759999997</v>
      </c>
      <c r="I236" s="95" cm="1">
        <f t="array" ref="I236">TREND($H$52:$H$253,$A$52:$A$253,A236)</f>
        <v>528.43523490277562</v>
      </c>
      <c r="J236" s="59">
        <f t="shared" si="20"/>
        <v>6.0454812160838027E-2</v>
      </c>
      <c r="K236" s="78">
        <f t="shared" si="21"/>
        <v>6.7476596961021401E-2</v>
      </c>
    </row>
    <row r="237" spans="1:11" x14ac:dyDescent="0.2">
      <c r="A237" s="92">
        <v>236</v>
      </c>
      <c r="C237" s="93">
        <f>'6050_Module3Project_Data'!C237</f>
        <v>157.8999939</v>
      </c>
      <c r="D237" s="94" cm="1">
        <f t="array" ref="D237">TREND($C$52:$C$253,$A$52:$A$253,A237)</f>
        <v>170.87298203046572</v>
      </c>
      <c r="E237" s="76">
        <f t="shared" si="18"/>
        <v>8.2159522682956371E-2</v>
      </c>
      <c r="F237" s="77">
        <f t="shared" si="19"/>
        <v>9.6865062999966403E-2</v>
      </c>
      <c r="G237" s="68"/>
      <c r="H237" s="93">
        <f>'6050_Module3Project_Data'!E237</f>
        <v>515.78002930000002</v>
      </c>
      <c r="I237" s="95" cm="1">
        <f t="array" ref="I237">TREND($H$52:$H$253,$A$52:$A$253,A237)</f>
        <v>529.14941510761696</v>
      </c>
      <c r="J237" s="59">
        <f t="shared" si="20"/>
        <v>2.5920712412540351E-2</v>
      </c>
      <c r="K237" s="78">
        <f t="shared" si="21"/>
        <v>2.9945678060230553E-2</v>
      </c>
    </row>
    <row r="238" spans="1:11" x14ac:dyDescent="0.2">
      <c r="A238" s="92">
        <v>237</v>
      </c>
      <c r="C238" s="93">
        <f>'6050_Module3Project_Data'!C238</f>
        <v>158.86450199999999</v>
      </c>
      <c r="D238" s="94" cm="1">
        <f t="array" ref="D238">TREND($C$52:$C$253,$A$52:$A$253,A238)</f>
        <v>171.20338377924622</v>
      </c>
      <c r="E238" s="76">
        <f t="shared" si="18"/>
        <v>7.7669218887213939E-2</v>
      </c>
      <c r="F238" s="77">
        <f t="shared" si="19"/>
        <v>9.2130398091477869E-2</v>
      </c>
      <c r="G238" s="68"/>
      <c r="H238" s="93">
        <f>'6050_Module3Project_Data'!E238</f>
        <v>512.6599731</v>
      </c>
      <c r="I238" s="95" cm="1">
        <f t="array" ref="I238">TREND($H$52:$H$253,$A$52:$A$253,A238)</f>
        <v>529.86359531245841</v>
      </c>
      <c r="J238" s="59">
        <f t="shared" si="20"/>
        <v>3.355756859352594E-2</v>
      </c>
      <c r="K238" s="78">
        <f t="shared" si="21"/>
        <v>3.8533866825101334E-2</v>
      </c>
    </row>
    <row r="239" spans="1:11" x14ac:dyDescent="0.2">
      <c r="A239" s="92">
        <v>238</v>
      </c>
      <c r="C239" s="93">
        <f>'6050_Module3Project_Data'!C239</f>
        <v>155.21000670000001</v>
      </c>
      <c r="D239" s="94" cm="1">
        <f t="array" ref="D239">TREND($C$52:$C$253,$A$52:$A$253,A239)</f>
        <v>171.5337855280267</v>
      </c>
      <c r="E239" s="76">
        <f t="shared" si="18"/>
        <v>0.10517220619401396</v>
      </c>
      <c r="F239" s="77">
        <f t="shared" si="19"/>
        <v>0.12188432215250619</v>
      </c>
      <c r="G239" s="68"/>
      <c r="H239" s="93">
        <f>'6050_Module3Project_Data'!E239</f>
        <v>493.60000609999997</v>
      </c>
      <c r="I239" s="95" cm="1">
        <f t="array" ref="I239">TREND($H$52:$H$253,$A$52:$A$253,A239)</f>
        <v>530.57777551729987</v>
      </c>
      <c r="J239" s="59">
        <f t="shared" si="20"/>
        <v>7.4914442788334271E-2</v>
      </c>
      <c r="K239" s="78">
        <f t="shared" si="21"/>
        <v>8.2825373901995278E-2</v>
      </c>
    </row>
    <row r="240" spans="1:11" x14ac:dyDescent="0.2">
      <c r="A240" s="92">
        <v>239</v>
      </c>
      <c r="C240" s="93">
        <f>'6050_Module3Project_Data'!C240</f>
        <v>155.07449339999999</v>
      </c>
      <c r="D240" s="94" cm="1">
        <f t="array" ref="D240">TREND($C$52:$C$253,$A$52:$A$253,A240)</f>
        <v>171.86418727680717</v>
      </c>
      <c r="E240" s="76">
        <f t="shared" si="18"/>
        <v>0.1082685715019539</v>
      </c>
      <c r="F240" s="77">
        <f t="shared" si="19"/>
        <v>0.12536315756797758</v>
      </c>
      <c r="G240" s="68"/>
      <c r="H240" s="93">
        <f>'6050_Module3Project_Data'!E240</f>
        <v>501.0899963</v>
      </c>
      <c r="I240" s="95" cm="1">
        <f t="array" ref="I240">TREND($H$52:$H$253,$A$52:$A$253,A240)</f>
        <v>531.29195572214132</v>
      </c>
      <c r="J240" s="59">
        <f t="shared" si="20"/>
        <v>6.0272525185395186E-2</v>
      </c>
      <c r="K240" s="78">
        <f t="shared" si="21"/>
        <v>6.7648444487877463E-2</v>
      </c>
    </row>
    <row r="241" spans="1:11" x14ac:dyDescent="0.2">
      <c r="A241" s="92">
        <v>240</v>
      </c>
      <c r="C241" s="93">
        <f>'6050_Module3Project_Data'!C241</f>
        <v>155.82099909999999</v>
      </c>
      <c r="D241" s="94" cm="1">
        <f t="array" ref="D241">TREND($C$52:$C$253,$A$52:$A$253,A241)</f>
        <v>172.19458902558767</v>
      </c>
      <c r="E241" s="76">
        <f t="shared" si="18"/>
        <v>0.10507948235577499</v>
      </c>
      <c r="F241" s="77">
        <f t="shared" si="19"/>
        <v>0.12225624534050417</v>
      </c>
      <c r="G241" s="68"/>
      <c r="H241" s="93">
        <f>'6050_Module3Project_Data'!E241</f>
        <v>503.22000120000001</v>
      </c>
      <c r="I241" s="95" cm="1">
        <f t="array" ref="I241">TREND($H$52:$H$253,$A$52:$A$253,A241)</f>
        <v>532.00613592698278</v>
      </c>
      <c r="J241" s="59">
        <f t="shared" si="20"/>
        <v>5.7203876352963146E-2</v>
      </c>
      <c r="K241" s="78">
        <f t="shared" si="21"/>
        <v>6.4477182088763574E-2</v>
      </c>
    </row>
    <row r="242" spans="1:11" x14ac:dyDescent="0.2">
      <c r="A242" s="92">
        <v>241</v>
      </c>
      <c r="C242" s="93">
        <f>'6050_Module3Project_Data'!C242</f>
        <v>157.84849550000001</v>
      </c>
      <c r="D242" s="94" cm="1">
        <f t="array" ref="D242">TREND($C$52:$C$253,$A$52:$A$253,A242)</f>
        <v>172.52499077436815</v>
      </c>
      <c r="E242" s="76">
        <f t="shared" si="18"/>
        <v>9.2978366552553773E-2</v>
      </c>
      <c r="F242" s="77">
        <f t="shared" si="19"/>
        <v>0.10958459416391547</v>
      </c>
      <c r="G242" s="68"/>
      <c r="H242" s="93">
        <f>'6050_Module3Project_Data'!E242</f>
        <v>522.41998290000004</v>
      </c>
      <c r="I242" s="95" cm="1">
        <f t="array" ref="I242">TREND($H$52:$H$253,$A$52:$A$253,A242)</f>
        <v>532.72031613182423</v>
      </c>
      <c r="J242" s="59">
        <f t="shared" si="20"/>
        <v>1.9716575875689375E-2</v>
      </c>
      <c r="K242" s="78">
        <f t="shared" si="21"/>
        <v>2.3071401133294256E-2</v>
      </c>
    </row>
    <row r="243" spans="1:11" x14ac:dyDescent="0.2">
      <c r="A243" s="92">
        <v>242</v>
      </c>
      <c r="C243" s="93">
        <f>'6050_Module3Project_Data'!C243</f>
        <v>158.2559967</v>
      </c>
      <c r="D243" s="94" cm="1">
        <f t="array" ref="D243">TREND($C$52:$C$253,$A$52:$A$253,A243)</f>
        <v>172.85539252314862</v>
      </c>
      <c r="E243" s="76">
        <f t="shared" si="18"/>
        <v>9.2251770091367577E-2</v>
      </c>
      <c r="F243" s="77">
        <f t="shared" si="19"/>
        <v>0.10900891775655777</v>
      </c>
      <c r="G243" s="68"/>
      <c r="H243" s="93">
        <f>'6050_Module3Project_Data'!E243</f>
        <v>519.78002930000002</v>
      </c>
      <c r="I243" s="95" cm="1">
        <f t="array" ref="I243">TREND($H$52:$H$253,$A$52:$A$253,A243)</f>
        <v>533.43449633666569</v>
      </c>
      <c r="J243" s="59">
        <f t="shared" si="20"/>
        <v>2.626970308007881E-2</v>
      </c>
      <c r="K243" s="78">
        <f t="shared" si="21"/>
        <v>3.0584222779408626E-2</v>
      </c>
    </row>
    <row r="244" spans="1:11" x14ac:dyDescent="0.2">
      <c r="A244" s="92">
        <v>243</v>
      </c>
      <c r="C244" s="93">
        <f>'6050_Module3Project_Data'!C244</f>
        <v>162.04800420000001</v>
      </c>
      <c r="D244" s="94" cm="1">
        <f t="array" ref="D244">TREND($C$52:$C$253,$A$52:$A$253,A244)</f>
        <v>173.18579427192913</v>
      </c>
      <c r="E244" s="76">
        <f t="shared" si="18"/>
        <v>6.8731423919191459E-2</v>
      </c>
      <c r="F244" s="77">
        <f t="shared" si="19"/>
        <v>8.3162238810981157E-2</v>
      </c>
      <c r="G244" s="68"/>
      <c r="H244" s="93">
        <f>'6050_Module3Project_Data'!E244</f>
        <v>524.83001709999996</v>
      </c>
      <c r="I244" s="95" cm="1">
        <f t="array" ref="I244">TREND($H$52:$H$253,$A$52:$A$253,A244)</f>
        <v>534.14867654150714</v>
      </c>
      <c r="J244" s="59">
        <f t="shared" si="20"/>
        <v>1.7755576354032399E-2</v>
      </c>
      <c r="K244" s="78">
        <f t="shared" si="21"/>
        <v>2.0872580057441137E-2</v>
      </c>
    </row>
    <row r="245" spans="1:11" x14ac:dyDescent="0.2">
      <c r="A245" s="92">
        <v>244</v>
      </c>
      <c r="C245" s="93">
        <f>'6050_Module3Project_Data'!C245</f>
        <v>161.80400090000001</v>
      </c>
      <c r="D245" s="94" cm="1">
        <f t="array" ref="D245">TREND($C$52:$C$253,$A$52:$A$253,A245)</f>
        <v>173.51619602070963</v>
      </c>
      <c r="E245" s="76">
        <f t="shared" si="18"/>
        <v>7.2385077350146182E-2</v>
      </c>
      <c r="F245" s="77">
        <f t="shared" si="19"/>
        <v>8.745113360361248E-2</v>
      </c>
      <c r="G245" s="68"/>
      <c r="H245" s="93">
        <f>'6050_Module3Project_Data'!E245</f>
        <v>532.90002440000001</v>
      </c>
      <c r="I245" s="95" cm="1">
        <f t="array" ref="I245">TREND($H$52:$H$253,$A$52:$A$253,A245)</f>
        <v>534.8628567463486</v>
      </c>
      <c r="J245" s="59">
        <f t="shared" si="20"/>
        <v>3.6833031647138187E-3</v>
      </c>
      <c r="K245" s="78">
        <f t="shared" si="21"/>
        <v>4.3964880942005654E-3</v>
      </c>
    </row>
    <row r="246" spans="1:11" x14ac:dyDescent="0.2">
      <c r="A246" s="92">
        <v>245</v>
      </c>
      <c r="C246" s="93">
        <f>'6050_Module3Project_Data'!C246</f>
        <v>160.08250430000001</v>
      </c>
      <c r="D246" s="94" cm="1">
        <f t="array" ref="D246">TREND($C$52:$C$253,$A$52:$A$253,A246)</f>
        <v>173.84659776949007</v>
      </c>
      <c r="E246" s="76">
        <f t="shared" si="18"/>
        <v>8.5981247792673757E-2</v>
      </c>
      <c r="F246" s="77">
        <f t="shared" si="19"/>
        <v>0.10277198804557282</v>
      </c>
      <c r="G246" s="68"/>
      <c r="H246" s="93">
        <f>'6050_Module3Project_Data'!E246</f>
        <v>534.45001219999995</v>
      </c>
      <c r="I246" s="95" cm="1">
        <f t="array" ref="I246">TREND($H$52:$H$253,$A$52:$A$253,A246)</f>
        <v>535.57703695119005</v>
      </c>
      <c r="J246" s="59">
        <f t="shared" si="20"/>
        <v>2.1087561520502971E-3</v>
      </c>
      <c r="K246" s="78">
        <f t="shared" si="21"/>
        <v>2.5243882442095625E-3</v>
      </c>
    </row>
    <row r="247" spans="1:11" x14ac:dyDescent="0.2">
      <c r="A247" s="92">
        <v>246</v>
      </c>
      <c r="C247" s="93">
        <f>'6050_Module3Project_Data'!C247</f>
        <v>160.3090057</v>
      </c>
      <c r="D247" s="94" cm="1">
        <f t="array" ref="D247">TREND($C$52:$C$253,$A$52:$A$253,A247)</f>
        <v>174.17699951827058</v>
      </c>
      <c r="E247" s="76">
        <f t="shared" si="18"/>
        <v>8.6507889919939643E-2</v>
      </c>
      <c r="F247" s="77">
        <f t="shared" si="19"/>
        <v>0.10354777799690314</v>
      </c>
      <c r="G247" s="68"/>
      <c r="H247" s="93">
        <f>'6050_Module3Project_Data'!E247</f>
        <v>528.9099731</v>
      </c>
      <c r="I247" s="95" cm="1">
        <f t="array" ref="I247">TREND($H$52:$H$253,$A$52:$A$253,A247)</f>
        <v>536.29121715603151</v>
      </c>
      <c r="J247" s="59">
        <f t="shared" si="20"/>
        <v>1.3955577378829171E-2</v>
      </c>
      <c r="K247" s="78">
        <f t="shared" si="21"/>
        <v>1.6533022635937311E-2</v>
      </c>
    </row>
    <row r="248" spans="1:11" x14ac:dyDescent="0.2">
      <c r="A248" s="92">
        <v>247</v>
      </c>
      <c r="C248" s="93">
        <f>'6050_Module3Project_Data'!C248</f>
        <v>160.32600400000001</v>
      </c>
      <c r="D248" s="94" cm="1">
        <f t="array" ref="D248">TREND($C$52:$C$253,$A$52:$A$253,A248)</f>
        <v>174.50740126705108</v>
      </c>
      <c r="E248" s="76">
        <f t="shared" si="18"/>
        <v>8.8453506687854996E-2</v>
      </c>
      <c r="F248" s="77">
        <f t="shared" si="19"/>
        <v>0.1058878591335872</v>
      </c>
      <c r="G248" s="68"/>
      <c r="H248" s="93">
        <f>'6050_Module3Project_Data'!E248</f>
        <v>527.33001709999996</v>
      </c>
      <c r="I248" s="95" cm="1">
        <f t="array" ref="I248">TREND($H$52:$H$253,$A$52:$A$253,A248)</f>
        <v>537.00539736087296</v>
      </c>
      <c r="J248" s="59">
        <f t="shared" si="20"/>
        <v>1.8347865562597421E-2</v>
      </c>
      <c r="K248" s="78">
        <f t="shared" si="21"/>
        <v>2.16715881022254E-2</v>
      </c>
    </row>
    <row r="249" spans="1:11" x14ac:dyDescent="0.2">
      <c r="A249" s="92">
        <v>248</v>
      </c>
      <c r="C249" s="93">
        <f>'6050_Module3Project_Data'!C249</f>
        <v>159.26350400000001</v>
      </c>
      <c r="D249" s="94" cm="1">
        <f t="array" ref="D249">TREND($C$52:$C$253,$A$52:$A$253,A249)</f>
        <v>174.83780301583153</v>
      </c>
      <c r="E249" s="76">
        <f t="shared" si="18"/>
        <v>9.7789503713490517E-2</v>
      </c>
      <c r="F249" s="77">
        <f t="shared" si="19"/>
        <v>0.1162882013131601</v>
      </c>
      <c r="G249" s="68"/>
      <c r="H249" s="93">
        <f>'6050_Module3Project_Data'!E249</f>
        <v>514.47998050000001</v>
      </c>
      <c r="I249" s="95" cm="1">
        <f t="array" ref="I249">TREND($H$52:$H$253,$A$52:$A$253,A249)</f>
        <v>537.71957756571442</v>
      </c>
      <c r="J249" s="59">
        <f t="shared" si="20"/>
        <v>4.5171042502234748E-2</v>
      </c>
      <c r="K249" s="78">
        <f t="shared" si="21"/>
        <v>5.2053662149750574E-2</v>
      </c>
    </row>
    <row r="250" spans="1:11" x14ac:dyDescent="0.2">
      <c r="A250" s="92">
        <v>249</v>
      </c>
      <c r="C250" s="93">
        <f>'6050_Module3Project_Data'!C250</f>
        <v>158.6345062</v>
      </c>
      <c r="D250" s="94" cm="1">
        <f t="array" ref="D250">TREND($C$52:$C$253,$A$52:$A$253,A250)</f>
        <v>175.16820476461203</v>
      </c>
      <c r="E250" s="76">
        <f t="shared" si="18"/>
        <v>0.10422510814744808</v>
      </c>
      <c r="F250" s="77">
        <f t="shared" si="19"/>
        <v>0.12345172422709244</v>
      </c>
      <c r="G250" s="68"/>
      <c r="H250" s="93">
        <f>'6050_Module3Project_Data'!E250</f>
        <v>513.96997069999998</v>
      </c>
      <c r="I250" s="95" cm="1">
        <f t="array" ref="I250">TREND($H$52:$H$253,$A$52:$A$253,A250)</f>
        <v>538.43375777055576</v>
      </c>
      <c r="J250" s="59">
        <f t="shared" si="20"/>
        <v>4.7597697268650527E-2</v>
      </c>
      <c r="K250" s="78">
        <f t="shared" si="21"/>
        <v>5.4795687871578881E-2</v>
      </c>
    </row>
    <row r="251" spans="1:11" x14ac:dyDescent="0.2">
      <c r="A251" s="92">
        <v>250</v>
      </c>
      <c r="C251" s="93">
        <f>'6050_Module3Project_Data'!C251</f>
        <v>164.19799800000001</v>
      </c>
      <c r="D251" s="94" cm="1">
        <f t="array" ref="D251">TREND($C$52:$C$253,$A$52:$A$253,A251)</f>
        <v>175.49860651339253</v>
      </c>
      <c r="E251" s="76">
        <f t="shared" si="18"/>
        <v>6.8823059056983854E-2</v>
      </c>
      <c r="F251" s="77">
        <f t="shared" si="19"/>
        <v>8.4377950906860677E-2</v>
      </c>
      <c r="G251" s="68"/>
      <c r="H251" s="93">
        <f>'6050_Module3Project_Data'!E251</f>
        <v>519.11999509999998</v>
      </c>
      <c r="I251" s="95" cm="1">
        <f t="array" ref="I251">TREND($H$52:$H$253,$A$52:$A$253,A251)</f>
        <v>539.14793797539733</v>
      </c>
      <c r="J251" s="59">
        <f t="shared" si="20"/>
        <v>3.8580565311377164E-2</v>
      </c>
      <c r="K251" s="78">
        <f t="shared" si="21"/>
        <v>4.4859976231192422E-2</v>
      </c>
    </row>
    <row r="252" spans="1:11" x14ac:dyDescent="0.2">
      <c r="A252" s="92">
        <v>251</v>
      </c>
      <c r="C252" s="93">
        <f>'6050_Module3Project_Data'!C252</f>
        <v>166.1000061</v>
      </c>
      <c r="D252" s="94" cm="1">
        <f t="array" ref="D252">TREND($C$52:$C$253,$A$52:$A$253,A252)</f>
        <v>175.82900826217298</v>
      </c>
      <c r="E252" s="76">
        <f t="shared" si="18"/>
        <v>5.8573159571804347E-2</v>
      </c>
      <c r="F252" s="77">
        <f t="shared" si="19"/>
        <v>7.2643279858752408E-2</v>
      </c>
      <c r="G252" s="68"/>
      <c r="H252" s="93">
        <f>'6050_Module3Project_Data'!E252</f>
        <v>530.86999509999998</v>
      </c>
      <c r="I252" s="95" cm="1">
        <f t="array" ref="I252">TREND($H$52:$H$253,$A$52:$A$253,A252)</f>
        <v>539.86211818023867</v>
      </c>
      <c r="J252" s="59">
        <f t="shared" si="20"/>
        <v>1.69384654684521E-2</v>
      </c>
      <c r="K252" s="78">
        <f t="shared" si="21"/>
        <v>2.0141181256462977E-2</v>
      </c>
    </row>
    <row r="253" spans="1:11" x14ac:dyDescent="0.2">
      <c r="A253" s="92">
        <v>252</v>
      </c>
      <c r="C253" s="96">
        <f>'6050_Module3Project_Data'!C253</f>
        <v>164.29249569999999</v>
      </c>
      <c r="D253" s="97" cm="1">
        <f t="array" ref="D253">TREND($C$52:$C$253,$A$52:$A$253,A253)</f>
        <v>176.15941001095348</v>
      </c>
      <c r="E253" s="98">
        <f t="shared" si="18"/>
        <v>7.2230409918555338E-2</v>
      </c>
      <c r="F253" s="99">
        <f t="shared" si="19"/>
        <v>8.8606371237344744E-2</v>
      </c>
      <c r="G253" s="68"/>
      <c r="H253" s="96">
        <f>'6050_Module3Project_Data'!E253</f>
        <v>524.5900269</v>
      </c>
      <c r="I253" s="100" cm="1">
        <f t="array" ref="I253">TREND($H$52:$H$253,$A$52:$A$253,A253)</f>
        <v>540.57629838508012</v>
      </c>
      <c r="J253" s="101">
        <f t="shared" si="20"/>
        <v>3.0473837978867081E-2</v>
      </c>
      <c r="K253" s="102">
        <f t="shared" si="21"/>
        <v>3.5807160191525952E-2</v>
      </c>
    </row>
    <row r="254" spans="1:11" x14ac:dyDescent="0.2">
      <c r="A254" s="91">
        <v>253</v>
      </c>
      <c r="B254" s="103"/>
      <c r="C254" s="104"/>
      <c r="D254" s="105"/>
      <c r="E254" s="106" t="s">
        <v>7</v>
      </c>
      <c r="F254" s="106" t="s">
        <v>8</v>
      </c>
      <c r="G254" s="107"/>
      <c r="H254" s="104"/>
      <c r="I254" s="104"/>
      <c r="J254" s="106" t="s">
        <v>7</v>
      </c>
      <c r="K254" s="106" t="s">
        <v>8</v>
      </c>
    </row>
    <row r="255" spans="1:11" x14ac:dyDescent="0.2">
      <c r="A255" s="91">
        <v>254</v>
      </c>
      <c r="B255" s="103"/>
      <c r="C255" s="104"/>
      <c r="D255" s="105"/>
      <c r="E255" s="108">
        <f>AVERAGE(E5:E253)</f>
        <v>5.9297886078418148E-2</v>
      </c>
      <c r="F255" s="108">
        <f>AVERAGE(F5:F253)</f>
        <v>6.0372220875592852E-2</v>
      </c>
      <c r="G255" s="107"/>
      <c r="H255" s="104"/>
      <c r="I255" s="104"/>
      <c r="J255" s="109">
        <f>AVERAGE(J5:J253)</f>
        <v>4.874011012788286E-2</v>
      </c>
      <c r="K255" s="109">
        <f>AVERAGE(K5:K253)</f>
        <v>4.8739113628560572E-2</v>
      </c>
    </row>
    <row r="256" spans="1:11" x14ac:dyDescent="0.2">
      <c r="A256" s="91">
        <v>255</v>
      </c>
      <c r="B256" s="103"/>
      <c r="C256" s="104"/>
      <c r="D256" s="105"/>
      <c r="F256" s="76"/>
      <c r="G256" s="68"/>
      <c r="H256" s="104"/>
      <c r="I256" s="105"/>
    </row>
    <row r="257" spans="1:9" x14ac:dyDescent="0.2">
      <c r="A257" s="91">
        <v>256</v>
      </c>
      <c r="B257" s="103"/>
      <c r="C257" s="104"/>
      <c r="D257" s="105"/>
      <c r="F257" s="76"/>
      <c r="G257" s="68"/>
      <c r="H257" s="104"/>
      <c r="I257" s="105"/>
    </row>
    <row r="258" spans="1:9" x14ac:dyDescent="0.2">
      <c r="A258" s="91">
        <v>257</v>
      </c>
      <c r="B258" s="103"/>
      <c r="C258" s="104"/>
      <c r="D258" s="105"/>
      <c r="F258" s="76"/>
      <c r="G258" s="68"/>
      <c r="H258" s="104"/>
      <c r="I258" s="105"/>
    </row>
    <row r="259" spans="1:9" x14ac:dyDescent="0.2">
      <c r="G259" s="68"/>
    </row>
    <row r="260" spans="1:9" x14ac:dyDescent="0.2">
      <c r="G260" s="68"/>
    </row>
    <row r="261" spans="1:9" x14ac:dyDescent="0.2">
      <c r="G261" s="68" t="s">
        <v>40</v>
      </c>
    </row>
    <row r="262" spans="1:9" x14ac:dyDescent="0.2">
      <c r="G262" s="103"/>
    </row>
    <row r="263" spans="1:9" x14ac:dyDescent="0.2">
      <c r="G263" s="103"/>
    </row>
    <row r="264" spans="1:9" x14ac:dyDescent="0.2">
      <c r="G264" s="103"/>
    </row>
    <row r="265" spans="1:9" x14ac:dyDescent="0.2">
      <c r="G265" s="103"/>
    </row>
    <row r="266" spans="1:9" x14ac:dyDescent="0.2">
      <c r="G266" s="103"/>
    </row>
    <row r="267" spans="1:9" x14ac:dyDescent="0.2">
      <c r="G267" s="103"/>
    </row>
    <row r="268" spans="1:9" x14ac:dyDescent="0.2">
      <c r="G268" s="103"/>
    </row>
    <row r="269" spans="1:9" x14ac:dyDescent="0.2">
      <c r="G269" s="103"/>
    </row>
    <row r="270" spans="1:9" x14ac:dyDescent="0.2">
      <c r="G270" s="103"/>
    </row>
    <row r="271" spans="1:9" x14ac:dyDescent="0.2">
      <c r="G271" s="103"/>
    </row>
    <row r="272" spans="1:9" x14ac:dyDescent="0.2">
      <c r="G272" s="103"/>
    </row>
    <row r="273" spans="7:7" x14ac:dyDescent="0.2">
      <c r="G273" s="103"/>
    </row>
    <row r="274" spans="7:7" x14ac:dyDescent="0.2">
      <c r="G274" s="103"/>
    </row>
    <row r="275" spans="7:7" x14ac:dyDescent="0.2">
      <c r="G275" s="103"/>
    </row>
    <row r="276" spans="7:7" x14ac:dyDescent="0.2">
      <c r="G276" s="103"/>
    </row>
    <row r="277" spans="7:7" x14ac:dyDescent="0.2">
      <c r="G277" s="103"/>
    </row>
    <row r="278" spans="7:7" x14ac:dyDescent="0.2">
      <c r="G278" s="103"/>
    </row>
    <row r="279" spans="7:7" x14ac:dyDescent="0.2">
      <c r="G279" s="103"/>
    </row>
    <row r="280" spans="7:7" x14ac:dyDescent="0.2">
      <c r="G280" s="103"/>
    </row>
    <row r="281" spans="7:7" x14ac:dyDescent="0.2">
      <c r="G281" s="103"/>
    </row>
    <row r="282" spans="7:7" x14ac:dyDescent="0.2">
      <c r="G282" s="103"/>
    </row>
    <row r="283" spans="7:7" x14ac:dyDescent="0.2">
      <c r="G283" s="103"/>
    </row>
    <row r="284" spans="7:7" x14ac:dyDescent="0.2">
      <c r="G284" s="103"/>
    </row>
    <row r="285" spans="7:7" x14ac:dyDescent="0.2">
      <c r="G285" s="103"/>
    </row>
    <row r="286" spans="7:7" x14ac:dyDescent="0.2">
      <c r="G286" s="103"/>
    </row>
    <row r="287" spans="7:7" x14ac:dyDescent="0.2">
      <c r="G287" s="103"/>
    </row>
    <row r="288" spans="7:7" x14ac:dyDescent="0.2">
      <c r="G288" s="103"/>
    </row>
    <row r="289" spans="7:7" x14ac:dyDescent="0.2">
      <c r="G289" s="103"/>
    </row>
    <row r="290" spans="7:7" x14ac:dyDescent="0.2">
      <c r="G290" s="103"/>
    </row>
    <row r="291" spans="7:7" x14ac:dyDescent="0.2">
      <c r="G291" s="103"/>
    </row>
    <row r="292" spans="7:7" x14ac:dyDescent="0.2">
      <c r="G292" s="103"/>
    </row>
    <row r="293" spans="7:7" x14ac:dyDescent="0.2">
      <c r="G293" s="103"/>
    </row>
    <row r="294" spans="7:7" x14ac:dyDescent="0.2">
      <c r="G294" s="103"/>
    </row>
    <row r="295" spans="7:7" x14ac:dyDescent="0.2">
      <c r="G295" s="103"/>
    </row>
    <row r="296" spans="7:7" x14ac:dyDescent="0.2">
      <c r="G296" s="103"/>
    </row>
    <row r="297" spans="7:7" x14ac:dyDescent="0.2">
      <c r="G297" s="103"/>
    </row>
    <row r="298" spans="7:7" x14ac:dyDescent="0.2">
      <c r="G298" s="103"/>
    </row>
    <row r="299" spans="7:7" x14ac:dyDescent="0.2">
      <c r="G299" s="103"/>
    </row>
    <row r="300" spans="7:7" x14ac:dyDescent="0.2">
      <c r="G300" s="103"/>
    </row>
    <row r="301" spans="7:7" x14ac:dyDescent="0.2">
      <c r="G301" s="103"/>
    </row>
    <row r="302" spans="7:7" x14ac:dyDescent="0.2">
      <c r="G302" s="103"/>
    </row>
    <row r="303" spans="7:7" x14ac:dyDescent="0.2">
      <c r="G303" s="103"/>
    </row>
    <row r="304" spans="7:7" x14ac:dyDescent="0.2">
      <c r="G304" s="103"/>
    </row>
    <row r="305" spans="7:7" x14ac:dyDescent="0.2">
      <c r="G305" s="103"/>
    </row>
    <row r="306" spans="7:7" x14ac:dyDescent="0.2">
      <c r="G306" s="103"/>
    </row>
    <row r="307" spans="7:7" x14ac:dyDescent="0.2">
      <c r="G307" s="103"/>
    </row>
    <row r="308" spans="7:7" x14ac:dyDescent="0.2">
      <c r="G308" s="103"/>
    </row>
    <row r="309" spans="7:7" x14ac:dyDescent="0.2">
      <c r="G309" s="103"/>
    </row>
    <row r="310" spans="7:7" x14ac:dyDescent="0.2">
      <c r="G310" s="103"/>
    </row>
    <row r="311" spans="7:7" x14ac:dyDescent="0.2">
      <c r="G311" s="103"/>
    </row>
    <row r="312" spans="7:7" x14ac:dyDescent="0.2">
      <c r="G312" s="103"/>
    </row>
    <row r="313" spans="7:7" x14ac:dyDescent="0.2">
      <c r="G313" s="103"/>
    </row>
    <row r="314" spans="7:7" x14ac:dyDescent="0.2">
      <c r="G314" s="103"/>
    </row>
    <row r="315" spans="7:7" x14ac:dyDescent="0.2">
      <c r="G315" s="103"/>
    </row>
    <row r="316" spans="7:7" x14ac:dyDescent="0.2">
      <c r="G316" s="103"/>
    </row>
    <row r="317" spans="7:7" x14ac:dyDescent="0.2">
      <c r="G317" s="103"/>
    </row>
    <row r="318" spans="7:7" x14ac:dyDescent="0.2">
      <c r="G318" s="103"/>
    </row>
    <row r="319" spans="7:7" x14ac:dyDescent="0.2">
      <c r="G319" s="103"/>
    </row>
    <row r="320" spans="7:7" x14ac:dyDescent="0.2">
      <c r="G320" s="103"/>
    </row>
    <row r="321" spans="7:7" x14ac:dyDescent="0.2">
      <c r="G321" s="103"/>
    </row>
    <row r="322" spans="7:7" x14ac:dyDescent="0.2">
      <c r="G322" s="103"/>
    </row>
    <row r="323" spans="7:7" x14ac:dyDescent="0.2">
      <c r="G323" s="103"/>
    </row>
    <row r="324" spans="7:7" x14ac:dyDescent="0.2">
      <c r="G324" s="103"/>
    </row>
    <row r="325" spans="7:7" x14ac:dyDescent="0.2">
      <c r="G325" s="103"/>
    </row>
    <row r="326" spans="7:7" x14ac:dyDescent="0.2">
      <c r="G326" s="103"/>
    </row>
    <row r="327" spans="7:7" x14ac:dyDescent="0.2">
      <c r="G327" s="103"/>
    </row>
    <row r="328" spans="7:7" x14ac:dyDescent="0.2">
      <c r="G328" s="103"/>
    </row>
    <row r="329" spans="7:7" x14ac:dyDescent="0.2">
      <c r="G329" s="103"/>
    </row>
    <row r="330" spans="7:7" x14ac:dyDescent="0.2">
      <c r="G330" s="103"/>
    </row>
    <row r="331" spans="7:7" x14ac:dyDescent="0.2">
      <c r="G331" s="103"/>
    </row>
    <row r="332" spans="7:7" x14ac:dyDescent="0.2">
      <c r="G332" s="103"/>
    </row>
    <row r="333" spans="7:7" x14ac:dyDescent="0.2">
      <c r="G333" s="103"/>
    </row>
    <row r="334" spans="7:7" x14ac:dyDescent="0.2">
      <c r="G334" s="103"/>
    </row>
    <row r="335" spans="7:7" x14ac:dyDescent="0.2">
      <c r="G335" s="103"/>
    </row>
    <row r="336" spans="7:7" x14ac:dyDescent="0.2">
      <c r="G336" s="103"/>
    </row>
    <row r="337" spans="7:7" x14ac:dyDescent="0.2">
      <c r="G337" s="103"/>
    </row>
    <row r="338" spans="7:7" x14ac:dyDescent="0.2">
      <c r="G338" s="103"/>
    </row>
    <row r="339" spans="7:7" x14ac:dyDescent="0.2">
      <c r="G339" s="103"/>
    </row>
    <row r="340" spans="7:7" x14ac:dyDescent="0.2">
      <c r="G340" s="103"/>
    </row>
    <row r="341" spans="7:7" x14ac:dyDescent="0.2">
      <c r="G341" s="103"/>
    </row>
    <row r="342" spans="7:7" x14ac:dyDescent="0.2">
      <c r="G342" s="103"/>
    </row>
    <row r="343" spans="7:7" x14ac:dyDescent="0.2">
      <c r="G343" s="103"/>
    </row>
    <row r="344" spans="7:7" x14ac:dyDescent="0.2">
      <c r="G344" s="103"/>
    </row>
    <row r="345" spans="7:7" x14ac:dyDescent="0.2">
      <c r="G345" s="103"/>
    </row>
    <row r="346" spans="7:7" x14ac:dyDescent="0.2">
      <c r="G346" s="103"/>
    </row>
    <row r="347" spans="7:7" x14ac:dyDescent="0.2">
      <c r="G347" s="103"/>
    </row>
    <row r="348" spans="7:7" x14ac:dyDescent="0.2">
      <c r="G348" s="103"/>
    </row>
    <row r="349" spans="7:7" x14ac:dyDescent="0.2">
      <c r="G349" s="103"/>
    </row>
    <row r="350" spans="7:7" x14ac:dyDescent="0.2">
      <c r="G350" s="103"/>
    </row>
    <row r="351" spans="7:7" x14ac:dyDescent="0.2">
      <c r="G351" s="103"/>
    </row>
    <row r="352" spans="7:7" x14ac:dyDescent="0.2">
      <c r="G352" s="103"/>
    </row>
    <row r="353" spans="7:7" x14ac:dyDescent="0.2">
      <c r="G353" s="103"/>
    </row>
    <row r="354" spans="7:7" x14ac:dyDescent="0.2">
      <c r="G354" s="103"/>
    </row>
    <row r="355" spans="7:7" x14ac:dyDescent="0.2">
      <c r="G355" s="103"/>
    </row>
    <row r="356" spans="7:7" x14ac:dyDescent="0.2">
      <c r="G356" s="103"/>
    </row>
    <row r="357" spans="7:7" x14ac:dyDescent="0.2">
      <c r="G357" s="103"/>
    </row>
    <row r="358" spans="7:7" x14ac:dyDescent="0.2">
      <c r="G358" s="103"/>
    </row>
    <row r="359" spans="7:7" x14ac:dyDescent="0.2">
      <c r="G359" s="103"/>
    </row>
    <row r="360" spans="7:7" x14ac:dyDescent="0.2">
      <c r="G360" s="103"/>
    </row>
    <row r="361" spans="7:7" x14ac:dyDescent="0.2">
      <c r="G361" s="103"/>
    </row>
    <row r="362" spans="7:7" x14ac:dyDescent="0.2">
      <c r="G362" s="103"/>
    </row>
    <row r="363" spans="7:7" x14ac:dyDescent="0.2">
      <c r="G363" s="103"/>
    </row>
    <row r="364" spans="7:7" x14ac:dyDescent="0.2">
      <c r="G364" s="103"/>
    </row>
    <row r="365" spans="7:7" x14ac:dyDescent="0.2">
      <c r="G365" s="103"/>
    </row>
    <row r="366" spans="7:7" x14ac:dyDescent="0.2">
      <c r="G366" s="103"/>
    </row>
    <row r="367" spans="7:7" x14ac:dyDescent="0.2">
      <c r="G367" s="103"/>
    </row>
    <row r="368" spans="7:7" x14ac:dyDescent="0.2">
      <c r="G368" s="103"/>
    </row>
    <row r="369" spans="7:7" x14ac:dyDescent="0.2">
      <c r="G369" s="103"/>
    </row>
    <row r="370" spans="7:7" x14ac:dyDescent="0.2">
      <c r="G370" s="103"/>
    </row>
    <row r="371" spans="7:7" x14ac:dyDescent="0.2">
      <c r="G371" s="103"/>
    </row>
    <row r="372" spans="7:7" x14ac:dyDescent="0.2">
      <c r="G372" s="103"/>
    </row>
    <row r="373" spans="7:7" x14ac:dyDescent="0.2">
      <c r="G373" s="103"/>
    </row>
    <row r="374" spans="7:7" x14ac:dyDescent="0.2">
      <c r="G374" s="103"/>
    </row>
    <row r="375" spans="7:7" x14ac:dyDescent="0.2">
      <c r="G375" s="103"/>
    </row>
    <row r="376" spans="7:7" x14ac:dyDescent="0.2">
      <c r="G376" s="103"/>
    </row>
    <row r="377" spans="7:7" x14ac:dyDescent="0.2">
      <c r="G377" s="103"/>
    </row>
    <row r="378" spans="7:7" x14ac:dyDescent="0.2">
      <c r="G378" s="103"/>
    </row>
    <row r="379" spans="7:7" x14ac:dyDescent="0.2">
      <c r="G379" s="103"/>
    </row>
    <row r="380" spans="7:7" x14ac:dyDescent="0.2">
      <c r="G380" s="103"/>
    </row>
    <row r="381" spans="7:7" x14ac:dyDescent="0.2">
      <c r="G381" s="103"/>
    </row>
    <row r="382" spans="7:7" x14ac:dyDescent="0.2">
      <c r="G382" s="103"/>
    </row>
    <row r="383" spans="7:7" x14ac:dyDescent="0.2">
      <c r="G383" s="103"/>
    </row>
    <row r="384" spans="7:7" x14ac:dyDescent="0.2">
      <c r="G384" s="103"/>
    </row>
    <row r="385" spans="7:7" x14ac:dyDescent="0.2">
      <c r="G385" s="103"/>
    </row>
    <row r="386" spans="7:7" x14ac:dyDescent="0.2">
      <c r="G386" s="103"/>
    </row>
    <row r="387" spans="7:7" x14ac:dyDescent="0.2">
      <c r="G387" s="103"/>
    </row>
    <row r="388" spans="7:7" x14ac:dyDescent="0.2">
      <c r="G388" s="103"/>
    </row>
    <row r="389" spans="7:7" x14ac:dyDescent="0.2">
      <c r="G389" s="103"/>
    </row>
    <row r="390" spans="7:7" x14ac:dyDescent="0.2">
      <c r="G390" s="103"/>
    </row>
    <row r="391" spans="7:7" x14ac:dyDescent="0.2">
      <c r="G391" s="103"/>
    </row>
    <row r="392" spans="7:7" x14ac:dyDescent="0.2">
      <c r="G392" s="103"/>
    </row>
    <row r="393" spans="7:7" x14ac:dyDescent="0.2">
      <c r="G393" s="103"/>
    </row>
    <row r="394" spans="7:7" x14ac:dyDescent="0.2">
      <c r="G394" s="103"/>
    </row>
    <row r="395" spans="7:7" x14ac:dyDescent="0.2">
      <c r="G395" s="103"/>
    </row>
    <row r="396" spans="7:7" x14ac:dyDescent="0.2">
      <c r="G396" s="103"/>
    </row>
    <row r="397" spans="7:7" x14ac:dyDescent="0.2">
      <c r="G397" s="103"/>
    </row>
    <row r="398" spans="7:7" x14ac:dyDescent="0.2">
      <c r="G398" s="103"/>
    </row>
    <row r="399" spans="7:7" x14ac:dyDescent="0.2">
      <c r="G399" s="103"/>
    </row>
    <row r="400" spans="7:7" x14ac:dyDescent="0.2">
      <c r="G400" s="103"/>
    </row>
    <row r="401" spans="7:7" x14ac:dyDescent="0.2">
      <c r="G401" s="103"/>
    </row>
    <row r="402" spans="7:7" x14ac:dyDescent="0.2">
      <c r="G402" s="103"/>
    </row>
    <row r="403" spans="7:7" x14ac:dyDescent="0.2">
      <c r="G403" s="103"/>
    </row>
    <row r="404" spans="7:7" x14ac:dyDescent="0.2">
      <c r="G404" s="103"/>
    </row>
    <row r="405" spans="7:7" x14ac:dyDescent="0.2">
      <c r="G405" s="103"/>
    </row>
    <row r="406" spans="7:7" x14ac:dyDescent="0.2">
      <c r="G406" s="103"/>
    </row>
    <row r="407" spans="7:7" x14ac:dyDescent="0.2">
      <c r="G407" s="103"/>
    </row>
    <row r="408" spans="7:7" x14ac:dyDescent="0.2">
      <c r="G408" s="103"/>
    </row>
    <row r="409" spans="7:7" x14ac:dyDescent="0.2">
      <c r="G409" s="103"/>
    </row>
    <row r="410" spans="7:7" x14ac:dyDescent="0.2">
      <c r="G410" s="103"/>
    </row>
    <row r="411" spans="7:7" x14ac:dyDescent="0.2">
      <c r="G411" s="103"/>
    </row>
    <row r="412" spans="7:7" x14ac:dyDescent="0.2">
      <c r="G412" s="103"/>
    </row>
    <row r="413" spans="7:7" x14ac:dyDescent="0.2">
      <c r="G413" s="103"/>
    </row>
    <row r="414" spans="7:7" x14ac:dyDescent="0.2">
      <c r="G414" s="103"/>
    </row>
    <row r="415" spans="7:7" x14ac:dyDescent="0.2">
      <c r="G415" s="103"/>
    </row>
    <row r="416" spans="7:7" x14ac:dyDescent="0.2">
      <c r="G416" s="103"/>
    </row>
    <row r="417" spans="7:7" x14ac:dyDescent="0.2">
      <c r="G417" s="103"/>
    </row>
    <row r="418" spans="7:7" x14ac:dyDescent="0.2">
      <c r="G418" s="103"/>
    </row>
    <row r="419" spans="7:7" x14ac:dyDescent="0.2">
      <c r="G419" s="103"/>
    </row>
    <row r="420" spans="7:7" x14ac:dyDescent="0.2">
      <c r="G420" s="103"/>
    </row>
    <row r="421" spans="7:7" x14ac:dyDescent="0.2">
      <c r="G421" s="103"/>
    </row>
    <row r="422" spans="7:7" x14ac:dyDescent="0.2">
      <c r="G422" s="103"/>
    </row>
    <row r="423" spans="7:7" x14ac:dyDescent="0.2">
      <c r="G423" s="103"/>
    </row>
    <row r="424" spans="7:7" x14ac:dyDescent="0.2">
      <c r="G424" s="103"/>
    </row>
    <row r="425" spans="7:7" x14ac:dyDescent="0.2">
      <c r="G425" s="103"/>
    </row>
    <row r="426" spans="7:7" x14ac:dyDescent="0.2">
      <c r="G426" s="103"/>
    </row>
    <row r="427" spans="7:7" x14ac:dyDescent="0.2">
      <c r="G427" s="103"/>
    </row>
    <row r="428" spans="7:7" x14ac:dyDescent="0.2">
      <c r="G428" s="103"/>
    </row>
    <row r="429" spans="7:7" x14ac:dyDescent="0.2">
      <c r="G429" s="103"/>
    </row>
    <row r="430" spans="7:7" x14ac:dyDescent="0.2">
      <c r="G430" s="103"/>
    </row>
    <row r="431" spans="7:7" x14ac:dyDescent="0.2">
      <c r="G431" s="103"/>
    </row>
    <row r="432" spans="7:7" x14ac:dyDescent="0.2">
      <c r="G432" s="103"/>
    </row>
    <row r="433" spans="7:7" x14ac:dyDescent="0.2">
      <c r="G433" s="103"/>
    </row>
    <row r="434" spans="7:7" x14ac:dyDescent="0.2">
      <c r="G434" s="103"/>
    </row>
    <row r="435" spans="7:7" x14ac:dyDescent="0.2">
      <c r="G435" s="103"/>
    </row>
    <row r="436" spans="7:7" x14ac:dyDescent="0.2">
      <c r="G436" s="103"/>
    </row>
    <row r="437" spans="7:7" x14ac:dyDescent="0.2">
      <c r="G437" s="103"/>
    </row>
    <row r="438" spans="7:7" x14ac:dyDescent="0.2">
      <c r="G438" s="103"/>
    </row>
    <row r="439" spans="7:7" x14ac:dyDescent="0.2">
      <c r="G439" s="103"/>
    </row>
    <row r="440" spans="7:7" x14ac:dyDescent="0.2">
      <c r="G440" s="103"/>
    </row>
    <row r="441" spans="7:7" x14ac:dyDescent="0.2">
      <c r="G441" s="103"/>
    </row>
    <row r="442" spans="7:7" x14ac:dyDescent="0.2">
      <c r="G442" s="103"/>
    </row>
    <row r="443" spans="7:7" x14ac:dyDescent="0.2">
      <c r="G443" s="103"/>
    </row>
    <row r="444" spans="7:7" x14ac:dyDescent="0.2">
      <c r="G444" s="103"/>
    </row>
    <row r="445" spans="7:7" x14ac:dyDescent="0.2">
      <c r="G445" s="103"/>
    </row>
    <row r="446" spans="7:7" x14ac:dyDescent="0.2">
      <c r="G446" s="103"/>
    </row>
    <row r="447" spans="7:7" x14ac:dyDescent="0.2">
      <c r="G447" s="103"/>
    </row>
    <row r="448" spans="7:7" x14ac:dyDescent="0.2">
      <c r="G448" s="103"/>
    </row>
    <row r="449" spans="7:7" x14ac:dyDescent="0.2">
      <c r="G449" s="103"/>
    </row>
    <row r="450" spans="7:7" x14ac:dyDescent="0.2">
      <c r="G450" s="103"/>
    </row>
    <row r="451" spans="7:7" x14ac:dyDescent="0.2">
      <c r="G451" s="103"/>
    </row>
    <row r="452" spans="7:7" x14ac:dyDescent="0.2">
      <c r="G452" s="103"/>
    </row>
    <row r="453" spans="7:7" x14ac:dyDescent="0.2">
      <c r="G453" s="103"/>
    </row>
    <row r="454" spans="7:7" x14ac:dyDescent="0.2">
      <c r="G454" s="103"/>
    </row>
    <row r="455" spans="7:7" x14ac:dyDescent="0.2">
      <c r="G455" s="103"/>
    </row>
    <row r="456" spans="7:7" x14ac:dyDescent="0.2">
      <c r="G456" s="103"/>
    </row>
    <row r="457" spans="7:7" x14ac:dyDescent="0.2">
      <c r="G457" s="103"/>
    </row>
    <row r="458" spans="7:7" x14ac:dyDescent="0.2">
      <c r="G458" s="103"/>
    </row>
    <row r="459" spans="7:7" x14ac:dyDescent="0.2">
      <c r="G459" s="103"/>
    </row>
    <row r="460" spans="7:7" x14ac:dyDescent="0.2">
      <c r="G460" s="103"/>
    </row>
    <row r="461" spans="7:7" x14ac:dyDescent="0.2">
      <c r="G461" s="103"/>
    </row>
    <row r="462" spans="7:7" x14ac:dyDescent="0.2">
      <c r="G462" s="103"/>
    </row>
    <row r="463" spans="7:7" x14ac:dyDescent="0.2">
      <c r="G463" s="103"/>
    </row>
    <row r="464" spans="7:7" x14ac:dyDescent="0.2">
      <c r="G464" s="103"/>
    </row>
    <row r="465" spans="7:7" x14ac:dyDescent="0.2">
      <c r="G465" s="103"/>
    </row>
    <row r="466" spans="7:7" x14ac:dyDescent="0.2">
      <c r="G466" s="103"/>
    </row>
    <row r="467" spans="7:7" x14ac:dyDescent="0.2">
      <c r="G467" s="103"/>
    </row>
    <row r="468" spans="7:7" x14ac:dyDescent="0.2">
      <c r="G468" s="103"/>
    </row>
    <row r="469" spans="7:7" x14ac:dyDescent="0.2">
      <c r="G469" s="103"/>
    </row>
    <row r="470" spans="7:7" x14ac:dyDescent="0.2">
      <c r="G470" s="103"/>
    </row>
    <row r="471" spans="7:7" x14ac:dyDescent="0.2">
      <c r="G471" s="103"/>
    </row>
    <row r="472" spans="7:7" x14ac:dyDescent="0.2">
      <c r="G472" s="103"/>
    </row>
    <row r="473" spans="7:7" x14ac:dyDescent="0.2">
      <c r="G473" s="103"/>
    </row>
    <row r="474" spans="7:7" x14ac:dyDescent="0.2">
      <c r="G474" s="103"/>
    </row>
    <row r="475" spans="7:7" x14ac:dyDescent="0.2">
      <c r="G475" s="103"/>
    </row>
    <row r="476" spans="7:7" x14ac:dyDescent="0.2">
      <c r="G476" s="103"/>
    </row>
    <row r="477" spans="7:7" x14ac:dyDescent="0.2">
      <c r="G477" s="103"/>
    </row>
    <row r="478" spans="7:7" x14ac:dyDescent="0.2">
      <c r="G478" s="103"/>
    </row>
    <row r="479" spans="7:7" x14ac:dyDescent="0.2">
      <c r="G479" s="103"/>
    </row>
    <row r="480" spans="7:7" x14ac:dyDescent="0.2">
      <c r="G480" s="103"/>
    </row>
    <row r="481" spans="7:7" x14ac:dyDescent="0.2">
      <c r="G481" s="103"/>
    </row>
    <row r="482" spans="7:7" x14ac:dyDescent="0.2">
      <c r="G482" s="103"/>
    </row>
    <row r="483" spans="7:7" x14ac:dyDescent="0.2">
      <c r="G483" s="103"/>
    </row>
    <row r="484" spans="7:7" x14ac:dyDescent="0.2">
      <c r="G484" s="103"/>
    </row>
    <row r="485" spans="7:7" x14ac:dyDescent="0.2">
      <c r="G485" s="103"/>
    </row>
    <row r="486" spans="7:7" x14ac:dyDescent="0.2">
      <c r="G486" s="103"/>
    </row>
    <row r="487" spans="7:7" x14ac:dyDescent="0.2">
      <c r="G487" s="103"/>
    </row>
    <row r="488" spans="7:7" x14ac:dyDescent="0.2">
      <c r="G488" s="103"/>
    </row>
    <row r="489" spans="7:7" x14ac:dyDescent="0.2">
      <c r="G489" s="103"/>
    </row>
    <row r="490" spans="7:7" x14ac:dyDescent="0.2">
      <c r="G490" s="103"/>
    </row>
    <row r="491" spans="7:7" x14ac:dyDescent="0.2">
      <c r="G491" s="103"/>
    </row>
    <row r="492" spans="7:7" x14ac:dyDescent="0.2">
      <c r="G492" s="103"/>
    </row>
    <row r="493" spans="7:7" x14ac:dyDescent="0.2">
      <c r="G493" s="103"/>
    </row>
    <row r="494" spans="7:7" x14ac:dyDescent="0.2">
      <c r="G494" s="103"/>
    </row>
    <row r="495" spans="7:7" x14ac:dyDescent="0.2">
      <c r="G495" s="103"/>
    </row>
    <row r="496" spans="7:7" x14ac:dyDescent="0.2">
      <c r="G496" s="103"/>
    </row>
    <row r="497" spans="7:7" x14ac:dyDescent="0.2">
      <c r="G497" s="103"/>
    </row>
    <row r="498" spans="7:7" x14ac:dyDescent="0.2">
      <c r="G498" s="103"/>
    </row>
    <row r="499" spans="7:7" x14ac:dyDescent="0.2">
      <c r="G499" s="103"/>
    </row>
    <row r="500" spans="7:7" x14ac:dyDescent="0.2">
      <c r="G500" s="103"/>
    </row>
    <row r="501" spans="7:7" x14ac:dyDescent="0.2">
      <c r="G501" s="103"/>
    </row>
    <row r="502" spans="7:7" x14ac:dyDescent="0.2">
      <c r="G502" s="103"/>
    </row>
    <row r="503" spans="7:7" x14ac:dyDescent="0.2">
      <c r="G503" s="103"/>
    </row>
    <row r="504" spans="7:7" x14ac:dyDescent="0.2">
      <c r="G504" s="103"/>
    </row>
    <row r="505" spans="7:7" x14ac:dyDescent="0.2">
      <c r="G505" s="103"/>
    </row>
    <row r="506" spans="7:7" x14ac:dyDescent="0.2">
      <c r="G506" s="103"/>
    </row>
    <row r="507" spans="7:7" x14ac:dyDescent="0.2">
      <c r="G507" s="103"/>
    </row>
    <row r="508" spans="7:7" x14ac:dyDescent="0.2">
      <c r="G508" s="103"/>
    </row>
    <row r="509" spans="7:7" x14ac:dyDescent="0.2">
      <c r="G509" s="103"/>
    </row>
    <row r="510" spans="7:7" x14ac:dyDescent="0.2">
      <c r="G510" s="103"/>
    </row>
    <row r="511" spans="7:7" x14ac:dyDescent="0.2">
      <c r="G511" s="103"/>
    </row>
    <row r="512" spans="7:7" x14ac:dyDescent="0.2">
      <c r="G512" s="103"/>
    </row>
    <row r="513" spans="7:7" x14ac:dyDescent="0.2">
      <c r="G513" s="103"/>
    </row>
    <row r="514" spans="7:7" x14ac:dyDescent="0.2">
      <c r="G514" s="103"/>
    </row>
    <row r="515" spans="7:7" x14ac:dyDescent="0.2">
      <c r="G515" s="103"/>
    </row>
    <row r="516" spans="7:7" x14ac:dyDescent="0.2">
      <c r="G516" s="103"/>
    </row>
    <row r="517" spans="7:7" x14ac:dyDescent="0.2">
      <c r="G517" s="103"/>
    </row>
    <row r="518" spans="7:7" x14ac:dyDescent="0.2">
      <c r="G518" s="103"/>
    </row>
    <row r="519" spans="7:7" x14ac:dyDescent="0.2">
      <c r="G519" s="103"/>
    </row>
    <row r="520" spans="7:7" x14ac:dyDescent="0.2">
      <c r="G520" s="103"/>
    </row>
    <row r="521" spans="7:7" x14ac:dyDescent="0.2">
      <c r="G521" s="103"/>
    </row>
    <row r="522" spans="7:7" x14ac:dyDescent="0.2">
      <c r="G522" s="103"/>
    </row>
    <row r="523" spans="7:7" x14ac:dyDescent="0.2">
      <c r="G523" s="103"/>
    </row>
    <row r="524" spans="7:7" x14ac:dyDescent="0.2">
      <c r="G524" s="103"/>
    </row>
    <row r="525" spans="7:7" x14ac:dyDescent="0.2">
      <c r="G525" s="103"/>
    </row>
    <row r="526" spans="7:7" x14ac:dyDescent="0.2">
      <c r="G526" s="103"/>
    </row>
    <row r="527" spans="7:7" x14ac:dyDescent="0.2">
      <c r="G527" s="103"/>
    </row>
    <row r="528" spans="7:7" x14ac:dyDescent="0.2">
      <c r="G528" s="103"/>
    </row>
    <row r="529" spans="7:7" x14ac:dyDescent="0.2">
      <c r="G529" s="103"/>
    </row>
    <row r="530" spans="7:7" x14ac:dyDescent="0.2">
      <c r="G530" s="103"/>
    </row>
    <row r="531" spans="7:7" x14ac:dyDescent="0.2">
      <c r="G531" s="103"/>
    </row>
    <row r="532" spans="7:7" x14ac:dyDescent="0.2">
      <c r="G532" s="103"/>
    </row>
    <row r="533" spans="7:7" x14ac:dyDescent="0.2">
      <c r="G533" s="103"/>
    </row>
    <row r="534" spans="7:7" x14ac:dyDescent="0.2">
      <c r="G534" s="103"/>
    </row>
    <row r="535" spans="7:7" x14ac:dyDescent="0.2">
      <c r="G535" s="103"/>
    </row>
    <row r="536" spans="7:7" x14ac:dyDescent="0.2">
      <c r="G536" s="103"/>
    </row>
    <row r="537" spans="7:7" x14ac:dyDescent="0.2">
      <c r="G537" s="103"/>
    </row>
    <row r="538" spans="7:7" x14ac:dyDescent="0.2">
      <c r="G538" s="103"/>
    </row>
    <row r="539" spans="7:7" x14ac:dyDescent="0.2">
      <c r="G539" s="103"/>
    </row>
    <row r="540" spans="7:7" x14ac:dyDescent="0.2">
      <c r="G540" s="103"/>
    </row>
    <row r="541" spans="7:7" x14ac:dyDescent="0.2">
      <c r="G541" s="103"/>
    </row>
    <row r="542" spans="7:7" x14ac:dyDescent="0.2">
      <c r="G542" s="103"/>
    </row>
    <row r="543" spans="7:7" x14ac:dyDescent="0.2">
      <c r="G543" s="103"/>
    </row>
    <row r="544" spans="7:7" x14ac:dyDescent="0.2">
      <c r="G544" s="103"/>
    </row>
    <row r="545" spans="7:7" x14ac:dyDescent="0.2">
      <c r="G545" s="103"/>
    </row>
    <row r="546" spans="7:7" x14ac:dyDescent="0.2">
      <c r="G546" s="103"/>
    </row>
    <row r="547" spans="7:7" x14ac:dyDescent="0.2">
      <c r="G547" s="103"/>
    </row>
    <row r="548" spans="7:7" x14ac:dyDescent="0.2">
      <c r="G548" s="103"/>
    </row>
    <row r="549" spans="7:7" x14ac:dyDescent="0.2">
      <c r="G549" s="103"/>
    </row>
    <row r="550" spans="7:7" x14ac:dyDescent="0.2">
      <c r="G550" s="103"/>
    </row>
    <row r="551" spans="7:7" x14ac:dyDescent="0.2">
      <c r="G551" s="103"/>
    </row>
    <row r="552" spans="7:7" x14ac:dyDescent="0.2">
      <c r="G552" s="103"/>
    </row>
    <row r="553" spans="7:7" x14ac:dyDescent="0.2">
      <c r="G553" s="103"/>
    </row>
    <row r="554" spans="7:7" x14ac:dyDescent="0.2">
      <c r="G554" s="103"/>
    </row>
    <row r="555" spans="7:7" x14ac:dyDescent="0.2">
      <c r="G555" s="103"/>
    </row>
    <row r="556" spans="7:7" x14ac:dyDescent="0.2">
      <c r="G556" s="103"/>
    </row>
    <row r="557" spans="7:7" x14ac:dyDescent="0.2">
      <c r="G557" s="103"/>
    </row>
    <row r="558" spans="7:7" x14ac:dyDescent="0.2">
      <c r="G558" s="103"/>
    </row>
    <row r="559" spans="7:7" x14ac:dyDescent="0.2">
      <c r="G559" s="103"/>
    </row>
    <row r="560" spans="7:7" x14ac:dyDescent="0.2">
      <c r="G560" s="103"/>
    </row>
    <row r="561" spans="7:7" x14ac:dyDescent="0.2">
      <c r="G561" s="103"/>
    </row>
    <row r="562" spans="7:7" x14ac:dyDescent="0.2">
      <c r="G562" s="103"/>
    </row>
    <row r="563" spans="7:7" x14ac:dyDescent="0.2">
      <c r="G563" s="103"/>
    </row>
    <row r="564" spans="7:7" x14ac:dyDescent="0.2">
      <c r="G564" s="103"/>
    </row>
    <row r="565" spans="7:7" x14ac:dyDescent="0.2">
      <c r="G565" s="103"/>
    </row>
    <row r="566" spans="7:7" x14ac:dyDescent="0.2">
      <c r="G566" s="103"/>
    </row>
    <row r="567" spans="7:7" x14ac:dyDescent="0.2">
      <c r="G567" s="103"/>
    </row>
    <row r="568" spans="7:7" x14ac:dyDescent="0.2">
      <c r="G568" s="103"/>
    </row>
    <row r="569" spans="7:7" x14ac:dyDescent="0.2">
      <c r="G569" s="103"/>
    </row>
    <row r="570" spans="7:7" x14ac:dyDescent="0.2">
      <c r="G570" s="103"/>
    </row>
    <row r="571" spans="7:7" x14ac:dyDescent="0.2">
      <c r="G571" s="103"/>
    </row>
    <row r="572" spans="7:7" x14ac:dyDescent="0.2">
      <c r="G572" s="103"/>
    </row>
    <row r="573" spans="7:7" x14ac:dyDescent="0.2">
      <c r="G573" s="103"/>
    </row>
    <row r="574" spans="7:7" x14ac:dyDescent="0.2">
      <c r="G574" s="103"/>
    </row>
    <row r="575" spans="7:7" x14ac:dyDescent="0.2">
      <c r="G575" s="103"/>
    </row>
    <row r="576" spans="7:7" x14ac:dyDescent="0.2">
      <c r="G576" s="103"/>
    </row>
    <row r="577" spans="7:7" x14ac:dyDescent="0.2">
      <c r="G577" s="103"/>
    </row>
    <row r="578" spans="7:7" x14ac:dyDescent="0.2">
      <c r="G578" s="103"/>
    </row>
    <row r="579" spans="7:7" x14ac:dyDescent="0.2">
      <c r="G579" s="103"/>
    </row>
    <row r="580" spans="7:7" x14ac:dyDescent="0.2">
      <c r="G580" s="103"/>
    </row>
    <row r="581" spans="7:7" x14ac:dyDescent="0.2">
      <c r="G581" s="103"/>
    </row>
    <row r="582" spans="7:7" x14ac:dyDescent="0.2">
      <c r="G582" s="103"/>
    </row>
    <row r="583" spans="7:7" x14ac:dyDescent="0.2">
      <c r="G583" s="103"/>
    </row>
    <row r="584" spans="7:7" x14ac:dyDescent="0.2">
      <c r="G584" s="103"/>
    </row>
    <row r="585" spans="7:7" x14ac:dyDescent="0.2">
      <c r="G585" s="103"/>
    </row>
    <row r="586" spans="7:7" x14ac:dyDescent="0.2">
      <c r="G586" s="103"/>
    </row>
    <row r="587" spans="7:7" x14ac:dyDescent="0.2">
      <c r="G587" s="103"/>
    </row>
    <row r="588" spans="7:7" x14ac:dyDescent="0.2">
      <c r="G588" s="103"/>
    </row>
    <row r="589" spans="7:7" x14ac:dyDescent="0.2">
      <c r="G589" s="103"/>
    </row>
    <row r="590" spans="7:7" x14ac:dyDescent="0.2">
      <c r="G590" s="103"/>
    </row>
    <row r="591" spans="7:7" x14ac:dyDescent="0.2">
      <c r="G591" s="103"/>
    </row>
    <row r="592" spans="7:7" x14ac:dyDescent="0.2">
      <c r="G592" s="103"/>
    </row>
    <row r="593" spans="7:7" x14ac:dyDescent="0.2">
      <c r="G593" s="103"/>
    </row>
    <row r="594" spans="7:7" x14ac:dyDescent="0.2">
      <c r="G594" s="103"/>
    </row>
    <row r="595" spans="7:7" x14ac:dyDescent="0.2">
      <c r="G595" s="103"/>
    </row>
    <row r="596" spans="7:7" x14ac:dyDescent="0.2">
      <c r="G596" s="103"/>
    </row>
    <row r="597" spans="7:7" x14ac:dyDescent="0.2">
      <c r="G597" s="103"/>
    </row>
    <row r="598" spans="7:7" x14ac:dyDescent="0.2">
      <c r="G598" s="103"/>
    </row>
    <row r="599" spans="7:7" x14ac:dyDescent="0.2">
      <c r="G599" s="103"/>
    </row>
    <row r="600" spans="7:7" x14ac:dyDescent="0.2">
      <c r="G600" s="103"/>
    </row>
    <row r="601" spans="7:7" x14ac:dyDescent="0.2">
      <c r="G601" s="103"/>
    </row>
    <row r="602" spans="7:7" x14ac:dyDescent="0.2">
      <c r="G602" s="103"/>
    </row>
    <row r="603" spans="7:7" x14ac:dyDescent="0.2">
      <c r="G603" s="103"/>
    </row>
    <row r="604" spans="7:7" x14ac:dyDescent="0.2">
      <c r="G604" s="103"/>
    </row>
    <row r="605" spans="7:7" x14ac:dyDescent="0.2">
      <c r="G605" s="103"/>
    </row>
    <row r="606" spans="7:7" x14ac:dyDescent="0.2">
      <c r="G606" s="103"/>
    </row>
    <row r="607" spans="7:7" x14ac:dyDescent="0.2">
      <c r="G607" s="103"/>
    </row>
    <row r="608" spans="7:7" x14ac:dyDescent="0.2">
      <c r="G608" s="103"/>
    </row>
    <row r="609" spans="7:7" x14ac:dyDescent="0.2">
      <c r="G609" s="103"/>
    </row>
    <row r="610" spans="7:7" x14ac:dyDescent="0.2">
      <c r="G610" s="103"/>
    </row>
    <row r="611" spans="7:7" x14ac:dyDescent="0.2">
      <c r="G611" s="103"/>
    </row>
    <row r="612" spans="7:7" x14ac:dyDescent="0.2">
      <c r="G612" s="103"/>
    </row>
    <row r="613" spans="7:7" x14ac:dyDescent="0.2">
      <c r="G613" s="103"/>
    </row>
    <row r="614" spans="7:7" x14ac:dyDescent="0.2">
      <c r="G614" s="103"/>
    </row>
    <row r="615" spans="7:7" x14ac:dyDescent="0.2">
      <c r="G615" s="103"/>
    </row>
    <row r="616" spans="7:7" x14ac:dyDescent="0.2">
      <c r="G616" s="103"/>
    </row>
    <row r="617" spans="7:7" x14ac:dyDescent="0.2">
      <c r="G617" s="103"/>
    </row>
    <row r="618" spans="7:7" x14ac:dyDescent="0.2">
      <c r="G618" s="103"/>
    </row>
    <row r="619" spans="7:7" x14ac:dyDescent="0.2">
      <c r="G619" s="103"/>
    </row>
    <row r="620" spans="7:7" x14ac:dyDescent="0.2">
      <c r="G620" s="103"/>
    </row>
    <row r="621" spans="7:7" x14ac:dyDescent="0.2">
      <c r="G621" s="103"/>
    </row>
    <row r="622" spans="7:7" x14ac:dyDescent="0.2">
      <c r="G622" s="103"/>
    </row>
    <row r="623" spans="7:7" x14ac:dyDescent="0.2">
      <c r="G623" s="103"/>
    </row>
    <row r="624" spans="7:7" x14ac:dyDescent="0.2">
      <c r="G624" s="103"/>
    </row>
    <row r="625" spans="7:7" x14ac:dyDescent="0.2">
      <c r="G625" s="103"/>
    </row>
    <row r="626" spans="7:7" x14ac:dyDescent="0.2">
      <c r="G626" s="103"/>
    </row>
    <row r="627" spans="7:7" x14ac:dyDescent="0.2">
      <c r="G627" s="103"/>
    </row>
    <row r="628" spans="7:7" x14ac:dyDescent="0.2">
      <c r="G628" s="103"/>
    </row>
    <row r="629" spans="7:7" x14ac:dyDescent="0.2">
      <c r="G629" s="103"/>
    </row>
    <row r="630" spans="7:7" x14ac:dyDescent="0.2">
      <c r="G630" s="103"/>
    </row>
    <row r="631" spans="7:7" x14ac:dyDescent="0.2">
      <c r="G631" s="103"/>
    </row>
    <row r="632" spans="7:7" x14ac:dyDescent="0.2">
      <c r="G632" s="103"/>
    </row>
    <row r="633" spans="7:7" x14ac:dyDescent="0.2">
      <c r="G633" s="103"/>
    </row>
    <row r="634" spans="7:7" x14ac:dyDescent="0.2">
      <c r="G634" s="103"/>
    </row>
    <row r="635" spans="7:7" x14ac:dyDescent="0.2">
      <c r="G635" s="103"/>
    </row>
    <row r="636" spans="7:7" x14ac:dyDescent="0.2">
      <c r="G636" s="103"/>
    </row>
    <row r="637" spans="7:7" x14ac:dyDescent="0.2">
      <c r="G637" s="103"/>
    </row>
    <row r="638" spans="7:7" x14ac:dyDescent="0.2">
      <c r="G638" s="103"/>
    </row>
    <row r="639" spans="7:7" x14ac:dyDescent="0.2">
      <c r="G639" s="103"/>
    </row>
    <row r="640" spans="7:7" x14ac:dyDescent="0.2">
      <c r="G640" s="103"/>
    </row>
    <row r="641" spans="7:7" x14ac:dyDescent="0.2">
      <c r="G641" s="103"/>
    </row>
    <row r="642" spans="7:7" x14ac:dyDescent="0.2">
      <c r="G642" s="103"/>
    </row>
    <row r="643" spans="7:7" x14ac:dyDescent="0.2">
      <c r="G643" s="103"/>
    </row>
    <row r="644" spans="7:7" x14ac:dyDescent="0.2">
      <c r="G644" s="103"/>
    </row>
    <row r="645" spans="7:7" x14ac:dyDescent="0.2">
      <c r="G645" s="103"/>
    </row>
    <row r="646" spans="7:7" x14ac:dyDescent="0.2">
      <c r="G646" s="103"/>
    </row>
    <row r="647" spans="7:7" x14ac:dyDescent="0.2">
      <c r="G647" s="103"/>
    </row>
    <row r="648" spans="7:7" x14ac:dyDescent="0.2">
      <c r="G648" s="103"/>
    </row>
    <row r="649" spans="7:7" x14ac:dyDescent="0.2">
      <c r="G649" s="103"/>
    </row>
    <row r="650" spans="7:7" x14ac:dyDescent="0.2">
      <c r="G650" s="103"/>
    </row>
    <row r="651" spans="7:7" x14ac:dyDescent="0.2">
      <c r="G651" s="103"/>
    </row>
    <row r="652" spans="7:7" x14ac:dyDescent="0.2">
      <c r="G652" s="103"/>
    </row>
    <row r="653" spans="7:7" x14ac:dyDescent="0.2">
      <c r="G653" s="103"/>
    </row>
    <row r="654" spans="7:7" x14ac:dyDescent="0.2">
      <c r="G654" s="103"/>
    </row>
    <row r="655" spans="7:7" x14ac:dyDescent="0.2">
      <c r="G655" s="103"/>
    </row>
    <row r="656" spans="7:7" x14ac:dyDescent="0.2">
      <c r="G656" s="103"/>
    </row>
    <row r="657" spans="7:7" x14ac:dyDescent="0.2">
      <c r="G657" s="103"/>
    </row>
    <row r="658" spans="7:7" x14ac:dyDescent="0.2">
      <c r="G658" s="103"/>
    </row>
    <row r="659" spans="7:7" x14ac:dyDescent="0.2">
      <c r="G659" s="103"/>
    </row>
    <row r="660" spans="7:7" x14ac:dyDescent="0.2">
      <c r="G660" s="103"/>
    </row>
    <row r="661" spans="7:7" x14ac:dyDescent="0.2">
      <c r="G661" s="103"/>
    </row>
    <row r="662" spans="7:7" x14ac:dyDescent="0.2">
      <c r="G662" s="103"/>
    </row>
    <row r="663" spans="7:7" x14ac:dyDescent="0.2">
      <c r="G663" s="103"/>
    </row>
    <row r="664" spans="7:7" x14ac:dyDescent="0.2">
      <c r="G664" s="103"/>
    </row>
    <row r="665" spans="7:7" x14ac:dyDescent="0.2">
      <c r="G665" s="103"/>
    </row>
    <row r="666" spans="7:7" x14ac:dyDescent="0.2">
      <c r="G666" s="103"/>
    </row>
    <row r="667" spans="7:7" x14ac:dyDescent="0.2">
      <c r="G667" s="103"/>
    </row>
    <row r="668" spans="7:7" x14ac:dyDescent="0.2">
      <c r="G668" s="103"/>
    </row>
    <row r="669" spans="7:7" x14ac:dyDescent="0.2">
      <c r="G669" s="103"/>
    </row>
    <row r="670" spans="7:7" x14ac:dyDescent="0.2">
      <c r="G670" s="103"/>
    </row>
    <row r="671" spans="7:7" x14ac:dyDescent="0.2">
      <c r="G671" s="103"/>
    </row>
    <row r="672" spans="7:7" x14ac:dyDescent="0.2">
      <c r="G672" s="103"/>
    </row>
    <row r="673" spans="7:7" x14ac:dyDescent="0.2">
      <c r="G673" s="103"/>
    </row>
    <row r="674" spans="7:7" x14ac:dyDescent="0.2">
      <c r="G674" s="103"/>
    </row>
    <row r="675" spans="7:7" x14ac:dyDescent="0.2">
      <c r="G675" s="103"/>
    </row>
    <row r="676" spans="7:7" x14ac:dyDescent="0.2">
      <c r="G676" s="103"/>
    </row>
    <row r="677" spans="7:7" x14ac:dyDescent="0.2">
      <c r="G677" s="103"/>
    </row>
    <row r="678" spans="7:7" x14ac:dyDescent="0.2">
      <c r="G678" s="103"/>
    </row>
    <row r="679" spans="7:7" x14ac:dyDescent="0.2">
      <c r="G679" s="103"/>
    </row>
    <row r="680" spans="7:7" x14ac:dyDescent="0.2">
      <c r="G680" s="103"/>
    </row>
    <row r="681" spans="7:7" x14ac:dyDescent="0.2">
      <c r="G681" s="103"/>
    </row>
    <row r="682" spans="7:7" x14ac:dyDescent="0.2">
      <c r="G682" s="103"/>
    </row>
    <row r="683" spans="7:7" x14ac:dyDescent="0.2">
      <c r="G683" s="103"/>
    </row>
    <row r="684" spans="7:7" x14ac:dyDescent="0.2">
      <c r="G684" s="103"/>
    </row>
    <row r="685" spans="7:7" x14ac:dyDescent="0.2">
      <c r="G685" s="103"/>
    </row>
    <row r="686" spans="7:7" x14ac:dyDescent="0.2">
      <c r="G686" s="103"/>
    </row>
    <row r="687" spans="7:7" x14ac:dyDescent="0.2">
      <c r="G687" s="103"/>
    </row>
    <row r="688" spans="7:7" x14ac:dyDescent="0.2">
      <c r="G688" s="103"/>
    </row>
    <row r="689" spans="7:7" x14ac:dyDescent="0.2">
      <c r="G689" s="103"/>
    </row>
    <row r="690" spans="7:7" x14ac:dyDescent="0.2">
      <c r="G690" s="103"/>
    </row>
    <row r="691" spans="7:7" x14ac:dyDescent="0.2">
      <c r="G691" s="103"/>
    </row>
    <row r="692" spans="7:7" x14ac:dyDescent="0.2">
      <c r="G692" s="103"/>
    </row>
    <row r="693" spans="7:7" x14ac:dyDescent="0.2">
      <c r="G693" s="103"/>
    </row>
    <row r="694" spans="7:7" x14ac:dyDescent="0.2">
      <c r="G694" s="103"/>
    </row>
    <row r="695" spans="7:7" x14ac:dyDescent="0.2">
      <c r="G695" s="103"/>
    </row>
    <row r="696" spans="7:7" x14ac:dyDescent="0.2">
      <c r="G696" s="103"/>
    </row>
    <row r="697" spans="7:7" x14ac:dyDescent="0.2">
      <c r="G697" s="103"/>
    </row>
    <row r="698" spans="7:7" x14ac:dyDescent="0.2">
      <c r="G698" s="103"/>
    </row>
    <row r="699" spans="7:7" x14ac:dyDescent="0.2">
      <c r="G699" s="103"/>
    </row>
    <row r="700" spans="7:7" x14ac:dyDescent="0.2">
      <c r="G700" s="103"/>
    </row>
    <row r="701" spans="7:7" x14ac:dyDescent="0.2">
      <c r="G701" s="103"/>
    </row>
    <row r="702" spans="7:7" x14ac:dyDescent="0.2">
      <c r="G702" s="103"/>
    </row>
    <row r="703" spans="7:7" x14ac:dyDescent="0.2">
      <c r="G703" s="103"/>
    </row>
    <row r="704" spans="7:7" x14ac:dyDescent="0.2">
      <c r="G704" s="103"/>
    </row>
    <row r="705" spans="7:7" x14ac:dyDescent="0.2">
      <c r="G705" s="103"/>
    </row>
    <row r="706" spans="7:7" x14ac:dyDescent="0.2">
      <c r="G706" s="103"/>
    </row>
    <row r="707" spans="7:7" x14ac:dyDescent="0.2">
      <c r="G707" s="103"/>
    </row>
    <row r="708" spans="7:7" x14ac:dyDescent="0.2">
      <c r="G708" s="103"/>
    </row>
    <row r="709" spans="7:7" x14ac:dyDescent="0.2">
      <c r="G709" s="103"/>
    </row>
    <row r="710" spans="7:7" x14ac:dyDescent="0.2">
      <c r="G710" s="103"/>
    </row>
    <row r="711" spans="7:7" x14ac:dyDescent="0.2">
      <c r="G711" s="103"/>
    </row>
    <row r="712" spans="7:7" x14ac:dyDescent="0.2">
      <c r="G712" s="103"/>
    </row>
    <row r="713" spans="7:7" x14ac:dyDescent="0.2">
      <c r="G713" s="103"/>
    </row>
    <row r="714" spans="7:7" x14ac:dyDescent="0.2">
      <c r="G714" s="103"/>
    </row>
    <row r="715" spans="7:7" x14ac:dyDescent="0.2">
      <c r="G715" s="103"/>
    </row>
    <row r="716" spans="7:7" x14ac:dyDescent="0.2">
      <c r="G716" s="103"/>
    </row>
    <row r="717" spans="7:7" x14ac:dyDescent="0.2">
      <c r="G717" s="103"/>
    </row>
    <row r="718" spans="7:7" x14ac:dyDescent="0.2">
      <c r="G718" s="103"/>
    </row>
    <row r="719" spans="7:7" x14ac:dyDescent="0.2">
      <c r="G719" s="103"/>
    </row>
    <row r="720" spans="7:7" x14ac:dyDescent="0.2">
      <c r="G720" s="103"/>
    </row>
    <row r="721" spans="7:7" x14ac:dyDescent="0.2">
      <c r="G721" s="103"/>
    </row>
    <row r="722" spans="7:7" x14ac:dyDescent="0.2">
      <c r="G722" s="103"/>
    </row>
    <row r="723" spans="7:7" x14ac:dyDescent="0.2">
      <c r="G723" s="103"/>
    </row>
    <row r="724" spans="7:7" x14ac:dyDescent="0.2">
      <c r="G724" s="103"/>
    </row>
    <row r="725" spans="7:7" x14ac:dyDescent="0.2">
      <c r="G725" s="103"/>
    </row>
    <row r="726" spans="7:7" x14ac:dyDescent="0.2">
      <c r="G726" s="103"/>
    </row>
    <row r="727" spans="7:7" x14ac:dyDescent="0.2">
      <c r="G727" s="103"/>
    </row>
    <row r="728" spans="7:7" x14ac:dyDescent="0.2">
      <c r="G728" s="103"/>
    </row>
    <row r="729" spans="7:7" x14ac:dyDescent="0.2">
      <c r="G729" s="103"/>
    </row>
    <row r="730" spans="7:7" x14ac:dyDescent="0.2">
      <c r="G730" s="103"/>
    </row>
    <row r="731" spans="7:7" x14ac:dyDescent="0.2">
      <c r="G731" s="103"/>
    </row>
    <row r="732" spans="7:7" x14ac:dyDescent="0.2">
      <c r="G732" s="103"/>
    </row>
    <row r="733" spans="7:7" x14ac:dyDescent="0.2">
      <c r="G733" s="103"/>
    </row>
    <row r="734" spans="7:7" x14ac:dyDescent="0.2">
      <c r="G734" s="103"/>
    </row>
    <row r="735" spans="7:7" x14ac:dyDescent="0.2">
      <c r="G735" s="103"/>
    </row>
    <row r="736" spans="7:7" x14ac:dyDescent="0.2">
      <c r="G736" s="103"/>
    </row>
    <row r="737" spans="7:7" x14ac:dyDescent="0.2">
      <c r="G737" s="103"/>
    </row>
    <row r="738" spans="7:7" x14ac:dyDescent="0.2">
      <c r="G738" s="103"/>
    </row>
    <row r="739" spans="7:7" x14ac:dyDescent="0.2">
      <c r="G739" s="103"/>
    </row>
    <row r="740" spans="7:7" x14ac:dyDescent="0.2">
      <c r="G740" s="103"/>
    </row>
    <row r="741" spans="7:7" x14ac:dyDescent="0.2">
      <c r="G741" s="103"/>
    </row>
    <row r="742" spans="7:7" x14ac:dyDescent="0.2">
      <c r="G742" s="103"/>
    </row>
    <row r="743" spans="7:7" x14ac:dyDescent="0.2">
      <c r="G743" s="103"/>
    </row>
    <row r="744" spans="7:7" x14ac:dyDescent="0.2">
      <c r="G744" s="103"/>
    </row>
    <row r="745" spans="7:7" x14ac:dyDescent="0.2">
      <c r="G745" s="103"/>
    </row>
    <row r="746" spans="7:7" x14ac:dyDescent="0.2">
      <c r="G746" s="103"/>
    </row>
    <row r="747" spans="7:7" x14ac:dyDescent="0.2">
      <c r="G747" s="103"/>
    </row>
    <row r="748" spans="7:7" x14ac:dyDescent="0.2">
      <c r="G748" s="103"/>
    </row>
    <row r="749" spans="7:7" x14ac:dyDescent="0.2">
      <c r="G749" s="103"/>
    </row>
    <row r="750" spans="7:7" x14ac:dyDescent="0.2">
      <c r="G750" s="103"/>
    </row>
    <row r="751" spans="7:7" x14ac:dyDescent="0.2">
      <c r="G751" s="103"/>
    </row>
    <row r="752" spans="7:7" x14ac:dyDescent="0.2">
      <c r="G752" s="103"/>
    </row>
    <row r="753" spans="7:7" x14ac:dyDescent="0.2">
      <c r="G753" s="103"/>
    </row>
    <row r="754" spans="7:7" x14ac:dyDescent="0.2">
      <c r="G754" s="103"/>
    </row>
    <row r="755" spans="7:7" x14ac:dyDescent="0.2">
      <c r="G755" s="103"/>
    </row>
    <row r="756" spans="7:7" x14ac:dyDescent="0.2">
      <c r="G756" s="103"/>
    </row>
    <row r="757" spans="7:7" x14ac:dyDescent="0.2">
      <c r="G757" s="103"/>
    </row>
    <row r="758" spans="7:7" x14ac:dyDescent="0.2">
      <c r="G758" s="103"/>
    </row>
    <row r="759" spans="7:7" x14ac:dyDescent="0.2">
      <c r="G759" s="103"/>
    </row>
    <row r="760" spans="7:7" x14ac:dyDescent="0.2">
      <c r="G760" s="103"/>
    </row>
    <row r="761" spans="7:7" x14ac:dyDescent="0.2">
      <c r="G761" s="103"/>
    </row>
    <row r="762" spans="7:7" x14ac:dyDescent="0.2">
      <c r="G762" s="103"/>
    </row>
    <row r="763" spans="7:7" x14ac:dyDescent="0.2">
      <c r="G763" s="103"/>
    </row>
    <row r="764" spans="7:7" x14ac:dyDescent="0.2">
      <c r="G764" s="103"/>
    </row>
    <row r="765" spans="7:7" x14ac:dyDescent="0.2">
      <c r="G765" s="103"/>
    </row>
    <row r="766" spans="7:7" x14ac:dyDescent="0.2">
      <c r="G766" s="103"/>
    </row>
    <row r="767" spans="7:7" x14ac:dyDescent="0.2">
      <c r="G767" s="103"/>
    </row>
    <row r="768" spans="7:7" x14ac:dyDescent="0.2">
      <c r="G768" s="103"/>
    </row>
    <row r="769" spans="7:7" x14ac:dyDescent="0.2">
      <c r="G769" s="103"/>
    </row>
    <row r="770" spans="7:7" x14ac:dyDescent="0.2">
      <c r="G770" s="103"/>
    </row>
    <row r="771" spans="7:7" x14ac:dyDescent="0.2">
      <c r="G771" s="103"/>
    </row>
    <row r="772" spans="7:7" x14ac:dyDescent="0.2">
      <c r="G772" s="103"/>
    </row>
    <row r="773" spans="7:7" x14ac:dyDescent="0.2">
      <c r="G773" s="103"/>
    </row>
    <row r="774" spans="7:7" x14ac:dyDescent="0.2">
      <c r="G774" s="103"/>
    </row>
    <row r="775" spans="7:7" x14ac:dyDescent="0.2">
      <c r="G775" s="103"/>
    </row>
    <row r="776" spans="7:7" x14ac:dyDescent="0.2">
      <c r="G776" s="103"/>
    </row>
    <row r="777" spans="7:7" x14ac:dyDescent="0.2">
      <c r="G777" s="103"/>
    </row>
    <row r="778" spans="7:7" x14ac:dyDescent="0.2">
      <c r="G778" s="103"/>
    </row>
    <row r="779" spans="7:7" x14ac:dyDescent="0.2">
      <c r="G779" s="103"/>
    </row>
    <row r="780" spans="7:7" x14ac:dyDescent="0.2">
      <c r="G780" s="103"/>
    </row>
    <row r="781" spans="7:7" x14ac:dyDescent="0.2">
      <c r="G781" s="103"/>
    </row>
    <row r="782" spans="7:7" x14ac:dyDescent="0.2">
      <c r="G782" s="103"/>
    </row>
    <row r="783" spans="7:7" x14ac:dyDescent="0.2">
      <c r="G783" s="103"/>
    </row>
    <row r="784" spans="7:7" x14ac:dyDescent="0.2">
      <c r="G784" s="103"/>
    </row>
    <row r="785" spans="7:7" x14ac:dyDescent="0.2">
      <c r="G785" s="103"/>
    </row>
    <row r="786" spans="7:7" x14ac:dyDescent="0.2">
      <c r="G786" s="103"/>
    </row>
    <row r="787" spans="7:7" x14ac:dyDescent="0.2">
      <c r="G787" s="103"/>
    </row>
    <row r="788" spans="7:7" x14ac:dyDescent="0.2">
      <c r="G788" s="103"/>
    </row>
    <row r="789" spans="7:7" x14ac:dyDescent="0.2">
      <c r="G789" s="103"/>
    </row>
    <row r="790" spans="7:7" x14ac:dyDescent="0.2">
      <c r="G790" s="103"/>
    </row>
    <row r="791" spans="7:7" x14ac:dyDescent="0.2">
      <c r="G791" s="103"/>
    </row>
    <row r="792" spans="7:7" x14ac:dyDescent="0.2">
      <c r="G792" s="103"/>
    </row>
    <row r="793" spans="7:7" x14ac:dyDescent="0.2">
      <c r="G793" s="103"/>
    </row>
    <row r="794" spans="7:7" x14ac:dyDescent="0.2">
      <c r="G794" s="103"/>
    </row>
    <row r="795" spans="7:7" x14ac:dyDescent="0.2">
      <c r="G795" s="103"/>
    </row>
    <row r="796" spans="7:7" x14ac:dyDescent="0.2">
      <c r="G796" s="103"/>
    </row>
    <row r="797" spans="7:7" x14ac:dyDescent="0.2">
      <c r="G797" s="103"/>
    </row>
    <row r="798" spans="7:7" x14ac:dyDescent="0.2">
      <c r="G798" s="103"/>
    </row>
    <row r="799" spans="7:7" x14ac:dyDescent="0.2">
      <c r="G799" s="103"/>
    </row>
    <row r="800" spans="7:7" x14ac:dyDescent="0.2">
      <c r="G800" s="103"/>
    </row>
    <row r="801" spans="7:7" x14ac:dyDescent="0.2">
      <c r="G801" s="103"/>
    </row>
    <row r="802" spans="7:7" x14ac:dyDescent="0.2">
      <c r="G802" s="103"/>
    </row>
    <row r="803" spans="7:7" x14ac:dyDescent="0.2">
      <c r="G803" s="103"/>
    </row>
    <row r="804" spans="7:7" x14ac:dyDescent="0.2">
      <c r="G804" s="103"/>
    </row>
    <row r="805" spans="7:7" x14ac:dyDescent="0.2">
      <c r="G805" s="103"/>
    </row>
    <row r="806" spans="7:7" x14ac:dyDescent="0.2">
      <c r="G806" s="103"/>
    </row>
    <row r="807" spans="7:7" x14ac:dyDescent="0.2">
      <c r="G807" s="103"/>
    </row>
    <row r="808" spans="7:7" x14ac:dyDescent="0.2">
      <c r="G808" s="103"/>
    </row>
    <row r="809" spans="7:7" x14ac:dyDescent="0.2">
      <c r="G809" s="103"/>
    </row>
    <row r="810" spans="7:7" x14ac:dyDescent="0.2">
      <c r="G810" s="103"/>
    </row>
    <row r="811" spans="7:7" x14ac:dyDescent="0.2">
      <c r="G811" s="103"/>
    </row>
    <row r="812" spans="7:7" x14ac:dyDescent="0.2">
      <c r="G812" s="103"/>
    </row>
    <row r="813" spans="7:7" x14ac:dyDescent="0.2">
      <c r="G813" s="103"/>
    </row>
    <row r="814" spans="7:7" x14ac:dyDescent="0.2">
      <c r="G814" s="103"/>
    </row>
    <row r="815" spans="7:7" x14ac:dyDescent="0.2">
      <c r="G815" s="103"/>
    </row>
    <row r="816" spans="7:7" x14ac:dyDescent="0.2">
      <c r="G816" s="103"/>
    </row>
    <row r="817" spans="7:7" x14ac:dyDescent="0.2">
      <c r="G817" s="103"/>
    </row>
    <row r="818" spans="7:7" x14ac:dyDescent="0.2">
      <c r="G818" s="103"/>
    </row>
    <row r="819" spans="7:7" x14ac:dyDescent="0.2">
      <c r="G819" s="103"/>
    </row>
    <row r="820" spans="7:7" x14ac:dyDescent="0.2">
      <c r="G820" s="103"/>
    </row>
    <row r="821" spans="7:7" x14ac:dyDescent="0.2">
      <c r="G821" s="103"/>
    </row>
    <row r="822" spans="7:7" x14ac:dyDescent="0.2">
      <c r="G822" s="103"/>
    </row>
    <row r="823" spans="7:7" x14ac:dyDescent="0.2">
      <c r="G823" s="103"/>
    </row>
    <row r="824" spans="7:7" x14ac:dyDescent="0.2">
      <c r="G824" s="103"/>
    </row>
    <row r="825" spans="7:7" x14ac:dyDescent="0.2">
      <c r="G825" s="103"/>
    </row>
    <row r="826" spans="7:7" x14ac:dyDescent="0.2">
      <c r="G826" s="103"/>
    </row>
    <row r="827" spans="7:7" x14ac:dyDescent="0.2">
      <c r="G827" s="103"/>
    </row>
    <row r="828" spans="7:7" x14ac:dyDescent="0.2">
      <c r="G828" s="103"/>
    </row>
    <row r="829" spans="7:7" x14ac:dyDescent="0.2">
      <c r="G829" s="103"/>
    </row>
    <row r="830" spans="7:7" x14ac:dyDescent="0.2">
      <c r="G830" s="103"/>
    </row>
    <row r="831" spans="7:7" x14ac:dyDescent="0.2">
      <c r="G831" s="103"/>
    </row>
    <row r="832" spans="7:7" x14ac:dyDescent="0.2">
      <c r="G832" s="103"/>
    </row>
    <row r="833" spans="7:7" x14ac:dyDescent="0.2">
      <c r="G833" s="103"/>
    </row>
    <row r="834" spans="7:7" x14ac:dyDescent="0.2">
      <c r="G834" s="103"/>
    </row>
    <row r="835" spans="7:7" x14ac:dyDescent="0.2">
      <c r="G835" s="103"/>
    </row>
    <row r="836" spans="7:7" x14ac:dyDescent="0.2">
      <c r="G836" s="103"/>
    </row>
    <row r="837" spans="7:7" x14ac:dyDescent="0.2">
      <c r="G837" s="103"/>
    </row>
    <row r="838" spans="7:7" x14ac:dyDescent="0.2">
      <c r="G838" s="103"/>
    </row>
    <row r="839" spans="7:7" x14ac:dyDescent="0.2">
      <c r="G839" s="103"/>
    </row>
    <row r="840" spans="7:7" x14ac:dyDescent="0.2">
      <c r="G840" s="103"/>
    </row>
    <row r="841" spans="7:7" x14ac:dyDescent="0.2">
      <c r="G841" s="103"/>
    </row>
    <row r="842" spans="7:7" x14ac:dyDescent="0.2">
      <c r="G842" s="103"/>
    </row>
    <row r="843" spans="7:7" x14ac:dyDescent="0.2">
      <c r="G843" s="103"/>
    </row>
    <row r="844" spans="7:7" x14ac:dyDescent="0.2">
      <c r="G844" s="103"/>
    </row>
    <row r="845" spans="7:7" x14ac:dyDescent="0.2">
      <c r="G845" s="103"/>
    </row>
    <row r="846" spans="7:7" x14ac:dyDescent="0.2">
      <c r="G846" s="103"/>
    </row>
    <row r="847" spans="7:7" x14ac:dyDescent="0.2">
      <c r="G847" s="103"/>
    </row>
    <row r="848" spans="7:7" x14ac:dyDescent="0.2">
      <c r="G848" s="103"/>
    </row>
    <row r="849" spans="7:7" x14ac:dyDescent="0.2">
      <c r="G849" s="103"/>
    </row>
    <row r="850" spans="7:7" x14ac:dyDescent="0.2">
      <c r="G850" s="103"/>
    </row>
    <row r="851" spans="7:7" x14ac:dyDescent="0.2">
      <c r="G851" s="103"/>
    </row>
    <row r="852" spans="7:7" x14ac:dyDescent="0.2">
      <c r="G852" s="103"/>
    </row>
    <row r="853" spans="7:7" x14ac:dyDescent="0.2">
      <c r="G853" s="103"/>
    </row>
    <row r="854" spans="7:7" x14ac:dyDescent="0.2">
      <c r="G854" s="103"/>
    </row>
    <row r="855" spans="7:7" x14ac:dyDescent="0.2">
      <c r="G855" s="103"/>
    </row>
    <row r="856" spans="7:7" x14ac:dyDescent="0.2">
      <c r="G856" s="103"/>
    </row>
    <row r="857" spans="7:7" x14ac:dyDescent="0.2">
      <c r="G857" s="103"/>
    </row>
    <row r="858" spans="7:7" x14ac:dyDescent="0.2">
      <c r="G858" s="103"/>
    </row>
    <row r="859" spans="7:7" x14ac:dyDescent="0.2">
      <c r="G859" s="103"/>
    </row>
    <row r="860" spans="7:7" x14ac:dyDescent="0.2">
      <c r="G860" s="103"/>
    </row>
    <row r="861" spans="7:7" x14ac:dyDescent="0.2">
      <c r="G861" s="103"/>
    </row>
    <row r="862" spans="7:7" x14ac:dyDescent="0.2">
      <c r="G862" s="103"/>
    </row>
    <row r="863" spans="7:7" x14ac:dyDescent="0.2">
      <c r="G863" s="103"/>
    </row>
    <row r="864" spans="7:7" x14ac:dyDescent="0.2">
      <c r="G864" s="103"/>
    </row>
    <row r="865" spans="7:7" x14ac:dyDescent="0.2">
      <c r="G865" s="103"/>
    </row>
    <row r="866" spans="7:7" x14ac:dyDescent="0.2">
      <c r="G866" s="103"/>
    </row>
    <row r="867" spans="7:7" x14ac:dyDescent="0.2">
      <c r="G867" s="103"/>
    </row>
    <row r="868" spans="7:7" x14ac:dyDescent="0.2">
      <c r="G868" s="103"/>
    </row>
    <row r="869" spans="7:7" x14ac:dyDescent="0.2">
      <c r="G869" s="103"/>
    </row>
    <row r="870" spans="7:7" x14ac:dyDescent="0.2">
      <c r="G870" s="103"/>
    </row>
    <row r="871" spans="7:7" x14ac:dyDescent="0.2">
      <c r="G871" s="103"/>
    </row>
    <row r="872" spans="7:7" x14ac:dyDescent="0.2">
      <c r="G872" s="103"/>
    </row>
    <row r="873" spans="7:7" x14ac:dyDescent="0.2">
      <c r="G873" s="103"/>
    </row>
    <row r="874" spans="7:7" x14ac:dyDescent="0.2">
      <c r="G874" s="103"/>
    </row>
    <row r="875" spans="7:7" x14ac:dyDescent="0.2">
      <c r="G875" s="103"/>
    </row>
    <row r="876" spans="7:7" x14ac:dyDescent="0.2">
      <c r="G876" s="103"/>
    </row>
    <row r="877" spans="7:7" x14ac:dyDescent="0.2">
      <c r="G877" s="103"/>
    </row>
    <row r="878" spans="7:7" x14ac:dyDescent="0.2">
      <c r="G878" s="103"/>
    </row>
    <row r="879" spans="7:7" x14ac:dyDescent="0.2">
      <c r="G879" s="103"/>
    </row>
    <row r="880" spans="7:7" x14ac:dyDescent="0.2">
      <c r="G880" s="103"/>
    </row>
    <row r="881" spans="7:7" x14ac:dyDescent="0.2">
      <c r="G881" s="103"/>
    </row>
    <row r="882" spans="7:7" x14ac:dyDescent="0.2">
      <c r="G882" s="103"/>
    </row>
    <row r="883" spans="7:7" x14ac:dyDescent="0.2">
      <c r="G883" s="103"/>
    </row>
    <row r="884" spans="7:7" x14ac:dyDescent="0.2">
      <c r="G884" s="103"/>
    </row>
    <row r="885" spans="7:7" x14ac:dyDescent="0.2">
      <c r="G885" s="103"/>
    </row>
    <row r="886" spans="7:7" x14ac:dyDescent="0.2">
      <c r="G886" s="103"/>
    </row>
    <row r="887" spans="7:7" x14ac:dyDescent="0.2">
      <c r="G887" s="103"/>
    </row>
    <row r="888" spans="7:7" x14ac:dyDescent="0.2">
      <c r="G888" s="103"/>
    </row>
    <row r="889" spans="7:7" x14ac:dyDescent="0.2">
      <c r="G889" s="103"/>
    </row>
    <row r="890" spans="7:7" x14ac:dyDescent="0.2">
      <c r="G890" s="103"/>
    </row>
    <row r="891" spans="7:7" x14ac:dyDescent="0.2">
      <c r="G891" s="103"/>
    </row>
    <row r="892" spans="7:7" x14ac:dyDescent="0.2">
      <c r="G892" s="103"/>
    </row>
    <row r="893" spans="7:7" x14ac:dyDescent="0.2">
      <c r="G893" s="103"/>
    </row>
    <row r="894" spans="7:7" x14ac:dyDescent="0.2">
      <c r="G894" s="103"/>
    </row>
    <row r="895" spans="7:7" x14ac:dyDescent="0.2">
      <c r="G895" s="103"/>
    </row>
    <row r="896" spans="7:7" x14ac:dyDescent="0.2">
      <c r="G896" s="103"/>
    </row>
    <row r="897" spans="7:7" x14ac:dyDescent="0.2">
      <c r="G897" s="103"/>
    </row>
    <row r="898" spans="7:7" x14ac:dyDescent="0.2">
      <c r="G898" s="103"/>
    </row>
    <row r="899" spans="7:7" x14ac:dyDescent="0.2">
      <c r="G899" s="103"/>
    </row>
    <row r="900" spans="7:7" x14ac:dyDescent="0.2">
      <c r="G900" s="103"/>
    </row>
    <row r="901" spans="7:7" x14ac:dyDescent="0.2">
      <c r="G901" s="103"/>
    </row>
    <row r="902" spans="7:7" x14ac:dyDescent="0.2">
      <c r="G902" s="103"/>
    </row>
    <row r="903" spans="7:7" x14ac:dyDescent="0.2">
      <c r="G903" s="103"/>
    </row>
    <row r="904" spans="7:7" x14ac:dyDescent="0.2">
      <c r="G904" s="103"/>
    </row>
    <row r="905" spans="7:7" x14ac:dyDescent="0.2">
      <c r="G905" s="103"/>
    </row>
    <row r="906" spans="7:7" x14ac:dyDescent="0.2">
      <c r="G906" s="103"/>
    </row>
    <row r="907" spans="7:7" x14ac:dyDescent="0.2">
      <c r="G907" s="103"/>
    </row>
    <row r="908" spans="7:7" x14ac:dyDescent="0.2">
      <c r="G908" s="103"/>
    </row>
    <row r="909" spans="7:7" x14ac:dyDescent="0.2">
      <c r="G909" s="103"/>
    </row>
    <row r="910" spans="7:7" x14ac:dyDescent="0.2">
      <c r="G910" s="103"/>
    </row>
    <row r="911" spans="7:7" x14ac:dyDescent="0.2">
      <c r="G911" s="103"/>
    </row>
    <row r="912" spans="7:7" x14ac:dyDescent="0.2">
      <c r="G912" s="103"/>
    </row>
    <row r="913" spans="7:7" x14ac:dyDescent="0.2">
      <c r="G913" s="103"/>
    </row>
    <row r="914" spans="7:7" x14ac:dyDescent="0.2">
      <c r="G914" s="103"/>
    </row>
    <row r="915" spans="7:7" x14ac:dyDescent="0.2">
      <c r="G915" s="103"/>
    </row>
    <row r="916" spans="7:7" x14ac:dyDescent="0.2">
      <c r="G916" s="103"/>
    </row>
    <row r="917" spans="7:7" x14ac:dyDescent="0.2">
      <c r="G917" s="103"/>
    </row>
    <row r="918" spans="7:7" x14ac:dyDescent="0.2">
      <c r="G918" s="103"/>
    </row>
    <row r="919" spans="7:7" x14ac:dyDescent="0.2">
      <c r="G919" s="103"/>
    </row>
    <row r="920" spans="7:7" x14ac:dyDescent="0.2">
      <c r="G920" s="103"/>
    </row>
    <row r="921" spans="7:7" x14ac:dyDescent="0.2">
      <c r="G921" s="103"/>
    </row>
    <row r="922" spans="7:7" x14ac:dyDescent="0.2">
      <c r="G922" s="103"/>
    </row>
    <row r="923" spans="7:7" x14ac:dyDescent="0.2">
      <c r="G923" s="103"/>
    </row>
    <row r="924" spans="7:7" x14ac:dyDescent="0.2">
      <c r="G924" s="103"/>
    </row>
    <row r="925" spans="7:7" x14ac:dyDescent="0.2">
      <c r="G925" s="103"/>
    </row>
    <row r="926" spans="7:7" x14ac:dyDescent="0.2">
      <c r="G926" s="103"/>
    </row>
    <row r="927" spans="7:7" x14ac:dyDescent="0.2">
      <c r="G927" s="103"/>
    </row>
    <row r="928" spans="7:7" x14ac:dyDescent="0.2">
      <c r="G928" s="103"/>
    </row>
    <row r="929" spans="7:7" x14ac:dyDescent="0.2">
      <c r="G929" s="103"/>
    </row>
    <row r="930" spans="7:7" x14ac:dyDescent="0.2">
      <c r="G930" s="103"/>
    </row>
    <row r="931" spans="7:7" x14ac:dyDescent="0.2">
      <c r="G931" s="103"/>
    </row>
    <row r="932" spans="7:7" x14ac:dyDescent="0.2">
      <c r="G932" s="103"/>
    </row>
    <row r="933" spans="7:7" x14ac:dyDescent="0.2">
      <c r="G933" s="103"/>
    </row>
    <row r="934" spans="7:7" x14ac:dyDescent="0.2">
      <c r="G934" s="103"/>
    </row>
    <row r="935" spans="7:7" x14ac:dyDescent="0.2">
      <c r="G935" s="103"/>
    </row>
    <row r="936" spans="7:7" x14ac:dyDescent="0.2">
      <c r="G936" s="103"/>
    </row>
    <row r="937" spans="7:7" x14ac:dyDescent="0.2">
      <c r="G937" s="103"/>
    </row>
    <row r="938" spans="7:7" x14ac:dyDescent="0.2">
      <c r="G938" s="103"/>
    </row>
    <row r="939" spans="7:7" x14ac:dyDescent="0.2">
      <c r="G939" s="103"/>
    </row>
    <row r="940" spans="7:7" x14ac:dyDescent="0.2">
      <c r="G940" s="103"/>
    </row>
    <row r="941" spans="7:7" x14ac:dyDescent="0.2">
      <c r="G941" s="103"/>
    </row>
    <row r="942" spans="7:7" x14ac:dyDescent="0.2">
      <c r="G942" s="103"/>
    </row>
    <row r="943" spans="7:7" x14ac:dyDescent="0.2">
      <c r="G943" s="103"/>
    </row>
    <row r="944" spans="7:7" x14ac:dyDescent="0.2">
      <c r="G944" s="103"/>
    </row>
    <row r="945" spans="7:7" x14ac:dyDescent="0.2">
      <c r="G945" s="103"/>
    </row>
    <row r="946" spans="7:7" x14ac:dyDescent="0.2">
      <c r="G946" s="103"/>
    </row>
    <row r="947" spans="7:7" x14ac:dyDescent="0.2">
      <c r="G947" s="103"/>
    </row>
    <row r="948" spans="7:7" x14ac:dyDescent="0.2">
      <c r="G948" s="103"/>
    </row>
    <row r="949" spans="7:7" x14ac:dyDescent="0.2">
      <c r="G949" s="103"/>
    </row>
    <row r="950" spans="7:7" x14ac:dyDescent="0.2">
      <c r="G950" s="103"/>
    </row>
    <row r="951" spans="7:7" x14ac:dyDescent="0.2">
      <c r="G951" s="103"/>
    </row>
    <row r="952" spans="7:7" x14ac:dyDescent="0.2">
      <c r="G952" s="103"/>
    </row>
    <row r="953" spans="7:7" x14ac:dyDescent="0.2">
      <c r="G953" s="103"/>
    </row>
    <row r="954" spans="7:7" x14ac:dyDescent="0.2">
      <c r="G954" s="103"/>
    </row>
    <row r="955" spans="7:7" x14ac:dyDescent="0.2">
      <c r="G955" s="103"/>
    </row>
    <row r="956" spans="7:7" x14ac:dyDescent="0.2">
      <c r="G956" s="103"/>
    </row>
    <row r="957" spans="7:7" x14ac:dyDescent="0.2">
      <c r="G957" s="103"/>
    </row>
    <row r="958" spans="7:7" x14ac:dyDescent="0.2">
      <c r="G958" s="103"/>
    </row>
    <row r="959" spans="7:7" x14ac:dyDescent="0.2">
      <c r="G959" s="103"/>
    </row>
    <row r="960" spans="7:7" x14ac:dyDescent="0.2">
      <c r="G960" s="103"/>
    </row>
    <row r="961" spans="7:7" x14ac:dyDescent="0.2">
      <c r="G961" s="103"/>
    </row>
    <row r="962" spans="7:7" x14ac:dyDescent="0.2">
      <c r="G962" s="103"/>
    </row>
    <row r="963" spans="7:7" x14ac:dyDescent="0.2">
      <c r="G963" s="103"/>
    </row>
    <row r="964" spans="7:7" x14ac:dyDescent="0.2">
      <c r="G964" s="103"/>
    </row>
    <row r="965" spans="7:7" x14ac:dyDescent="0.2">
      <c r="G965" s="103"/>
    </row>
    <row r="966" spans="7:7" x14ac:dyDescent="0.2">
      <c r="G966" s="103"/>
    </row>
    <row r="967" spans="7:7" x14ac:dyDescent="0.2">
      <c r="G967" s="103"/>
    </row>
    <row r="968" spans="7:7" x14ac:dyDescent="0.2">
      <c r="G968" s="103"/>
    </row>
    <row r="969" spans="7:7" x14ac:dyDescent="0.2">
      <c r="G969" s="103"/>
    </row>
    <row r="970" spans="7:7" x14ac:dyDescent="0.2">
      <c r="G970" s="103"/>
    </row>
    <row r="971" spans="7:7" x14ac:dyDescent="0.2">
      <c r="G971" s="103"/>
    </row>
    <row r="972" spans="7:7" x14ac:dyDescent="0.2">
      <c r="G972" s="103"/>
    </row>
    <row r="973" spans="7:7" x14ac:dyDescent="0.2">
      <c r="G973" s="103"/>
    </row>
    <row r="974" spans="7:7" x14ac:dyDescent="0.2">
      <c r="G974" s="103"/>
    </row>
    <row r="975" spans="7:7" x14ac:dyDescent="0.2">
      <c r="G975" s="103"/>
    </row>
    <row r="976" spans="7:7" x14ac:dyDescent="0.2">
      <c r="G976" s="103"/>
    </row>
    <row r="977" spans="7:7" x14ac:dyDescent="0.2">
      <c r="G977" s="103"/>
    </row>
    <row r="978" spans="7:7" x14ac:dyDescent="0.2">
      <c r="G978" s="103"/>
    </row>
    <row r="979" spans="7:7" x14ac:dyDescent="0.2">
      <c r="G979" s="103"/>
    </row>
    <row r="980" spans="7:7" x14ac:dyDescent="0.2">
      <c r="G980" s="103"/>
    </row>
    <row r="981" spans="7:7" x14ac:dyDescent="0.2">
      <c r="G981" s="103"/>
    </row>
    <row r="982" spans="7:7" x14ac:dyDescent="0.2">
      <c r="G982" s="103"/>
    </row>
    <row r="983" spans="7:7" x14ac:dyDescent="0.2">
      <c r="G983" s="103"/>
    </row>
    <row r="984" spans="7:7" x14ac:dyDescent="0.2">
      <c r="G984" s="103"/>
    </row>
    <row r="985" spans="7:7" x14ac:dyDescent="0.2">
      <c r="G985" s="103"/>
    </row>
    <row r="986" spans="7:7" x14ac:dyDescent="0.2">
      <c r="G986" s="103"/>
    </row>
    <row r="987" spans="7:7" x14ac:dyDescent="0.2">
      <c r="G987" s="103"/>
    </row>
    <row r="988" spans="7:7" x14ac:dyDescent="0.2">
      <c r="G988" s="103"/>
    </row>
    <row r="989" spans="7:7" x14ac:dyDescent="0.2">
      <c r="G989" s="103"/>
    </row>
    <row r="990" spans="7:7" x14ac:dyDescent="0.2">
      <c r="G990" s="103"/>
    </row>
    <row r="991" spans="7:7" x14ac:dyDescent="0.2">
      <c r="G991" s="103"/>
    </row>
    <row r="992" spans="7:7" x14ac:dyDescent="0.2">
      <c r="G992" s="103"/>
    </row>
    <row r="993" spans="7:7" x14ac:dyDescent="0.2">
      <c r="G993" s="103"/>
    </row>
    <row r="994" spans="7:7" x14ac:dyDescent="0.2">
      <c r="G994" s="103"/>
    </row>
    <row r="995" spans="7:7" x14ac:dyDescent="0.2">
      <c r="G995" s="103"/>
    </row>
    <row r="996" spans="7:7" x14ac:dyDescent="0.2">
      <c r="G996" s="103"/>
    </row>
    <row r="997" spans="7:7" x14ac:dyDescent="0.2">
      <c r="G997" s="103"/>
    </row>
    <row r="998" spans="7:7" x14ac:dyDescent="0.2">
      <c r="G998" s="103"/>
    </row>
    <row r="999" spans="7:7" x14ac:dyDescent="0.2">
      <c r="G999" s="103"/>
    </row>
    <row r="1000" spans="7:7" x14ac:dyDescent="0.2">
      <c r="G1000" s="103"/>
    </row>
    <row r="1001" spans="7:7" x14ac:dyDescent="0.2">
      <c r="G1001" s="103"/>
    </row>
    <row r="1002" spans="7:7" x14ac:dyDescent="0.2">
      <c r="G1002" s="103"/>
    </row>
    <row r="1003" spans="7:7" x14ac:dyDescent="0.2">
      <c r="G1003" s="103"/>
    </row>
    <row r="1004" spans="7:7" x14ac:dyDescent="0.2">
      <c r="G1004" s="103"/>
    </row>
    <row r="1005" spans="7:7" x14ac:dyDescent="0.2">
      <c r="G1005" s="103"/>
    </row>
    <row r="1006" spans="7:7" x14ac:dyDescent="0.2">
      <c r="G1006" s="103"/>
    </row>
    <row r="1007" spans="7:7" x14ac:dyDescent="0.2">
      <c r="G1007" s="103"/>
    </row>
    <row r="1008" spans="7:7" x14ac:dyDescent="0.2">
      <c r="G1008" s="103"/>
    </row>
    <row r="1009" spans="7:7" x14ac:dyDescent="0.2">
      <c r="G1009" s="103"/>
    </row>
    <row r="1010" spans="7:7" x14ac:dyDescent="0.2">
      <c r="G1010" s="103"/>
    </row>
    <row r="1011" spans="7:7" x14ac:dyDescent="0.2">
      <c r="G1011" s="103"/>
    </row>
    <row r="1012" spans="7:7" x14ac:dyDescent="0.2">
      <c r="G1012" s="103"/>
    </row>
    <row r="1013" spans="7:7" x14ac:dyDescent="0.2">
      <c r="G1013" s="103"/>
    </row>
    <row r="1014" spans="7:7" x14ac:dyDescent="0.2">
      <c r="G1014" s="103"/>
    </row>
    <row r="1015" spans="7:7" x14ac:dyDescent="0.2">
      <c r="G1015" s="103"/>
    </row>
    <row r="1016" spans="7:7" x14ac:dyDescent="0.2">
      <c r="G1016" s="103"/>
    </row>
    <row r="1017" spans="7:7" x14ac:dyDescent="0.2">
      <c r="G1017" s="103"/>
    </row>
    <row r="1018" spans="7:7" x14ac:dyDescent="0.2">
      <c r="G1018" s="103"/>
    </row>
    <row r="1019" spans="7:7" x14ac:dyDescent="0.2">
      <c r="G1019" s="103"/>
    </row>
    <row r="1020" spans="7:7" x14ac:dyDescent="0.2">
      <c r="G1020" s="103"/>
    </row>
    <row r="1021" spans="7:7" x14ac:dyDescent="0.2">
      <c r="G1021" s="103"/>
    </row>
    <row r="1022" spans="7:7" x14ac:dyDescent="0.2">
      <c r="G1022" s="103"/>
    </row>
    <row r="1023" spans="7:7" x14ac:dyDescent="0.2">
      <c r="G1023" s="103"/>
    </row>
    <row r="1024" spans="7:7" x14ac:dyDescent="0.2">
      <c r="G1024" s="103"/>
    </row>
    <row r="1025" spans="7:7" x14ac:dyDescent="0.2">
      <c r="G1025" s="103"/>
    </row>
    <row r="1026" spans="7:7" x14ac:dyDescent="0.2">
      <c r="G1026" s="103"/>
    </row>
    <row r="1027" spans="7:7" x14ac:dyDescent="0.2">
      <c r="G1027" s="103"/>
    </row>
    <row r="1028" spans="7:7" x14ac:dyDescent="0.2">
      <c r="G1028" s="103"/>
    </row>
    <row r="1029" spans="7:7" x14ac:dyDescent="0.2">
      <c r="G1029" s="103"/>
    </row>
    <row r="1030" spans="7:7" x14ac:dyDescent="0.2">
      <c r="G1030" s="103"/>
    </row>
    <row r="1031" spans="7:7" x14ac:dyDescent="0.2">
      <c r="G1031" s="103"/>
    </row>
    <row r="1032" spans="7:7" x14ac:dyDescent="0.2">
      <c r="G1032" s="103"/>
    </row>
    <row r="1033" spans="7:7" x14ac:dyDescent="0.2">
      <c r="G1033" s="103"/>
    </row>
    <row r="1034" spans="7:7" x14ac:dyDescent="0.2">
      <c r="G1034" s="103"/>
    </row>
    <row r="1035" spans="7:7" x14ac:dyDescent="0.2">
      <c r="G1035" s="103"/>
    </row>
    <row r="1036" spans="7:7" x14ac:dyDescent="0.2">
      <c r="G1036" s="103"/>
    </row>
    <row r="1037" spans="7:7" x14ac:dyDescent="0.2">
      <c r="G1037" s="103"/>
    </row>
    <row r="1038" spans="7:7" x14ac:dyDescent="0.2">
      <c r="G1038" s="103"/>
    </row>
    <row r="1039" spans="7:7" x14ac:dyDescent="0.2">
      <c r="G1039" s="103"/>
    </row>
    <row r="1040" spans="7:7" x14ac:dyDescent="0.2">
      <c r="G1040" s="103"/>
    </row>
    <row r="1041" spans="7:7" x14ac:dyDescent="0.2">
      <c r="G1041" s="103"/>
    </row>
    <row r="1042" spans="7:7" x14ac:dyDescent="0.2">
      <c r="G1042" s="103"/>
    </row>
    <row r="1043" spans="7:7" x14ac:dyDescent="0.2">
      <c r="G1043" s="103"/>
    </row>
    <row r="1044" spans="7:7" x14ac:dyDescent="0.2">
      <c r="G1044" s="103"/>
    </row>
    <row r="1045" spans="7:7" x14ac:dyDescent="0.2">
      <c r="G1045" s="103"/>
    </row>
    <row r="1046" spans="7:7" x14ac:dyDescent="0.2">
      <c r="G1046" s="103"/>
    </row>
    <row r="1047" spans="7:7" x14ac:dyDescent="0.2">
      <c r="G1047" s="103"/>
    </row>
    <row r="1048" spans="7:7" x14ac:dyDescent="0.2">
      <c r="G1048" s="103"/>
    </row>
    <row r="1049" spans="7:7" x14ac:dyDescent="0.2">
      <c r="G1049" s="103"/>
    </row>
    <row r="1050" spans="7:7" x14ac:dyDescent="0.2">
      <c r="G1050" s="103"/>
    </row>
    <row r="1051" spans="7:7" x14ac:dyDescent="0.2">
      <c r="G1051" s="103"/>
    </row>
    <row r="1052" spans="7:7" x14ac:dyDescent="0.2">
      <c r="G1052" s="103"/>
    </row>
    <row r="1053" spans="7:7" x14ac:dyDescent="0.2">
      <c r="G1053" s="103"/>
    </row>
    <row r="1054" spans="7:7" x14ac:dyDescent="0.2">
      <c r="G1054" s="103"/>
    </row>
    <row r="1055" spans="7:7" x14ac:dyDescent="0.2">
      <c r="G1055" s="103"/>
    </row>
    <row r="1056" spans="7:7" x14ac:dyDescent="0.2">
      <c r="G1056" s="103"/>
    </row>
    <row r="1057" spans="7:7" x14ac:dyDescent="0.2">
      <c r="G1057" s="103"/>
    </row>
    <row r="1058" spans="7:7" x14ac:dyDescent="0.2">
      <c r="G1058" s="103"/>
    </row>
    <row r="1059" spans="7:7" x14ac:dyDescent="0.2">
      <c r="G1059" s="103"/>
    </row>
    <row r="1060" spans="7:7" x14ac:dyDescent="0.2">
      <c r="G1060" s="103"/>
    </row>
    <row r="1061" spans="7:7" x14ac:dyDescent="0.2">
      <c r="G1061" s="103"/>
    </row>
    <row r="1062" spans="7:7" x14ac:dyDescent="0.2">
      <c r="G1062" s="103"/>
    </row>
    <row r="1063" spans="7:7" x14ac:dyDescent="0.2">
      <c r="G1063" s="103"/>
    </row>
    <row r="1064" spans="7:7" x14ac:dyDescent="0.2">
      <c r="G1064" s="103"/>
    </row>
    <row r="1065" spans="7:7" x14ac:dyDescent="0.2">
      <c r="G1065" s="103"/>
    </row>
    <row r="1066" spans="7:7" x14ac:dyDescent="0.2">
      <c r="G1066" s="103"/>
    </row>
    <row r="1067" spans="7:7" x14ac:dyDescent="0.2">
      <c r="G1067" s="103"/>
    </row>
    <row r="1068" spans="7:7" x14ac:dyDescent="0.2">
      <c r="G1068" s="103"/>
    </row>
    <row r="1069" spans="7:7" x14ac:dyDescent="0.2">
      <c r="G1069" s="103"/>
    </row>
    <row r="1070" spans="7:7" x14ac:dyDescent="0.2">
      <c r="G1070" s="103"/>
    </row>
    <row r="1071" spans="7:7" x14ac:dyDescent="0.2">
      <c r="G1071" s="103"/>
    </row>
    <row r="1072" spans="7:7" x14ac:dyDescent="0.2">
      <c r="G1072" s="103"/>
    </row>
    <row r="1073" spans="7:7" x14ac:dyDescent="0.2">
      <c r="G1073" s="103"/>
    </row>
    <row r="1074" spans="7:7" x14ac:dyDescent="0.2">
      <c r="G1074" s="103"/>
    </row>
    <row r="1075" spans="7:7" x14ac:dyDescent="0.2">
      <c r="G1075" s="103"/>
    </row>
    <row r="1076" spans="7:7" x14ac:dyDescent="0.2">
      <c r="G1076" s="103"/>
    </row>
    <row r="1077" spans="7:7" x14ac:dyDescent="0.2">
      <c r="G1077" s="103"/>
    </row>
    <row r="1078" spans="7:7" x14ac:dyDescent="0.2">
      <c r="G1078" s="103"/>
    </row>
    <row r="1079" spans="7:7" x14ac:dyDescent="0.2">
      <c r="G1079" s="103"/>
    </row>
    <row r="1080" spans="7:7" x14ac:dyDescent="0.2">
      <c r="G1080" s="103"/>
    </row>
    <row r="1081" spans="7:7" x14ac:dyDescent="0.2">
      <c r="G1081" s="103"/>
    </row>
    <row r="1082" spans="7:7" x14ac:dyDescent="0.2">
      <c r="G1082" s="103"/>
    </row>
    <row r="1083" spans="7:7" x14ac:dyDescent="0.2">
      <c r="G1083" s="103"/>
    </row>
    <row r="1084" spans="7:7" x14ac:dyDescent="0.2">
      <c r="G1084" s="103"/>
    </row>
    <row r="1085" spans="7:7" x14ac:dyDescent="0.2">
      <c r="G1085" s="103"/>
    </row>
    <row r="1086" spans="7:7" x14ac:dyDescent="0.2">
      <c r="G1086" s="103"/>
    </row>
    <row r="1087" spans="7:7" x14ac:dyDescent="0.2">
      <c r="G1087" s="103"/>
    </row>
    <row r="1088" spans="7:7" x14ac:dyDescent="0.2">
      <c r="G1088" s="103"/>
    </row>
    <row r="1089" spans="7:7" x14ac:dyDescent="0.2">
      <c r="G1089" s="103"/>
    </row>
    <row r="1090" spans="7:7" x14ac:dyDescent="0.2">
      <c r="G1090" s="103"/>
    </row>
    <row r="1091" spans="7:7" x14ac:dyDescent="0.2">
      <c r="G1091" s="103"/>
    </row>
    <row r="1092" spans="7:7" x14ac:dyDescent="0.2">
      <c r="G1092" s="103"/>
    </row>
    <row r="1093" spans="7:7" x14ac:dyDescent="0.2">
      <c r="G1093" s="103"/>
    </row>
    <row r="1094" spans="7:7" x14ac:dyDescent="0.2">
      <c r="G1094" s="103"/>
    </row>
    <row r="1095" spans="7:7" x14ac:dyDescent="0.2">
      <c r="G1095" s="103"/>
    </row>
    <row r="1096" spans="7:7" x14ac:dyDescent="0.2">
      <c r="G1096" s="103"/>
    </row>
    <row r="1097" spans="7:7" x14ac:dyDescent="0.2">
      <c r="G1097" s="103"/>
    </row>
    <row r="1098" spans="7:7" x14ac:dyDescent="0.2">
      <c r="G1098" s="103"/>
    </row>
    <row r="1099" spans="7:7" x14ac:dyDescent="0.2">
      <c r="G1099" s="103"/>
    </row>
    <row r="1100" spans="7:7" x14ac:dyDescent="0.2">
      <c r="G1100" s="103"/>
    </row>
    <row r="1101" spans="7:7" x14ac:dyDescent="0.2">
      <c r="G1101" s="103"/>
    </row>
    <row r="1102" spans="7:7" x14ac:dyDescent="0.2">
      <c r="G1102" s="103"/>
    </row>
    <row r="1103" spans="7:7" x14ac:dyDescent="0.2">
      <c r="G1103" s="103"/>
    </row>
    <row r="1104" spans="7:7" x14ac:dyDescent="0.2">
      <c r="G1104" s="103"/>
    </row>
    <row r="1105" spans="7:7" x14ac:dyDescent="0.2">
      <c r="G1105" s="103"/>
    </row>
    <row r="1106" spans="7:7" x14ac:dyDescent="0.2">
      <c r="G1106" s="103"/>
    </row>
    <row r="1107" spans="7:7" x14ac:dyDescent="0.2">
      <c r="G1107" s="103"/>
    </row>
    <row r="1108" spans="7:7" x14ac:dyDescent="0.2">
      <c r="G1108" s="103"/>
    </row>
    <row r="1109" spans="7:7" x14ac:dyDescent="0.2">
      <c r="G1109" s="103"/>
    </row>
    <row r="1110" spans="7:7" x14ac:dyDescent="0.2">
      <c r="G1110" s="103"/>
    </row>
    <row r="1111" spans="7:7" x14ac:dyDescent="0.2">
      <c r="G1111" s="103"/>
    </row>
    <row r="1112" spans="7:7" x14ac:dyDescent="0.2">
      <c r="G1112" s="103"/>
    </row>
    <row r="1113" spans="7:7" x14ac:dyDescent="0.2">
      <c r="G1113" s="103"/>
    </row>
    <row r="1114" spans="7:7" x14ac:dyDescent="0.2">
      <c r="G1114" s="103"/>
    </row>
    <row r="1115" spans="7:7" x14ac:dyDescent="0.2">
      <c r="G1115" s="103"/>
    </row>
    <row r="1116" spans="7:7" x14ac:dyDescent="0.2">
      <c r="G1116" s="103"/>
    </row>
    <row r="1117" spans="7:7" x14ac:dyDescent="0.2">
      <c r="G1117" s="103"/>
    </row>
    <row r="1118" spans="7:7" x14ac:dyDescent="0.2">
      <c r="G1118" s="103"/>
    </row>
    <row r="1119" spans="7:7" x14ac:dyDescent="0.2">
      <c r="G1119" s="103"/>
    </row>
    <row r="1120" spans="7:7" x14ac:dyDescent="0.2">
      <c r="G1120" s="103"/>
    </row>
    <row r="1121" spans="7:7" x14ac:dyDescent="0.2">
      <c r="G1121" s="103"/>
    </row>
    <row r="1122" spans="7:7" x14ac:dyDescent="0.2">
      <c r="G1122" s="103"/>
    </row>
    <row r="1123" spans="7:7" x14ac:dyDescent="0.2">
      <c r="G1123" s="103"/>
    </row>
    <row r="1124" spans="7:7" x14ac:dyDescent="0.2">
      <c r="G1124" s="103"/>
    </row>
    <row r="1125" spans="7:7" x14ac:dyDescent="0.2">
      <c r="G1125" s="103"/>
    </row>
    <row r="1126" spans="7:7" x14ac:dyDescent="0.2">
      <c r="G1126" s="103"/>
    </row>
    <row r="1127" spans="7:7" x14ac:dyDescent="0.2">
      <c r="G1127" s="103"/>
    </row>
    <row r="1128" spans="7:7" x14ac:dyDescent="0.2">
      <c r="G1128" s="103"/>
    </row>
    <row r="1129" spans="7:7" x14ac:dyDescent="0.2">
      <c r="G1129" s="103"/>
    </row>
    <row r="1130" spans="7:7" x14ac:dyDescent="0.2">
      <c r="G1130" s="103"/>
    </row>
    <row r="1131" spans="7:7" x14ac:dyDescent="0.2">
      <c r="G1131" s="103"/>
    </row>
    <row r="1132" spans="7:7" x14ac:dyDescent="0.2">
      <c r="G1132" s="103"/>
    </row>
    <row r="1133" spans="7:7" x14ac:dyDescent="0.2">
      <c r="G1133" s="103"/>
    </row>
    <row r="1134" spans="7:7" x14ac:dyDescent="0.2">
      <c r="G1134" s="103"/>
    </row>
    <row r="1135" spans="7:7" x14ac:dyDescent="0.2">
      <c r="G1135" s="103"/>
    </row>
    <row r="1136" spans="7:7" x14ac:dyDescent="0.2">
      <c r="G1136" s="103"/>
    </row>
    <row r="1137" spans="7:7" x14ac:dyDescent="0.2">
      <c r="G1137" s="103"/>
    </row>
    <row r="1138" spans="7:7" x14ac:dyDescent="0.2">
      <c r="G1138" s="103"/>
    </row>
    <row r="1139" spans="7:7" x14ac:dyDescent="0.2">
      <c r="G1139" s="103"/>
    </row>
    <row r="1140" spans="7:7" x14ac:dyDescent="0.2">
      <c r="G1140" s="103"/>
    </row>
    <row r="1141" spans="7:7" x14ac:dyDescent="0.2">
      <c r="G1141" s="103"/>
    </row>
    <row r="1142" spans="7:7" x14ac:dyDescent="0.2">
      <c r="G1142" s="103"/>
    </row>
    <row r="1143" spans="7:7" x14ac:dyDescent="0.2">
      <c r="G1143" s="103"/>
    </row>
    <row r="1144" spans="7:7" x14ac:dyDescent="0.2">
      <c r="G1144" s="103"/>
    </row>
    <row r="1145" spans="7:7" x14ac:dyDescent="0.2">
      <c r="G1145" s="103"/>
    </row>
    <row r="1146" spans="7:7" x14ac:dyDescent="0.2">
      <c r="G1146" s="103"/>
    </row>
    <row r="1147" spans="7:7" x14ac:dyDescent="0.2">
      <c r="G1147" s="103"/>
    </row>
    <row r="1148" spans="7:7" x14ac:dyDescent="0.2">
      <c r="G1148" s="103"/>
    </row>
    <row r="1149" spans="7:7" x14ac:dyDescent="0.2">
      <c r="G1149" s="103"/>
    </row>
    <row r="1150" spans="7:7" x14ac:dyDescent="0.2">
      <c r="G1150" s="103"/>
    </row>
    <row r="1151" spans="7:7" x14ac:dyDescent="0.2">
      <c r="G1151" s="103"/>
    </row>
    <row r="1152" spans="7:7" x14ac:dyDescent="0.2">
      <c r="G1152" s="103"/>
    </row>
    <row r="1153" spans="7:7" x14ac:dyDescent="0.2">
      <c r="G1153" s="103"/>
    </row>
    <row r="1154" spans="7:7" x14ac:dyDescent="0.2">
      <c r="G1154" s="103"/>
    </row>
    <row r="1155" spans="7:7" x14ac:dyDescent="0.2">
      <c r="G1155" s="103"/>
    </row>
    <row r="1156" spans="7:7" x14ac:dyDescent="0.2">
      <c r="G1156" s="103"/>
    </row>
    <row r="1157" spans="7:7" x14ac:dyDescent="0.2">
      <c r="G1157" s="103"/>
    </row>
    <row r="1158" spans="7:7" x14ac:dyDescent="0.2">
      <c r="G1158" s="103"/>
    </row>
    <row r="1159" spans="7:7" x14ac:dyDescent="0.2">
      <c r="G1159" s="103"/>
    </row>
    <row r="1160" spans="7:7" x14ac:dyDescent="0.2">
      <c r="G1160" s="103"/>
    </row>
    <row r="1161" spans="7:7" x14ac:dyDescent="0.2">
      <c r="G1161" s="103"/>
    </row>
    <row r="1162" spans="7:7" x14ac:dyDescent="0.2">
      <c r="G1162" s="103"/>
    </row>
    <row r="1163" spans="7:7" x14ac:dyDescent="0.2">
      <c r="G1163" s="103"/>
    </row>
    <row r="1164" spans="7:7" x14ac:dyDescent="0.2">
      <c r="G1164" s="103"/>
    </row>
    <row r="1165" spans="7:7" x14ac:dyDescent="0.2">
      <c r="G1165" s="103"/>
    </row>
    <row r="1166" spans="7:7" x14ac:dyDescent="0.2">
      <c r="G1166" s="103"/>
    </row>
    <row r="1167" spans="7:7" x14ac:dyDescent="0.2">
      <c r="G1167" s="103"/>
    </row>
    <row r="1168" spans="7:7" x14ac:dyDescent="0.2">
      <c r="G1168" s="103"/>
    </row>
    <row r="1169" spans="7:7" x14ac:dyDescent="0.2">
      <c r="G1169" s="103"/>
    </row>
    <row r="1170" spans="7:7" x14ac:dyDescent="0.2">
      <c r="G1170" s="103"/>
    </row>
    <row r="1171" spans="7:7" x14ac:dyDescent="0.2">
      <c r="G1171" s="103"/>
    </row>
    <row r="1172" spans="7:7" x14ac:dyDescent="0.2">
      <c r="G1172" s="103"/>
    </row>
    <row r="1173" spans="7:7" x14ac:dyDescent="0.2">
      <c r="G1173" s="103"/>
    </row>
    <row r="1174" spans="7:7" x14ac:dyDescent="0.2">
      <c r="G1174" s="103"/>
    </row>
    <row r="1175" spans="7:7" x14ac:dyDescent="0.2">
      <c r="G1175" s="103"/>
    </row>
    <row r="1176" spans="7:7" x14ac:dyDescent="0.2">
      <c r="G1176" s="103"/>
    </row>
    <row r="1177" spans="7:7" x14ac:dyDescent="0.2">
      <c r="G1177" s="103"/>
    </row>
    <row r="1178" spans="7:7" x14ac:dyDescent="0.2">
      <c r="G1178" s="103"/>
    </row>
    <row r="1179" spans="7:7" x14ac:dyDescent="0.2">
      <c r="G1179" s="103"/>
    </row>
    <row r="1180" spans="7:7" x14ac:dyDescent="0.2">
      <c r="G1180" s="103"/>
    </row>
    <row r="1181" spans="7:7" x14ac:dyDescent="0.2">
      <c r="G1181" s="103"/>
    </row>
    <row r="1182" spans="7:7" x14ac:dyDescent="0.2">
      <c r="G1182" s="103"/>
    </row>
    <row r="1183" spans="7:7" x14ac:dyDescent="0.2">
      <c r="G1183" s="103"/>
    </row>
    <row r="1184" spans="7:7" x14ac:dyDescent="0.2">
      <c r="G1184" s="103"/>
    </row>
    <row r="1185" spans="7:7" x14ac:dyDescent="0.2">
      <c r="G1185" s="103"/>
    </row>
    <row r="1186" spans="7:7" x14ac:dyDescent="0.2">
      <c r="G1186" s="103"/>
    </row>
    <row r="1187" spans="7:7" x14ac:dyDescent="0.2">
      <c r="G1187" s="103"/>
    </row>
    <row r="1188" spans="7:7" x14ac:dyDescent="0.2">
      <c r="G1188" s="103"/>
    </row>
    <row r="1189" spans="7:7" x14ac:dyDescent="0.2">
      <c r="G1189" s="103"/>
    </row>
    <row r="1190" spans="7:7" x14ac:dyDescent="0.2">
      <c r="G1190" s="103"/>
    </row>
    <row r="1191" spans="7:7" x14ac:dyDescent="0.2">
      <c r="G1191" s="103"/>
    </row>
    <row r="1192" spans="7:7" x14ac:dyDescent="0.2">
      <c r="G1192" s="103"/>
    </row>
    <row r="1193" spans="7:7" x14ac:dyDescent="0.2">
      <c r="G1193" s="103"/>
    </row>
    <row r="1194" spans="7:7" x14ac:dyDescent="0.2">
      <c r="G1194" s="103"/>
    </row>
    <row r="1195" spans="7:7" x14ac:dyDescent="0.2">
      <c r="G1195" s="103"/>
    </row>
    <row r="1196" spans="7:7" x14ac:dyDescent="0.2">
      <c r="G1196" s="103"/>
    </row>
    <row r="1197" spans="7:7" x14ac:dyDescent="0.2">
      <c r="G1197" s="103"/>
    </row>
    <row r="1198" spans="7:7" x14ac:dyDescent="0.2">
      <c r="G1198" s="103"/>
    </row>
    <row r="1199" spans="7:7" x14ac:dyDescent="0.2">
      <c r="G1199" s="103"/>
    </row>
    <row r="1200" spans="7:7" x14ac:dyDescent="0.2">
      <c r="G1200" s="103"/>
    </row>
    <row r="1201" spans="7:7" x14ac:dyDescent="0.2">
      <c r="G1201" s="103"/>
    </row>
    <row r="1202" spans="7:7" x14ac:dyDescent="0.2">
      <c r="G1202" s="103"/>
    </row>
    <row r="1203" spans="7:7" x14ac:dyDescent="0.2">
      <c r="G1203" s="103"/>
    </row>
    <row r="1204" spans="7:7" x14ac:dyDescent="0.2">
      <c r="G1204" s="103"/>
    </row>
    <row r="1205" spans="7:7" x14ac:dyDescent="0.2">
      <c r="G1205" s="103"/>
    </row>
    <row r="1206" spans="7:7" x14ac:dyDescent="0.2">
      <c r="G1206" s="103"/>
    </row>
    <row r="1207" spans="7:7" x14ac:dyDescent="0.2">
      <c r="G1207" s="103"/>
    </row>
    <row r="1208" spans="7:7" x14ac:dyDescent="0.2">
      <c r="G1208" s="103"/>
    </row>
    <row r="1209" spans="7:7" x14ac:dyDescent="0.2">
      <c r="G1209" s="103"/>
    </row>
    <row r="1210" spans="7:7" x14ac:dyDescent="0.2">
      <c r="G1210" s="103"/>
    </row>
    <row r="1211" spans="7:7" x14ac:dyDescent="0.2">
      <c r="G1211" s="103"/>
    </row>
    <row r="1212" spans="7:7" x14ac:dyDescent="0.2">
      <c r="G1212" s="103"/>
    </row>
    <row r="1213" spans="7:7" x14ac:dyDescent="0.2">
      <c r="G1213" s="103"/>
    </row>
    <row r="1214" spans="7:7" x14ac:dyDescent="0.2">
      <c r="G1214" s="103"/>
    </row>
    <row r="1215" spans="7:7" x14ac:dyDescent="0.2">
      <c r="G1215" s="103"/>
    </row>
    <row r="1216" spans="7:7" x14ac:dyDescent="0.2">
      <c r="G1216" s="103"/>
    </row>
    <row r="1217" spans="7:7" x14ac:dyDescent="0.2">
      <c r="G1217" s="103"/>
    </row>
    <row r="1218" spans="7:7" x14ac:dyDescent="0.2">
      <c r="G1218" s="103"/>
    </row>
    <row r="1219" spans="7:7" x14ac:dyDescent="0.2">
      <c r="G1219" s="103"/>
    </row>
    <row r="1220" spans="7:7" x14ac:dyDescent="0.2">
      <c r="G1220" s="103"/>
    </row>
    <row r="1221" spans="7:7" x14ac:dyDescent="0.2">
      <c r="G1221" s="103"/>
    </row>
    <row r="1222" spans="7:7" x14ac:dyDescent="0.2">
      <c r="G1222" s="103"/>
    </row>
    <row r="1223" spans="7:7" x14ac:dyDescent="0.2">
      <c r="G1223" s="103"/>
    </row>
    <row r="1224" spans="7:7" x14ac:dyDescent="0.2">
      <c r="G1224" s="103"/>
    </row>
    <row r="1225" spans="7:7" x14ac:dyDescent="0.2">
      <c r="G1225" s="103"/>
    </row>
    <row r="1226" spans="7:7" x14ac:dyDescent="0.2">
      <c r="G1226" s="103"/>
    </row>
    <row r="1227" spans="7:7" x14ac:dyDescent="0.2">
      <c r="G1227" s="103"/>
    </row>
    <row r="1228" spans="7:7" x14ac:dyDescent="0.2">
      <c r="G1228" s="103"/>
    </row>
    <row r="1229" spans="7:7" x14ac:dyDescent="0.2">
      <c r="G1229" s="103"/>
    </row>
    <row r="1230" spans="7:7" x14ac:dyDescent="0.2">
      <c r="G1230" s="103"/>
    </row>
    <row r="1231" spans="7:7" x14ac:dyDescent="0.2">
      <c r="G1231" s="103"/>
    </row>
    <row r="1232" spans="7:7" x14ac:dyDescent="0.2">
      <c r="G1232" s="103"/>
    </row>
    <row r="1233" spans="7:7" x14ac:dyDescent="0.2">
      <c r="G1233" s="103"/>
    </row>
    <row r="1234" spans="7:7" x14ac:dyDescent="0.2">
      <c r="G1234" s="103"/>
    </row>
    <row r="1235" spans="7:7" x14ac:dyDescent="0.2">
      <c r="G1235" s="103"/>
    </row>
    <row r="1236" spans="7:7" x14ac:dyDescent="0.2">
      <c r="G1236" s="103"/>
    </row>
    <row r="1237" spans="7:7" x14ac:dyDescent="0.2">
      <c r="G1237" s="103"/>
    </row>
    <row r="1238" spans="7:7" x14ac:dyDescent="0.2">
      <c r="G1238" s="103"/>
    </row>
    <row r="1239" spans="7:7" x14ac:dyDescent="0.2">
      <c r="G1239" s="103"/>
    </row>
    <row r="1240" spans="7:7" x14ac:dyDescent="0.2">
      <c r="G1240" s="103"/>
    </row>
    <row r="1241" spans="7:7" x14ac:dyDescent="0.2">
      <c r="G1241" s="103"/>
    </row>
    <row r="1242" spans="7:7" x14ac:dyDescent="0.2">
      <c r="G1242" s="103"/>
    </row>
    <row r="1243" spans="7:7" x14ac:dyDescent="0.2">
      <c r="G1243" s="103"/>
    </row>
    <row r="1244" spans="7:7" x14ac:dyDescent="0.2">
      <c r="G1244" s="103"/>
    </row>
    <row r="1245" spans="7:7" x14ac:dyDescent="0.2">
      <c r="G1245" s="103"/>
    </row>
    <row r="1246" spans="7:7" x14ac:dyDescent="0.2">
      <c r="G1246" s="103"/>
    </row>
    <row r="1247" spans="7:7" x14ac:dyDescent="0.2">
      <c r="G1247" s="103"/>
    </row>
    <row r="1248" spans="7:7" x14ac:dyDescent="0.2">
      <c r="G1248" s="103"/>
    </row>
    <row r="1249" spans="7:7" x14ac:dyDescent="0.2">
      <c r="G1249" s="103"/>
    </row>
    <row r="1250" spans="7:7" x14ac:dyDescent="0.2">
      <c r="G1250" s="103"/>
    </row>
    <row r="1251" spans="7:7" x14ac:dyDescent="0.2">
      <c r="G1251" s="103"/>
    </row>
    <row r="1252" spans="7:7" x14ac:dyDescent="0.2">
      <c r="G1252" s="103"/>
    </row>
    <row r="1253" spans="7:7" x14ac:dyDescent="0.2">
      <c r="G1253" s="103"/>
    </row>
    <row r="1254" spans="7:7" x14ac:dyDescent="0.2">
      <c r="G1254" s="103"/>
    </row>
    <row r="1255" spans="7:7" x14ac:dyDescent="0.2">
      <c r="G1255" s="103"/>
    </row>
    <row r="1256" spans="7:7" x14ac:dyDescent="0.2">
      <c r="G1256" s="103"/>
    </row>
    <row r="1257" spans="7:7" x14ac:dyDescent="0.2">
      <c r="G1257" s="103"/>
    </row>
    <row r="1258" spans="7:7" x14ac:dyDescent="0.2">
      <c r="G1258" s="103"/>
    </row>
    <row r="1259" spans="7:7" x14ac:dyDescent="0.2">
      <c r="G1259" s="103"/>
    </row>
    <row r="1260" spans="7:7" x14ac:dyDescent="0.2">
      <c r="G1260" s="103"/>
    </row>
    <row r="1261" spans="7:7" x14ac:dyDescent="0.2">
      <c r="G1261" s="103"/>
    </row>
    <row r="1262" spans="7:7" x14ac:dyDescent="0.2">
      <c r="G1262" s="103"/>
    </row>
    <row r="1263" spans="7:7" x14ac:dyDescent="0.2">
      <c r="G1263" s="103"/>
    </row>
    <row r="1264" spans="7:7" x14ac:dyDescent="0.2">
      <c r="G1264" s="103"/>
    </row>
    <row r="1265" spans="7:7" x14ac:dyDescent="0.2">
      <c r="G1265" s="103"/>
    </row>
    <row r="1266" spans="7:7" x14ac:dyDescent="0.2">
      <c r="G1266" s="103"/>
    </row>
    <row r="1267" spans="7:7" x14ac:dyDescent="0.2">
      <c r="G1267" s="103"/>
    </row>
    <row r="1268" spans="7:7" x14ac:dyDescent="0.2">
      <c r="G1268" s="103"/>
    </row>
    <row r="1269" spans="7:7" x14ac:dyDescent="0.2">
      <c r="G1269" s="103"/>
    </row>
    <row r="1270" spans="7:7" x14ac:dyDescent="0.2">
      <c r="G1270" s="103"/>
    </row>
    <row r="1271" spans="7:7" x14ac:dyDescent="0.2">
      <c r="G1271" s="103"/>
    </row>
    <row r="1272" spans="7:7" x14ac:dyDescent="0.2">
      <c r="G1272" s="103"/>
    </row>
    <row r="1273" spans="7:7" x14ac:dyDescent="0.2">
      <c r="G1273" s="103"/>
    </row>
    <row r="1274" spans="7:7" x14ac:dyDescent="0.2">
      <c r="G1274" s="103"/>
    </row>
    <row r="1275" spans="7:7" x14ac:dyDescent="0.2">
      <c r="G1275" s="103"/>
    </row>
    <row r="1276" spans="7:7" x14ac:dyDescent="0.2">
      <c r="G1276" s="103"/>
    </row>
    <row r="1277" spans="7:7" x14ac:dyDescent="0.2">
      <c r="G1277" s="103"/>
    </row>
    <row r="1278" spans="7:7" x14ac:dyDescent="0.2">
      <c r="G1278" s="103"/>
    </row>
    <row r="1279" spans="7:7" x14ac:dyDescent="0.2">
      <c r="G1279" s="103"/>
    </row>
    <row r="1280" spans="7:7" x14ac:dyDescent="0.2">
      <c r="G1280" s="103"/>
    </row>
    <row r="1281" spans="7:7" x14ac:dyDescent="0.2">
      <c r="G1281" s="103"/>
    </row>
    <row r="1282" spans="7:7" x14ac:dyDescent="0.2">
      <c r="G1282" s="103"/>
    </row>
    <row r="1283" spans="7:7" x14ac:dyDescent="0.2">
      <c r="G1283" s="103"/>
    </row>
    <row r="1284" spans="7:7" x14ac:dyDescent="0.2">
      <c r="G1284" s="103"/>
    </row>
    <row r="1285" spans="7:7" x14ac:dyDescent="0.2">
      <c r="G1285" s="103"/>
    </row>
    <row r="1286" spans="7:7" x14ac:dyDescent="0.2">
      <c r="G1286" s="103"/>
    </row>
    <row r="1287" spans="7:7" x14ac:dyDescent="0.2">
      <c r="G1287" s="103"/>
    </row>
    <row r="1288" spans="7:7" x14ac:dyDescent="0.2">
      <c r="G1288" s="103"/>
    </row>
    <row r="1289" spans="7:7" x14ac:dyDescent="0.2">
      <c r="G1289" s="103"/>
    </row>
    <row r="1290" spans="7:7" x14ac:dyDescent="0.2">
      <c r="G1290" s="103"/>
    </row>
    <row r="1291" spans="7:7" x14ac:dyDescent="0.2">
      <c r="G1291" s="103"/>
    </row>
    <row r="1292" spans="7:7" x14ac:dyDescent="0.2">
      <c r="G1292" s="103"/>
    </row>
    <row r="1293" spans="7:7" x14ac:dyDescent="0.2">
      <c r="G1293" s="103"/>
    </row>
    <row r="1294" spans="7:7" x14ac:dyDescent="0.2">
      <c r="G1294" s="103"/>
    </row>
    <row r="1295" spans="7:7" x14ac:dyDescent="0.2">
      <c r="G1295" s="103"/>
    </row>
    <row r="1296" spans="7:7" x14ac:dyDescent="0.2">
      <c r="G1296" s="103"/>
    </row>
    <row r="1297" spans="7:7" x14ac:dyDescent="0.2">
      <c r="G1297" s="103"/>
    </row>
    <row r="1298" spans="7:7" x14ac:dyDescent="0.2">
      <c r="G1298" s="103"/>
    </row>
    <row r="1299" spans="7:7" x14ac:dyDescent="0.2">
      <c r="G1299" s="103"/>
    </row>
    <row r="1300" spans="7:7" x14ac:dyDescent="0.2">
      <c r="G1300" s="103"/>
    </row>
    <row r="1301" spans="7:7" x14ac:dyDescent="0.2">
      <c r="G1301" s="103"/>
    </row>
    <row r="1302" spans="7:7" x14ac:dyDescent="0.2">
      <c r="G1302" s="103"/>
    </row>
    <row r="1303" spans="7:7" x14ac:dyDescent="0.2">
      <c r="G1303" s="103"/>
    </row>
    <row r="1304" spans="7:7" x14ac:dyDescent="0.2">
      <c r="G1304" s="103"/>
    </row>
    <row r="1305" spans="7:7" x14ac:dyDescent="0.2">
      <c r="G1305" s="103"/>
    </row>
    <row r="1306" spans="7:7" x14ac:dyDescent="0.2">
      <c r="G1306" s="103"/>
    </row>
    <row r="1307" spans="7:7" x14ac:dyDescent="0.2">
      <c r="G1307" s="103"/>
    </row>
    <row r="1308" spans="7:7" x14ac:dyDescent="0.2">
      <c r="G1308" s="103"/>
    </row>
    <row r="1309" spans="7:7" x14ac:dyDescent="0.2">
      <c r="G1309" s="103"/>
    </row>
    <row r="1310" spans="7:7" x14ac:dyDescent="0.2">
      <c r="G1310" s="103"/>
    </row>
    <row r="1311" spans="7:7" x14ac:dyDescent="0.2">
      <c r="G1311" s="103"/>
    </row>
    <row r="1312" spans="7:7" x14ac:dyDescent="0.2">
      <c r="G1312" s="103"/>
    </row>
    <row r="1313" spans="7:7" x14ac:dyDescent="0.2">
      <c r="G1313" s="103"/>
    </row>
    <row r="1314" spans="7:7" x14ac:dyDescent="0.2">
      <c r="G1314" s="103"/>
    </row>
    <row r="1315" spans="7:7" x14ac:dyDescent="0.2">
      <c r="G1315" s="103"/>
    </row>
    <row r="1316" spans="7:7" x14ac:dyDescent="0.2">
      <c r="G1316" s="103"/>
    </row>
    <row r="1317" spans="7:7" x14ac:dyDescent="0.2">
      <c r="G1317" s="103"/>
    </row>
    <row r="1318" spans="7:7" x14ac:dyDescent="0.2">
      <c r="G1318" s="103"/>
    </row>
    <row r="1319" spans="7:7" x14ac:dyDescent="0.2">
      <c r="G1319" s="103"/>
    </row>
    <row r="1320" spans="7:7" x14ac:dyDescent="0.2">
      <c r="G1320" s="103"/>
    </row>
    <row r="1321" spans="7:7" x14ac:dyDescent="0.2">
      <c r="G1321" s="103"/>
    </row>
    <row r="1322" spans="7:7" x14ac:dyDescent="0.2">
      <c r="G1322" s="103"/>
    </row>
    <row r="1323" spans="7:7" x14ac:dyDescent="0.2">
      <c r="G1323" s="103"/>
    </row>
    <row r="1324" spans="7:7" x14ac:dyDescent="0.2">
      <c r="G1324" s="103"/>
    </row>
    <row r="1325" spans="7:7" x14ac:dyDescent="0.2">
      <c r="G1325" s="103"/>
    </row>
    <row r="1326" spans="7:7" x14ac:dyDescent="0.2">
      <c r="G1326" s="103"/>
    </row>
    <row r="1327" spans="7:7" x14ac:dyDescent="0.2">
      <c r="G1327" s="103"/>
    </row>
    <row r="1328" spans="7:7" x14ac:dyDescent="0.2">
      <c r="G1328" s="103"/>
    </row>
    <row r="1329" spans="7:7" x14ac:dyDescent="0.2">
      <c r="G1329" s="103"/>
    </row>
    <row r="1330" spans="7:7" x14ac:dyDescent="0.2">
      <c r="G1330" s="103"/>
    </row>
    <row r="1331" spans="7:7" x14ac:dyDescent="0.2">
      <c r="G1331" s="103"/>
    </row>
    <row r="1332" spans="7:7" x14ac:dyDescent="0.2">
      <c r="G1332" s="103"/>
    </row>
    <row r="1333" spans="7:7" x14ac:dyDescent="0.2">
      <c r="G1333" s="103"/>
    </row>
    <row r="1334" spans="7:7" x14ac:dyDescent="0.2">
      <c r="G1334" s="103"/>
    </row>
    <row r="1335" spans="7:7" x14ac:dyDescent="0.2">
      <c r="G1335" s="103"/>
    </row>
    <row r="1336" spans="7:7" x14ac:dyDescent="0.2">
      <c r="G1336" s="103"/>
    </row>
    <row r="1337" spans="7:7" x14ac:dyDescent="0.2">
      <c r="G1337" s="103"/>
    </row>
    <row r="1338" spans="7:7" x14ac:dyDescent="0.2">
      <c r="G1338" s="103"/>
    </row>
    <row r="1339" spans="7:7" x14ac:dyDescent="0.2">
      <c r="G1339" s="103"/>
    </row>
    <row r="1340" spans="7:7" x14ac:dyDescent="0.2">
      <c r="G1340" s="103"/>
    </row>
    <row r="1341" spans="7:7" x14ac:dyDescent="0.2">
      <c r="G1341" s="103"/>
    </row>
    <row r="1342" spans="7:7" x14ac:dyDescent="0.2">
      <c r="G1342" s="103"/>
    </row>
    <row r="1343" spans="7:7" x14ac:dyDescent="0.2">
      <c r="G1343" s="103"/>
    </row>
    <row r="1344" spans="7:7" x14ac:dyDescent="0.2">
      <c r="G1344" s="103"/>
    </row>
    <row r="1345" spans="7:7" x14ac:dyDescent="0.2">
      <c r="G1345" s="103"/>
    </row>
    <row r="1346" spans="7:7" x14ac:dyDescent="0.2">
      <c r="G1346" s="103"/>
    </row>
    <row r="1347" spans="7:7" x14ac:dyDescent="0.2">
      <c r="G1347" s="103"/>
    </row>
    <row r="1348" spans="7:7" x14ac:dyDescent="0.2">
      <c r="G1348" s="103"/>
    </row>
    <row r="1349" spans="7:7" x14ac:dyDescent="0.2">
      <c r="G1349" s="103"/>
    </row>
    <row r="1350" spans="7:7" x14ac:dyDescent="0.2">
      <c r="G1350" s="103"/>
    </row>
    <row r="1351" spans="7:7" x14ac:dyDescent="0.2">
      <c r="G1351" s="103"/>
    </row>
    <row r="1352" spans="7:7" x14ac:dyDescent="0.2">
      <c r="G1352" s="103"/>
    </row>
    <row r="1353" spans="7:7" x14ac:dyDescent="0.2">
      <c r="G1353" s="103"/>
    </row>
    <row r="1354" spans="7:7" x14ac:dyDescent="0.2">
      <c r="G1354" s="103"/>
    </row>
    <row r="1355" spans="7:7" x14ac:dyDescent="0.2">
      <c r="G1355" s="103"/>
    </row>
    <row r="1356" spans="7:7" x14ac:dyDescent="0.2">
      <c r="G1356" s="103"/>
    </row>
    <row r="1357" spans="7:7" x14ac:dyDescent="0.2">
      <c r="G1357" s="103"/>
    </row>
    <row r="1358" spans="7:7" x14ac:dyDescent="0.2">
      <c r="G1358" s="103"/>
    </row>
    <row r="1359" spans="7:7" x14ac:dyDescent="0.2">
      <c r="G1359" s="103"/>
    </row>
    <row r="1360" spans="7:7" x14ac:dyDescent="0.2">
      <c r="G1360" s="103"/>
    </row>
    <row r="1361" spans="7:7" x14ac:dyDescent="0.2">
      <c r="G1361" s="103"/>
    </row>
    <row r="1362" spans="7:7" x14ac:dyDescent="0.2">
      <c r="G1362" s="103"/>
    </row>
    <row r="1363" spans="7:7" x14ac:dyDescent="0.2">
      <c r="G1363" s="103"/>
    </row>
    <row r="1364" spans="7:7" x14ac:dyDescent="0.2">
      <c r="G1364" s="103"/>
    </row>
    <row r="1365" spans="7:7" x14ac:dyDescent="0.2">
      <c r="G1365" s="103"/>
    </row>
    <row r="1366" spans="7:7" x14ac:dyDescent="0.2">
      <c r="G1366" s="103"/>
    </row>
    <row r="1367" spans="7:7" x14ac:dyDescent="0.2">
      <c r="G1367" s="103"/>
    </row>
    <row r="1368" spans="7:7" x14ac:dyDescent="0.2">
      <c r="G1368" s="103"/>
    </row>
    <row r="1369" spans="7:7" x14ac:dyDescent="0.2">
      <c r="G1369" s="103"/>
    </row>
    <row r="1370" spans="7:7" x14ac:dyDescent="0.2">
      <c r="G1370" s="103"/>
    </row>
    <row r="1371" spans="7:7" x14ac:dyDescent="0.2">
      <c r="G1371" s="103"/>
    </row>
    <row r="1372" spans="7:7" x14ac:dyDescent="0.2">
      <c r="G1372" s="103"/>
    </row>
    <row r="1373" spans="7:7" x14ac:dyDescent="0.2">
      <c r="G1373" s="103"/>
    </row>
    <row r="1374" spans="7:7" x14ac:dyDescent="0.2">
      <c r="G1374" s="103"/>
    </row>
    <row r="1375" spans="7:7" x14ac:dyDescent="0.2">
      <c r="G1375" s="103"/>
    </row>
    <row r="1376" spans="7:7" x14ac:dyDescent="0.2">
      <c r="G1376" s="103"/>
    </row>
    <row r="1377" spans="7:7" x14ac:dyDescent="0.2">
      <c r="G1377" s="103"/>
    </row>
    <row r="1378" spans="7:7" x14ac:dyDescent="0.2">
      <c r="G1378" s="103"/>
    </row>
    <row r="1379" spans="7:7" x14ac:dyDescent="0.2">
      <c r="G1379" s="103"/>
    </row>
    <row r="1380" spans="7:7" x14ac:dyDescent="0.2">
      <c r="G1380" s="103"/>
    </row>
    <row r="1381" spans="7:7" x14ac:dyDescent="0.2">
      <c r="G1381" s="103"/>
    </row>
    <row r="1382" spans="7:7" x14ac:dyDescent="0.2">
      <c r="G1382" s="103"/>
    </row>
    <row r="1383" spans="7:7" x14ac:dyDescent="0.2">
      <c r="G1383" s="103"/>
    </row>
    <row r="1384" spans="7:7" x14ac:dyDescent="0.2">
      <c r="G1384" s="103"/>
    </row>
    <row r="1385" spans="7:7" x14ac:dyDescent="0.2">
      <c r="G1385" s="103"/>
    </row>
    <row r="1386" spans="7:7" x14ac:dyDescent="0.2">
      <c r="G1386" s="103"/>
    </row>
    <row r="1387" spans="7:7" x14ac:dyDescent="0.2">
      <c r="G1387" s="103"/>
    </row>
    <row r="1388" spans="7:7" x14ac:dyDescent="0.2">
      <c r="G1388" s="103"/>
    </row>
    <row r="1389" spans="7:7" x14ac:dyDescent="0.2">
      <c r="G1389" s="103"/>
    </row>
    <row r="1390" spans="7:7" x14ac:dyDescent="0.2">
      <c r="G1390" s="103"/>
    </row>
    <row r="1391" spans="7:7" x14ac:dyDescent="0.2">
      <c r="G1391" s="103"/>
    </row>
    <row r="1392" spans="7:7" x14ac:dyDescent="0.2">
      <c r="G1392" s="103"/>
    </row>
    <row r="1393" spans="7:7" x14ac:dyDescent="0.2">
      <c r="G1393" s="103"/>
    </row>
    <row r="1394" spans="7:7" x14ac:dyDescent="0.2">
      <c r="G1394" s="103"/>
    </row>
    <row r="1395" spans="7:7" x14ac:dyDescent="0.2">
      <c r="G1395" s="103"/>
    </row>
    <row r="1396" spans="7:7" x14ac:dyDescent="0.2">
      <c r="G1396" s="103"/>
    </row>
    <row r="1397" spans="7:7" x14ac:dyDescent="0.2">
      <c r="G1397" s="103"/>
    </row>
    <row r="1398" spans="7:7" x14ac:dyDescent="0.2">
      <c r="G1398" s="103"/>
    </row>
    <row r="1399" spans="7:7" x14ac:dyDescent="0.2">
      <c r="G1399" s="103"/>
    </row>
    <row r="1400" spans="7:7" x14ac:dyDescent="0.2">
      <c r="G1400" s="103"/>
    </row>
    <row r="1401" spans="7:7" x14ac:dyDescent="0.2">
      <c r="G1401" s="103"/>
    </row>
    <row r="1402" spans="7:7" x14ac:dyDescent="0.2">
      <c r="G1402" s="103"/>
    </row>
    <row r="1403" spans="7:7" x14ac:dyDescent="0.2">
      <c r="G1403" s="103"/>
    </row>
    <row r="1404" spans="7:7" x14ac:dyDescent="0.2">
      <c r="G1404" s="103"/>
    </row>
    <row r="1405" spans="7:7" x14ac:dyDescent="0.2">
      <c r="G1405" s="103"/>
    </row>
    <row r="1406" spans="7:7" x14ac:dyDescent="0.2">
      <c r="G1406" s="103"/>
    </row>
    <row r="1407" spans="7:7" x14ac:dyDescent="0.2">
      <c r="G1407" s="103"/>
    </row>
    <row r="1408" spans="7:7" x14ac:dyDescent="0.2">
      <c r="G1408" s="103"/>
    </row>
    <row r="1409" spans="7:7" x14ac:dyDescent="0.2">
      <c r="G1409" s="103"/>
    </row>
    <row r="1410" spans="7:7" x14ac:dyDescent="0.2">
      <c r="G1410" s="103"/>
    </row>
    <row r="1411" spans="7:7" x14ac:dyDescent="0.2">
      <c r="G1411" s="103"/>
    </row>
    <row r="1412" spans="7:7" x14ac:dyDescent="0.2">
      <c r="G1412" s="103"/>
    </row>
    <row r="1413" spans="7:7" x14ac:dyDescent="0.2">
      <c r="G1413" s="103"/>
    </row>
    <row r="1414" spans="7:7" x14ac:dyDescent="0.2">
      <c r="G1414" s="103"/>
    </row>
    <row r="1415" spans="7:7" x14ac:dyDescent="0.2">
      <c r="G1415" s="103"/>
    </row>
    <row r="1416" spans="7:7" x14ac:dyDescent="0.2">
      <c r="G1416" s="103"/>
    </row>
    <row r="1417" spans="7:7" x14ac:dyDescent="0.2">
      <c r="G1417" s="103"/>
    </row>
    <row r="1418" spans="7:7" x14ac:dyDescent="0.2">
      <c r="G1418" s="103"/>
    </row>
    <row r="1419" spans="7:7" x14ac:dyDescent="0.2">
      <c r="G1419" s="103"/>
    </row>
    <row r="1420" spans="7:7" x14ac:dyDescent="0.2">
      <c r="G1420" s="103"/>
    </row>
    <row r="1421" spans="7:7" x14ac:dyDescent="0.2">
      <c r="G1421" s="103"/>
    </row>
    <row r="1422" spans="7:7" x14ac:dyDescent="0.2">
      <c r="G1422" s="103"/>
    </row>
    <row r="1423" spans="7:7" x14ac:dyDescent="0.2">
      <c r="G1423" s="103"/>
    </row>
    <row r="1424" spans="7:7" x14ac:dyDescent="0.2">
      <c r="G1424" s="103"/>
    </row>
    <row r="1425" spans="7:7" x14ac:dyDescent="0.2">
      <c r="G1425" s="103"/>
    </row>
    <row r="1426" spans="7:7" x14ac:dyDescent="0.2">
      <c r="G1426" s="103"/>
    </row>
    <row r="1427" spans="7:7" x14ac:dyDescent="0.2">
      <c r="G1427" s="103"/>
    </row>
    <row r="1428" spans="7:7" x14ac:dyDescent="0.2">
      <c r="G1428" s="103"/>
    </row>
    <row r="1429" spans="7:7" x14ac:dyDescent="0.2">
      <c r="G1429" s="103"/>
    </row>
    <row r="1430" spans="7:7" x14ac:dyDescent="0.2">
      <c r="G1430" s="103"/>
    </row>
    <row r="1431" spans="7:7" x14ac:dyDescent="0.2">
      <c r="G1431" s="103"/>
    </row>
    <row r="1432" spans="7:7" x14ac:dyDescent="0.2">
      <c r="G1432" s="103"/>
    </row>
    <row r="1433" spans="7:7" x14ac:dyDescent="0.2">
      <c r="G1433" s="103"/>
    </row>
    <row r="1434" spans="7:7" x14ac:dyDescent="0.2">
      <c r="G1434" s="103"/>
    </row>
    <row r="1435" spans="7:7" x14ac:dyDescent="0.2">
      <c r="G1435" s="103"/>
    </row>
    <row r="1436" spans="7:7" x14ac:dyDescent="0.2">
      <c r="G1436" s="103"/>
    </row>
    <row r="1437" spans="7:7" x14ac:dyDescent="0.2">
      <c r="G1437" s="103"/>
    </row>
    <row r="1438" spans="7:7" x14ac:dyDescent="0.2">
      <c r="G1438" s="103"/>
    </row>
    <row r="1439" spans="7:7" x14ac:dyDescent="0.2">
      <c r="G1439" s="103"/>
    </row>
    <row r="1440" spans="7:7" x14ac:dyDescent="0.2">
      <c r="G1440" s="103"/>
    </row>
    <row r="1441" spans="7:7" x14ac:dyDescent="0.2">
      <c r="G1441" s="103"/>
    </row>
    <row r="1442" spans="7:7" x14ac:dyDescent="0.2">
      <c r="G1442" s="103"/>
    </row>
    <row r="1443" spans="7:7" x14ac:dyDescent="0.2">
      <c r="G1443" s="103"/>
    </row>
    <row r="1444" spans="7:7" x14ac:dyDescent="0.2">
      <c r="G1444" s="103"/>
    </row>
    <row r="1445" spans="7:7" x14ac:dyDescent="0.2">
      <c r="G1445" s="103"/>
    </row>
    <row r="1446" spans="7:7" x14ac:dyDescent="0.2">
      <c r="G1446" s="103"/>
    </row>
    <row r="1447" spans="7:7" x14ac:dyDescent="0.2">
      <c r="G1447" s="103"/>
    </row>
    <row r="1448" spans="7:7" x14ac:dyDescent="0.2">
      <c r="G1448" s="103"/>
    </row>
    <row r="1449" spans="7:7" x14ac:dyDescent="0.2">
      <c r="G1449" s="103"/>
    </row>
    <row r="1450" spans="7:7" x14ac:dyDescent="0.2">
      <c r="G1450" s="103"/>
    </row>
    <row r="1451" spans="7:7" x14ac:dyDescent="0.2">
      <c r="G1451" s="103"/>
    </row>
    <row r="1452" spans="7:7" x14ac:dyDescent="0.2">
      <c r="G1452" s="103"/>
    </row>
    <row r="1453" spans="7:7" x14ac:dyDescent="0.2">
      <c r="G1453" s="103"/>
    </row>
    <row r="1454" spans="7:7" x14ac:dyDescent="0.2">
      <c r="G1454" s="103"/>
    </row>
    <row r="1455" spans="7:7" x14ac:dyDescent="0.2">
      <c r="G1455" s="103"/>
    </row>
    <row r="1456" spans="7:7" x14ac:dyDescent="0.2">
      <c r="G1456" s="103"/>
    </row>
    <row r="1457" spans="7:7" x14ac:dyDescent="0.2">
      <c r="G1457" s="103"/>
    </row>
    <row r="1458" spans="7:7" x14ac:dyDescent="0.2">
      <c r="G1458" s="103"/>
    </row>
    <row r="1459" spans="7:7" x14ac:dyDescent="0.2">
      <c r="G1459" s="103"/>
    </row>
    <row r="1460" spans="7:7" x14ac:dyDescent="0.2">
      <c r="G1460" s="103"/>
    </row>
    <row r="1461" spans="7:7" x14ac:dyDescent="0.2">
      <c r="G1461" s="103"/>
    </row>
    <row r="1462" spans="7:7" x14ac:dyDescent="0.2">
      <c r="G1462" s="103"/>
    </row>
    <row r="1463" spans="7:7" x14ac:dyDescent="0.2">
      <c r="G1463" s="103"/>
    </row>
    <row r="1464" spans="7:7" x14ac:dyDescent="0.2">
      <c r="G1464" s="103"/>
    </row>
    <row r="1465" spans="7:7" x14ac:dyDescent="0.2">
      <c r="G1465" s="103"/>
    </row>
    <row r="1466" spans="7:7" x14ac:dyDescent="0.2">
      <c r="G1466" s="103"/>
    </row>
    <row r="1467" spans="7:7" x14ac:dyDescent="0.2">
      <c r="G1467" s="103"/>
    </row>
    <row r="1468" spans="7:7" x14ac:dyDescent="0.2">
      <c r="G1468" s="103"/>
    </row>
    <row r="1469" spans="7:7" x14ac:dyDescent="0.2">
      <c r="G1469" s="103"/>
    </row>
    <row r="1470" spans="7:7" x14ac:dyDescent="0.2">
      <c r="G1470" s="103"/>
    </row>
    <row r="1471" spans="7:7" x14ac:dyDescent="0.2">
      <c r="G1471" s="103"/>
    </row>
    <row r="1472" spans="7:7" x14ac:dyDescent="0.2">
      <c r="G1472" s="103"/>
    </row>
    <row r="1473" spans="7:7" x14ac:dyDescent="0.2">
      <c r="G1473" s="103"/>
    </row>
    <row r="1474" spans="7:7" x14ac:dyDescent="0.2">
      <c r="G1474" s="103"/>
    </row>
    <row r="1475" spans="7:7" x14ac:dyDescent="0.2">
      <c r="G1475" s="103"/>
    </row>
    <row r="1476" spans="7:7" x14ac:dyDescent="0.2">
      <c r="G1476" s="103"/>
    </row>
    <row r="1477" spans="7:7" x14ac:dyDescent="0.2">
      <c r="G1477" s="103"/>
    </row>
    <row r="1478" spans="7:7" x14ac:dyDescent="0.2">
      <c r="G1478" s="103"/>
    </row>
    <row r="1479" spans="7:7" x14ac:dyDescent="0.2">
      <c r="G1479" s="103"/>
    </row>
    <row r="1480" spans="7:7" x14ac:dyDescent="0.2">
      <c r="G1480" s="103"/>
    </row>
    <row r="1481" spans="7:7" x14ac:dyDescent="0.2">
      <c r="G1481" s="103"/>
    </row>
    <row r="1482" spans="7:7" x14ac:dyDescent="0.2">
      <c r="G1482" s="103"/>
    </row>
    <row r="1483" spans="7:7" x14ac:dyDescent="0.2">
      <c r="G1483" s="103"/>
    </row>
    <row r="1484" spans="7:7" x14ac:dyDescent="0.2">
      <c r="G1484" s="103"/>
    </row>
    <row r="1485" spans="7:7" x14ac:dyDescent="0.2">
      <c r="G1485" s="103"/>
    </row>
    <row r="1486" spans="7:7" x14ac:dyDescent="0.2">
      <c r="G1486" s="103"/>
    </row>
    <row r="1487" spans="7:7" x14ac:dyDescent="0.2">
      <c r="G1487" s="103"/>
    </row>
    <row r="1488" spans="7:7" x14ac:dyDescent="0.2">
      <c r="G1488" s="103"/>
    </row>
    <row r="1489" spans="7:7" x14ac:dyDescent="0.2">
      <c r="G1489" s="103"/>
    </row>
    <row r="1490" spans="7:7" x14ac:dyDescent="0.2">
      <c r="G1490" s="103"/>
    </row>
    <row r="1491" spans="7:7" x14ac:dyDescent="0.2">
      <c r="G1491" s="103"/>
    </row>
    <row r="1492" spans="7:7" x14ac:dyDescent="0.2">
      <c r="G1492" s="103"/>
    </row>
    <row r="1493" spans="7:7" x14ac:dyDescent="0.2">
      <c r="G1493" s="103"/>
    </row>
    <row r="1494" spans="7:7" x14ac:dyDescent="0.2">
      <c r="G1494" s="103"/>
    </row>
    <row r="1495" spans="7:7" x14ac:dyDescent="0.2">
      <c r="G1495" s="103"/>
    </row>
    <row r="1496" spans="7:7" x14ac:dyDescent="0.2">
      <c r="G1496" s="103"/>
    </row>
    <row r="1497" spans="7:7" x14ac:dyDescent="0.2">
      <c r="G1497" s="103"/>
    </row>
    <row r="1498" spans="7:7" x14ac:dyDescent="0.2">
      <c r="G1498" s="103"/>
    </row>
    <row r="1499" spans="7:7" x14ac:dyDescent="0.2">
      <c r="G1499" s="103"/>
    </row>
    <row r="1500" spans="7:7" x14ac:dyDescent="0.2">
      <c r="G1500" s="103"/>
    </row>
    <row r="1501" spans="7:7" x14ac:dyDescent="0.2">
      <c r="G1501" s="103"/>
    </row>
    <row r="1502" spans="7:7" x14ac:dyDescent="0.2">
      <c r="G1502" s="103"/>
    </row>
    <row r="1503" spans="7:7" x14ac:dyDescent="0.2">
      <c r="G1503" s="103"/>
    </row>
    <row r="1504" spans="7:7" x14ac:dyDescent="0.2">
      <c r="G1504" s="103"/>
    </row>
    <row r="1505" spans="7:7" x14ac:dyDescent="0.2">
      <c r="G1505" s="103"/>
    </row>
    <row r="1506" spans="7:7" x14ac:dyDescent="0.2">
      <c r="G1506" s="103"/>
    </row>
    <row r="1507" spans="7:7" x14ac:dyDescent="0.2">
      <c r="G1507" s="103"/>
    </row>
    <row r="1508" spans="7:7" x14ac:dyDescent="0.2">
      <c r="G1508" s="103"/>
    </row>
    <row r="1509" spans="7:7" x14ac:dyDescent="0.2">
      <c r="G1509" s="103"/>
    </row>
    <row r="1510" spans="7:7" x14ac:dyDescent="0.2">
      <c r="G1510" s="103"/>
    </row>
    <row r="1511" spans="7:7" x14ac:dyDescent="0.2">
      <c r="G1511" s="103"/>
    </row>
    <row r="1512" spans="7:7" x14ac:dyDescent="0.2">
      <c r="G1512" s="103"/>
    </row>
  </sheetData>
  <mergeCells count="5">
    <mergeCell ref="S1:S8"/>
    <mergeCell ref="O35:P35"/>
    <mergeCell ref="H1:K1"/>
    <mergeCell ref="N34:Q34"/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4:BG267"/>
  <sheetViews>
    <sheetView tabSelected="1" topLeftCell="AO1" zoomScaleNormal="62" workbookViewId="0">
      <selection activeCell="BG7" sqref="BG7"/>
    </sheetView>
  </sheetViews>
  <sheetFormatPr baseColWidth="10" defaultColWidth="11.1640625" defaultRowHeight="16" x14ac:dyDescent="0.2"/>
  <cols>
    <col min="1" max="2" width="11.1640625" style="53"/>
    <col min="3" max="3" width="24.1640625" style="53" customWidth="1"/>
    <col min="4" max="4" width="23.1640625" style="53" customWidth="1"/>
    <col min="5" max="5" width="26.1640625" style="53" customWidth="1"/>
    <col min="6" max="6" width="19" style="54" bestFit="1" customWidth="1"/>
    <col min="7" max="8" width="11.1640625" style="54"/>
    <col min="9" max="9" width="3.5" style="54" customWidth="1"/>
    <col min="10" max="11" width="11.1640625" style="54"/>
    <col min="12" max="12" width="15" style="54" customWidth="1"/>
    <col min="13" max="13" width="14.83203125" style="54" customWidth="1"/>
    <col min="14" max="14" width="15" style="54" bestFit="1" customWidth="1"/>
    <col min="15" max="15" width="11.83203125" style="54" bestFit="1" customWidth="1"/>
    <col min="16" max="17" width="15" style="54" bestFit="1" customWidth="1"/>
    <col min="18" max="18" width="15.6640625" style="54" bestFit="1" customWidth="1"/>
    <col min="19" max="19" width="15.5" style="54" bestFit="1" customWidth="1"/>
    <col min="20" max="20" width="15.83203125" style="54" bestFit="1" customWidth="1"/>
    <col min="21" max="21" width="15" style="54" bestFit="1" customWidth="1"/>
    <col min="22" max="23" width="11.1640625" style="54"/>
    <col min="24" max="24" width="22.6640625" style="54" bestFit="1" customWidth="1"/>
    <col min="25" max="25" width="22.1640625" style="54" bestFit="1" customWidth="1"/>
    <col min="26" max="26" width="21.6640625" style="54" bestFit="1" customWidth="1"/>
    <col min="27" max="27" width="29.33203125" style="54" customWidth="1"/>
    <col min="28" max="28" width="22.1640625" style="54" bestFit="1" customWidth="1"/>
    <col min="29" max="29" width="21.33203125" style="54" bestFit="1" customWidth="1"/>
    <col min="30" max="32" width="11.1640625" style="54"/>
    <col min="33" max="33" width="18.6640625" style="54" bestFit="1" customWidth="1"/>
    <col min="34" max="36" width="11.1640625" style="54"/>
    <col min="37" max="37" width="13" style="54" bestFit="1" customWidth="1"/>
    <col min="38" max="38" width="14.6640625" style="54" bestFit="1" customWidth="1"/>
    <col min="39" max="39" width="19.33203125" style="54" bestFit="1" customWidth="1"/>
    <col min="40" max="40" width="16.83203125" style="54" bestFit="1" customWidth="1"/>
    <col min="41" max="41" width="29.6640625" style="54" bestFit="1" customWidth="1"/>
    <col min="42" max="42" width="35.33203125" style="54" bestFit="1" customWidth="1"/>
    <col min="43" max="43" width="22.5" style="54" bestFit="1" customWidth="1"/>
    <col min="44" max="44" width="23" style="54" bestFit="1" customWidth="1"/>
    <col min="45" max="45" width="25.33203125" style="54" bestFit="1" customWidth="1"/>
    <col min="46" max="54" width="11.1640625" style="54"/>
    <col min="55" max="55" width="29.6640625" style="54" bestFit="1" customWidth="1"/>
    <col min="56" max="56" width="32.83203125" style="54" bestFit="1" customWidth="1"/>
    <col min="57" max="57" width="23.6640625" style="54" customWidth="1"/>
    <col min="58" max="58" width="26.6640625" style="54" bestFit="1" customWidth="1"/>
    <col min="59" max="59" width="11.83203125" style="54" bestFit="1" customWidth="1"/>
    <col min="60" max="16384" width="11.1640625" style="54"/>
  </cols>
  <sheetData>
    <row r="4" spans="2:59" ht="16" customHeight="1" x14ac:dyDescent="0.2">
      <c r="B4" s="191" t="s">
        <v>46</v>
      </c>
      <c r="C4" s="191"/>
      <c r="D4" s="191"/>
      <c r="E4" s="191"/>
      <c r="G4" s="192" t="s">
        <v>114</v>
      </c>
      <c r="H4" s="193"/>
      <c r="I4" s="111"/>
      <c r="J4" s="194" t="s">
        <v>115</v>
      </c>
      <c r="K4" s="195"/>
      <c r="L4" s="111"/>
      <c r="M4" s="188" t="s">
        <v>42</v>
      </c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88"/>
      <c r="Y4" s="188"/>
      <c r="Z4" s="188"/>
      <c r="AA4" s="188"/>
      <c r="AB4" s="188"/>
      <c r="AC4" s="188"/>
    </row>
    <row r="5" spans="2:59" x14ac:dyDescent="0.2">
      <c r="B5" s="52" t="s">
        <v>0</v>
      </c>
      <c r="C5" s="52" t="s">
        <v>1</v>
      </c>
      <c r="D5" s="52" t="s">
        <v>113</v>
      </c>
      <c r="E5" s="52" t="s">
        <v>119</v>
      </c>
      <c r="F5" s="52" t="s">
        <v>114</v>
      </c>
      <c r="G5" s="112" t="s">
        <v>47</v>
      </c>
      <c r="H5" s="113" t="s">
        <v>48</v>
      </c>
      <c r="J5" s="112" t="s">
        <v>47</v>
      </c>
      <c r="K5" s="113" t="s">
        <v>48</v>
      </c>
      <c r="M5" s="72" t="s">
        <v>118</v>
      </c>
      <c r="N5" s="114" t="s">
        <v>120</v>
      </c>
      <c r="P5" s="72" t="s">
        <v>121</v>
      </c>
      <c r="Q5" s="114" t="s">
        <v>126</v>
      </c>
      <c r="S5" s="72" t="s">
        <v>122</v>
      </c>
      <c r="T5" s="114" t="s">
        <v>127</v>
      </c>
      <c r="V5" s="72" t="s">
        <v>123</v>
      </c>
      <c r="W5" s="114" t="s">
        <v>128</v>
      </c>
      <c r="Y5" s="72" t="s">
        <v>124</v>
      </c>
      <c r="Z5" s="114" t="s">
        <v>129</v>
      </c>
      <c r="AA5" s="115"/>
      <c r="AB5" s="72" t="s">
        <v>125</v>
      </c>
      <c r="AC5" s="114" t="s">
        <v>130</v>
      </c>
      <c r="AJ5" s="196" t="s">
        <v>114</v>
      </c>
      <c r="AK5" s="196"/>
      <c r="AL5" s="196"/>
      <c r="AM5" s="196"/>
      <c r="AN5" s="196"/>
      <c r="AO5" s="196"/>
      <c r="AP5" s="196"/>
      <c r="AX5" s="187" t="s">
        <v>115</v>
      </c>
      <c r="AY5" s="187"/>
      <c r="AZ5" s="187"/>
      <c r="BA5" s="187"/>
      <c r="BB5" s="187"/>
      <c r="BC5" s="187"/>
      <c r="BD5" s="187"/>
    </row>
    <row r="6" spans="2:59" x14ac:dyDescent="0.2">
      <c r="B6" s="116">
        <v>43832</v>
      </c>
      <c r="C6" s="61">
        <v>1</v>
      </c>
      <c r="D6" s="117">
        <v>94.900497439999995</v>
      </c>
      <c r="E6" s="117">
        <v>329.80999759999997</v>
      </c>
      <c r="F6" s="118" t="s">
        <v>49</v>
      </c>
      <c r="G6" s="119">
        <f t="shared" ref="G6:G69" si="0">$F$7*C6+$F$9</f>
        <v>92.37074306833685</v>
      </c>
      <c r="H6" s="120">
        <f>ABS((D6-G6)/D6)</f>
        <v>2.6656913713888172E-2</v>
      </c>
      <c r="I6" s="121"/>
      <c r="J6" s="119">
        <f t="shared" ref="J6:J69" si="1">$F$28*C6+$F$30</f>
        <v>347.15955102602487</v>
      </c>
      <c r="K6" s="120">
        <f t="shared" ref="K6:K69" si="2">ABS((E6-J6)/E6)</f>
        <v>5.2604692253952763E-2</v>
      </c>
      <c r="M6" s="57">
        <f t="shared" ref="M6:M69" si="3">D6-G6</f>
        <v>2.5297543716631452</v>
      </c>
      <c r="N6" s="57">
        <f t="shared" ref="N6:N69" si="4">E6-J6</f>
        <v>-17.349553426024897</v>
      </c>
      <c r="P6" s="57" cm="1">
        <f t="array" ref="P6:P267">_xlfn._xlws.SORT(M6:M267)</f>
        <v>-24.195302692245093</v>
      </c>
      <c r="Q6" s="57" cm="1">
        <f t="array" ref="Q6:Q267">_xlfn._xlws.SORT(N6:N267)</f>
        <v>-87.656138691722276</v>
      </c>
      <c r="S6" s="57">
        <f>STANDARDIZE(P6,$F$15,$F$17)</f>
        <v>-2.188459439712406</v>
      </c>
      <c r="T6" s="57">
        <f t="shared" ref="T6:T69" si="5">STANDARDIZE(Q6,$F$36,$F$38)</f>
        <v>-2.8675809872830409</v>
      </c>
      <c r="V6" s="54">
        <v>1</v>
      </c>
      <c r="W6" s="54">
        <v>1</v>
      </c>
      <c r="Y6" s="121">
        <f>(V6-0.5)/262</f>
        <v>1.9083969465648854E-3</v>
      </c>
      <c r="Z6" s="121">
        <f>(W6-0.5)/262</f>
        <v>1.9083969465648854E-3</v>
      </c>
      <c r="AB6" s="121">
        <f>_xlfn.NORM.S.INV(Y6)</f>
        <v>-2.8929192678734181</v>
      </c>
      <c r="AC6" s="121">
        <f>_xlfn.NORM.S.INV(Z6)</f>
        <v>-2.8929192678734181</v>
      </c>
      <c r="AJ6" s="122" t="s">
        <v>50</v>
      </c>
      <c r="AK6" s="122" t="s">
        <v>51</v>
      </c>
      <c r="AL6" s="122" t="s">
        <v>52</v>
      </c>
      <c r="AM6" s="122" t="s">
        <v>53</v>
      </c>
      <c r="AN6" s="122" t="s">
        <v>54</v>
      </c>
      <c r="AO6" s="122" t="s">
        <v>55</v>
      </c>
      <c r="AP6" s="122" t="s">
        <v>56</v>
      </c>
      <c r="AR6" s="189" t="s">
        <v>114</v>
      </c>
      <c r="AS6" s="190"/>
      <c r="AX6" s="72" t="s">
        <v>50</v>
      </c>
      <c r="AY6" s="72" t="s">
        <v>51</v>
      </c>
      <c r="AZ6" s="72" t="s">
        <v>52</v>
      </c>
      <c r="BA6" s="72" t="s">
        <v>53</v>
      </c>
      <c r="BB6" s="72" t="s">
        <v>54</v>
      </c>
      <c r="BC6" s="72" t="s">
        <v>55</v>
      </c>
      <c r="BD6" s="72" t="s">
        <v>56</v>
      </c>
      <c r="BF6" s="189" t="s">
        <v>115</v>
      </c>
      <c r="BG6" s="189"/>
    </row>
    <row r="7" spans="2:59" x14ac:dyDescent="0.2">
      <c r="B7" s="116">
        <v>43833</v>
      </c>
      <c r="C7" s="61">
        <v>2</v>
      </c>
      <c r="D7" s="117">
        <v>93.748497009999994</v>
      </c>
      <c r="E7" s="117">
        <v>325.89999390000003</v>
      </c>
      <c r="F7" s="54">
        <f>SLOPE($D$6:$D$267,$C$6:$C$267)</f>
        <v>0.32564112527816502</v>
      </c>
      <c r="G7" s="119">
        <f t="shared" si="0"/>
        <v>92.696384193615017</v>
      </c>
      <c r="H7" s="120">
        <f t="shared" ref="H7:H70" si="6">ABS((D7-G7)/D7)</f>
        <v>1.1222716629502333E-2</v>
      </c>
      <c r="I7" s="121"/>
      <c r="J7" s="119">
        <f t="shared" si="1"/>
        <v>347.94628270533883</v>
      </c>
      <c r="K7" s="120">
        <f t="shared" si="2"/>
        <v>6.7647404780570644E-2</v>
      </c>
      <c r="M7" s="57">
        <f t="shared" si="3"/>
        <v>1.0521128163849767</v>
      </c>
      <c r="N7" s="57">
        <f t="shared" si="4"/>
        <v>-22.046288805338804</v>
      </c>
      <c r="P7" s="57">
        <v>-24.171019341688776</v>
      </c>
      <c r="Q7" s="57">
        <v>-72.599597150350121</v>
      </c>
      <c r="S7" s="57">
        <f t="shared" ref="S7:S69" si="7">STANDARDIZE(P7,$F$15,$F$17)</f>
        <v>-2.1863238955721855</v>
      </c>
      <c r="T7" s="57">
        <f t="shared" si="5"/>
        <v>-2.3697713547070651</v>
      </c>
      <c r="V7" s="54">
        <v>2</v>
      </c>
      <c r="W7" s="54">
        <v>2</v>
      </c>
      <c r="Y7" s="121">
        <f t="shared" ref="Y7:Y70" si="8">(V7-0.5)/262</f>
        <v>5.7251908396946565E-3</v>
      </c>
      <c r="Z7" s="121">
        <f t="shared" ref="Z7:Z70" si="9">(W7-0.5)/262</f>
        <v>5.7251908396946565E-3</v>
      </c>
      <c r="AB7" s="121">
        <f t="shared" ref="AB7:AC70" si="10">_xlfn.NORM.S.INV(Y7)</f>
        <v>-2.528644881189821</v>
      </c>
      <c r="AC7" s="121">
        <f t="shared" si="10"/>
        <v>-2.528644881189821</v>
      </c>
      <c r="AH7" s="123" t="s">
        <v>57</v>
      </c>
      <c r="AI7" s="124">
        <f>MIN(M6:M262)</f>
        <v>-24.195302692245093</v>
      </c>
      <c r="AJ7" s="57">
        <f>AI7</f>
        <v>-24.195302692245093</v>
      </c>
      <c r="AK7" s="57">
        <f t="shared" ref="AK7:AK23" si="11">AJ7+$AI$11</f>
        <v>-21.056261283309897</v>
      </c>
      <c r="AL7" s="57">
        <f>AVERAGE(AJ7,AK7)</f>
        <v>-22.625781987777493</v>
      </c>
      <c r="AM7" s="54">
        <f>COUNTIF($M$6:$M$257,"&lt;="&amp;AK7)</f>
        <v>2</v>
      </c>
      <c r="AN7" s="59">
        <f>_xlfn.NORM.DIST(AK7,$AI$12,$AI$13,1)</f>
        <v>2.5992382147987284E-2</v>
      </c>
      <c r="AO7" s="125">
        <f t="shared" ref="AO7:AO23" si="12">AN7*SUM($AM$7:$AM$22)</f>
        <v>6.4721031548488339</v>
      </c>
      <c r="AP7" s="76">
        <f>(AM7-AO7)^2/AO7</f>
        <v>3.0901402757502896</v>
      </c>
      <c r="AR7" s="161" t="s">
        <v>58</v>
      </c>
      <c r="AS7" s="162">
        <f>SUM(AP7:AP23)</f>
        <v>36.116363075406476</v>
      </c>
      <c r="AV7" s="123" t="s">
        <v>57</v>
      </c>
      <c r="AW7" s="124">
        <f>MIN(N6:N262)</f>
        <v>-87.656138691722276</v>
      </c>
      <c r="AX7" s="57">
        <f>AW7</f>
        <v>-87.656138691722276</v>
      </c>
      <c r="AY7" s="57">
        <f t="shared" ref="AY7:AY23" si="13">AX7+$AW$11</f>
        <v>-76.705272916688727</v>
      </c>
      <c r="AZ7" s="57">
        <f>AVERAGE(AX7,AY7)</f>
        <v>-82.180705804205502</v>
      </c>
      <c r="BA7" s="54">
        <f>COUNTIF($N$6:$N$257,"&lt;="&amp;AY7)</f>
        <v>1</v>
      </c>
      <c r="BB7" s="59">
        <f>_xlfn.NORM.DIST(AY7,$AW$12,$AW$13,1)</f>
        <v>4.6810657858462352E-3</v>
      </c>
      <c r="BC7" s="125">
        <f t="shared" ref="BC7:BC23" si="14">BB7*SUM($BA$7:$BA$22)</f>
        <v>1.1749475122474051</v>
      </c>
      <c r="BD7" s="76">
        <f>(BA7-BC7)^2/BC7</f>
        <v>2.6049361118278803E-2</v>
      </c>
      <c r="BF7" s="160" t="s">
        <v>58</v>
      </c>
      <c r="BG7" s="163">
        <f>SUM(BD7:BD23)</f>
        <v>23.454628563933131</v>
      </c>
    </row>
    <row r="8" spans="2:59" x14ac:dyDescent="0.2">
      <c r="B8" s="116">
        <v>43836</v>
      </c>
      <c r="C8" s="61">
        <v>3</v>
      </c>
      <c r="D8" s="117">
        <v>95.143997189999993</v>
      </c>
      <c r="E8" s="117">
        <v>335.82998659999998</v>
      </c>
      <c r="F8" s="118" t="s">
        <v>59</v>
      </c>
      <c r="G8" s="119">
        <f t="shared" si="0"/>
        <v>93.022025318893171</v>
      </c>
      <c r="H8" s="120">
        <f t="shared" si="6"/>
        <v>2.2302740412191237E-2</v>
      </c>
      <c r="I8" s="121"/>
      <c r="J8" s="119">
        <f t="shared" si="1"/>
        <v>348.73301438465273</v>
      </c>
      <c r="K8" s="120">
        <f t="shared" si="2"/>
        <v>3.8421309291898562E-2</v>
      </c>
      <c r="M8" s="57">
        <f t="shared" si="3"/>
        <v>2.1219718711068225</v>
      </c>
      <c r="N8" s="57">
        <f t="shared" si="4"/>
        <v>-12.90302778465275</v>
      </c>
      <c r="P8" s="57">
        <v>-21.00179451538159</v>
      </c>
      <c r="Q8" s="57">
        <v>-69.672671633094353</v>
      </c>
      <c r="S8" s="57">
        <f t="shared" si="7"/>
        <v>-1.9076136125259495</v>
      </c>
      <c r="T8" s="57">
        <f t="shared" si="5"/>
        <v>-2.272999349507951</v>
      </c>
      <c r="V8" s="54">
        <v>3</v>
      </c>
      <c r="W8" s="54">
        <v>3</v>
      </c>
      <c r="Y8" s="121">
        <f t="shared" si="8"/>
        <v>9.5419847328244278E-3</v>
      </c>
      <c r="Z8" s="121">
        <f t="shared" si="9"/>
        <v>9.5419847328244278E-3</v>
      </c>
      <c r="AB8" s="121">
        <f t="shared" si="10"/>
        <v>-2.3438866646343475</v>
      </c>
      <c r="AC8" s="121">
        <f t="shared" si="10"/>
        <v>-2.3438866646343475</v>
      </c>
      <c r="AH8" s="123" t="s">
        <v>60</v>
      </c>
      <c r="AI8" s="124">
        <f>MAX(M6:M262)</f>
        <v>29.168401259653251</v>
      </c>
      <c r="AJ8" s="57">
        <f>AK7</f>
        <v>-21.056261283309897</v>
      </c>
      <c r="AK8" s="57">
        <f t="shared" si="11"/>
        <v>-17.917219874374702</v>
      </c>
      <c r="AL8" s="57">
        <f t="shared" ref="AL8:AL23" si="15">AVERAGE(AJ8,AK8)</f>
        <v>-19.486740578842301</v>
      </c>
      <c r="AM8" s="125">
        <f t="shared" ref="AM8:AM23" si="16">COUNTIF($M$6:$M$257,"&lt;="&amp;AK8)-COUNTIF($M$6:$M$257,"&lt;="&amp;AJ8)</f>
        <v>2</v>
      </c>
      <c r="AN8" s="59">
        <f t="shared" ref="AN8:AN22" si="17">_xlfn.NORM.DIST(AK8,$AI$12,$AI$13,1)-_xlfn.NORM.DIST(AJ8,$AI$12,$AI$13,1)</f>
        <v>2.2603283777054499E-2</v>
      </c>
      <c r="AO8" s="125">
        <f t="shared" si="12"/>
        <v>5.6282176604865706</v>
      </c>
      <c r="AP8" s="76">
        <f t="shared" ref="AP8:AP23" si="18">(AM8-AO8)^2/AO8</f>
        <v>2.3389222283078142</v>
      </c>
      <c r="AR8" s="161" t="s">
        <v>61</v>
      </c>
      <c r="AS8" s="161">
        <f>_xlfn.CHISQ.DIST.RT(AS7,AS9)</f>
        <v>1.0023885159107448E-3</v>
      </c>
      <c r="AV8" s="123" t="s">
        <v>60</v>
      </c>
      <c r="AW8" s="124">
        <f>MAX(N6:N262)</f>
        <v>98.508579483847939</v>
      </c>
      <c r="AX8" s="57">
        <f>AY7</f>
        <v>-76.705272916688727</v>
      </c>
      <c r="AY8" s="57">
        <f t="shared" si="13"/>
        <v>-65.754407141655179</v>
      </c>
      <c r="AZ8" s="57">
        <f t="shared" ref="AZ8:AZ23" si="19">AVERAGE(AX8,AY8)</f>
        <v>-71.229840029171953</v>
      </c>
      <c r="BA8" s="125">
        <f t="shared" ref="BA8:BA23" si="20">COUNTIF($N$6:$N$257,"&lt;="&amp;AY8)-COUNTIF($N$6:$N$257,"&lt;="&amp;AX8)</f>
        <v>3</v>
      </c>
      <c r="BB8" s="59">
        <f t="shared" ref="BB8:BB22" si="21">_xlfn.NORM.DIST(AY8,$AW$12,$AW$13,1)-_xlfn.NORM.DIST(AX8,$AW$12,$AW$13,1)</f>
        <v>8.1844434779425723E-3</v>
      </c>
      <c r="BC8" s="125">
        <f t="shared" si="14"/>
        <v>2.0542953129635855</v>
      </c>
      <c r="BD8" s="76">
        <f t="shared" ref="BD8:BD23" si="22">(BA8-BC8)^2/BC8</f>
        <v>0.43535968243651252</v>
      </c>
      <c r="BF8" s="160" t="s">
        <v>61</v>
      </c>
      <c r="BG8" s="160">
        <f>_xlfn.CHISQ.DIST.RT(BG7,BG9)</f>
        <v>5.3262630474146255E-2</v>
      </c>
    </row>
    <row r="9" spans="2:59" x14ac:dyDescent="0.2">
      <c r="B9" s="116">
        <v>43837</v>
      </c>
      <c r="C9" s="61">
        <v>4</v>
      </c>
      <c r="D9" s="117">
        <v>95.343002319999997</v>
      </c>
      <c r="E9" s="117">
        <v>330.75</v>
      </c>
      <c r="F9" s="54">
        <f>INTERCEPT($D$6:$D$267,$C$6:$C$267)</f>
        <v>92.045101943058683</v>
      </c>
      <c r="G9" s="119">
        <f t="shared" si="0"/>
        <v>93.347666444171338</v>
      </c>
      <c r="H9" s="120">
        <f t="shared" si="6"/>
        <v>2.0927974023009121E-2</v>
      </c>
      <c r="I9" s="121"/>
      <c r="J9" s="119">
        <f t="shared" si="1"/>
        <v>349.51974606396669</v>
      </c>
      <c r="K9" s="120">
        <f t="shared" si="2"/>
        <v>5.6749043277299148E-2</v>
      </c>
      <c r="M9" s="57">
        <f t="shared" si="3"/>
        <v>1.9953358758286583</v>
      </c>
      <c r="N9" s="57">
        <f t="shared" si="4"/>
        <v>-18.769746063966693</v>
      </c>
      <c r="P9" s="57">
        <v>-20.997435640659745</v>
      </c>
      <c r="Q9" s="57">
        <v>-67.532866671036231</v>
      </c>
      <c r="S9" s="57">
        <f t="shared" si="7"/>
        <v>-1.9072302811834068</v>
      </c>
      <c r="T9" s="57">
        <f t="shared" si="5"/>
        <v>-2.2022516602713877</v>
      </c>
      <c r="V9" s="54">
        <v>4</v>
      </c>
      <c r="W9" s="54">
        <v>4</v>
      </c>
      <c r="Y9" s="121">
        <f t="shared" si="8"/>
        <v>1.3358778625954198E-2</v>
      </c>
      <c r="Z9" s="121">
        <f t="shared" si="9"/>
        <v>1.3358778625954198E-2</v>
      </c>
      <c r="AB9" s="121">
        <f t="shared" si="10"/>
        <v>-2.2156197184696946</v>
      </c>
      <c r="AC9" s="121">
        <f t="shared" si="10"/>
        <v>-2.2156197184696946</v>
      </c>
      <c r="AH9" s="123" t="s">
        <v>62</v>
      </c>
      <c r="AI9" s="124">
        <f>AI8-AI7</f>
        <v>53.363703951898344</v>
      </c>
      <c r="AJ9" s="57">
        <f>AK8</f>
        <v>-17.917219874374702</v>
      </c>
      <c r="AK9" s="57">
        <f t="shared" si="11"/>
        <v>-14.778178465439506</v>
      </c>
      <c r="AL9" s="57">
        <f t="shared" si="15"/>
        <v>-16.347699169907102</v>
      </c>
      <c r="AM9" s="125">
        <f t="shared" si="16"/>
        <v>12</v>
      </c>
      <c r="AN9" s="59">
        <f t="shared" si="17"/>
        <v>3.6126636080630582E-2</v>
      </c>
      <c r="AO9" s="125">
        <f t="shared" si="12"/>
        <v>8.9955323840770145</v>
      </c>
      <c r="AP9" s="76">
        <f t="shared" si="18"/>
        <v>1.0034787569781114</v>
      </c>
      <c r="AR9" s="161" t="s">
        <v>63</v>
      </c>
      <c r="AS9" s="161">
        <v>14</v>
      </c>
      <c r="AV9" s="123" t="s">
        <v>62</v>
      </c>
      <c r="AW9" s="124">
        <f>AW8-AW7</f>
        <v>186.16471817557021</v>
      </c>
      <c r="AX9" s="57">
        <f t="shared" ref="AX9:AX23" si="23">AY8</f>
        <v>-65.754407141655179</v>
      </c>
      <c r="AY9" s="57">
        <f t="shared" si="13"/>
        <v>-54.803541366621637</v>
      </c>
      <c r="AZ9" s="57">
        <f t="shared" si="19"/>
        <v>-60.278974254138404</v>
      </c>
      <c r="BA9" s="125">
        <f t="shared" si="20"/>
        <v>2</v>
      </c>
      <c r="BB9" s="59">
        <f t="shared" si="21"/>
        <v>1.8439165703234006E-2</v>
      </c>
      <c r="BC9" s="125">
        <f t="shared" si="14"/>
        <v>4.6282305915117359</v>
      </c>
      <c r="BD9" s="76">
        <f t="shared" si="22"/>
        <v>1.4924917645259062</v>
      </c>
      <c r="BF9" s="160" t="s">
        <v>63</v>
      </c>
      <c r="BG9" s="160">
        <v>14</v>
      </c>
    </row>
    <row r="10" spans="2:59" x14ac:dyDescent="0.2">
      <c r="B10" s="116">
        <v>43838</v>
      </c>
      <c r="C10" s="61">
        <v>5</v>
      </c>
      <c r="D10" s="117">
        <v>94.598503109999996</v>
      </c>
      <c r="E10" s="117">
        <v>339.26000979999998</v>
      </c>
      <c r="F10" s="118" t="s">
        <v>64</v>
      </c>
      <c r="G10" s="119">
        <f t="shared" si="0"/>
        <v>93.673307569449506</v>
      </c>
      <c r="H10" s="120">
        <f t="shared" si="6"/>
        <v>9.7802344660217755E-3</v>
      </c>
      <c r="I10" s="121"/>
      <c r="J10" s="119">
        <f t="shared" si="1"/>
        <v>350.30647774328065</v>
      </c>
      <c r="K10" s="120">
        <f t="shared" si="2"/>
        <v>3.2560477581170769E-2</v>
      </c>
      <c r="M10" s="57">
        <f t="shared" si="3"/>
        <v>0.92519554055049014</v>
      </c>
      <c r="N10" s="57">
        <f t="shared" si="4"/>
        <v>-11.046467943280675</v>
      </c>
      <c r="P10" s="57">
        <v>-19.077158206966942</v>
      </c>
      <c r="Q10" s="57">
        <v>-56.826331229664106</v>
      </c>
      <c r="S10" s="57">
        <f t="shared" si="7"/>
        <v>-1.738355841405828</v>
      </c>
      <c r="T10" s="57">
        <f t="shared" si="5"/>
        <v>-1.8482648924877016</v>
      </c>
      <c r="V10" s="54">
        <v>5</v>
      </c>
      <c r="W10" s="54">
        <v>5</v>
      </c>
      <c r="Y10" s="121">
        <f t="shared" si="8"/>
        <v>1.717557251908397E-2</v>
      </c>
      <c r="Z10" s="121">
        <f t="shared" si="9"/>
        <v>1.717557251908397E-2</v>
      </c>
      <c r="AB10" s="121">
        <f t="shared" si="10"/>
        <v>-2.1159254910219962</v>
      </c>
      <c r="AC10" s="121">
        <f t="shared" si="10"/>
        <v>-2.1159254910219962</v>
      </c>
      <c r="AH10" s="123" t="s">
        <v>65</v>
      </c>
      <c r="AI10" s="56">
        <f>ROUNDUP(SQRT(COUNT(M6:M262)),0)</f>
        <v>17</v>
      </c>
      <c r="AJ10" s="57">
        <f t="shared" ref="AJ10:AJ23" si="24">AK9</f>
        <v>-14.778178465439506</v>
      </c>
      <c r="AK10" s="57">
        <f t="shared" si="11"/>
        <v>-11.63913705650431</v>
      </c>
      <c r="AL10" s="57">
        <f t="shared" si="15"/>
        <v>-13.208657760971908</v>
      </c>
      <c r="AM10" s="125">
        <f t="shared" si="16"/>
        <v>19</v>
      </c>
      <c r="AN10" s="59">
        <f t="shared" si="17"/>
        <v>5.3276175554491614E-2</v>
      </c>
      <c r="AO10" s="125">
        <f t="shared" si="12"/>
        <v>13.265767713068412</v>
      </c>
      <c r="AP10" s="76">
        <f t="shared" si="18"/>
        <v>2.4786669442505338</v>
      </c>
      <c r="AV10" s="123" t="s">
        <v>65</v>
      </c>
      <c r="AW10" s="56">
        <f>ROUNDUP(SQRT(COUNT(N6:N262)),0)</f>
        <v>17</v>
      </c>
      <c r="AX10" s="57">
        <f t="shared" si="23"/>
        <v>-54.803541366621637</v>
      </c>
      <c r="AY10" s="57">
        <f t="shared" si="13"/>
        <v>-43.852675591588095</v>
      </c>
      <c r="AZ10" s="57">
        <f t="shared" si="19"/>
        <v>-49.32810847910487</v>
      </c>
      <c r="BA10" s="125">
        <f t="shared" si="20"/>
        <v>4</v>
      </c>
      <c r="BB10" s="59">
        <f t="shared" si="21"/>
        <v>3.6327093233746971E-2</v>
      </c>
      <c r="BC10" s="125">
        <f t="shared" si="14"/>
        <v>9.118100401670489</v>
      </c>
      <c r="BD10" s="76">
        <f t="shared" si="22"/>
        <v>2.8728518625195827</v>
      </c>
    </row>
    <row r="11" spans="2:59" x14ac:dyDescent="0.2">
      <c r="B11" s="116">
        <v>43839</v>
      </c>
      <c r="C11" s="61">
        <v>6</v>
      </c>
      <c r="D11" s="117">
        <v>95.052497860000003</v>
      </c>
      <c r="E11" s="117">
        <v>335.6600037</v>
      </c>
      <c r="F11" s="54">
        <f>CORREL($D$6:$D$267,$C$6:$C$267)</f>
        <v>0.90821057722966192</v>
      </c>
      <c r="G11" s="119">
        <f t="shared" si="0"/>
        <v>93.998948694727673</v>
      </c>
      <c r="H11" s="120">
        <f t="shared" si="6"/>
        <v>1.1083866168610011E-2</v>
      </c>
      <c r="I11" s="121"/>
      <c r="J11" s="119">
        <f t="shared" si="1"/>
        <v>351.09320942259461</v>
      </c>
      <c r="K11" s="120">
        <f t="shared" si="2"/>
        <v>4.5978685433097397E-2</v>
      </c>
      <c r="M11" s="57">
        <f t="shared" si="3"/>
        <v>1.0535491652723294</v>
      </c>
      <c r="N11" s="57">
        <f t="shared" si="4"/>
        <v>-15.433205722594607</v>
      </c>
      <c r="P11" s="57">
        <v>-19.073076765937941</v>
      </c>
      <c r="Q11" s="57">
        <v>-56.813075108978069</v>
      </c>
      <c r="S11" s="57">
        <f t="shared" si="7"/>
        <v>-1.7379969083396136</v>
      </c>
      <c r="T11" s="57">
        <f t="shared" si="5"/>
        <v>-1.847826609595846</v>
      </c>
      <c r="V11" s="54">
        <v>6</v>
      </c>
      <c r="W11" s="54">
        <v>6</v>
      </c>
      <c r="Y11" s="121">
        <f t="shared" si="8"/>
        <v>2.0992366412213741E-2</v>
      </c>
      <c r="Z11" s="121">
        <f t="shared" si="9"/>
        <v>2.0992366412213741E-2</v>
      </c>
      <c r="AB11" s="121">
        <f t="shared" si="10"/>
        <v>-2.0336714474073072</v>
      </c>
      <c r="AC11" s="121">
        <f t="shared" si="10"/>
        <v>-2.0336714474073072</v>
      </c>
      <c r="AH11" s="123" t="s">
        <v>66</v>
      </c>
      <c r="AI11" s="124">
        <f>AI9/AI10</f>
        <v>3.1390414089351966</v>
      </c>
      <c r="AJ11" s="57">
        <f t="shared" si="24"/>
        <v>-11.63913705650431</v>
      </c>
      <c r="AK11" s="57">
        <f t="shared" si="11"/>
        <v>-8.5000956475691147</v>
      </c>
      <c r="AL11" s="57">
        <f t="shared" si="15"/>
        <v>-10.069616352036713</v>
      </c>
      <c r="AM11" s="125">
        <f t="shared" si="16"/>
        <v>22</v>
      </c>
      <c r="AN11" s="59">
        <f t="shared" si="17"/>
        <v>7.2491790438935111E-2</v>
      </c>
      <c r="AO11" s="125">
        <f t="shared" si="12"/>
        <v>18.050455819294843</v>
      </c>
      <c r="AP11" s="76">
        <f t="shared" si="18"/>
        <v>0.86418312044329049</v>
      </c>
      <c r="AV11" s="123" t="s">
        <v>66</v>
      </c>
      <c r="AW11" s="124">
        <f>AW9/AW10</f>
        <v>10.950865775033542</v>
      </c>
      <c r="AX11" s="57">
        <f t="shared" si="23"/>
        <v>-43.852675591588095</v>
      </c>
      <c r="AY11" s="57">
        <f t="shared" si="13"/>
        <v>-32.901809816554554</v>
      </c>
      <c r="AZ11" s="57">
        <f t="shared" si="19"/>
        <v>-38.377242704071321</v>
      </c>
      <c r="BA11" s="125">
        <f t="shared" si="20"/>
        <v>21</v>
      </c>
      <c r="BB11" s="59">
        <f t="shared" si="21"/>
        <v>6.2583980877471981E-2</v>
      </c>
      <c r="BC11" s="125">
        <f t="shared" si="14"/>
        <v>15.708579200245467</v>
      </c>
      <c r="BD11" s="76">
        <f t="shared" si="22"/>
        <v>1.7824103455287275</v>
      </c>
    </row>
    <row r="12" spans="2:59" x14ac:dyDescent="0.2">
      <c r="B12" s="116">
        <v>43840</v>
      </c>
      <c r="C12" s="61">
        <v>7</v>
      </c>
      <c r="D12" s="117">
        <v>94.157997129999998</v>
      </c>
      <c r="E12" s="117">
        <v>329.0499878</v>
      </c>
      <c r="F12" s="118" t="s">
        <v>67</v>
      </c>
      <c r="G12" s="119">
        <f t="shared" si="0"/>
        <v>94.324589820005841</v>
      </c>
      <c r="H12" s="120">
        <f t="shared" si="6"/>
        <v>1.7692888026901716E-3</v>
      </c>
      <c r="I12" s="121"/>
      <c r="J12" s="119">
        <f t="shared" si="1"/>
        <v>351.87994110190857</v>
      </c>
      <c r="K12" s="120">
        <f t="shared" si="2"/>
        <v>6.9381413609973616E-2</v>
      </c>
      <c r="M12" s="57">
        <f t="shared" si="3"/>
        <v>-0.16659269000584231</v>
      </c>
      <c r="N12" s="57">
        <f t="shared" si="4"/>
        <v>-22.829953301908574</v>
      </c>
      <c r="P12" s="57">
        <v>-18.586442167523259</v>
      </c>
      <c r="Q12" s="57">
        <v>-56.673055968337394</v>
      </c>
      <c r="S12" s="57">
        <f t="shared" si="7"/>
        <v>-1.6952009332676006</v>
      </c>
      <c r="T12" s="57">
        <f t="shared" si="5"/>
        <v>-1.8431972013904883</v>
      </c>
      <c r="V12" s="54">
        <v>7</v>
      </c>
      <c r="W12" s="54">
        <v>7</v>
      </c>
      <c r="Y12" s="121">
        <f t="shared" si="8"/>
        <v>2.4809160305343511E-2</v>
      </c>
      <c r="Z12" s="121">
        <f t="shared" si="9"/>
        <v>2.4809160305343511E-2</v>
      </c>
      <c r="AB12" s="121">
        <f t="shared" si="10"/>
        <v>-1.9632397668732706</v>
      </c>
      <c r="AC12" s="121">
        <f t="shared" si="10"/>
        <v>-1.9632397668732706</v>
      </c>
      <c r="AH12" s="123" t="s">
        <v>68</v>
      </c>
      <c r="AI12" s="124">
        <f>AVERAGE($M$6:$M$262)</f>
        <v>0.37462635243935138</v>
      </c>
      <c r="AJ12" s="57">
        <f t="shared" si="24"/>
        <v>-8.5000956475691147</v>
      </c>
      <c r="AK12" s="57">
        <f t="shared" si="11"/>
        <v>-5.3610542386339182</v>
      </c>
      <c r="AL12" s="57">
        <f t="shared" si="15"/>
        <v>-6.9305749431015169</v>
      </c>
      <c r="AM12" s="125">
        <f t="shared" si="16"/>
        <v>17</v>
      </c>
      <c r="AN12" s="59">
        <f t="shared" si="17"/>
        <v>9.1011331186256594E-2</v>
      </c>
      <c r="AO12" s="125">
        <f t="shared" si="12"/>
        <v>22.661821465377891</v>
      </c>
      <c r="AP12" s="76">
        <f t="shared" si="18"/>
        <v>1.4145474738113379</v>
      </c>
      <c r="AV12" s="123" t="s">
        <v>68</v>
      </c>
      <c r="AW12" s="124">
        <f>AVERAGE($N$6:$N$257)</f>
        <v>0.56022614229686907</v>
      </c>
      <c r="AX12" s="57">
        <f t="shared" si="23"/>
        <v>-32.901809816554554</v>
      </c>
      <c r="AY12" s="57">
        <f t="shared" si="13"/>
        <v>-21.950944041521012</v>
      </c>
      <c r="AZ12" s="57">
        <f t="shared" si="19"/>
        <v>-27.426376929037783</v>
      </c>
      <c r="BA12" s="125">
        <f t="shared" si="20"/>
        <v>23</v>
      </c>
      <c r="BB12" s="59">
        <f t="shared" si="21"/>
        <v>9.4285228809774496E-2</v>
      </c>
      <c r="BC12" s="125">
        <f t="shared" si="14"/>
        <v>23.665592431253398</v>
      </c>
      <c r="BD12" s="76">
        <f t="shared" si="22"/>
        <v>1.8719720870234963E-2</v>
      </c>
    </row>
    <row r="13" spans="2:59" x14ac:dyDescent="0.2">
      <c r="B13" s="116">
        <v>43843</v>
      </c>
      <c r="C13" s="61">
        <v>8</v>
      </c>
      <c r="D13" s="117">
        <v>94.565002440000001</v>
      </c>
      <c r="E13" s="117">
        <v>338.92001340000002</v>
      </c>
      <c r="F13" s="54">
        <f>F11^2</f>
        <v>0.82484645259183564</v>
      </c>
      <c r="G13" s="119">
        <f t="shared" si="0"/>
        <v>94.650230945284008</v>
      </c>
      <c r="H13" s="120">
        <f t="shared" si="6"/>
        <v>9.012690010565328E-4</v>
      </c>
      <c r="I13" s="121"/>
      <c r="J13" s="119">
        <f t="shared" si="1"/>
        <v>352.66667278122247</v>
      </c>
      <c r="K13" s="120">
        <f t="shared" si="2"/>
        <v>4.0560187766186535E-2</v>
      </c>
      <c r="M13" s="57">
        <f t="shared" si="3"/>
        <v>-8.5228505284007383E-2</v>
      </c>
      <c r="N13" s="57">
        <f t="shared" si="4"/>
        <v>-13.746659381222457</v>
      </c>
      <c r="P13" s="57">
        <v>-18.489230014268941</v>
      </c>
      <c r="Q13" s="57">
        <v>-51.636519326965299</v>
      </c>
      <c r="S13" s="57">
        <f t="shared" si="7"/>
        <v>-1.6866518311262371</v>
      </c>
      <c r="T13" s="57">
        <f t="shared" si="5"/>
        <v>-1.6766757961921208</v>
      </c>
      <c r="V13" s="54">
        <v>8</v>
      </c>
      <c r="W13" s="54">
        <v>8</v>
      </c>
      <c r="Y13" s="121">
        <f t="shared" si="8"/>
        <v>2.8625954198473282E-2</v>
      </c>
      <c r="Z13" s="121">
        <f t="shared" si="9"/>
        <v>2.8625954198473282E-2</v>
      </c>
      <c r="AB13" s="121">
        <f t="shared" si="10"/>
        <v>-1.9013826653257466</v>
      </c>
      <c r="AC13" s="121">
        <f t="shared" si="10"/>
        <v>-1.9013826653257466</v>
      </c>
      <c r="AH13" s="123" t="s">
        <v>69</v>
      </c>
      <c r="AI13" s="124">
        <f>_xlfn.STDEV.S($M$6:$M$257)</f>
        <v>11.02831776013973</v>
      </c>
      <c r="AJ13" s="57">
        <f t="shared" si="24"/>
        <v>-5.3610542386339182</v>
      </c>
      <c r="AK13" s="57">
        <f t="shared" si="11"/>
        <v>-2.2220128296987216</v>
      </c>
      <c r="AL13" s="57">
        <f t="shared" si="15"/>
        <v>-3.7915335341663199</v>
      </c>
      <c r="AM13" s="125">
        <f t="shared" si="16"/>
        <v>29</v>
      </c>
      <c r="AN13" s="59">
        <f t="shared" si="17"/>
        <v>0.10542737610315112</v>
      </c>
      <c r="AO13" s="125">
        <f t="shared" si="12"/>
        <v>26.251416649684629</v>
      </c>
      <c r="AP13" s="76">
        <f t="shared" si="18"/>
        <v>0.28778296175195672</v>
      </c>
      <c r="AV13" s="123" t="s">
        <v>69</v>
      </c>
      <c r="AW13" s="124">
        <f>_xlfn.STDEV.S($N$6:$N$257)</f>
        <v>29.734204041639561</v>
      </c>
      <c r="AX13" s="57">
        <f t="shared" si="23"/>
        <v>-21.950944041521012</v>
      </c>
      <c r="AY13" s="57">
        <f t="shared" si="13"/>
        <v>-11.000078266487471</v>
      </c>
      <c r="AZ13" s="57">
        <f t="shared" si="19"/>
        <v>-16.475511154004241</v>
      </c>
      <c r="BA13" s="125">
        <f t="shared" si="20"/>
        <v>43</v>
      </c>
      <c r="BB13" s="59">
        <f t="shared" si="21"/>
        <v>0.12421547790483323</v>
      </c>
      <c r="BC13" s="125">
        <f t="shared" si="14"/>
        <v>31.178084954113139</v>
      </c>
      <c r="BD13" s="76">
        <f t="shared" si="22"/>
        <v>4.4825612463965259</v>
      </c>
    </row>
    <row r="14" spans="2:59" x14ac:dyDescent="0.2">
      <c r="B14" s="116">
        <v>43844</v>
      </c>
      <c r="C14" s="61">
        <v>9</v>
      </c>
      <c r="D14" s="117">
        <v>93.472000120000004</v>
      </c>
      <c r="E14" s="117">
        <v>338.69000240000003</v>
      </c>
      <c r="F14" s="118" t="s">
        <v>70</v>
      </c>
      <c r="G14" s="119">
        <f t="shared" si="0"/>
        <v>94.975872070562161</v>
      </c>
      <c r="H14" s="120">
        <f t="shared" si="6"/>
        <v>1.6089010063243279E-2</v>
      </c>
      <c r="I14" s="121"/>
      <c r="J14" s="119">
        <f t="shared" si="1"/>
        <v>353.45340446053643</v>
      </c>
      <c r="K14" s="120">
        <f t="shared" si="2"/>
        <v>4.3589719082113676E-2</v>
      </c>
      <c r="M14" s="57">
        <f t="shared" si="3"/>
        <v>-1.5038719505621572</v>
      </c>
      <c r="N14" s="57">
        <f t="shared" si="4"/>
        <v>-14.763402060536407</v>
      </c>
      <c r="P14" s="57">
        <v>-17.95051226482525</v>
      </c>
      <c r="Q14" s="57">
        <v>-51.036324289023469</v>
      </c>
      <c r="S14" s="57">
        <f t="shared" si="7"/>
        <v>-1.6392755215684092</v>
      </c>
      <c r="T14" s="57">
        <f t="shared" si="5"/>
        <v>-1.6568317390100147</v>
      </c>
      <c r="V14" s="54">
        <v>9</v>
      </c>
      <c r="W14" s="54">
        <v>9</v>
      </c>
      <c r="Y14" s="121">
        <f t="shared" si="8"/>
        <v>3.2442748091603052E-2</v>
      </c>
      <c r="Z14" s="121">
        <f t="shared" si="9"/>
        <v>3.2442748091603052E-2</v>
      </c>
      <c r="AB14" s="121">
        <f t="shared" si="10"/>
        <v>-1.8460462092017935</v>
      </c>
      <c r="AC14" s="121">
        <f t="shared" si="10"/>
        <v>-1.8460462092017935</v>
      </c>
      <c r="AJ14" s="57">
        <f t="shared" si="24"/>
        <v>-2.2220128296987216</v>
      </c>
      <c r="AK14" s="57">
        <f t="shared" si="11"/>
        <v>0.91702857923647496</v>
      </c>
      <c r="AL14" s="57">
        <f t="shared" si="15"/>
        <v>-0.65249212523112332</v>
      </c>
      <c r="AM14" s="125">
        <f t="shared" si="16"/>
        <v>31</v>
      </c>
      <c r="AN14" s="59">
        <f t="shared" si="17"/>
        <v>0.11268416787711155</v>
      </c>
      <c r="AO14" s="125">
        <f t="shared" si="12"/>
        <v>28.058357801400778</v>
      </c>
      <c r="AP14" s="76">
        <f t="shared" si="18"/>
        <v>0.30840218397056945</v>
      </c>
      <c r="AX14" s="57">
        <f t="shared" si="23"/>
        <v>-11.000078266487471</v>
      </c>
      <c r="AY14" s="57">
        <f t="shared" si="13"/>
        <v>-4.9212491453928919E-2</v>
      </c>
      <c r="AZ14" s="57">
        <f t="shared" si="19"/>
        <v>-5.5246453789706997</v>
      </c>
      <c r="BA14" s="125">
        <f t="shared" si="20"/>
        <v>35</v>
      </c>
      <c r="BB14" s="59">
        <f t="shared" si="21"/>
        <v>0.14310730999403992</v>
      </c>
      <c r="BC14" s="125">
        <f t="shared" si="14"/>
        <v>35.919934808504017</v>
      </c>
      <c r="BD14" s="76">
        <f t="shared" si="22"/>
        <v>2.356017783464814E-2</v>
      </c>
    </row>
    <row r="15" spans="2:59" x14ac:dyDescent="0.2">
      <c r="B15" s="116">
        <v>43845</v>
      </c>
      <c r="C15" s="61">
        <v>10</v>
      </c>
      <c r="D15" s="117">
        <v>93.100997919999998</v>
      </c>
      <c r="E15" s="117">
        <v>339.07000729999999</v>
      </c>
      <c r="F15" s="57">
        <f>AVERAGE(M6:M257)</f>
        <v>0.68974967072169502</v>
      </c>
      <c r="G15" s="119">
        <f t="shared" si="0"/>
        <v>95.301513195840329</v>
      </c>
      <c r="H15" s="120">
        <f t="shared" si="6"/>
        <v>2.3635786135516982E-2</v>
      </c>
      <c r="I15" s="121"/>
      <c r="J15" s="119">
        <f t="shared" si="1"/>
        <v>354.24013613985039</v>
      </c>
      <c r="K15" s="120">
        <f t="shared" si="2"/>
        <v>4.4740403200653152E-2</v>
      </c>
      <c r="M15" s="57">
        <f t="shared" si="3"/>
        <v>-2.2005152758403312</v>
      </c>
      <c r="N15" s="57">
        <f t="shared" si="4"/>
        <v>-15.170128839850406</v>
      </c>
      <c r="P15" s="57">
        <v>-17.884871139547101</v>
      </c>
      <c r="Q15" s="57">
        <v>-49.613242146919902</v>
      </c>
      <c r="S15" s="57">
        <f t="shared" si="7"/>
        <v>-1.6335028618145528</v>
      </c>
      <c r="T15" s="57">
        <f t="shared" si="5"/>
        <v>-1.609780827860239</v>
      </c>
      <c r="V15" s="54">
        <v>10</v>
      </c>
      <c r="W15" s="54">
        <v>10</v>
      </c>
      <c r="Y15" s="121">
        <f t="shared" si="8"/>
        <v>3.6259541984732822E-2</v>
      </c>
      <c r="Z15" s="121">
        <f t="shared" si="9"/>
        <v>3.6259541984732822E-2</v>
      </c>
      <c r="AB15" s="121">
        <f t="shared" si="10"/>
        <v>-1.7958455512600473</v>
      </c>
      <c r="AC15" s="121">
        <f t="shared" si="10"/>
        <v>-1.7958455512600473</v>
      </c>
      <c r="AJ15" s="57">
        <f t="shared" si="24"/>
        <v>0.91702857923647496</v>
      </c>
      <c r="AK15" s="57">
        <f t="shared" si="11"/>
        <v>4.0560699881716715</v>
      </c>
      <c r="AL15" s="57">
        <f t="shared" si="15"/>
        <v>2.4865492837040732</v>
      </c>
      <c r="AM15" s="125">
        <f t="shared" si="16"/>
        <v>37</v>
      </c>
      <c r="AN15" s="59">
        <f t="shared" si="17"/>
        <v>0.1111281557328061</v>
      </c>
      <c r="AO15" s="125">
        <f t="shared" si="12"/>
        <v>27.67091077746872</v>
      </c>
      <c r="AP15" s="76">
        <f t="shared" si="18"/>
        <v>3.145249045897534</v>
      </c>
      <c r="AX15" s="57">
        <f t="shared" si="23"/>
        <v>-4.9212491453928919E-2</v>
      </c>
      <c r="AY15" s="57">
        <f t="shared" si="13"/>
        <v>10.901653283579613</v>
      </c>
      <c r="AZ15" s="57">
        <f t="shared" si="19"/>
        <v>5.4262203960628419</v>
      </c>
      <c r="BA15" s="125">
        <f t="shared" si="20"/>
        <v>28</v>
      </c>
      <c r="BB15" s="59">
        <f t="shared" si="21"/>
        <v>0.1441794098652362</v>
      </c>
      <c r="BC15" s="125">
        <f t="shared" si="14"/>
        <v>36.189031876174283</v>
      </c>
      <c r="BD15" s="76">
        <f t="shared" si="22"/>
        <v>1.8530543535525981</v>
      </c>
    </row>
    <row r="16" spans="2:59" x14ac:dyDescent="0.2">
      <c r="B16" s="116">
        <v>43846</v>
      </c>
      <c r="C16" s="61">
        <v>11</v>
      </c>
      <c r="D16" s="117">
        <v>93.897003170000005</v>
      </c>
      <c r="E16" s="117">
        <v>338.61999509999998</v>
      </c>
      <c r="F16" s="118" t="s">
        <v>71</v>
      </c>
      <c r="G16" s="119">
        <f t="shared" si="0"/>
        <v>95.627154321118496</v>
      </c>
      <c r="H16" s="120">
        <f t="shared" si="6"/>
        <v>1.8426052937877711E-2</v>
      </c>
      <c r="I16" s="121"/>
      <c r="J16" s="119">
        <f t="shared" si="1"/>
        <v>355.02686781916435</v>
      </c>
      <c r="K16" s="120">
        <f t="shared" si="2"/>
        <v>4.845216749329629E-2</v>
      </c>
      <c r="M16" s="57">
        <f t="shared" si="3"/>
        <v>-1.7301511511184913</v>
      </c>
      <c r="N16" s="57">
        <f t="shared" si="4"/>
        <v>-16.406872719164369</v>
      </c>
      <c r="P16" s="57">
        <v>-17.882276796139408</v>
      </c>
      <c r="Q16" s="57">
        <v>-49.409415512408316</v>
      </c>
      <c r="S16" s="57">
        <f t="shared" si="7"/>
        <v>-1.633274708172856</v>
      </c>
      <c r="T16" s="57">
        <f t="shared" si="5"/>
        <v>-1.6030417728284707</v>
      </c>
      <c r="V16" s="54">
        <v>11</v>
      </c>
      <c r="W16" s="54">
        <v>11</v>
      </c>
      <c r="Y16" s="121">
        <f t="shared" si="8"/>
        <v>4.0076335877862593E-2</v>
      </c>
      <c r="Z16" s="121">
        <f t="shared" si="9"/>
        <v>4.0076335877862593E-2</v>
      </c>
      <c r="AB16" s="121">
        <f t="shared" si="10"/>
        <v>-1.7498009207740848</v>
      </c>
      <c r="AC16" s="121">
        <f t="shared" si="10"/>
        <v>-1.7498009207740848</v>
      </c>
      <c r="AJ16" s="57">
        <f t="shared" si="24"/>
        <v>4.0560699881716715</v>
      </c>
      <c r="AK16" s="57">
        <f t="shared" si="11"/>
        <v>7.1951113971068681</v>
      </c>
      <c r="AL16" s="57">
        <f t="shared" si="15"/>
        <v>5.6255906926392694</v>
      </c>
      <c r="AM16" s="125">
        <f t="shared" si="16"/>
        <v>25</v>
      </c>
      <c r="AN16" s="59">
        <f t="shared" si="17"/>
        <v>0.10111998254523957</v>
      </c>
      <c r="AO16" s="125">
        <f t="shared" si="12"/>
        <v>25.178875653764653</v>
      </c>
      <c r="AP16" s="76">
        <f t="shared" si="18"/>
        <v>1.2707676049445809E-3</v>
      </c>
      <c r="AX16" s="57">
        <f t="shared" si="23"/>
        <v>10.901653283579613</v>
      </c>
      <c r="AY16" s="57">
        <f t="shared" si="13"/>
        <v>21.852519058613154</v>
      </c>
      <c r="AZ16" s="57">
        <f t="shared" si="19"/>
        <v>16.377086171096384</v>
      </c>
      <c r="BA16" s="125">
        <f t="shared" si="20"/>
        <v>32</v>
      </c>
      <c r="BB16" s="59">
        <f t="shared" si="21"/>
        <v>0.12702817471359451</v>
      </c>
      <c r="BC16" s="125">
        <f t="shared" si="14"/>
        <v>31.884071853112221</v>
      </c>
      <c r="BD16" s="76">
        <f t="shared" si="22"/>
        <v>4.2150623994163908E-4</v>
      </c>
    </row>
    <row r="17" spans="2:56" x14ac:dyDescent="0.2">
      <c r="B17" s="116">
        <v>43847</v>
      </c>
      <c r="C17" s="61">
        <v>12</v>
      </c>
      <c r="D17" s="117">
        <v>93.236000059999995</v>
      </c>
      <c r="E17" s="117">
        <v>339.67001340000002</v>
      </c>
      <c r="F17" s="54">
        <f>_xlfn.STDEV.S(M6:M267)</f>
        <v>11.371036589207717</v>
      </c>
      <c r="G17" s="119">
        <f t="shared" si="0"/>
        <v>95.952795446396664</v>
      </c>
      <c r="H17" s="120">
        <f t="shared" si="6"/>
        <v>2.9138909698489149E-2</v>
      </c>
      <c r="I17" s="121"/>
      <c r="J17" s="119">
        <f t="shared" si="1"/>
        <v>355.81359949847831</v>
      </c>
      <c r="K17" s="120">
        <f t="shared" si="2"/>
        <v>4.7527263113059638E-2</v>
      </c>
      <c r="M17" s="57">
        <f t="shared" si="3"/>
        <v>-2.7167953863966687</v>
      </c>
      <c r="N17" s="57">
        <f t="shared" si="4"/>
        <v>-16.143586098478295</v>
      </c>
      <c r="P17" s="57">
        <v>-17.80408158280143</v>
      </c>
      <c r="Q17" s="57">
        <v>-48.34091545097715</v>
      </c>
      <c r="S17" s="57">
        <f t="shared" si="7"/>
        <v>-1.6263980076430036</v>
      </c>
      <c r="T17" s="57">
        <f t="shared" si="5"/>
        <v>-1.5677142959622274</v>
      </c>
      <c r="V17" s="54">
        <v>12</v>
      </c>
      <c r="W17" s="54">
        <v>12</v>
      </c>
      <c r="Y17" s="121">
        <f t="shared" si="8"/>
        <v>4.3893129770992363E-2</v>
      </c>
      <c r="Z17" s="121">
        <f t="shared" si="9"/>
        <v>4.3893129770992363E-2</v>
      </c>
      <c r="AB17" s="121">
        <f t="shared" si="10"/>
        <v>-1.7071926025024666</v>
      </c>
      <c r="AC17" s="121">
        <f t="shared" si="10"/>
        <v>-1.7071926025024666</v>
      </c>
      <c r="AJ17" s="57">
        <f t="shared" si="24"/>
        <v>7.1951113971068681</v>
      </c>
      <c r="AK17" s="57">
        <f t="shared" si="11"/>
        <v>10.334152806042065</v>
      </c>
      <c r="AL17" s="57">
        <f t="shared" si="15"/>
        <v>8.7646321015744668</v>
      </c>
      <c r="AM17" s="125">
        <f t="shared" si="16"/>
        <v>5</v>
      </c>
      <c r="AN17" s="59">
        <f t="shared" si="17"/>
        <v>8.4898762097924352E-2</v>
      </c>
      <c r="AO17" s="125">
        <f t="shared" si="12"/>
        <v>21.139791762383165</v>
      </c>
      <c r="AP17" s="76">
        <f t="shared" si="18"/>
        <v>12.322395653708426</v>
      </c>
      <c r="AX17" s="57">
        <f t="shared" si="23"/>
        <v>21.852519058613154</v>
      </c>
      <c r="AY17" s="57">
        <f t="shared" si="13"/>
        <v>32.803384833646696</v>
      </c>
      <c r="AZ17" s="57">
        <f t="shared" si="19"/>
        <v>27.327951946129925</v>
      </c>
      <c r="BA17" s="125">
        <f t="shared" si="20"/>
        <v>25</v>
      </c>
      <c r="BB17" s="59">
        <f t="shared" si="21"/>
        <v>9.7870345471699371E-2</v>
      </c>
      <c r="BC17" s="125">
        <f t="shared" si="14"/>
        <v>24.565456713396543</v>
      </c>
      <c r="BD17" s="76">
        <f t="shared" si="22"/>
        <v>7.6867232771275417E-3</v>
      </c>
    </row>
    <row r="18" spans="2:56" x14ac:dyDescent="0.2">
      <c r="B18" s="116">
        <v>43851</v>
      </c>
      <c r="C18" s="61">
        <v>13</v>
      </c>
      <c r="D18" s="117">
        <v>94.599998470000003</v>
      </c>
      <c r="E18" s="117">
        <v>338.10998540000003</v>
      </c>
      <c r="G18" s="119">
        <f t="shared" si="0"/>
        <v>96.278436571674831</v>
      </c>
      <c r="H18" s="120">
        <f t="shared" si="6"/>
        <v>1.7742474934680921E-2</v>
      </c>
      <c r="I18" s="121"/>
      <c r="J18" s="119">
        <f t="shared" si="1"/>
        <v>356.60033117779221</v>
      </c>
      <c r="K18" s="120">
        <f t="shared" si="2"/>
        <v>5.4687369720587332E-2</v>
      </c>
      <c r="M18" s="57">
        <f t="shared" si="3"/>
        <v>-1.6784381016748284</v>
      </c>
      <c r="N18" s="57">
        <f t="shared" si="4"/>
        <v>-18.490345777792186</v>
      </c>
      <c r="P18" s="57">
        <v>-17.650867063357751</v>
      </c>
      <c r="Q18" s="57">
        <v>-47.286129251081661</v>
      </c>
      <c r="S18" s="57">
        <f t="shared" si="7"/>
        <v>-1.6129239045353683</v>
      </c>
      <c r="T18" s="57">
        <f t="shared" si="5"/>
        <v>-1.5328402361276121</v>
      </c>
      <c r="V18" s="54">
        <v>13</v>
      </c>
      <c r="W18" s="54">
        <v>13</v>
      </c>
      <c r="Y18" s="121">
        <f t="shared" si="8"/>
        <v>4.7709923664122141E-2</v>
      </c>
      <c r="Z18" s="121">
        <f t="shared" si="9"/>
        <v>4.7709923664122141E-2</v>
      </c>
      <c r="AB18" s="121">
        <f t="shared" si="10"/>
        <v>-1.6674757254802024</v>
      </c>
      <c r="AC18" s="121">
        <f t="shared" si="10"/>
        <v>-1.6674757254802024</v>
      </c>
      <c r="AJ18" s="57">
        <f t="shared" si="24"/>
        <v>10.334152806042065</v>
      </c>
      <c r="AK18" s="57">
        <f t="shared" si="11"/>
        <v>13.473194214977262</v>
      </c>
      <c r="AL18" s="57">
        <f t="shared" si="15"/>
        <v>11.903673510509662</v>
      </c>
      <c r="AM18" s="125">
        <f t="shared" si="16"/>
        <v>10</v>
      </c>
      <c r="AN18" s="59">
        <f t="shared" si="17"/>
        <v>6.5768341066917313E-2</v>
      </c>
      <c r="AO18" s="125">
        <f t="shared" si="12"/>
        <v>16.376316925662412</v>
      </c>
      <c r="AP18" s="76">
        <f t="shared" si="18"/>
        <v>2.4826960616997451</v>
      </c>
      <c r="AX18" s="57">
        <f t="shared" si="23"/>
        <v>32.803384833646696</v>
      </c>
      <c r="AY18" s="57">
        <f t="shared" si="13"/>
        <v>43.754250608680238</v>
      </c>
      <c r="AZ18" s="57">
        <f t="shared" si="19"/>
        <v>38.278817721163463</v>
      </c>
      <c r="BA18" s="125">
        <f t="shared" si="20"/>
        <v>15</v>
      </c>
      <c r="BB18" s="59">
        <f t="shared" si="21"/>
        <v>6.5940782828173949E-2</v>
      </c>
      <c r="BC18" s="125">
        <f t="shared" si="14"/>
        <v>16.551136489871663</v>
      </c>
      <c r="BD18" s="76">
        <f t="shared" si="22"/>
        <v>0.14536913593116285</v>
      </c>
    </row>
    <row r="19" spans="2:56" x14ac:dyDescent="0.2">
      <c r="B19" s="116">
        <v>43852</v>
      </c>
      <c r="C19" s="61">
        <v>14</v>
      </c>
      <c r="D19" s="117">
        <v>94.373001099999996</v>
      </c>
      <c r="E19" s="117">
        <v>326</v>
      </c>
      <c r="G19" s="119">
        <f t="shared" si="0"/>
        <v>96.604077696952999</v>
      </c>
      <c r="H19" s="120">
        <f t="shared" si="6"/>
        <v>2.3641047449459593E-2</v>
      </c>
      <c r="I19" s="121"/>
      <c r="J19" s="119">
        <f t="shared" si="1"/>
        <v>357.38706285710617</v>
      </c>
      <c r="K19" s="120">
        <f t="shared" si="2"/>
        <v>9.6279333917503596E-2</v>
      </c>
      <c r="M19" s="57">
        <f t="shared" si="3"/>
        <v>-2.2310765969530024</v>
      </c>
      <c r="N19" s="57">
        <f t="shared" si="4"/>
        <v>-31.387062857106173</v>
      </c>
      <c r="P19" s="57">
        <v>-17.256153390103407</v>
      </c>
      <c r="Q19" s="57">
        <v>-46.593593757837652</v>
      </c>
      <c r="S19" s="57">
        <f t="shared" si="7"/>
        <v>-1.5782117065613535</v>
      </c>
      <c r="T19" s="57">
        <f t="shared" si="5"/>
        <v>-1.5099431559123235</v>
      </c>
      <c r="V19" s="54">
        <v>14</v>
      </c>
      <c r="W19" s="54">
        <v>14</v>
      </c>
      <c r="Y19" s="121">
        <f t="shared" si="8"/>
        <v>5.1526717557251911E-2</v>
      </c>
      <c r="Z19" s="121">
        <f t="shared" si="9"/>
        <v>5.1526717557251911E-2</v>
      </c>
      <c r="AB19" s="121">
        <f t="shared" si="10"/>
        <v>-1.6302274466655646</v>
      </c>
      <c r="AC19" s="121">
        <f t="shared" si="10"/>
        <v>-1.6302274466655646</v>
      </c>
      <c r="AJ19" s="57">
        <f t="shared" si="24"/>
        <v>13.473194214977262</v>
      </c>
      <c r="AK19" s="57">
        <f t="shared" si="11"/>
        <v>16.612235623912458</v>
      </c>
      <c r="AL19" s="57">
        <f t="shared" si="15"/>
        <v>15.04271491944486</v>
      </c>
      <c r="AM19" s="125">
        <f t="shared" si="16"/>
        <v>14</v>
      </c>
      <c r="AN19" s="59">
        <f t="shared" si="17"/>
        <v>4.7009224456692866E-2</v>
      </c>
      <c r="AO19" s="125">
        <f t="shared" si="12"/>
        <v>11.705296889716523</v>
      </c>
      <c r="AP19" s="76">
        <f t="shared" si="18"/>
        <v>0.44985295238181566</v>
      </c>
      <c r="AX19" s="57">
        <f t="shared" si="23"/>
        <v>43.754250608680238</v>
      </c>
      <c r="AY19" s="57">
        <f t="shared" si="13"/>
        <v>54.705116383713779</v>
      </c>
      <c r="AZ19" s="57">
        <f t="shared" si="19"/>
        <v>49.229683496197012</v>
      </c>
      <c r="BA19" s="125">
        <f t="shared" si="20"/>
        <v>11</v>
      </c>
      <c r="BB19" s="59">
        <f t="shared" si="21"/>
        <v>3.8851293020344513E-2</v>
      </c>
      <c r="BC19" s="125">
        <f t="shared" si="14"/>
        <v>9.7516745481064735</v>
      </c>
      <c r="BD19" s="76">
        <f t="shared" si="22"/>
        <v>0.15979988115454105</v>
      </c>
    </row>
    <row r="20" spans="2:56" x14ac:dyDescent="0.2">
      <c r="B20" s="116">
        <v>43853</v>
      </c>
      <c r="C20" s="61">
        <v>15</v>
      </c>
      <c r="D20" s="117">
        <v>94.228996280000004</v>
      </c>
      <c r="E20" s="117">
        <v>349.60000609999997</v>
      </c>
      <c r="G20" s="119">
        <f t="shared" si="0"/>
        <v>96.929718822231152</v>
      </c>
      <c r="H20" s="120">
        <f t="shared" si="6"/>
        <v>2.8661268281007606E-2</v>
      </c>
      <c r="I20" s="121"/>
      <c r="J20" s="119">
        <f t="shared" si="1"/>
        <v>358.17379453642013</v>
      </c>
      <c r="K20" s="120">
        <f t="shared" si="2"/>
        <v>2.4524566037815523E-2</v>
      </c>
      <c r="M20" s="57">
        <f t="shared" si="3"/>
        <v>-2.7007225422311478</v>
      </c>
      <c r="N20" s="57">
        <f t="shared" si="4"/>
        <v>-8.5737884364201591</v>
      </c>
      <c r="P20" s="57">
        <v>-17.175490695583079</v>
      </c>
      <c r="Q20" s="57">
        <v>-43.91978764765139</v>
      </c>
      <c r="S20" s="57">
        <f t="shared" si="7"/>
        <v>-1.5711180090002281</v>
      </c>
      <c r="T20" s="57">
        <f t="shared" si="5"/>
        <v>-1.4215399569682772</v>
      </c>
      <c r="V20" s="54">
        <v>15</v>
      </c>
      <c r="W20" s="54">
        <v>15</v>
      </c>
      <c r="Y20" s="121">
        <f t="shared" si="8"/>
        <v>5.5343511450381681E-2</v>
      </c>
      <c r="Z20" s="121">
        <f t="shared" si="9"/>
        <v>5.5343511450381681E-2</v>
      </c>
      <c r="AB20" s="121">
        <f t="shared" si="10"/>
        <v>-1.5951127585631362</v>
      </c>
      <c r="AC20" s="121">
        <f t="shared" si="10"/>
        <v>-1.5951127585631362</v>
      </c>
      <c r="AJ20" s="57">
        <f t="shared" si="24"/>
        <v>16.612235623912458</v>
      </c>
      <c r="AK20" s="57">
        <f t="shared" si="11"/>
        <v>19.751277032847653</v>
      </c>
      <c r="AL20" s="57">
        <f t="shared" si="15"/>
        <v>18.181756328380054</v>
      </c>
      <c r="AM20" s="125">
        <f t="shared" si="16"/>
        <v>11</v>
      </c>
      <c r="AN20" s="59">
        <f t="shared" si="17"/>
        <v>3.1002685539592512E-2</v>
      </c>
      <c r="AO20" s="125">
        <f t="shared" si="12"/>
        <v>7.7196686993585351</v>
      </c>
      <c r="AP20" s="76">
        <f t="shared" si="18"/>
        <v>1.3939164828229318</v>
      </c>
      <c r="AX20" s="57">
        <f t="shared" si="23"/>
        <v>54.705116383713779</v>
      </c>
      <c r="AY20" s="57">
        <f t="shared" si="13"/>
        <v>65.655982158747321</v>
      </c>
      <c r="AZ20" s="57">
        <f t="shared" si="19"/>
        <v>60.180549271230547</v>
      </c>
      <c r="BA20" s="125">
        <f t="shared" si="20"/>
        <v>1</v>
      </c>
      <c r="BB20" s="59">
        <f t="shared" si="21"/>
        <v>2.0017074164753623E-2</v>
      </c>
      <c r="BC20" s="125">
        <f t="shared" si="14"/>
        <v>5.0242856153531594</v>
      </c>
      <c r="BD20" s="76">
        <f t="shared" si="22"/>
        <v>3.2233188862612088</v>
      </c>
    </row>
    <row r="21" spans="2:56" x14ac:dyDescent="0.2">
      <c r="B21" s="116">
        <v>43854</v>
      </c>
      <c r="C21" s="61">
        <v>16</v>
      </c>
      <c r="D21" s="117">
        <v>93.082000730000004</v>
      </c>
      <c r="E21" s="117">
        <v>353.1600037</v>
      </c>
      <c r="G21" s="119">
        <f t="shared" si="0"/>
        <v>97.255359947509319</v>
      </c>
      <c r="H21" s="120">
        <f t="shared" si="6"/>
        <v>4.4835297745853632E-2</v>
      </c>
      <c r="I21" s="121"/>
      <c r="J21" s="119">
        <f t="shared" si="1"/>
        <v>358.96052621573409</v>
      </c>
      <c r="K21" s="120">
        <f t="shared" si="2"/>
        <v>1.6424630351577062E-2</v>
      </c>
      <c r="M21" s="57">
        <f t="shared" si="3"/>
        <v>-4.173359217509315</v>
      </c>
      <c r="N21" s="57">
        <f t="shared" si="4"/>
        <v>-5.8005225157340874</v>
      </c>
      <c r="P21" s="57">
        <v>-16.994091385854276</v>
      </c>
      <c r="Q21" s="57">
        <v>-42.867637330291132</v>
      </c>
      <c r="S21" s="57">
        <f t="shared" si="7"/>
        <v>-1.5551652584918911</v>
      </c>
      <c r="T21" s="57">
        <f t="shared" si="5"/>
        <v>-1.3867530464775382</v>
      </c>
      <c r="V21" s="54">
        <v>16</v>
      </c>
      <c r="W21" s="54">
        <v>16</v>
      </c>
      <c r="Y21" s="121">
        <f t="shared" si="8"/>
        <v>5.9160305343511452E-2</v>
      </c>
      <c r="Z21" s="121">
        <f t="shared" si="9"/>
        <v>5.9160305343511452E-2</v>
      </c>
      <c r="AB21" s="121">
        <f t="shared" si="10"/>
        <v>-1.5618615392556825</v>
      </c>
      <c r="AC21" s="121">
        <f t="shared" si="10"/>
        <v>-1.5618615392556825</v>
      </c>
      <c r="AJ21" s="57">
        <f t="shared" si="24"/>
        <v>19.751277032847653</v>
      </c>
      <c r="AK21" s="57">
        <f t="shared" si="11"/>
        <v>22.890318441782849</v>
      </c>
      <c r="AL21" s="57">
        <f t="shared" si="15"/>
        <v>21.320797737315253</v>
      </c>
      <c r="AM21" s="125">
        <f t="shared" si="16"/>
        <v>8</v>
      </c>
      <c r="AN21" s="59">
        <f t="shared" si="17"/>
        <v>1.8865346443195485E-2</v>
      </c>
      <c r="AO21" s="125">
        <f t="shared" si="12"/>
        <v>4.6974712643556762</v>
      </c>
      <c r="AP21" s="76">
        <f t="shared" si="18"/>
        <v>2.3218228353021124</v>
      </c>
      <c r="AX21" s="57">
        <f t="shared" si="23"/>
        <v>65.655982158747321</v>
      </c>
      <c r="AY21" s="57">
        <f t="shared" si="13"/>
        <v>76.60684793378087</v>
      </c>
      <c r="AZ21" s="57">
        <f t="shared" si="19"/>
        <v>71.131415046264095</v>
      </c>
      <c r="BA21" s="125">
        <f t="shared" si="20"/>
        <v>6</v>
      </c>
      <c r="BB21" s="59">
        <f t="shared" si="21"/>
        <v>9.0184872504034397E-3</v>
      </c>
      <c r="BC21" s="125">
        <f t="shared" si="14"/>
        <v>2.2636402998512635</v>
      </c>
      <c r="BD21" s="76">
        <f t="shared" si="22"/>
        <v>6.1672271030926815</v>
      </c>
    </row>
    <row r="22" spans="2:56" x14ac:dyDescent="0.2">
      <c r="B22" s="116">
        <v>43857</v>
      </c>
      <c r="C22" s="61">
        <v>17</v>
      </c>
      <c r="D22" s="117">
        <v>91.416999820000001</v>
      </c>
      <c r="E22" s="117">
        <v>342.88000490000002</v>
      </c>
      <c r="G22" s="119">
        <f t="shared" si="0"/>
        <v>97.581001072787487</v>
      </c>
      <c r="H22" s="120">
        <f t="shared" si="6"/>
        <v>6.7427297602463424E-2</v>
      </c>
      <c r="I22" s="121"/>
      <c r="J22" s="119">
        <f t="shared" si="1"/>
        <v>359.74725789504805</v>
      </c>
      <c r="K22" s="120">
        <f t="shared" si="2"/>
        <v>4.9192874340885873E-2</v>
      </c>
      <c r="M22" s="57">
        <f t="shared" si="3"/>
        <v>-6.1640012527874859</v>
      </c>
      <c r="N22" s="57">
        <f t="shared" si="4"/>
        <v>-16.867252995048034</v>
      </c>
      <c r="P22" s="57">
        <v>-16.944636160861251</v>
      </c>
      <c r="Q22" s="57">
        <v>-41.927246054407419</v>
      </c>
      <c r="S22" s="57">
        <f t="shared" si="7"/>
        <v>-1.5508160309957837</v>
      </c>
      <c r="T22" s="57">
        <f t="shared" si="5"/>
        <v>-1.355661189543528</v>
      </c>
      <c r="V22" s="54">
        <v>17</v>
      </c>
      <c r="W22" s="54">
        <v>17</v>
      </c>
      <c r="Y22" s="121">
        <f t="shared" si="8"/>
        <v>6.2977099236641215E-2</v>
      </c>
      <c r="Z22" s="121">
        <f t="shared" si="9"/>
        <v>6.2977099236641215E-2</v>
      </c>
      <c r="AB22" s="121">
        <f t="shared" si="10"/>
        <v>-1.5302526710293158</v>
      </c>
      <c r="AC22" s="121">
        <f t="shared" si="10"/>
        <v>-1.5302526710293158</v>
      </c>
      <c r="AJ22" s="57">
        <f t="shared" si="24"/>
        <v>22.890318441782849</v>
      </c>
      <c r="AK22" s="57">
        <f t="shared" si="11"/>
        <v>26.029359850718045</v>
      </c>
      <c r="AL22" s="57">
        <f t="shared" si="15"/>
        <v>24.459839146250445</v>
      </c>
      <c r="AM22" s="125">
        <f t="shared" si="16"/>
        <v>5</v>
      </c>
      <c r="AN22" s="59">
        <f t="shared" si="17"/>
        <v>1.0592014325809473E-2</v>
      </c>
      <c r="AO22" s="125">
        <f t="shared" si="12"/>
        <v>2.6374115671265588</v>
      </c>
      <c r="AP22" s="76">
        <f t="shared" si="18"/>
        <v>2.1164023744798923</v>
      </c>
      <c r="AX22" s="57">
        <f t="shared" si="23"/>
        <v>76.60684793378087</v>
      </c>
      <c r="AY22" s="57">
        <f t="shared" si="13"/>
        <v>87.557713708814418</v>
      </c>
      <c r="AZ22" s="57">
        <f t="shared" si="19"/>
        <v>82.082280821297644</v>
      </c>
      <c r="BA22" s="125">
        <f t="shared" si="20"/>
        <v>1</v>
      </c>
      <c r="BB22" s="59">
        <f t="shared" si="21"/>
        <v>3.5530223880280154E-3</v>
      </c>
      <c r="BC22" s="125">
        <f t="shared" si="14"/>
        <v>0.89180861939503187</v>
      </c>
      <c r="BD22" s="76">
        <f t="shared" si="22"/>
        <v>1.3125433621789331E-2</v>
      </c>
    </row>
    <row r="23" spans="2:56" x14ac:dyDescent="0.2">
      <c r="B23" s="116">
        <v>43858</v>
      </c>
      <c r="C23" s="61">
        <v>18</v>
      </c>
      <c r="D23" s="117">
        <v>92.662498470000003</v>
      </c>
      <c r="E23" s="117">
        <v>348.51998900000001</v>
      </c>
      <c r="G23" s="119">
        <f t="shared" si="0"/>
        <v>97.906642198065654</v>
      </c>
      <c r="H23" s="120">
        <f t="shared" si="6"/>
        <v>5.6594024709612945E-2</v>
      </c>
      <c r="I23" s="121"/>
      <c r="J23" s="119">
        <f t="shared" si="1"/>
        <v>360.53398957436195</v>
      </c>
      <c r="K23" s="120">
        <f t="shared" si="2"/>
        <v>3.4471482134592696E-2</v>
      </c>
      <c r="M23" s="57">
        <f t="shared" si="3"/>
        <v>-5.2441437280656515</v>
      </c>
      <c r="N23" s="57">
        <f t="shared" si="4"/>
        <v>-12.014000574361944</v>
      </c>
      <c r="P23" s="57">
        <v>-16.640287389192252</v>
      </c>
      <c r="Q23" s="57">
        <v>-41.534373909605051</v>
      </c>
      <c r="S23" s="57">
        <f t="shared" si="7"/>
        <v>-1.5240507691587182</v>
      </c>
      <c r="T23" s="57">
        <f t="shared" si="5"/>
        <v>-1.3426717830775077</v>
      </c>
      <c r="V23" s="54">
        <v>18</v>
      </c>
      <c r="W23" s="54">
        <v>18</v>
      </c>
      <c r="Y23" s="121">
        <f t="shared" si="8"/>
        <v>6.6793893129770993E-2</v>
      </c>
      <c r="Z23" s="121">
        <f t="shared" si="9"/>
        <v>6.6793893129770993E-2</v>
      </c>
      <c r="AB23" s="121">
        <f t="shared" si="10"/>
        <v>-1.5001027595109515</v>
      </c>
      <c r="AC23" s="121">
        <f t="shared" si="10"/>
        <v>-1.5001027595109515</v>
      </c>
      <c r="AJ23" s="57">
        <f t="shared" si="24"/>
        <v>26.029359850718045</v>
      </c>
      <c r="AK23" s="57">
        <f t="shared" si="11"/>
        <v>29.16840125965324</v>
      </c>
      <c r="AL23" s="57">
        <f t="shared" si="15"/>
        <v>27.598880555185644</v>
      </c>
      <c r="AM23" s="125">
        <f t="shared" si="16"/>
        <v>2</v>
      </c>
      <c r="AN23" s="59">
        <f>1-_xlfn.NORM.DIST(AJ23,$AI$12,$AI$13,1)</f>
        <v>1.0002344626203974E-2</v>
      </c>
      <c r="AO23" s="125">
        <f t="shared" si="12"/>
        <v>2.4905838119247896</v>
      </c>
      <c r="AP23" s="76">
        <f t="shared" si="18"/>
        <v>9.6632956245170182E-2</v>
      </c>
      <c r="AX23" s="57">
        <f t="shared" si="23"/>
        <v>87.557713708814418</v>
      </c>
      <c r="AY23" s="57">
        <f t="shared" si="13"/>
        <v>98.508579483847967</v>
      </c>
      <c r="AZ23" s="57">
        <f t="shared" si="19"/>
        <v>93.033146596331193</v>
      </c>
      <c r="BA23" s="125">
        <f t="shared" si="20"/>
        <v>1</v>
      </c>
      <c r="BB23" s="59">
        <f>1-_xlfn.NORM.DIST(AX23,$AW$12,$AW$13,1)</f>
        <v>1.71764451087697E-3</v>
      </c>
      <c r="BC23" s="125">
        <f t="shared" si="14"/>
        <v>0.43112877223011947</v>
      </c>
      <c r="BD23" s="76">
        <f t="shared" si="22"/>
        <v>0.75062137957166697</v>
      </c>
    </row>
    <row r="24" spans="2:56" x14ac:dyDescent="0.2">
      <c r="B24" s="116">
        <v>43859</v>
      </c>
      <c r="C24" s="61">
        <v>19</v>
      </c>
      <c r="D24" s="117">
        <v>92.900001529999997</v>
      </c>
      <c r="E24" s="117">
        <v>343.1600037</v>
      </c>
      <c r="G24" s="119">
        <f t="shared" si="0"/>
        <v>98.232283323343822</v>
      </c>
      <c r="H24" s="120">
        <f t="shared" si="6"/>
        <v>5.7398080791439841E-2</v>
      </c>
      <c r="I24" s="121"/>
      <c r="J24" s="119">
        <f t="shared" si="1"/>
        <v>361.32072125367591</v>
      </c>
      <c r="K24" s="120">
        <f t="shared" si="2"/>
        <v>5.292201118389226E-2</v>
      </c>
      <c r="M24" s="57">
        <f t="shared" si="3"/>
        <v>-5.3322817933438245</v>
      </c>
      <c r="N24" s="57">
        <f t="shared" si="4"/>
        <v>-18.160717553675909</v>
      </c>
      <c r="P24" s="57">
        <v>-16.632876686410611</v>
      </c>
      <c r="Q24" s="57">
        <v>-41.183978933721278</v>
      </c>
      <c r="S24" s="57">
        <f t="shared" si="7"/>
        <v>-1.5233990517252631</v>
      </c>
      <c r="T24" s="57">
        <f t="shared" si="5"/>
        <v>-1.3310867857046467</v>
      </c>
      <c r="V24" s="54">
        <v>19</v>
      </c>
      <c r="W24" s="54">
        <v>19</v>
      </c>
      <c r="Y24" s="121">
        <f t="shared" si="8"/>
        <v>7.061068702290077E-2</v>
      </c>
      <c r="Z24" s="121">
        <f t="shared" si="9"/>
        <v>7.061068702290077E-2</v>
      </c>
      <c r="AB24" s="121">
        <f t="shared" si="10"/>
        <v>-1.4712579371990806</v>
      </c>
      <c r="AC24" s="121">
        <f t="shared" si="10"/>
        <v>-1.4712579371990806</v>
      </c>
    </row>
    <row r="25" spans="2:56" x14ac:dyDescent="0.2">
      <c r="B25" s="116">
        <v>43860</v>
      </c>
      <c r="C25" s="61">
        <v>20</v>
      </c>
      <c r="D25" s="117">
        <v>93.533996579999993</v>
      </c>
      <c r="E25" s="117">
        <v>347.73999020000002</v>
      </c>
      <c r="G25" s="119">
        <f t="shared" si="0"/>
        <v>98.557924448621989</v>
      </c>
      <c r="H25" s="120">
        <f t="shared" si="6"/>
        <v>5.3712319074541104E-2</v>
      </c>
      <c r="I25" s="121"/>
      <c r="J25" s="119">
        <f t="shared" si="1"/>
        <v>362.10745293298987</v>
      </c>
      <c r="K25" s="120">
        <f t="shared" si="2"/>
        <v>4.1316682400337423E-2</v>
      </c>
      <c r="M25" s="57">
        <f t="shared" si="3"/>
        <v>-5.0239278686219961</v>
      </c>
      <c r="N25" s="57">
        <f t="shared" si="4"/>
        <v>-14.36746273298985</v>
      </c>
      <c r="P25" s="57">
        <v>-16.578572209748586</v>
      </c>
      <c r="Q25" s="57">
        <v>-40.810707013035312</v>
      </c>
      <c r="S25" s="57">
        <f t="shared" si="7"/>
        <v>-1.5186233677991763</v>
      </c>
      <c r="T25" s="57">
        <f t="shared" si="5"/>
        <v>-1.3187454151995397</v>
      </c>
      <c r="V25" s="54">
        <v>20</v>
      </c>
      <c r="W25" s="54">
        <v>20</v>
      </c>
      <c r="Y25" s="121">
        <f t="shared" si="8"/>
        <v>7.4427480916030533E-2</v>
      </c>
      <c r="Z25" s="121">
        <f t="shared" si="9"/>
        <v>7.4427480916030533E-2</v>
      </c>
      <c r="AB25" s="121">
        <f t="shared" si="10"/>
        <v>-1.4435877889473323</v>
      </c>
      <c r="AC25" s="121">
        <f t="shared" si="10"/>
        <v>-1.4435877889473323</v>
      </c>
    </row>
    <row r="26" spans="2:56" ht="17" x14ac:dyDescent="0.2">
      <c r="B26" s="116">
        <v>43861</v>
      </c>
      <c r="C26" s="61">
        <v>21</v>
      </c>
      <c r="D26" s="117">
        <v>100.435997</v>
      </c>
      <c r="E26" s="117">
        <v>345.0899963</v>
      </c>
      <c r="F26" s="52" t="s">
        <v>115</v>
      </c>
      <c r="G26" s="119">
        <f t="shared" si="0"/>
        <v>98.883565573900142</v>
      </c>
      <c r="H26" s="120">
        <f t="shared" si="6"/>
        <v>1.5456922542421299E-2</v>
      </c>
      <c r="I26" s="121"/>
      <c r="J26" s="119">
        <f t="shared" si="1"/>
        <v>362.89418461230383</v>
      </c>
      <c r="K26" s="120">
        <f t="shared" si="2"/>
        <v>5.1592884474187917E-2</v>
      </c>
      <c r="M26" s="57">
        <f t="shared" si="3"/>
        <v>1.552431426099858</v>
      </c>
      <c r="N26" s="57">
        <f t="shared" si="4"/>
        <v>-17.804188312303836</v>
      </c>
      <c r="P26" s="57">
        <v>-15.583221548079592</v>
      </c>
      <c r="Q26" s="57">
        <v>-40.014952923430656</v>
      </c>
      <c r="S26" s="57">
        <f t="shared" si="7"/>
        <v>-1.4310895133558896</v>
      </c>
      <c r="T26" s="57">
        <f t="shared" si="5"/>
        <v>-1.2924356514414792</v>
      </c>
      <c r="V26" s="54">
        <v>21</v>
      </c>
      <c r="W26" s="54">
        <v>21</v>
      </c>
      <c r="Y26" s="121">
        <f t="shared" si="8"/>
        <v>7.8244274809160311E-2</v>
      </c>
      <c r="Z26" s="121">
        <f t="shared" si="9"/>
        <v>7.8244274809160311E-2</v>
      </c>
      <c r="AB26" s="121">
        <f t="shared" si="10"/>
        <v>-1.4169807706927577</v>
      </c>
      <c r="AC26" s="121">
        <f t="shared" si="10"/>
        <v>-1.4169807706927577</v>
      </c>
      <c r="AG26" s="126" t="s">
        <v>72</v>
      </c>
      <c r="AH26" s="126"/>
      <c r="AM26" s="127" t="s">
        <v>131</v>
      </c>
      <c r="AN26" s="127"/>
      <c r="AP26" s="128" t="s">
        <v>73</v>
      </c>
      <c r="AS26" s="128" t="s">
        <v>74</v>
      </c>
    </row>
    <row r="27" spans="2:56" x14ac:dyDescent="0.2">
      <c r="B27" s="116">
        <v>43864</v>
      </c>
      <c r="C27" s="61">
        <v>22</v>
      </c>
      <c r="D27" s="117">
        <v>100.2099991</v>
      </c>
      <c r="E27" s="117">
        <v>358</v>
      </c>
      <c r="F27" s="129" t="s">
        <v>49</v>
      </c>
      <c r="G27" s="119">
        <f t="shared" si="0"/>
        <v>99.20920669917831</v>
      </c>
      <c r="H27" s="120">
        <f t="shared" si="6"/>
        <v>9.9869514999496155E-3</v>
      </c>
      <c r="I27" s="121"/>
      <c r="J27" s="119">
        <f t="shared" si="1"/>
        <v>363.68091629161779</v>
      </c>
      <c r="K27" s="120">
        <f t="shared" si="2"/>
        <v>1.5868481261502209E-2</v>
      </c>
      <c r="M27" s="57">
        <f t="shared" si="3"/>
        <v>1.0007924008216946</v>
      </c>
      <c r="N27" s="57">
        <f t="shared" si="4"/>
        <v>-5.6809162916177911</v>
      </c>
      <c r="P27" s="57">
        <v>-15.427947763712581</v>
      </c>
      <c r="Q27" s="57">
        <v>-39.672860930395586</v>
      </c>
      <c r="S27" s="57">
        <f t="shared" si="7"/>
        <v>-1.4174343128692091</v>
      </c>
      <c r="T27" s="57">
        <f t="shared" si="5"/>
        <v>-1.2811251729433439</v>
      </c>
      <c r="V27" s="54">
        <v>22</v>
      </c>
      <c r="W27" s="54">
        <v>22</v>
      </c>
      <c r="Y27" s="121">
        <f t="shared" si="8"/>
        <v>8.2061068702290074E-2</v>
      </c>
      <c r="Z27" s="121">
        <f t="shared" si="9"/>
        <v>8.2061068702290074E-2</v>
      </c>
      <c r="AB27" s="121">
        <f t="shared" si="10"/>
        <v>-1.3913407002534657</v>
      </c>
      <c r="AC27" s="121">
        <f t="shared" si="10"/>
        <v>-1.3913407002534657</v>
      </c>
    </row>
    <row r="28" spans="2:56" x14ac:dyDescent="0.2">
      <c r="B28" s="116">
        <v>43865</v>
      </c>
      <c r="C28" s="61">
        <v>23</v>
      </c>
      <c r="D28" s="117">
        <v>102.48349760000001</v>
      </c>
      <c r="E28" s="117">
        <v>369.01000979999998</v>
      </c>
      <c r="F28" s="54">
        <f>SLOPE($E$6:$E$262,$C$6:$C$262)</f>
        <v>0.78673167931394816</v>
      </c>
      <c r="G28" s="119">
        <f t="shared" si="0"/>
        <v>99.534847824456477</v>
      </c>
      <c r="H28" s="120">
        <f t="shared" si="6"/>
        <v>2.8771947138770654E-2</v>
      </c>
      <c r="I28" s="121"/>
      <c r="J28" s="119">
        <f t="shared" si="1"/>
        <v>364.46764797093169</v>
      </c>
      <c r="K28" s="120">
        <f t="shared" si="2"/>
        <v>1.2309589735872482E-2</v>
      </c>
      <c r="M28" s="57">
        <f t="shared" si="3"/>
        <v>2.9486497755435295</v>
      </c>
      <c r="N28" s="57">
        <f t="shared" si="4"/>
        <v>4.5423618290682839</v>
      </c>
      <c r="P28" s="57">
        <v>-15.139502578635913</v>
      </c>
      <c r="Q28" s="57">
        <v>-38.949592609709612</v>
      </c>
      <c r="S28" s="57">
        <f t="shared" si="7"/>
        <v>-1.3920676558530465</v>
      </c>
      <c r="T28" s="57">
        <f t="shared" si="5"/>
        <v>-1.2572119830527446</v>
      </c>
      <c r="V28" s="54">
        <v>23</v>
      </c>
      <c r="W28" s="54">
        <v>23</v>
      </c>
      <c r="Y28" s="121">
        <f t="shared" si="8"/>
        <v>8.5877862595419852E-2</v>
      </c>
      <c r="Z28" s="121">
        <f t="shared" si="9"/>
        <v>8.5877862595419852E-2</v>
      </c>
      <c r="AB28" s="121">
        <f t="shared" si="10"/>
        <v>-1.3665840316741558</v>
      </c>
      <c r="AC28" s="121">
        <f t="shared" si="10"/>
        <v>-1.3665840316741558</v>
      </c>
    </row>
    <row r="29" spans="2:56" x14ac:dyDescent="0.2">
      <c r="B29" s="116">
        <v>43866</v>
      </c>
      <c r="C29" s="61">
        <v>24</v>
      </c>
      <c r="D29" s="117">
        <v>101.9934998</v>
      </c>
      <c r="E29" s="117">
        <v>369.67001340000002</v>
      </c>
      <c r="F29" s="129" t="s">
        <v>59</v>
      </c>
      <c r="G29" s="119">
        <f t="shared" si="0"/>
        <v>99.860488949734645</v>
      </c>
      <c r="H29" s="120">
        <f t="shared" si="6"/>
        <v>2.0913203826204523E-2</v>
      </c>
      <c r="I29" s="121"/>
      <c r="J29" s="119">
        <f t="shared" si="1"/>
        <v>365.25437965024565</v>
      </c>
      <c r="K29" s="120">
        <f t="shared" si="2"/>
        <v>1.1944798305770188E-2</v>
      </c>
      <c r="M29" s="57">
        <f t="shared" si="3"/>
        <v>2.1330108502653502</v>
      </c>
      <c r="N29" s="57">
        <f t="shared" si="4"/>
        <v>4.4156337497543632</v>
      </c>
      <c r="P29" s="57">
        <v>-14.798837484540115</v>
      </c>
      <c r="Q29" s="57">
        <v>-38.717433792349198</v>
      </c>
      <c r="S29" s="57">
        <f t="shared" si="7"/>
        <v>-1.3621086374800757</v>
      </c>
      <c r="T29" s="57">
        <f t="shared" si="5"/>
        <v>-1.2495361900924624</v>
      </c>
      <c r="V29" s="54">
        <v>24</v>
      </c>
      <c r="W29" s="54">
        <v>24</v>
      </c>
      <c r="Y29" s="121">
        <f t="shared" si="8"/>
        <v>8.9694656488549615E-2</v>
      </c>
      <c r="Z29" s="121">
        <f t="shared" si="9"/>
        <v>8.9694656488549615E-2</v>
      </c>
      <c r="AB29" s="121">
        <f t="shared" si="10"/>
        <v>-1.3426377114882446</v>
      </c>
      <c r="AC29" s="121">
        <f t="shared" si="10"/>
        <v>-1.3426377114882446</v>
      </c>
    </row>
    <row r="30" spans="2:56" x14ac:dyDescent="0.2">
      <c r="B30" s="116">
        <v>43867</v>
      </c>
      <c r="C30" s="61">
        <v>25</v>
      </c>
      <c r="D30" s="117">
        <v>102.5114975</v>
      </c>
      <c r="E30" s="117">
        <v>366.9500122</v>
      </c>
      <c r="F30" s="54">
        <f>INTERCEPT($E$6:$E$262,$C$6:$C$262)</f>
        <v>346.37281934671091</v>
      </c>
      <c r="G30" s="119">
        <f t="shared" si="0"/>
        <v>100.18613007501281</v>
      </c>
      <c r="H30" s="120">
        <f t="shared" si="6"/>
        <v>2.2683966986114822E-2</v>
      </c>
      <c r="I30" s="121"/>
      <c r="J30" s="119">
        <f t="shared" si="1"/>
        <v>366.04111132955961</v>
      </c>
      <c r="K30" s="120">
        <f t="shared" si="2"/>
        <v>2.4769065001284413E-3</v>
      </c>
      <c r="M30" s="57">
        <f t="shared" si="3"/>
        <v>2.3253674249871921</v>
      </c>
      <c r="N30" s="57">
        <f t="shared" si="4"/>
        <v>0.90890087044039092</v>
      </c>
      <c r="P30" s="57">
        <v>-14.748851650304914</v>
      </c>
      <c r="Q30" s="57">
        <v>-37.640335237151646</v>
      </c>
      <c r="S30" s="57">
        <f t="shared" si="7"/>
        <v>-1.3577127467586754</v>
      </c>
      <c r="T30" s="57">
        <f t="shared" si="5"/>
        <v>-1.2139244239682385</v>
      </c>
      <c r="V30" s="54">
        <v>25</v>
      </c>
      <c r="W30" s="54">
        <v>25</v>
      </c>
      <c r="Y30" s="121">
        <f t="shared" si="8"/>
        <v>9.3511450381679392E-2</v>
      </c>
      <c r="Z30" s="121">
        <f t="shared" si="9"/>
        <v>9.3511450381679392E-2</v>
      </c>
      <c r="AB30" s="121">
        <f t="shared" si="10"/>
        <v>-1.3194374734384275</v>
      </c>
      <c r="AC30" s="121">
        <f t="shared" si="10"/>
        <v>-1.3194374734384275</v>
      </c>
    </row>
    <row r="31" spans="2:56" x14ac:dyDescent="0.2">
      <c r="B31" s="116">
        <v>43868</v>
      </c>
      <c r="C31" s="61">
        <v>26</v>
      </c>
      <c r="D31" s="117">
        <v>103.9639969</v>
      </c>
      <c r="E31" s="117">
        <v>366.76998900000001</v>
      </c>
      <c r="F31" s="129" t="s">
        <v>64</v>
      </c>
      <c r="G31" s="119">
        <f t="shared" si="0"/>
        <v>100.51177120029098</v>
      </c>
      <c r="H31" s="120">
        <f t="shared" si="6"/>
        <v>3.3205973246965635E-2</v>
      </c>
      <c r="I31" s="121"/>
      <c r="J31" s="119">
        <f t="shared" si="1"/>
        <v>366.82784300887357</v>
      </c>
      <c r="K31" s="120">
        <f t="shared" si="2"/>
        <v>1.5773921151864521E-4</v>
      </c>
      <c r="M31" s="57">
        <f t="shared" si="3"/>
        <v>3.4522256997090182</v>
      </c>
      <c r="N31" s="57">
        <f t="shared" si="4"/>
        <v>-5.7854008873562179E-2</v>
      </c>
      <c r="P31" s="57">
        <v>-14.49523593732178</v>
      </c>
      <c r="Q31" s="57">
        <v>-37.407825068232967</v>
      </c>
      <c r="S31" s="57">
        <f t="shared" si="7"/>
        <v>-1.3354090886010856</v>
      </c>
      <c r="T31" s="57">
        <f t="shared" si="5"/>
        <v>-1.2062370143834051</v>
      </c>
      <c r="V31" s="54">
        <v>26</v>
      </c>
      <c r="W31" s="54">
        <v>26</v>
      </c>
      <c r="Y31" s="121">
        <f t="shared" si="8"/>
        <v>9.7328244274809156E-2</v>
      </c>
      <c r="Z31" s="121">
        <f t="shared" si="9"/>
        <v>9.7328244274809156E-2</v>
      </c>
      <c r="AB31" s="121">
        <f t="shared" si="10"/>
        <v>-1.2969264679191927</v>
      </c>
      <c r="AC31" s="121">
        <f t="shared" si="10"/>
        <v>-1.2969264679191927</v>
      </c>
    </row>
    <row r="32" spans="2:56" x14ac:dyDescent="0.2">
      <c r="B32" s="116">
        <v>43871</v>
      </c>
      <c r="C32" s="61">
        <v>27</v>
      </c>
      <c r="D32" s="117">
        <v>106.6955032</v>
      </c>
      <c r="E32" s="117">
        <v>371.07000729999999</v>
      </c>
      <c r="F32" s="54">
        <f>CORREL($E$6:$E$262,$C$6:$C$262)</f>
        <v>0.89110427484336252</v>
      </c>
      <c r="G32" s="119">
        <f t="shared" si="0"/>
        <v>100.83741232556913</v>
      </c>
      <c r="H32" s="120">
        <f t="shared" si="6"/>
        <v>5.4904758858017842E-2</v>
      </c>
      <c r="I32" s="121"/>
      <c r="J32" s="119">
        <f t="shared" si="1"/>
        <v>367.61457468818753</v>
      </c>
      <c r="K32" s="120">
        <f t="shared" si="2"/>
        <v>9.3120773542304421E-3</v>
      </c>
      <c r="M32" s="57">
        <f t="shared" si="3"/>
        <v>5.8580908744308715</v>
      </c>
      <c r="N32" s="57">
        <f t="shared" si="4"/>
        <v>3.455432611812455</v>
      </c>
      <c r="P32" s="57">
        <v>-14.377972909818311</v>
      </c>
      <c r="Q32" s="57">
        <v>-37.400524175093494</v>
      </c>
      <c r="S32" s="57">
        <f t="shared" si="7"/>
        <v>-1.3250966578403964</v>
      </c>
      <c r="T32" s="57">
        <f t="shared" si="5"/>
        <v>-1.2059956272812442</v>
      </c>
      <c r="V32" s="54">
        <v>27</v>
      </c>
      <c r="W32" s="54">
        <v>27</v>
      </c>
      <c r="Y32" s="121">
        <f t="shared" si="8"/>
        <v>0.10114503816793893</v>
      </c>
      <c r="Z32" s="121">
        <f t="shared" si="9"/>
        <v>0.10114503816793893</v>
      </c>
      <c r="AB32" s="121">
        <f t="shared" si="10"/>
        <v>-1.2750541500157357</v>
      </c>
      <c r="AC32" s="121">
        <f t="shared" si="10"/>
        <v>-1.2750541500157357</v>
      </c>
    </row>
    <row r="33" spans="2:29" x14ac:dyDescent="0.2">
      <c r="B33" s="116">
        <v>43872</v>
      </c>
      <c r="C33" s="61">
        <v>28</v>
      </c>
      <c r="D33" s="117">
        <v>107.5400009</v>
      </c>
      <c r="E33" s="117">
        <v>373.69000240000003</v>
      </c>
      <c r="F33" s="129" t="s">
        <v>67</v>
      </c>
      <c r="G33" s="119">
        <f t="shared" si="0"/>
        <v>101.1630534508473</v>
      </c>
      <c r="H33" s="120">
        <f t="shared" si="6"/>
        <v>5.9298376378874432E-2</v>
      </c>
      <c r="I33" s="121"/>
      <c r="J33" s="119">
        <f t="shared" si="1"/>
        <v>368.40130636750143</v>
      </c>
      <c r="K33" s="120">
        <f t="shared" si="2"/>
        <v>1.4152629180690631E-2</v>
      </c>
      <c r="M33" s="57">
        <f t="shared" si="3"/>
        <v>6.376947449152695</v>
      </c>
      <c r="N33" s="57">
        <f t="shared" si="4"/>
        <v>5.2886960324985921</v>
      </c>
      <c r="P33" s="57">
        <v>-14.337683059261963</v>
      </c>
      <c r="Q33" s="57">
        <v>-36.633213481953987</v>
      </c>
      <c r="S33" s="57">
        <f t="shared" si="7"/>
        <v>-1.3215534583932513</v>
      </c>
      <c r="T33" s="57">
        <f t="shared" si="5"/>
        <v>-1.1806262784720365</v>
      </c>
      <c r="V33" s="54">
        <v>28</v>
      </c>
      <c r="W33" s="54">
        <v>28</v>
      </c>
      <c r="Y33" s="121">
        <f t="shared" si="8"/>
        <v>0.1049618320610687</v>
      </c>
      <c r="Z33" s="121">
        <f t="shared" si="9"/>
        <v>0.1049618320610687</v>
      </c>
      <c r="AB33" s="121">
        <f t="shared" si="10"/>
        <v>-1.2537753695199951</v>
      </c>
      <c r="AC33" s="121">
        <f t="shared" si="10"/>
        <v>-1.2537753695199951</v>
      </c>
    </row>
    <row r="34" spans="2:29" x14ac:dyDescent="0.2">
      <c r="B34" s="116">
        <v>43873</v>
      </c>
      <c r="C34" s="61">
        <v>29</v>
      </c>
      <c r="D34" s="117">
        <v>108</v>
      </c>
      <c r="E34" s="117">
        <v>380.01000979999998</v>
      </c>
      <c r="F34" s="54">
        <f>F32^2</f>
        <v>0.79406682864411493</v>
      </c>
      <c r="G34" s="119">
        <f t="shared" si="0"/>
        <v>101.48869457612547</v>
      </c>
      <c r="H34" s="120">
        <f t="shared" si="6"/>
        <v>6.0289865035875294E-2</v>
      </c>
      <c r="I34" s="121"/>
      <c r="J34" s="119">
        <f t="shared" si="1"/>
        <v>369.18803804681539</v>
      </c>
      <c r="K34" s="120">
        <f t="shared" si="2"/>
        <v>2.8478122875974267E-2</v>
      </c>
      <c r="M34" s="57">
        <f t="shared" si="3"/>
        <v>6.511305423874532</v>
      </c>
      <c r="N34" s="57">
        <f t="shared" si="4"/>
        <v>10.821971753184584</v>
      </c>
      <c r="P34" s="57">
        <v>-14.153588888990754</v>
      </c>
      <c r="Q34" s="57">
        <v>-36.45672500554781</v>
      </c>
      <c r="S34" s="57">
        <f t="shared" si="7"/>
        <v>-1.3053637144919843</v>
      </c>
      <c r="T34" s="57">
        <f t="shared" si="5"/>
        <v>-1.174791096245611</v>
      </c>
      <c r="V34" s="54">
        <v>29</v>
      </c>
      <c r="W34" s="54">
        <v>29</v>
      </c>
      <c r="Y34" s="121">
        <f t="shared" si="8"/>
        <v>0.10877862595419847</v>
      </c>
      <c r="Z34" s="121">
        <f t="shared" si="9"/>
        <v>0.10877862595419847</v>
      </c>
      <c r="AB34" s="121">
        <f t="shared" si="10"/>
        <v>-1.2330496202910932</v>
      </c>
      <c r="AC34" s="121">
        <f t="shared" si="10"/>
        <v>-1.2330496202910932</v>
      </c>
    </row>
    <row r="35" spans="2:29" x14ac:dyDescent="0.2">
      <c r="B35" s="116">
        <v>43874</v>
      </c>
      <c r="C35" s="61">
        <v>30</v>
      </c>
      <c r="D35" s="117">
        <v>107.4934998</v>
      </c>
      <c r="E35" s="117">
        <v>381.39999390000003</v>
      </c>
      <c r="F35" s="129" t="s">
        <v>70</v>
      </c>
      <c r="G35" s="119">
        <f t="shared" si="0"/>
        <v>101.81433570140364</v>
      </c>
      <c r="H35" s="120">
        <f t="shared" si="6"/>
        <v>5.2832628104609911E-2</v>
      </c>
      <c r="I35" s="121"/>
      <c r="J35" s="119">
        <f t="shared" si="1"/>
        <v>369.97476972612935</v>
      </c>
      <c r="K35" s="120">
        <f t="shared" si="2"/>
        <v>2.9956015617730383E-2</v>
      </c>
      <c r="M35" s="57">
        <f t="shared" si="3"/>
        <v>5.6791640985963596</v>
      </c>
      <c r="N35" s="57">
        <f t="shared" si="4"/>
        <v>11.425224173870674</v>
      </c>
      <c r="P35" s="57">
        <v>-13.711708445026758</v>
      </c>
      <c r="Q35" s="57">
        <v>-36.072486395152509</v>
      </c>
      <c r="S35" s="57">
        <f t="shared" si="7"/>
        <v>-1.2665035419389046</v>
      </c>
      <c r="T35" s="57">
        <f t="shared" si="5"/>
        <v>-1.1620871375751023</v>
      </c>
      <c r="V35" s="54">
        <v>30</v>
      </c>
      <c r="W35" s="54">
        <v>30</v>
      </c>
      <c r="Y35" s="121">
        <f t="shared" si="8"/>
        <v>0.11259541984732824</v>
      </c>
      <c r="Z35" s="121">
        <f t="shared" si="9"/>
        <v>0.11259541984732824</v>
      </c>
      <c r="AB35" s="121">
        <f t="shared" si="10"/>
        <v>-1.2128404164935702</v>
      </c>
      <c r="AC35" s="121">
        <f t="shared" si="10"/>
        <v>-1.2128404164935702</v>
      </c>
    </row>
    <row r="36" spans="2:29" x14ac:dyDescent="0.2">
      <c r="B36" s="116">
        <v>43875</v>
      </c>
      <c r="C36" s="61">
        <v>31</v>
      </c>
      <c r="D36" s="117">
        <v>106.7434998</v>
      </c>
      <c r="E36" s="117">
        <v>380.39999390000003</v>
      </c>
      <c r="F36" s="57">
        <f>AVERAGE(N6:N267)</f>
        <v>-0.92448580092257471</v>
      </c>
      <c r="G36" s="119">
        <f t="shared" si="0"/>
        <v>102.1399768266818</v>
      </c>
      <c r="H36" s="120">
        <f t="shared" si="6"/>
        <v>4.3126963065138253E-2</v>
      </c>
      <c r="I36" s="121"/>
      <c r="J36" s="119">
        <f t="shared" si="1"/>
        <v>370.76150140544331</v>
      </c>
      <c r="K36" s="120">
        <f t="shared" si="2"/>
        <v>2.5337782989267064E-2</v>
      </c>
      <c r="M36" s="57">
        <f t="shared" si="3"/>
        <v>4.6035229733181922</v>
      </c>
      <c r="N36" s="57">
        <f t="shared" si="4"/>
        <v>9.638492494556715</v>
      </c>
      <c r="P36" s="57">
        <v>-13.657914871417574</v>
      </c>
      <c r="Q36" s="57">
        <v>-35.961120188918926</v>
      </c>
      <c r="S36" s="57">
        <f t="shared" si="7"/>
        <v>-1.2617727882220235</v>
      </c>
      <c r="T36" s="57">
        <f t="shared" si="5"/>
        <v>-1.1584050722047659</v>
      </c>
      <c r="V36" s="54">
        <v>31</v>
      </c>
      <c r="W36" s="54">
        <v>31</v>
      </c>
      <c r="Y36" s="121">
        <f t="shared" si="8"/>
        <v>0.11641221374045801</v>
      </c>
      <c r="Z36" s="121">
        <f t="shared" si="9"/>
        <v>0.11641221374045801</v>
      </c>
      <c r="AB36" s="121">
        <f t="shared" si="10"/>
        <v>-1.1931147707289882</v>
      </c>
      <c r="AC36" s="121">
        <f t="shared" si="10"/>
        <v>-1.1931147707289882</v>
      </c>
    </row>
    <row r="37" spans="2:29" x14ac:dyDescent="0.2">
      <c r="B37" s="116">
        <v>43879</v>
      </c>
      <c r="C37" s="61">
        <v>32</v>
      </c>
      <c r="D37" s="117">
        <v>107.7835007</v>
      </c>
      <c r="E37" s="117">
        <v>387.77999879999999</v>
      </c>
      <c r="F37" s="129" t="s">
        <v>71</v>
      </c>
      <c r="G37" s="119">
        <f t="shared" si="0"/>
        <v>102.46561795195996</v>
      </c>
      <c r="H37" s="120">
        <f t="shared" si="6"/>
        <v>4.9338560294507568E-2</v>
      </c>
      <c r="I37" s="121"/>
      <c r="J37" s="119">
        <f t="shared" si="1"/>
        <v>371.54823308475727</v>
      </c>
      <c r="K37" s="120">
        <f t="shared" si="2"/>
        <v>4.1858181869803841E-2</v>
      </c>
      <c r="M37" s="57">
        <f t="shared" si="3"/>
        <v>5.3178827480400486</v>
      </c>
      <c r="N37" s="57">
        <f t="shared" si="4"/>
        <v>16.231765715242716</v>
      </c>
      <c r="P37" s="57">
        <v>-13.601648833914084</v>
      </c>
      <c r="Q37" s="57">
        <v>-35.934188671663208</v>
      </c>
      <c r="S37" s="57">
        <f t="shared" si="7"/>
        <v>-1.256824599280578</v>
      </c>
      <c r="T37" s="57">
        <f t="shared" si="5"/>
        <v>-1.1575146440361892</v>
      </c>
      <c r="V37" s="54">
        <v>32</v>
      </c>
      <c r="W37" s="54">
        <v>32</v>
      </c>
      <c r="Y37" s="121">
        <f t="shared" si="8"/>
        <v>0.12022900763358779</v>
      </c>
      <c r="Z37" s="121">
        <f t="shared" si="9"/>
        <v>0.12022900763358779</v>
      </c>
      <c r="AB37" s="121">
        <f t="shared" si="10"/>
        <v>-1.1738427546475656</v>
      </c>
      <c r="AC37" s="121">
        <f t="shared" si="10"/>
        <v>-1.1738427546475656</v>
      </c>
    </row>
    <row r="38" spans="2:29" x14ac:dyDescent="0.2">
      <c r="B38" s="116">
        <v>43880</v>
      </c>
      <c r="C38" s="61">
        <v>33</v>
      </c>
      <c r="D38" s="117">
        <v>108.5110016</v>
      </c>
      <c r="E38" s="117">
        <v>386.19000240000003</v>
      </c>
      <c r="F38" s="54">
        <f>_xlfn.STDEV.S(N6:N267)</f>
        <v>30.245580953225566</v>
      </c>
      <c r="G38" s="119">
        <f t="shared" si="0"/>
        <v>102.79125907723812</v>
      </c>
      <c r="H38" s="120">
        <f t="shared" si="6"/>
        <v>5.2711176179594643E-2</v>
      </c>
      <c r="I38" s="121"/>
      <c r="J38" s="119">
        <f t="shared" si="1"/>
        <v>372.33496476407117</v>
      </c>
      <c r="K38" s="120">
        <f t="shared" si="2"/>
        <v>3.5876220383298178E-2</v>
      </c>
      <c r="M38" s="57">
        <f t="shared" si="3"/>
        <v>5.7197425227618766</v>
      </c>
      <c r="N38" s="57">
        <f t="shared" si="4"/>
        <v>13.855037635928852</v>
      </c>
      <c r="P38" s="57">
        <v>-13.540597012043577</v>
      </c>
      <c r="Q38" s="57">
        <v>-35.750368702117555</v>
      </c>
      <c r="S38" s="57">
        <f t="shared" si="7"/>
        <v>-1.2514555353969519</v>
      </c>
      <c r="T38" s="57">
        <f t="shared" si="5"/>
        <v>-1.1514370629895585</v>
      </c>
      <c r="V38" s="54">
        <v>33</v>
      </c>
      <c r="W38" s="54">
        <v>33</v>
      </c>
      <c r="Y38" s="121">
        <f t="shared" si="8"/>
        <v>0.12404580152671756</v>
      </c>
      <c r="Z38" s="121">
        <f t="shared" si="9"/>
        <v>0.12404580152671756</v>
      </c>
      <c r="AB38" s="121">
        <f t="shared" si="10"/>
        <v>-1.1549971268193044</v>
      </c>
      <c r="AC38" s="121">
        <f t="shared" si="10"/>
        <v>-1.1549971268193044</v>
      </c>
    </row>
    <row r="39" spans="2:29" x14ac:dyDescent="0.2">
      <c r="B39" s="116">
        <v>43881</v>
      </c>
      <c r="C39" s="61">
        <v>34</v>
      </c>
      <c r="D39" s="117">
        <v>107.6549988</v>
      </c>
      <c r="E39" s="117">
        <v>386</v>
      </c>
      <c r="G39" s="119">
        <f t="shared" si="0"/>
        <v>103.11690020251629</v>
      </c>
      <c r="H39" s="120">
        <f t="shared" si="6"/>
        <v>4.2154090827816813E-2</v>
      </c>
      <c r="I39" s="121"/>
      <c r="J39" s="119">
        <f t="shared" si="1"/>
        <v>373.12169644338513</v>
      </c>
      <c r="K39" s="120">
        <f t="shared" si="2"/>
        <v>3.3363480716618828E-2</v>
      </c>
      <c r="M39" s="57">
        <f t="shared" si="3"/>
        <v>4.5380985974837103</v>
      </c>
      <c r="N39" s="57">
        <f t="shared" si="4"/>
        <v>12.878303556614867</v>
      </c>
      <c r="P39" s="57">
        <v>-13.48343034447042</v>
      </c>
      <c r="Q39" s="57">
        <v>-34.215926553780378</v>
      </c>
      <c r="S39" s="57">
        <f t="shared" si="7"/>
        <v>-1.246428142588506</v>
      </c>
      <c r="T39" s="57">
        <f t="shared" si="5"/>
        <v>-1.1007042914580687</v>
      </c>
      <c r="V39" s="54">
        <v>34</v>
      </c>
      <c r="W39" s="54">
        <v>34</v>
      </c>
      <c r="Y39" s="121">
        <f t="shared" si="8"/>
        <v>0.12786259541984732</v>
      </c>
      <c r="Z39" s="121">
        <f t="shared" si="9"/>
        <v>0.12786259541984732</v>
      </c>
      <c r="AB39" s="121">
        <f t="shared" si="10"/>
        <v>-1.136553015831067</v>
      </c>
      <c r="AC39" s="121">
        <f t="shared" si="10"/>
        <v>-1.136553015831067</v>
      </c>
    </row>
    <row r="40" spans="2:29" x14ac:dyDescent="0.2">
      <c r="B40" s="116">
        <v>43882</v>
      </c>
      <c r="C40" s="61">
        <v>35</v>
      </c>
      <c r="D40" s="117">
        <v>104.7985001</v>
      </c>
      <c r="E40" s="117">
        <v>380.07000729999999</v>
      </c>
      <c r="G40" s="119">
        <f t="shared" si="0"/>
        <v>103.44254132779446</v>
      </c>
      <c r="H40" s="120">
        <f t="shared" si="6"/>
        <v>1.2938723082025672E-2</v>
      </c>
      <c r="I40" s="121"/>
      <c r="J40" s="119">
        <f t="shared" si="1"/>
        <v>373.90842812269909</v>
      </c>
      <c r="K40" s="120">
        <f t="shared" si="2"/>
        <v>1.6211695369157043E-2</v>
      </c>
      <c r="M40" s="57">
        <f t="shared" si="3"/>
        <v>1.3559587722055397</v>
      </c>
      <c r="N40" s="57">
        <f t="shared" si="4"/>
        <v>6.1615791773008937</v>
      </c>
      <c r="P40" s="57">
        <v>-13.283055536695727</v>
      </c>
      <c r="Q40" s="57">
        <v>-33.896517767605985</v>
      </c>
      <c r="S40" s="57">
        <f t="shared" si="7"/>
        <v>-1.2288066349798796</v>
      </c>
      <c r="T40" s="57">
        <f t="shared" si="5"/>
        <v>-1.0901437805963876</v>
      </c>
      <c r="V40" s="54">
        <v>35</v>
      </c>
      <c r="W40" s="54">
        <v>35</v>
      </c>
      <c r="Y40" s="121">
        <f t="shared" si="8"/>
        <v>0.1316793893129771</v>
      </c>
      <c r="Z40" s="121">
        <f t="shared" si="9"/>
        <v>0.1316793893129771</v>
      </c>
      <c r="AB40" s="121">
        <f t="shared" si="10"/>
        <v>-1.1184876490213236</v>
      </c>
      <c r="AC40" s="121">
        <f t="shared" si="10"/>
        <v>-1.1184876490213236</v>
      </c>
    </row>
    <row r="41" spans="2:29" x14ac:dyDescent="0.2">
      <c r="B41" s="116">
        <v>43885</v>
      </c>
      <c r="C41" s="61">
        <v>36</v>
      </c>
      <c r="D41" s="117">
        <v>100.46450040000001</v>
      </c>
      <c r="E41" s="117">
        <v>368.7000122</v>
      </c>
      <c r="G41" s="119">
        <f t="shared" si="0"/>
        <v>103.76818245307263</v>
      </c>
      <c r="H41" s="120">
        <f t="shared" si="6"/>
        <v>3.2884073876035723E-2</v>
      </c>
      <c r="I41" s="121"/>
      <c r="J41" s="119">
        <f t="shared" si="1"/>
        <v>374.69515980201305</v>
      </c>
      <c r="K41" s="120">
        <f t="shared" si="2"/>
        <v>1.6260231634494773E-2</v>
      </c>
      <c r="M41" s="57">
        <f t="shared" si="3"/>
        <v>-3.3036820530726203</v>
      </c>
      <c r="N41" s="57">
        <f t="shared" si="4"/>
        <v>-5.9951476020130485</v>
      </c>
      <c r="P41" s="57">
        <v>-12.759231411132433</v>
      </c>
      <c r="Q41" s="57">
        <v>-33.311694402744536</v>
      </c>
      <c r="S41" s="57">
        <f t="shared" si="7"/>
        <v>-1.1827401113649212</v>
      </c>
      <c r="T41" s="57">
        <f t="shared" si="5"/>
        <v>-1.0708079521404597</v>
      </c>
      <c r="V41" s="54">
        <v>36</v>
      </c>
      <c r="W41" s="54">
        <v>36</v>
      </c>
      <c r="Y41" s="121">
        <f t="shared" si="8"/>
        <v>0.13549618320610687</v>
      </c>
      <c r="Z41" s="121">
        <f t="shared" si="9"/>
        <v>0.13549618320610687</v>
      </c>
      <c r="AB41" s="121">
        <f t="shared" si="10"/>
        <v>-1.1007801191566395</v>
      </c>
      <c r="AC41" s="121">
        <f t="shared" si="10"/>
        <v>-1.1007801191566395</v>
      </c>
    </row>
    <row r="42" spans="2:29" x14ac:dyDescent="0.2">
      <c r="B42" s="116">
        <v>43886</v>
      </c>
      <c r="C42" s="61">
        <v>37</v>
      </c>
      <c r="D42" s="117">
        <v>98.637001040000001</v>
      </c>
      <c r="E42" s="117">
        <v>360.0899963</v>
      </c>
      <c r="F42" s="130" t="s">
        <v>116</v>
      </c>
      <c r="G42" s="119">
        <f t="shared" si="0"/>
        <v>104.09382357835079</v>
      </c>
      <c r="H42" s="120">
        <f t="shared" si="6"/>
        <v>5.5322267311613632E-2</v>
      </c>
      <c r="I42" s="121"/>
      <c r="J42" s="119">
        <f t="shared" si="1"/>
        <v>375.48189148132701</v>
      </c>
      <c r="K42" s="120">
        <f t="shared" si="2"/>
        <v>4.274457868722252E-2</v>
      </c>
      <c r="M42" s="57">
        <f t="shared" si="3"/>
        <v>-5.4568225383507922</v>
      </c>
      <c r="N42" s="57">
        <f t="shared" si="4"/>
        <v>-15.391895181327016</v>
      </c>
      <c r="P42" s="57">
        <v>-12.676117635096432</v>
      </c>
      <c r="Q42" s="57">
        <v>-32.948043306174782</v>
      </c>
      <c r="S42" s="57">
        <f t="shared" si="7"/>
        <v>-1.1754308590039813</v>
      </c>
      <c r="T42" s="57">
        <f t="shared" si="5"/>
        <v>-1.0587846718757448</v>
      </c>
      <c r="V42" s="54">
        <v>37</v>
      </c>
      <c r="W42" s="54">
        <v>37</v>
      </c>
      <c r="Y42" s="121">
        <f t="shared" si="8"/>
        <v>0.13931297709923665</v>
      </c>
      <c r="Z42" s="121">
        <f t="shared" si="9"/>
        <v>0.13931297709923665</v>
      </c>
      <c r="AB42" s="121">
        <f t="shared" si="10"/>
        <v>-1.0834111828304476</v>
      </c>
      <c r="AC42" s="121">
        <f t="shared" si="10"/>
        <v>-1.0834111828304476</v>
      </c>
    </row>
    <row r="43" spans="2:29" x14ac:dyDescent="0.2">
      <c r="B43" s="116">
        <v>43887</v>
      </c>
      <c r="C43" s="61">
        <v>38</v>
      </c>
      <c r="D43" s="117">
        <v>98.979499820000001</v>
      </c>
      <c r="E43" s="117">
        <v>379.23999020000002</v>
      </c>
      <c r="F43" s="131">
        <f>AVERAGE(H6:H267)</f>
        <v>6.7010821937681403E-2</v>
      </c>
      <c r="G43" s="119">
        <f t="shared" si="0"/>
        <v>104.41946470362896</v>
      </c>
      <c r="H43" s="120">
        <f t="shared" si="6"/>
        <v>5.4960521052559913E-2</v>
      </c>
      <c r="I43" s="121"/>
      <c r="J43" s="119">
        <f t="shared" si="1"/>
        <v>376.26862316064091</v>
      </c>
      <c r="K43" s="120">
        <f t="shared" si="2"/>
        <v>7.8350572622684043E-3</v>
      </c>
      <c r="M43" s="57">
        <f t="shared" si="3"/>
        <v>-5.43996488362896</v>
      </c>
      <c r="N43" s="57">
        <f t="shared" si="4"/>
        <v>2.9713670393591087</v>
      </c>
      <c r="P43" s="57">
        <v>-12.594257560374615</v>
      </c>
      <c r="Q43" s="57">
        <v>-32.94476638548872</v>
      </c>
      <c r="S43" s="57">
        <f t="shared" si="7"/>
        <v>-1.1682318605591506</v>
      </c>
      <c r="T43" s="57">
        <f t="shared" si="5"/>
        <v>-1.0586763280918667</v>
      </c>
      <c r="V43" s="54">
        <v>38</v>
      </c>
      <c r="W43" s="54">
        <v>38</v>
      </c>
      <c r="Y43" s="121">
        <f t="shared" si="8"/>
        <v>0.1431297709923664</v>
      </c>
      <c r="Z43" s="121">
        <f t="shared" si="9"/>
        <v>0.1431297709923664</v>
      </c>
      <c r="AB43" s="121">
        <f t="shared" si="10"/>
        <v>-1.06636308552545</v>
      </c>
      <c r="AC43" s="121">
        <f t="shared" si="10"/>
        <v>-1.06636308552545</v>
      </c>
    </row>
    <row r="44" spans="2:29" x14ac:dyDescent="0.2">
      <c r="B44" s="116">
        <v>43888</v>
      </c>
      <c r="C44" s="61">
        <v>39</v>
      </c>
      <c r="D44" s="117">
        <v>94.214996339999999</v>
      </c>
      <c r="E44" s="117">
        <v>371.7099915</v>
      </c>
      <c r="F44" s="130" t="s">
        <v>117</v>
      </c>
      <c r="G44" s="119">
        <f t="shared" si="0"/>
        <v>104.74510582890711</v>
      </c>
      <c r="H44" s="120">
        <f t="shared" si="6"/>
        <v>0.11176680887304183</v>
      </c>
      <c r="I44" s="121"/>
      <c r="J44" s="119">
        <f t="shared" si="1"/>
        <v>377.05535483995487</v>
      </c>
      <c r="K44" s="120">
        <f t="shared" si="2"/>
        <v>1.4380467198054513E-2</v>
      </c>
      <c r="M44" s="57">
        <f t="shared" si="3"/>
        <v>-10.530109488907115</v>
      </c>
      <c r="N44" s="57">
        <f t="shared" si="4"/>
        <v>-5.3453633399548721</v>
      </c>
      <c r="P44" s="57">
        <v>-12.376339087252063</v>
      </c>
      <c r="Q44" s="57">
        <v>-32.683799795779464</v>
      </c>
      <c r="S44" s="57">
        <f t="shared" si="7"/>
        <v>-1.1490675151265295</v>
      </c>
      <c r="T44" s="57">
        <f t="shared" si="5"/>
        <v>-1.0500480729390615</v>
      </c>
      <c r="V44" s="54">
        <v>39</v>
      </c>
      <c r="W44" s="54">
        <v>39</v>
      </c>
      <c r="Y44" s="121">
        <f t="shared" si="8"/>
        <v>0.14694656488549618</v>
      </c>
      <c r="Z44" s="121">
        <f t="shared" si="9"/>
        <v>0.14694656488549618</v>
      </c>
      <c r="AB44" s="121">
        <f t="shared" si="10"/>
        <v>-1.0496194092001805</v>
      </c>
      <c r="AC44" s="121">
        <f t="shared" si="10"/>
        <v>-1.0496194092001805</v>
      </c>
    </row>
    <row r="45" spans="2:29" x14ac:dyDescent="0.2">
      <c r="B45" s="116">
        <v>43889</v>
      </c>
      <c r="C45" s="61">
        <v>40</v>
      </c>
      <c r="D45" s="117">
        <v>94.1875</v>
      </c>
      <c r="E45" s="117">
        <v>369.02999879999999</v>
      </c>
      <c r="F45" s="132">
        <f>AVERAGE(K6:K267)</f>
        <v>5.4254838693409108E-2</v>
      </c>
      <c r="G45" s="119">
        <f t="shared" si="0"/>
        <v>105.07074695418528</v>
      </c>
      <c r="H45" s="120">
        <f t="shared" si="6"/>
        <v>0.11554874005770704</v>
      </c>
      <c r="I45" s="121"/>
      <c r="J45" s="119">
        <f t="shared" si="1"/>
        <v>377.84208651926883</v>
      </c>
      <c r="K45" s="120">
        <f t="shared" si="2"/>
        <v>2.3879055220236058E-2</v>
      </c>
      <c r="M45" s="57">
        <f t="shared" si="3"/>
        <v>-10.883246954185282</v>
      </c>
      <c r="N45" s="57">
        <f t="shared" si="4"/>
        <v>-8.8120877192688454</v>
      </c>
      <c r="P45" s="57">
        <v>-12.152455886765438</v>
      </c>
      <c r="Q45" s="57">
        <v>-31.968421182058421</v>
      </c>
      <c r="S45" s="57">
        <f t="shared" si="7"/>
        <v>-1.1293786152861127</v>
      </c>
      <c r="T45" s="57">
        <f t="shared" si="5"/>
        <v>-1.0263957379144055</v>
      </c>
      <c r="V45" s="54">
        <v>40</v>
      </c>
      <c r="W45" s="54">
        <v>40</v>
      </c>
      <c r="Y45" s="121">
        <f t="shared" si="8"/>
        <v>0.15076335877862596</v>
      </c>
      <c r="Z45" s="121">
        <f t="shared" si="9"/>
        <v>0.15076335877862596</v>
      </c>
      <c r="AB45" s="121">
        <f t="shared" si="10"/>
        <v>-1.0331649389930071</v>
      </c>
      <c r="AC45" s="121">
        <f t="shared" si="10"/>
        <v>-1.0331649389930071</v>
      </c>
    </row>
    <row r="46" spans="2:29" x14ac:dyDescent="0.2">
      <c r="B46" s="116">
        <v>43892</v>
      </c>
      <c r="C46" s="61">
        <v>41</v>
      </c>
      <c r="D46" s="117">
        <v>97.697502139999997</v>
      </c>
      <c r="E46" s="117">
        <v>381.0499878</v>
      </c>
      <c r="G46" s="119">
        <f t="shared" si="0"/>
        <v>105.39638807946345</v>
      </c>
      <c r="H46" s="120">
        <f t="shared" si="6"/>
        <v>7.8803303777725958E-2</v>
      </c>
      <c r="I46" s="121"/>
      <c r="J46" s="119">
        <f t="shared" si="1"/>
        <v>378.62881819858279</v>
      </c>
      <c r="K46" s="120">
        <f t="shared" si="2"/>
        <v>6.3539422095139743E-3</v>
      </c>
      <c r="M46" s="57">
        <f t="shared" si="3"/>
        <v>-7.6988859394634517</v>
      </c>
      <c r="N46" s="57">
        <f t="shared" si="4"/>
        <v>2.4211696014172048</v>
      </c>
      <c r="P46" s="57">
        <v>-12.038696961973898</v>
      </c>
      <c r="Q46" s="57">
        <v>-31.856928543489687</v>
      </c>
      <c r="S46" s="57">
        <f t="shared" si="7"/>
        <v>-1.1193743448839306</v>
      </c>
      <c r="T46" s="57">
        <f t="shared" si="5"/>
        <v>-1.0227094923520816</v>
      </c>
      <c r="V46" s="54">
        <v>41</v>
      </c>
      <c r="W46" s="54">
        <v>41</v>
      </c>
      <c r="Y46" s="121">
        <f t="shared" si="8"/>
        <v>0.15458015267175573</v>
      </c>
      <c r="Z46" s="121">
        <f t="shared" si="9"/>
        <v>0.15458015267175573</v>
      </c>
      <c r="AB46" s="121">
        <f t="shared" si="10"/>
        <v>-1.0169855462247854</v>
      </c>
      <c r="AC46" s="121">
        <f t="shared" si="10"/>
        <v>-1.0169855462247854</v>
      </c>
    </row>
    <row r="47" spans="2:29" x14ac:dyDescent="0.2">
      <c r="B47" s="116">
        <v>43893</v>
      </c>
      <c r="C47" s="61">
        <v>42</v>
      </c>
      <c r="D47" s="117">
        <v>95.449501040000001</v>
      </c>
      <c r="E47" s="117">
        <v>368.76998900000001</v>
      </c>
      <c r="G47" s="119">
        <f t="shared" si="0"/>
        <v>105.72202920474162</v>
      </c>
      <c r="H47" s="120">
        <f t="shared" si="6"/>
        <v>0.10762264917903247</v>
      </c>
      <c r="I47" s="121"/>
      <c r="J47" s="119">
        <f t="shared" si="1"/>
        <v>379.41554987789675</v>
      </c>
      <c r="K47" s="120">
        <f t="shared" si="2"/>
        <v>2.8867752787488196E-2</v>
      </c>
      <c r="M47" s="57">
        <f t="shared" si="3"/>
        <v>-10.272528164741615</v>
      </c>
      <c r="N47" s="57">
        <f t="shared" si="4"/>
        <v>-10.645560877896742</v>
      </c>
      <c r="P47" s="57">
        <v>-11.843813061487282</v>
      </c>
      <c r="Q47" s="57">
        <v>-31.387062857106173</v>
      </c>
      <c r="S47" s="57">
        <f t="shared" si="7"/>
        <v>-1.1022357226521122</v>
      </c>
      <c r="T47" s="57">
        <f t="shared" si="5"/>
        <v>-1.0071744729682532</v>
      </c>
      <c r="V47" s="54">
        <v>42</v>
      </c>
      <c r="W47" s="54">
        <v>42</v>
      </c>
      <c r="Y47" s="121">
        <f t="shared" si="8"/>
        <v>0.15839694656488548</v>
      </c>
      <c r="Z47" s="121">
        <f t="shared" si="9"/>
        <v>0.15839694656488548</v>
      </c>
      <c r="AB47" s="121">
        <f t="shared" si="10"/>
        <v>-1.0010680853558858</v>
      </c>
      <c r="AC47" s="121">
        <f t="shared" si="10"/>
        <v>-1.0010680853558858</v>
      </c>
    </row>
    <row r="48" spans="2:29" x14ac:dyDescent="0.2">
      <c r="B48" s="116">
        <v>43894</v>
      </c>
      <c r="C48" s="61">
        <v>43</v>
      </c>
      <c r="D48" s="117">
        <v>98.791496280000004</v>
      </c>
      <c r="E48" s="117">
        <v>383.7900085</v>
      </c>
      <c r="G48" s="119">
        <f t="shared" si="0"/>
        <v>106.04767033001978</v>
      </c>
      <c r="H48" s="120">
        <f t="shared" si="6"/>
        <v>7.3449378977457264E-2</v>
      </c>
      <c r="I48" s="121"/>
      <c r="J48" s="119">
        <f t="shared" si="1"/>
        <v>380.20228155721065</v>
      </c>
      <c r="K48" s="120">
        <f t="shared" si="2"/>
        <v>9.348150976654061E-3</v>
      </c>
      <c r="M48" s="57">
        <f t="shared" si="3"/>
        <v>-7.25617405001978</v>
      </c>
      <c r="N48" s="57">
        <f t="shared" si="4"/>
        <v>3.5877269427893452</v>
      </c>
      <c r="P48" s="57">
        <v>-11.744673336209104</v>
      </c>
      <c r="Q48" s="57">
        <v>-30.159804388292002</v>
      </c>
      <c r="S48" s="57">
        <f t="shared" si="7"/>
        <v>-1.093517104564798</v>
      </c>
      <c r="T48" s="57">
        <f t="shared" si="5"/>
        <v>-0.96659801749490293</v>
      </c>
      <c r="V48" s="54">
        <v>43</v>
      </c>
      <c r="W48" s="54">
        <v>43</v>
      </c>
      <c r="Y48" s="121">
        <f t="shared" si="8"/>
        <v>0.16221374045801526</v>
      </c>
      <c r="Z48" s="121">
        <f t="shared" si="9"/>
        <v>0.16221374045801526</v>
      </c>
      <c r="AB48" s="121">
        <f t="shared" si="10"/>
        <v>-0.9854003029385211</v>
      </c>
      <c r="AC48" s="121">
        <f t="shared" si="10"/>
        <v>-0.9854003029385211</v>
      </c>
    </row>
    <row r="49" spans="2:29" x14ac:dyDescent="0.2">
      <c r="B49" s="116">
        <v>43895</v>
      </c>
      <c r="C49" s="61">
        <v>44</v>
      </c>
      <c r="D49" s="117">
        <v>96.201499940000005</v>
      </c>
      <c r="E49" s="117">
        <v>372.77999879999999</v>
      </c>
      <c r="G49" s="119">
        <f t="shared" si="0"/>
        <v>106.37331145529794</v>
      </c>
      <c r="H49" s="120">
        <f t="shared" si="6"/>
        <v>0.10573443783768442</v>
      </c>
      <c r="I49" s="121"/>
      <c r="J49" s="119">
        <f t="shared" si="1"/>
        <v>380.98901323652461</v>
      </c>
      <c r="K49" s="120">
        <f t="shared" si="2"/>
        <v>2.2021069968748083E-2</v>
      </c>
      <c r="M49" s="57">
        <f t="shared" si="3"/>
        <v>-10.171811515297932</v>
      </c>
      <c r="N49" s="57">
        <f t="shared" si="4"/>
        <v>-8.209014436524626</v>
      </c>
      <c r="P49" s="57">
        <v>-11.644455810576105</v>
      </c>
      <c r="Q49" s="57">
        <v>-29.9373040193733</v>
      </c>
      <c r="S49" s="57">
        <f t="shared" si="7"/>
        <v>-1.0847037017719412</v>
      </c>
      <c r="T49" s="57">
        <f t="shared" si="5"/>
        <v>-0.95924155873609129</v>
      </c>
      <c r="V49" s="54">
        <v>44</v>
      </c>
      <c r="W49" s="54">
        <v>44</v>
      </c>
      <c r="Y49" s="121">
        <f t="shared" si="8"/>
        <v>0.16603053435114504</v>
      </c>
      <c r="Z49" s="121">
        <f t="shared" si="9"/>
        <v>0.16603053435114504</v>
      </c>
      <c r="AB49" s="121">
        <f t="shared" si="10"/>
        <v>-0.96997075691972645</v>
      </c>
      <c r="AC49" s="121">
        <f t="shared" si="10"/>
        <v>-0.96997075691972645</v>
      </c>
    </row>
    <row r="50" spans="2:29" x14ac:dyDescent="0.2">
      <c r="B50" s="116">
        <v>43896</v>
      </c>
      <c r="C50" s="61">
        <v>45</v>
      </c>
      <c r="D50" s="117">
        <v>95.05449677</v>
      </c>
      <c r="E50" s="117">
        <v>368.97000120000001</v>
      </c>
      <c r="G50" s="119">
        <f t="shared" si="0"/>
        <v>106.6989525805761</v>
      </c>
      <c r="H50" s="120">
        <f t="shared" si="6"/>
        <v>0.12250294521838122</v>
      </c>
      <c r="I50" s="121"/>
      <c r="J50" s="119">
        <f t="shared" si="1"/>
        <v>381.77574491583857</v>
      </c>
      <c r="K50" s="120">
        <f t="shared" si="2"/>
        <v>3.4706734081877869E-2</v>
      </c>
      <c r="M50" s="57">
        <f t="shared" si="3"/>
        <v>-11.644455810576105</v>
      </c>
      <c r="N50" s="57">
        <f t="shared" si="4"/>
        <v>-12.80574371583856</v>
      </c>
      <c r="P50" s="57">
        <v>-11.58230663843446</v>
      </c>
      <c r="Q50" s="57">
        <v>-29.799998226233811</v>
      </c>
      <c r="S50" s="57">
        <f t="shared" si="7"/>
        <v>-1.0792381339097614</v>
      </c>
      <c r="T50" s="57">
        <f t="shared" si="5"/>
        <v>-0.95470186107408139</v>
      </c>
      <c r="V50" s="54">
        <v>45</v>
      </c>
      <c r="W50" s="54">
        <v>45</v>
      </c>
      <c r="Y50" s="121">
        <f t="shared" si="8"/>
        <v>0.16984732824427481</v>
      </c>
      <c r="Z50" s="121">
        <f t="shared" si="9"/>
        <v>0.16984732824427481</v>
      </c>
      <c r="AB50" s="121">
        <f t="shared" si="10"/>
        <v>-0.95476874490815455</v>
      </c>
      <c r="AC50" s="121">
        <f t="shared" si="10"/>
        <v>-0.95476874490815455</v>
      </c>
    </row>
    <row r="51" spans="2:29" x14ac:dyDescent="0.2">
      <c r="B51" s="116">
        <v>43899</v>
      </c>
      <c r="C51" s="61">
        <v>46</v>
      </c>
      <c r="D51" s="117">
        <v>90.030502319999997</v>
      </c>
      <c r="E51" s="117">
        <v>346.48999020000002</v>
      </c>
      <c r="G51" s="119">
        <f t="shared" si="0"/>
        <v>107.02459370585427</v>
      </c>
      <c r="H51" s="120">
        <f t="shared" si="6"/>
        <v>0.18875926433744991</v>
      </c>
      <c r="I51" s="121"/>
      <c r="J51" s="119">
        <f t="shared" si="1"/>
        <v>382.56247659515253</v>
      </c>
      <c r="K51" s="120">
        <f t="shared" si="2"/>
        <v>0.10410830735494218</v>
      </c>
      <c r="M51" s="57">
        <f t="shared" si="3"/>
        <v>-16.994091385854276</v>
      </c>
      <c r="N51" s="57">
        <f t="shared" si="4"/>
        <v>-36.072486395152509</v>
      </c>
      <c r="P51" s="57">
        <v>-11.283860153698669</v>
      </c>
      <c r="Q51" s="57">
        <v>-29.03994026126793</v>
      </c>
      <c r="S51" s="57">
        <f t="shared" si="7"/>
        <v>-1.0529919352985417</v>
      </c>
      <c r="T51" s="57">
        <f t="shared" si="5"/>
        <v>-0.92957230690412507</v>
      </c>
      <c r="V51" s="54">
        <v>46</v>
      </c>
      <c r="W51" s="54">
        <v>46</v>
      </c>
      <c r="Y51" s="121">
        <f t="shared" si="8"/>
        <v>0.17366412213740459</v>
      </c>
      <c r="Z51" s="121">
        <f t="shared" si="9"/>
        <v>0.17366412213740459</v>
      </c>
      <c r="AB51" s="121">
        <f t="shared" si="10"/>
        <v>-0.93978424023057883</v>
      </c>
      <c r="AC51" s="121">
        <f t="shared" si="10"/>
        <v>-0.93978424023057883</v>
      </c>
    </row>
    <row r="52" spans="2:29" x14ac:dyDescent="0.2">
      <c r="B52" s="116">
        <v>43900</v>
      </c>
      <c r="C52" s="61">
        <v>47</v>
      </c>
      <c r="D52" s="117">
        <v>94.591003420000007</v>
      </c>
      <c r="E52" s="117">
        <v>364.13000490000002</v>
      </c>
      <c r="G52" s="119">
        <f t="shared" si="0"/>
        <v>107.35023483113244</v>
      </c>
      <c r="H52" s="120">
        <f t="shared" si="6"/>
        <v>0.1348884243724458</v>
      </c>
      <c r="I52" s="121"/>
      <c r="J52" s="119">
        <f t="shared" si="1"/>
        <v>383.34920827446649</v>
      </c>
      <c r="K52" s="120">
        <f t="shared" si="2"/>
        <v>5.2781158146372992E-2</v>
      </c>
      <c r="M52" s="57">
        <f t="shared" si="3"/>
        <v>-12.759231411132433</v>
      </c>
      <c r="N52" s="57">
        <f t="shared" si="4"/>
        <v>-19.219203374466474</v>
      </c>
      <c r="P52" s="57">
        <v>-11.04614278120215</v>
      </c>
      <c r="Q52" s="57">
        <v>-28.750578440059428</v>
      </c>
      <c r="S52" s="57">
        <f t="shared" si="7"/>
        <v>-1.0320864206049969</v>
      </c>
      <c r="T52" s="57">
        <f t="shared" si="5"/>
        <v>-0.92000522926537853</v>
      </c>
      <c r="V52" s="54">
        <v>47</v>
      </c>
      <c r="W52" s="54">
        <v>47</v>
      </c>
      <c r="Y52" s="121">
        <f t="shared" si="8"/>
        <v>0.17748091603053434</v>
      </c>
      <c r="Z52" s="121">
        <f t="shared" si="9"/>
        <v>0.17748091603053434</v>
      </c>
      <c r="AB52" s="121">
        <f t="shared" si="10"/>
        <v>-0.92500783477998239</v>
      </c>
      <c r="AC52" s="121">
        <f t="shared" si="10"/>
        <v>-0.92500783477998239</v>
      </c>
    </row>
    <row r="53" spans="2:29" x14ac:dyDescent="0.2">
      <c r="B53" s="116">
        <v>43901</v>
      </c>
      <c r="C53" s="61">
        <v>48</v>
      </c>
      <c r="D53" s="117">
        <v>91.042999269999996</v>
      </c>
      <c r="E53" s="117">
        <v>349.92001340000002</v>
      </c>
      <c r="G53" s="119">
        <f t="shared" si="0"/>
        <v>107.67587595641061</v>
      </c>
      <c r="H53" s="120">
        <f t="shared" si="6"/>
        <v>0.18269253890772674</v>
      </c>
      <c r="I53" s="121"/>
      <c r="J53" s="119">
        <f t="shared" si="1"/>
        <v>384.13593995378039</v>
      </c>
      <c r="K53" s="120">
        <f t="shared" si="2"/>
        <v>9.77821366126536E-2</v>
      </c>
      <c r="M53" s="57">
        <f t="shared" si="3"/>
        <v>-16.632876686410611</v>
      </c>
      <c r="N53" s="57">
        <f t="shared" si="4"/>
        <v>-34.215926553780378</v>
      </c>
      <c r="P53" s="57">
        <v>-10.996413608705637</v>
      </c>
      <c r="Q53" s="57">
        <v>-28.299036795884035</v>
      </c>
      <c r="S53" s="57">
        <f t="shared" si="7"/>
        <v>-1.0277131014175702</v>
      </c>
      <c r="T53" s="57">
        <f t="shared" si="5"/>
        <v>-0.90507605184690876</v>
      </c>
      <c r="V53" s="54">
        <v>48</v>
      </c>
      <c r="W53" s="54">
        <v>48</v>
      </c>
      <c r="Y53" s="121">
        <f t="shared" si="8"/>
        <v>0.18129770992366412</v>
      </c>
      <c r="Z53" s="121">
        <f t="shared" si="9"/>
        <v>0.18129770992366412</v>
      </c>
      <c r="AB53" s="121">
        <f t="shared" si="10"/>
        <v>-0.91043068780363967</v>
      </c>
      <c r="AC53" s="121">
        <f t="shared" si="10"/>
        <v>-0.91043068780363967</v>
      </c>
    </row>
    <row r="54" spans="2:29" x14ac:dyDescent="0.2">
      <c r="B54" s="116">
        <v>43902</v>
      </c>
      <c r="C54" s="61">
        <v>49</v>
      </c>
      <c r="D54" s="117">
        <v>83.830497739999998</v>
      </c>
      <c r="E54" s="117">
        <v>315.25</v>
      </c>
      <c r="G54" s="119">
        <f t="shared" si="0"/>
        <v>108.00151708168877</v>
      </c>
      <c r="H54" s="120">
        <f t="shared" si="6"/>
        <v>0.28833205090413644</v>
      </c>
      <c r="I54" s="121"/>
      <c r="J54" s="119">
        <f t="shared" si="1"/>
        <v>384.92267163309435</v>
      </c>
      <c r="K54" s="120">
        <f t="shared" si="2"/>
        <v>0.22100768162757922</v>
      </c>
      <c r="M54" s="57">
        <f t="shared" si="3"/>
        <v>-24.171019341688776</v>
      </c>
      <c r="N54" s="57">
        <f t="shared" si="4"/>
        <v>-69.672671633094353</v>
      </c>
      <c r="P54" s="57">
        <v>-10.883246954185282</v>
      </c>
      <c r="Q54" s="57">
        <v>-27.907047316465594</v>
      </c>
      <c r="S54" s="57">
        <f t="shared" si="7"/>
        <v>-1.0177609168799036</v>
      </c>
      <c r="T54" s="57">
        <f t="shared" si="5"/>
        <v>-0.89211582866506123</v>
      </c>
      <c r="V54" s="54">
        <v>49</v>
      </c>
      <c r="W54" s="54">
        <v>49</v>
      </c>
      <c r="Y54" s="121">
        <f t="shared" si="8"/>
        <v>0.1851145038167939</v>
      </c>
      <c r="Z54" s="121">
        <f t="shared" si="9"/>
        <v>0.1851145038167939</v>
      </c>
      <c r="AB54" s="121">
        <f t="shared" si="10"/>
        <v>-0.89604447990194602</v>
      </c>
      <c r="AC54" s="121">
        <f t="shared" si="10"/>
        <v>-0.89604447990194602</v>
      </c>
    </row>
    <row r="55" spans="2:29" x14ac:dyDescent="0.2">
      <c r="B55" s="116">
        <v>43903</v>
      </c>
      <c r="C55" s="61">
        <v>50</v>
      </c>
      <c r="D55" s="117">
        <v>89.25</v>
      </c>
      <c r="E55" s="117">
        <v>336.2999878</v>
      </c>
      <c r="G55" s="119">
        <f t="shared" si="0"/>
        <v>108.32715820696694</v>
      </c>
      <c r="H55" s="120">
        <f t="shared" si="6"/>
        <v>0.21374967178674445</v>
      </c>
      <c r="I55" s="121"/>
      <c r="J55" s="119">
        <f t="shared" si="1"/>
        <v>385.70940331240831</v>
      </c>
      <c r="K55" s="120">
        <f t="shared" si="2"/>
        <v>0.14692065805780655</v>
      </c>
      <c r="M55" s="57">
        <f t="shared" si="3"/>
        <v>-19.077158206966942</v>
      </c>
      <c r="N55" s="57">
        <f t="shared" si="4"/>
        <v>-49.409415512408316</v>
      </c>
      <c r="P55" s="57">
        <v>-10.857021502029681</v>
      </c>
      <c r="Q55" s="57">
        <v>-27.002295316570098</v>
      </c>
      <c r="S55" s="57">
        <f t="shared" si="7"/>
        <v>-1.0154545790232044</v>
      </c>
      <c r="T55" s="57">
        <f t="shared" si="5"/>
        <v>-0.86220230175034651</v>
      </c>
      <c r="V55" s="54">
        <v>50</v>
      </c>
      <c r="W55" s="54">
        <v>50</v>
      </c>
      <c r="Y55" s="121">
        <f t="shared" si="8"/>
        <v>0.18893129770992367</v>
      </c>
      <c r="Z55" s="121">
        <f t="shared" si="9"/>
        <v>0.18893129770992367</v>
      </c>
      <c r="AB55" s="121">
        <f t="shared" si="10"/>
        <v>-0.88184137161139053</v>
      </c>
      <c r="AC55" s="121">
        <f t="shared" si="10"/>
        <v>-0.88184137161139053</v>
      </c>
    </row>
    <row r="56" spans="2:29" x14ac:dyDescent="0.2">
      <c r="B56" s="116">
        <v>43906</v>
      </c>
      <c r="C56" s="61">
        <v>51</v>
      </c>
      <c r="D56" s="117">
        <v>84.457496640000002</v>
      </c>
      <c r="E56" s="117">
        <v>298.8399963</v>
      </c>
      <c r="G56" s="119">
        <f t="shared" si="0"/>
        <v>108.6527993322451</v>
      </c>
      <c r="H56" s="120">
        <f t="shared" si="6"/>
        <v>0.28647904158677051</v>
      </c>
      <c r="I56" s="121"/>
      <c r="J56" s="119">
        <f t="shared" si="1"/>
        <v>386.49613499172227</v>
      </c>
      <c r="K56" s="120">
        <f t="shared" si="2"/>
        <v>0.29332130831552378</v>
      </c>
      <c r="M56" s="57">
        <f t="shared" si="3"/>
        <v>-24.195302692245093</v>
      </c>
      <c r="N56" s="57">
        <f t="shared" si="4"/>
        <v>-87.656138691722276</v>
      </c>
      <c r="P56" s="57">
        <v>-10.669995055923948</v>
      </c>
      <c r="Q56" s="57">
        <v>-26.803843060745464</v>
      </c>
      <c r="S56" s="57">
        <f t="shared" si="7"/>
        <v>-0.99900696278008727</v>
      </c>
      <c r="T56" s="57">
        <f t="shared" si="5"/>
        <v>-0.8556409380876171</v>
      </c>
      <c r="V56" s="54">
        <v>51</v>
      </c>
      <c r="W56" s="54">
        <v>51</v>
      </c>
      <c r="Y56" s="121">
        <f t="shared" si="8"/>
        <v>0.19274809160305342</v>
      </c>
      <c r="Z56" s="121">
        <f t="shared" si="9"/>
        <v>0.19274809160305342</v>
      </c>
      <c r="AB56" s="121">
        <f t="shared" si="10"/>
        <v>-0.86781396603145955</v>
      </c>
      <c r="AC56" s="121">
        <f t="shared" si="10"/>
        <v>-0.86781396603145955</v>
      </c>
    </row>
    <row r="57" spans="2:29" x14ac:dyDescent="0.2">
      <c r="B57" s="116">
        <v>43907</v>
      </c>
      <c r="C57" s="61">
        <v>52</v>
      </c>
      <c r="D57" s="117">
        <v>90.391998290000004</v>
      </c>
      <c r="E57" s="117">
        <v>319.75</v>
      </c>
      <c r="G57" s="119">
        <f t="shared" si="0"/>
        <v>108.97844045752326</v>
      </c>
      <c r="H57" s="120">
        <f t="shared" si="6"/>
        <v>0.20562043675473721</v>
      </c>
      <c r="I57" s="121"/>
      <c r="J57" s="119">
        <f t="shared" si="1"/>
        <v>387.28286667103623</v>
      </c>
      <c r="K57" s="120">
        <f t="shared" si="2"/>
        <v>0.21120521241919071</v>
      </c>
      <c r="M57" s="57">
        <f t="shared" si="3"/>
        <v>-18.586442167523259</v>
      </c>
      <c r="N57" s="57">
        <f t="shared" si="4"/>
        <v>-67.532866671036231</v>
      </c>
      <c r="P57" s="57">
        <v>-10.530109488907115</v>
      </c>
      <c r="Q57" s="57">
        <v>-26.726665840581802</v>
      </c>
      <c r="S57" s="57">
        <f t="shared" si="7"/>
        <v>-0.98670504413622329</v>
      </c>
      <c r="T57" s="57">
        <f t="shared" si="5"/>
        <v>-0.85308925226339649</v>
      </c>
      <c r="V57" s="54">
        <v>52</v>
      </c>
      <c r="W57" s="54">
        <v>52</v>
      </c>
      <c r="Y57" s="121">
        <f t="shared" si="8"/>
        <v>0.1965648854961832</v>
      </c>
      <c r="Z57" s="121">
        <f t="shared" si="9"/>
        <v>0.1965648854961832</v>
      </c>
      <c r="AB57" s="121">
        <f t="shared" si="10"/>
        <v>-0.85395527502834434</v>
      </c>
      <c r="AC57" s="121">
        <f t="shared" si="10"/>
        <v>-0.85395527502834434</v>
      </c>
    </row>
    <row r="58" spans="2:29" x14ac:dyDescent="0.2">
      <c r="B58" s="116">
        <v>43908</v>
      </c>
      <c r="C58" s="61">
        <v>53</v>
      </c>
      <c r="D58" s="117">
        <v>91.5</v>
      </c>
      <c r="E58" s="117">
        <v>315.47000120000001</v>
      </c>
      <c r="G58" s="119">
        <f t="shared" si="0"/>
        <v>109.30408158280143</v>
      </c>
      <c r="H58" s="120">
        <f t="shared" si="6"/>
        <v>0.19458012658799378</v>
      </c>
      <c r="I58" s="121"/>
      <c r="J58" s="119">
        <f t="shared" si="1"/>
        <v>388.06959835035013</v>
      </c>
      <c r="K58" s="120">
        <f t="shared" si="2"/>
        <v>0.23013153984274978</v>
      </c>
      <c r="M58" s="57">
        <f t="shared" si="3"/>
        <v>-17.80408158280143</v>
      </c>
      <c r="N58" s="57">
        <f t="shared" si="4"/>
        <v>-72.599597150350121</v>
      </c>
      <c r="P58" s="57">
        <v>-10.441768583427461</v>
      </c>
      <c r="Q58" s="57">
        <v>-26.643660222803589</v>
      </c>
      <c r="S58" s="57">
        <f t="shared" si="7"/>
        <v>-0.97893610374221396</v>
      </c>
      <c r="T58" s="57">
        <f t="shared" si="5"/>
        <v>-0.85034486398708675</v>
      </c>
      <c r="V58" s="54">
        <v>53</v>
      </c>
      <c r="W58" s="54">
        <v>53</v>
      </c>
      <c r="Y58" s="121">
        <f t="shared" si="8"/>
        <v>0.20038167938931298</v>
      </c>
      <c r="Z58" s="121">
        <f t="shared" si="9"/>
        <v>0.20038167938931298</v>
      </c>
      <c r="AB58" s="121">
        <f t="shared" si="10"/>
        <v>-0.84025868861020625</v>
      </c>
      <c r="AC58" s="121">
        <f t="shared" si="10"/>
        <v>-0.84025868861020625</v>
      </c>
    </row>
    <row r="59" spans="2:29" x14ac:dyDescent="0.2">
      <c r="B59" s="116">
        <v>43909</v>
      </c>
      <c r="C59" s="61">
        <v>54</v>
      </c>
      <c r="D59" s="117">
        <v>94.046501160000005</v>
      </c>
      <c r="E59" s="117">
        <v>332.02999879999999</v>
      </c>
      <c r="G59" s="119">
        <f t="shared" si="0"/>
        <v>109.6297227080796</v>
      </c>
      <c r="H59" s="120">
        <f t="shared" si="6"/>
        <v>0.16569698346957187</v>
      </c>
      <c r="I59" s="121"/>
      <c r="J59" s="119">
        <f t="shared" si="1"/>
        <v>388.85633002966409</v>
      </c>
      <c r="K59" s="120">
        <f t="shared" si="2"/>
        <v>0.17114818370340609</v>
      </c>
      <c r="M59" s="57">
        <f t="shared" si="3"/>
        <v>-15.583221548079592</v>
      </c>
      <c r="N59" s="57">
        <f t="shared" si="4"/>
        <v>-56.826331229664106</v>
      </c>
      <c r="P59" s="57">
        <v>-10.388278606480299</v>
      </c>
      <c r="Q59" s="57">
        <v>-26.301295726860758</v>
      </c>
      <c r="S59" s="57">
        <f t="shared" si="7"/>
        <v>-0.97423204914459438</v>
      </c>
      <c r="T59" s="57">
        <f t="shared" si="5"/>
        <v>-0.83902537581219283</v>
      </c>
      <c r="V59" s="54">
        <v>54</v>
      </c>
      <c r="W59" s="54">
        <v>54</v>
      </c>
      <c r="Y59" s="121">
        <f t="shared" si="8"/>
        <v>0.20419847328244276</v>
      </c>
      <c r="Z59" s="121">
        <f t="shared" si="9"/>
        <v>0.20419847328244276</v>
      </c>
      <c r="AB59" s="121">
        <f t="shared" si="10"/>
        <v>-0.82671794712148672</v>
      </c>
      <c r="AC59" s="121">
        <f t="shared" si="10"/>
        <v>-0.82671794712148672</v>
      </c>
    </row>
    <row r="60" spans="2:29" x14ac:dyDescent="0.2">
      <c r="B60" s="116">
        <v>43910</v>
      </c>
      <c r="C60" s="61">
        <v>55</v>
      </c>
      <c r="D60" s="117">
        <v>92.30449677</v>
      </c>
      <c r="E60" s="117">
        <v>332.82998659999998</v>
      </c>
      <c r="G60" s="119">
        <f t="shared" si="0"/>
        <v>109.95536383335775</v>
      </c>
      <c r="H60" s="120">
        <f t="shared" si="6"/>
        <v>0.19122434638628008</v>
      </c>
      <c r="I60" s="121"/>
      <c r="J60" s="119">
        <f t="shared" si="1"/>
        <v>389.64306170897805</v>
      </c>
      <c r="K60" s="120">
        <f t="shared" si="2"/>
        <v>0.17069698463575297</v>
      </c>
      <c r="M60" s="57">
        <f t="shared" si="3"/>
        <v>-17.650867063357751</v>
      </c>
      <c r="N60" s="57">
        <f t="shared" si="4"/>
        <v>-56.813075108978069</v>
      </c>
      <c r="P60" s="57">
        <v>-10.357546633983787</v>
      </c>
      <c r="Q60" s="57">
        <v>-26.189397571767699</v>
      </c>
      <c r="S60" s="57">
        <f t="shared" si="7"/>
        <v>-0.97152939558654683</v>
      </c>
      <c r="T60" s="57">
        <f t="shared" si="5"/>
        <v>-0.83532572278631423</v>
      </c>
      <c r="V60" s="54">
        <v>55</v>
      </c>
      <c r="W60" s="54">
        <v>55</v>
      </c>
      <c r="Y60" s="121">
        <f t="shared" si="8"/>
        <v>0.20801526717557253</v>
      </c>
      <c r="Z60" s="121">
        <f t="shared" si="9"/>
        <v>0.20801526717557253</v>
      </c>
      <c r="AB60" s="121">
        <f t="shared" si="10"/>
        <v>-0.81332711594875995</v>
      </c>
      <c r="AC60" s="121">
        <f t="shared" si="10"/>
        <v>-0.81332711594875995</v>
      </c>
    </row>
    <row r="61" spans="2:29" x14ac:dyDescent="0.2">
      <c r="B61" s="116">
        <v>43913</v>
      </c>
      <c r="C61" s="61">
        <v>56</v>
      </c>
      <c r="D61" s="117">
        <v>95.141502380000006</v>
      </c>
      <c r="E61" s="117">
        <v>360.26998900000001</v>
      </c>
      <c r="G61" s="119">
        <f t="shared" si="0"/>
        <v>110.28100495863592</v>
      </c>
      <c r="H61" s="120">
        <f t="shared" si="6"/>
        <v>0.15912616681380506</v>
      </c>
      <c r="I61" s="121"/>
      <c r="J61" s="119">
        <f t="shared" si="1"/>
        <v>390.42979338829201</v>
      </c>
      <c r="K61" s="120">
        <f t="shared" si="2"/>
        <v>8.3714451131515155E-2</v>
      </c>
      <c r="M61" s="57">
        <f t="shared" si="3"/>
        <v>-15.139502578635913</v>
      </c>
      <c r="N61" s="57">
        <f t="shared" si="4"/>
        <v>-30.159804388292002</v>
      </c>
      <c r="P61" s="57">
        <v>-10.272528164741615</v>
      </c>
      <c r="Q61" s="57">
        <v>-24.559750123326069</v>
      </c>
      <c r="S61" s="57">
        <f t="shared" si="7"/>
        <v>-0.9640526393053418</v>
      </c>
      <c r="T61" s="57">
        <f t="shared" si="5"/>
        <v>-0.78144520877132928</v>
      </c>
      <c r="V61" s="54">
        <v>56</v>
      </c>
      <c r="W61" s="54">
        <v>56</v>
      </c>
      <c r="Y61" s="121">
        <f t="shared" si="8"/>
        <v>0.21183206106870228</v>
      </c>
      <c r="Z61" s="121">
        <f t="shared" si="9"/>
        <v>0.21183206106870228</v>
      </c>
      <c r="AB61" s="121">
        <f t="shared" si="10"/>
        <v>-0.80008056246913806</v>
      </c>
      <c r="AC61" s="121">
        <f t="shared" si="10"/>
        <v>-0.80008056246913806</v>
      </c>
    </row>
    <row r="62" spans="2:29" x14ac:dyDescent="0.2">
      <c r="B62" s="116">
        <v>43914</v>
      </c>
      <c r="C62" s="61">
        <v>57</v>
      </c>
      <c r="D62" s="117">
        <v>97.004997250000002</v>
      </c>
      <c r="E62" s="117">
        <v>357.32000729999999</v>
      </c>
      <c r="G62" s="119">
        <f t="shared" si="0"/>
        <v>110.60664608391409</v>
      </c>
      <c r="H62" s="120">
        <f t="shared" si="6"/>
        <v>0.14021596020316451</v>
      </c>
      <c r="I62" s="121"/>
      <c r="J62" s="119">
        <f t="shared" si="1"/>
        <v>391.21652506760597</v>
      </c>
      <c r="K62" s="120">
        <f t="shared" si="2"/>
        <v>9.486319566524308E-2</v>
      </c>
      <c r="M62" s="57">
        <f t="shared" si="3"/>
        <v>-13.601648833914084</v>
      </c>
      <c r="N62" s="57">
        <f t="shared" si="4"/>
        <v>-33.896517767605985</v>
      </c>
      <c r="P62" s="57">
        <v>-10.171811515297932</v>
      </c>
      <c r="Q62" s="57">
        <v>-24.314582347546889</v>
      </c>
      <c r="S62" s="57">
        <f t="shared" si="7"/>
        <v>-0.9551953422019912</v>
      </c>
      <c r="T62" s="57">
        <f t="shared" si="5"/>
        <v>-0.77333930476643253</v>
      </c>
      <c r="V62" s="54">
        <v>57</v>
      </c>
      <c r="W62" s="54">
        <v>57</v>
      </c>
      <c r="Y62" s="121">
        <f t="shared" si="8"/>
        <v>0.21564885496183206</v>
      </c>
      <c r="Z62" s="121">
        <f t="shared" si="9"/>
        <v>0.21564885496183206</v>
      </c>
      <c r="AB62" s="121">
        <f t="shared" si="10"/>
        <v>-0.78697293500536358</v>
      </c>
      <c r="AC62" s="121">
        <f t="shared" si="10"/>
        <v>-0.78697293500536358</v>
      </c>
    </row>
    <row r="63" spans="2:29" x14ac:dyDescent="0.2">
      <c r="B63" s="116">
        <v>43915</v>
      </c>
      <c r="C63" s="61">
        <v>58</v>
      </c>
      <c r="D63" s="117">
        <v>94.291999820000001</v>
      </c>
      <c r="E63" s="117">
        <v>342.39001459999997</v>
      </c>
      <c r="G63" s="119">
        <f t="shared" si="0"/>
        <v>110.93228720919225</v>
      </c>
      <c r="H63" s="120">
        <f t="shared" si="6"/>
        <v>0.17647613181349378</v>
      </c>
      <c r="I63" s="121"/>
      <c r="J63" s="119">
        <f t="shared" si="1"/>
        <v>392.00325674691987</v>
      </c>
      <c r="K63" s="120">
        <f t="shared" si="2"/>
        <v>0.14490271337171148</v>
      </c>
      <c r="M63" s="57">
        <f t="shared" si="3"/>
        <v>-16.640287389192252</v>
      </c>
      <c r="N63" s="57">
        <f t="shared" si="4"/>
        <v>-49.613242146919902</v>
      </c>
      <c r="P63" s="57">
        <v>-9.8141698131562691</v>
      </c>
      <c r="Q63" s="57">
        <v>-23.935744075197931</v>
      </c>
      <c r="S63" s="57">
        <f t="shared" si="7"/>
        <v>-0.92374335457220003</v>
      </c>
      <c r="T63" s="57">
        <f t="shared" si="5"/>
        <v>-0.76081389575098579</v>
      </c>
      <c r="V63" s="54">
        <v>58</v>
      </c>
      <c r="W63" s="54">
        <v>58</v>
      </c>
      <c r="Y63" s="121">
        <f t="shared" si="8"/>
        <v>0.21946564885496184</v>
      </c>
      <c r="Z63" s="121">
        <f t="shared" si="9"/>
        <v>0.21946564885496184</v>
      </c>
      <c r="AB63" s="121">
        <f t="shared" si="10"/>
        <v>-0.7739991435802196</v>
      </c>
      <c r="AC63" s="121">
        <f t="shared" si="10"/>
        <v>-0.7739991435802196</v>
      </c>
    </row>
    <row r="64" spans="2:29" x14ac:dyDescent="0.2">
      <c r="B64" s="116">
        <v>43916</v>
      </c>
      <c r="C64" s="61">
        <v>59</v>
      </c>
      <c r="D64" s="117">
        <v>97.77449799</v>
      </c>
      <c r="E64" s="117">
        <v>362.98999020000002</v>
      </c>
      <c r="G64" s="119">
        <f t="shared" si="0"/>
        <v>111.25792833447042</v>
      </c>
      <c r="H64" s="120">
        <f t="shared" si="6"/>
        <v>0.13790334516316774</v>
      </c>
      <c r="I64" s="121"/>
      <c r="J64" s="119">
        <f t="shared" si="1"/>
        <v>392.78998842623383</v>
      </c>
      <c r="K64" s="120">
        <f t="shared" si="2"/>
        <v>8.2095922837471705E-2</v>
      </c>
      <c r="M64" s="57">
        <f t="shared" si="3"/>
        <v>-13.48343034447042</v>
      </c>
      <c r="N64" s="57">
        <f t="shared" si="4"/>
        <v>-29.799998226233811</v>
      </c>
      <c r="P64" s="57">
        <v>-9.7157190053676459</v>
      </c>
      <c r="Q64" s="57">
        <v>-23.403460284861751</v>
      </c>
      <c r="S64" s="57">
        <f t="shared" si="7"/>
        <v>-0.91508532176962665</v>
      </c>
      <c r="T64" s="57">
        <f t="shared" si="5"/>
        <v>-0.7432151664966411</v>
      </c>
      <c r="V64" s="54">
        <v>59</v>
      </c>
      <c r="W64" s="54">
        <v>59</v>
      </c>
      <c r="Y64" s="121">
        <f t="shared" si="8"/>
        <v>0.22328244274809161</v>
      </c>
      <c r="Z64" s="121">
        <f t="shared" si="9"/>
        <v>0.22328244274809161</v>
      </c>
      <c r="AB64" s="121">
        <f t="shared" si="10"/>
        <v>-0.76115434228754864</v>
      </c>
      <c r="AC64" s="121">
        <f t="shared" si="10"/>
        <v>-0.76115434228754864</v>
      </c>
    </row>
    <row r="65" spans="2:29" x14ac:dyDescent="0.2">
      <c r="B65" s="116">
        <v>43917</v>
      </c>
      <c r="C65" s="61">
        <v>60</v>
      </c>
      <c r="D65" s="117">
        <v>95.004997250000002</v>
      </c>
      <c r="E65" s="117">
        <v>357.11999509999998</v>
      </c>
      <c r="G65" s="119">
        <f t="shared" si="0"/>
        <v>111.58356945974859</v>
      </c>
      <c r="H65" s="120">
        <f t="shared" si="6"/>
        <v>0.1745021071483541</v>
      </c>
      <c r="I65" s="121"/>
      <c r="J65" s="119">
        <f t="shared" si="1"/>
        <v>393.57672010554779</v>
      </c>
      <c r="K65" s="120">
        <f t="shared" si="2"/>
        <v>0.10208536487949736</v>
      </c>
      <c r="M65" s="57">
        <f t="shared" si="3"/>
        <v>-16.578572209748586</v>
      </c>
      <c r="N65" s="57">
        <f t="shared" si="4"/>
        <v>-36.45672500554781</v>
      </c>
      <c r="P65" s="57">
        <v>-9.6975356109309416</v>
      </c>
      <c r="Q65" s="57">
        <v>-23.342665892453738</v>
      </c>
      <c r="S65" s="57">
        <f t="shared" si="7"/>
        <v>-0.91348622442313121</v>
      </c>
      <c r="T65" s="57">
        <f t="shared" si="5"/>
        <v>-0.74120514088324552</v>
      </c>
      <c r="V65" s="54">
        <v>60</v>
      </c>
      <c r="W65" s="54">
        <v>60</v>
      </c>
      <c r="Y65" s="121">
        <f t="shared" si="8"/>
        <v>0.22709923664122136</v>
      </c>
      <c r="Z65" s="121">
        <f t="shared" si="9"/>
        <v>0.22709923664122136</v>
      </c>
      <c r="AB65" s="121">
        <f t="shared" si="10"/>
        <v>-0.74843391311848129</v>
      </c>
      <c r="AC65" s="121">
        <f t="shared" si="10"/>
        <v>-0.74843391311848129</v>
      </c>
    </row>
    <row r="66" spans="2:29" x14ac:dyDescent="0.2">
      <c r="B66" s="116">
        <v>43920</v>
      </c>
      <c r="C66" s="61">
        <v>61</v>
      </c>
      <c r="D66" s="117">
        <v>98.197502139999997</v>
      </c>
      <c r="E66" s="117">
        <v>370.9599915</v>
      </c>
      <c r="G66" s="119">
        <f t="shared" si="0"/>
        <v>111.90921058502676</v>
      </c>
      <c r="H66" s="120">
        <f t="shared" si="6"/>
        <v>0.13963398402413538</v>
      </c>
      <c r="I66" s="121"/>
      <c r="J66" s="119">
        <f t="shared" si="1"/>
        <v>394.36345178486175</v>
      </c>
      <c r="K66" s="120">
        <f t="shared" si="2"/>
        <v>6.3088906677586418E-2</v>
      </c>
      <c r="M66" s="57">
        <f t="shared" si="3"/>
        <v>-13.711708445026758</v>
      </c>
      <c r="N66" s="57">
        <f t="shared" si="4"/>
        <v>-23.403460284861751</v>
      </c>
      <c r="P66" s="57">
        <v>-9.463357230645812</v>
      </c>
      <c r="Q66" s="57">
        <v>-22.829953301908574</v>
      </c>
      <c r="S66" s="57">
        <f t="shared" si="7"/>
        <v>-0.89289193836592262</v>
      </c>
      <c r="T66" s="57">
        <f t="shared" si="5"/>
        <v>-0.72425348796779754</v>
      </c>
      <c r="V66" s="54">
        <v>61</v>
      </c>
      <c r="W66" s="54">
        <v>61</v>
      </c>
      <c r="Y66" s="121">
        <f t="shared" si="8"/>
        <v>0.23091603053435114</v>
      </c>
      <c r="Z66" s="121">
        <f t="shared" si="9"/>
        <v>0.23091603053435114</v>
      </c>
      <c r="AB66" s="121">
        <f t="shared" si="10"/>
        <v>-0.7358334511000415</v>
      </c>
      <c r="AC66" s="121">
        <f t="shared" si="10"/>
        <v>-0.7358334511000415</v>
      </c>
    </row>
    <row r="67" spans="2:29" x14ac:dyDescent="0.2">
      <c r="B67" s="116">
        <v>43921</v>
      </c>
      <c r="C67" s="61">
        <v>62</v>
      </c>
      <c r="D67" s="117">
        <v>97.486000059999995</v>
      </c>
      <c r="E67" s="117">
        <v>375.5</v>
      </c>
      <c r="G67" s="119">
        <f t="shared" si="0"/>
        <v>112.23485171030491</v>
      </c>
      <c r="H67" s="120">
        <f t="shared" si="6"/>
        <v>0.15129199722244624</v>
      </c>
      <c r="I67" s="121"/>
      <c r="J67" s="119">
        <f t="shared" si="1"/>
        <v>395.15018346417571</v>
      </c>
      <c r="K67" s="120">
        <f t="shared" si="2"/>
        <v>5.2330714951200299E-2</v>
      </c>
      <c r="M67" s="57">
        <f t="shared" si="3"/>
        <v>-14.748851650304914</v>
      </c>
      <c r="N67" s="57">
        <f t="shared" si="4"/>
        <v>-19.650183464175711</v>
      </c>
      <c r="P67" s="57">
        <v>-9.2573852625999109</v>
      </c>
      <c r="Q67" s="57">
        <v>-22.422802606070263</v>
      </c>
      <c r="S67" s="57">
        <f t="shared" si="7"/>
        <v>-0.87477820120308647</v>
      </c>
      <c r="T67" s="57">
        <f t="shared" si="5"/>
        <v>-0.71079199432123918</v>
      </c>
      <c r="V67" s="54">
        <v>62</v>
      </c>
      <c r="W67" s="54">
        <v>62</v>
      </c>
      <c r="Y67" s="121">
        <f t="shared" si="8"/>
        <v>0.23473282442748092</v>
      </c>
      <c r="Z67" s="121">
        <f t="shared" si="9"/>
        <v>0.23473282442748092</v>
      </c>
      <c r="AB67" s="121">
        <f t="shared" si="10"/>
        <v>-0.72334875061938442</v>
      </c>
      <c r="AC67" s="121">
        <f t="shared" si="10"/>
        <v>-0.72334875061938442</v>
      </c>
    </row>
    <row r="68" spans="2:29" x14ac:dyDescent="0.2">
      <c r="B68" s="116">
        <v>43922</v>
      </c>
      <c r="C68" s="61">
        <v>63</v>
      </c>
      <c r="D68" s="117">
        <v>95.385002139999997</v>
      </c>
      <c r="E68" s="117">
        <v>364.07998659999998</v>
      </c>
      <c r="G68" s="119">
        <f t="shared" si="0"/>
        <v>112.56049283558308</v>
      </c>
      <c r="H68" s="120">
        <f t="shared" si="6"/>
        <v>0.18006489815216437</v>
      </c>
      <c r="I68" s="121"/>
      <c r="J68" s="119">
        <f t="shared" si="1"/>
        <v>395.93691514348967</v>
      </c>
      <c r="K68" s="120">
        <f t="shared" si="2"/>
        <v>8.7499806954480064E-2</v>
      </c>
      <c r="M68" s="57">
        <f t="shared" si="3"/>
        <v>-17.175490695583079</v>
      </c>
      <c r="N68" s="57">
        <f t="shared" si="4"/>
        <v>-31.856928543489687</v>
      </c>
      <c r="P68" s="57">
        <v>-9.1278911856527714</v>
      </c>
      <c r="Q68" s="57">
        <v>-22.046288805338804</v>
      </c>
      <c r="S68" s="57">
        <f t="shared" si="7"/>
        <v>-0.86339013856418489</v>
      </c>
      <c r="T68" s="57">
        <f t="shared" si="5"/>
        <v>-0.69834343856978143</v>
      </c>
      <c r="V68" s="54">
        <v>63</v>
      </c>
      <c r="W68" s="54">
        <v>63</v>
      </c>
      <c r="Y68" s="121">
        <f t="shared" si="8"/>
        <v>0.2385496183206107</v>
      </c>
      <c r="Z68" s="121">
        <f t="shared" si="9"/>
        <v>0.2385496183206107</v>
      </c>
      <c r="AB68" s="121">
        <f t="shared" si="10"/>
        <v>-0.7109757928210424</v>
      </c>
      <c r="AC68" s="121">
        <f t="shared" si="10"/>
        <v>-0.7109757928210424</v>
      </c>
    </row>
    <row r="69" spans="2:29" x14ac:dyDescent="0.2">
      <c r="B69" s="116">
        <v>43923</v>
      </c>
      <c r="C69" s="61">
        <v>64</v>
      </c>
      <c r="D69" s="117">
        <v>95.941497799999993</v>
      </c>
      <c r="E69" s="117">
        <v>370.07998659999998</v>
      </c>
      <c r="G69" s="119">
        <f t="shared" si="0"/>
        <v>112.88613396086124</v>
      </c>
      <c r="H69" s="120">
        <f t="shared" si="6"/>
        <v>0.17661425503470982</v>
      </c>
      <c r="I69" s="121"/>
      <c r="J69" s="119">
        <f t="shared" si="1"/>
        <v>396.72364682280357</v>
      </c>
      <c r="K69" s="120">
        <f t="shared" si="2"/>
        <v>7.1994328760072404E-2</v>
      </c>
      <c r="M69" s="57">
        <f t="shared" si="3"/>
        <v>-16.944636160861251</v>
      </c>
      <c r="N69" s="57">
        <f t="shared" si="4"/>
        <v>-26.643660222803589</v>
      </c>
      <c r="P69" s="57">
        <v>-8.9861599273078241</v>
      </c>
      <c r="Q69" s="57">
        <v>-21.083015944012118</v>
      </c>
      <c r="S69" s="57">
        <f t="shared" si="7"/>
        <v>-0.85092590478628416</v>
      </c>
      <c r="T69" s="57">
        <f t="shared" si="5"/>
        <v>-0.66649505507149864</v>
      </c>
      <c r="V69" s="54">
        <v>64</v>
      </c>
      <c r="W69" s="54">
        <v>64</v>
      </c>
      <c r="Y69" s="121">
        <f t="shared" si="8"/>
        <v>0.24236641221374045</v>
      </c>
      <c r="Z69" s="121">
        <f t="shared" si="9"/>
        <v>0.24236641221374045</v>
      </c>
      <c r="AB69" s="121">
        <f t="shared" si="10"/>
        <v>-0.69871073397684169</v>
      </c>
      <c r="AC69" s="121">
        <f t="shared" si="10"/>
        <v>-0.69871073397684169</v>
      </c>
    </row>
    <row r="70" spans="2:29" x14ac:dyDescent="0.2">
      <c r="B70" s="116">
        <v>43924</v>
      </c>
      <c r="C70" s="61">
        <v>65</v>
      </c>
      <c r="D70" s="117">
        <v>95.329498290000004</v>
      </c>
      <c r="E70" s="117">
        <v>361.76000979999998</v>
      </c>
      <c r="G70" s="119">
        <f t="shared" ref="G70:G133" si="25">$F$7*C70+$F$9</f>
        <v>113.21177508613941</v>
      </c>
      <c r="H70" s="120">
        <f t="shared" si="6"/>
        <v>0.18758387610244295</v>
      </c>
      <c r="I70" s="121"/>
      <c r="J70" s="119">
        <f t="shared" ref="J70:J133" si="26">$F$28*C70+$F$30</f>
        <v>397.51037850211753</v>
      </c>
      <c r="K70" s="120">
        <f t="shared" ref="K70:K133" si="27">ABS((E70-J70)/E70)</f>
        <v>9.8823440219061934E-2</v>
      </c>
      <c r="M70" s="57">
        <f t="shared" ref="M70:M133" si="28">D70-G70</f>
        <v>-17.882276796139408</v>
      </c>
      <c r="N70" s="57">
        <f t="shared" ref="N70:N133" si="29">E70-J70</f>
        <v>-35.750368702117555</v>
      </c>
      <c r="P70" s="57">
        <v>-8.9478842767514948</v>
      </c>
      <c r="Q70" s="57">
        <v>-20.98628676469815</v>
      </c>
      <c r="S70" s="57">
        <f t="shared" ref="S70:S133" si="30">STANDARDIZE(P70,$F$15,$F$17)</f>
        <v>-0.84755983958580305</v>
      </c>
      <c r="T70" s="57">
        <f t="shared" ref="T70:T133" si="31">STANDARDIZE(Q70,$F$36,$F$38)</f>
        <v>-0.66329692905555071</v>
      </c>
      <c r="V70" s="54">
        <v>65</v>
      </c>
      <c r="W70" s="54">
        <v>65</v>
      </c>
      <c r="Y70" s="121">
        <f t="shared" si="8"/>
        <v>0.24618320610687022</v>
      </c>
      <c r="Z70" s="121">
        <f t="shared" si="9"/>
        <v>0.24618320610687022</v>
      </c>
      <c r="AB70" s="121">
        <f t="shared" si="10"/>
        <v>-0.68654989473896033</v>
      </c>
      <c r="AC70" s="121">
        <f t="shared" si="10"/>
        <v>-0.68654989473896033</v>
      </c>
    </row>
    <row r="71" spans="2:29" x14ac:dyDescent="0.2">
      <c r="B71" s="116">
        <v>43927</v>
      </c>
      <c r="C71" s="61">
        <v>66</v>
      </c>
      <c r="D71" s="117">
        <v>99.879501340000004</v>
      </c>
      <c r="E71" s="117">
        <v>379.9599915</v>
      </c>
      <c r="G71" s="119">
        <f t="shared" si="25"/>
        <v>113.53741621141758</v>
      </c>
      <c r="H71" s="120">
        <f t="shared" ref="H71:H134" si="32">ABS((D71-G71)/D71)</f>
        <v>0.136743923309395</v>
      </c>
      <c r="I71" s="121"/>
      <c r="J71" s="119">
        <f t="shared" si="26"/>
        <v>398.29711018143149</v>
      </c>
      <c r="K71" s="120">
        <f t="shared" si="27"/>
        <v>4.8260656626084517E-2</v>
      </c>
      <c r="M71" s="57">
        <f t="shared" si="28"/>
        <v>-13.657914871417574</v>
      </c>
      <c r="N71" s="57">
        <f t="shared" si="29"/>
        <v>-18.337118681431491</v>
      </c>
      <c r="P71" s="57">
        <v>-8.9086231581493109</v>
      </c>
      <c r="Q71" s="57">
        <v>-20.521462940477363</v>
      </c>
      <c r="S71" s="57">
        <f t="shared" si="30"/>
        <v>-0.8441071096350925</v>
      </c>
      <c r="T71" s="57">
        <f t="shared" si="31"/>
        <v>-0.64792860715293521</v>
      </c>
      <c r="V71" s="54">
        <v>66</v>
      </c>
      <c r="W71" s="54">
        <v>66</v>
      </c>
      <c r="Y71" s="121">
        <f t="shared" ref="Y71:Y134" si="33">(V71-0.5)/262</f>
        <v>0.25</v>
      </c>
      <c r="Z71" s="121">
        <f t="shared" ref="Z71:Z134" si="34">(W71-0.5)/262</f>
        <v>0.25</v>
      </c>
      <c r="AB71" s="121">
        <f t="shared" ref="AB71:AC134" si="35">_xlfn.NORM.S.INV(Y71)</f>
        <v>-0.67448975019608193</v>
      </c>
      <c r="AC71" s="121">
        <f t="shared" si="35"/>
        <v>-0.67448975019608193</v>
      </c>
    </row>
    <row r="72" spans="2:29" x14ac:dyDescent="0.2">
      <c r="B72" s="116">
        <v>43928</v>
      </c>
      <c r="C72" s="61">
        <v>67</v>
      </c>
      <c r="D72" s="117">
        <v>100.58000180000001</v>
      </c>
      <c r="E72" s="117">
        <v>372.27999879999999</v>
      </c>
      <c r="G72" s="119">
        <f t="shared" si="25"/>
        <v>113.86305733669573</v>
      </c>
      <c r="H72" s="120">
        <f t="shared" si="32"/>
        <v>0.1320645784348726</v>
      </c>
      <c r="I72" s="121"/>
      <c r="J72" s="119">
        <f t="shared" si="26"/>
        <v>399.08384186074545</v>
      </c>
      <c r="K72" s="120">
        <f t="shared" si="27"/>
        <v>7.1999148885635661E-2</v>
      </c>
      <c r="M72" s="57">
        <f t="shared" si="28"/>
        <v>-13.283055536695727</v>
      </c>
      <c r="N72" s="57">
        <f t="shared" si="29"/>
        <v>-26.803843060745464</v>
      </c>
      <c r="P72" s="57">
        <v>-8.8662090823148105</v>
      </c>
      <c r="Q72" s="57">
        <v>-20.168254244116611</v>
      </c>
      <c r="S72" s="57">
        <f t="shared" si="30"/>
        <v>-0.84037710001796084</v>
      </c>
      <c r="T72" s="57">
        <f t="shared" si="31"/>
        <v>-0.63625058063702911</v>
      </c>
      <c r="V72" s="54">
        <v>67</v>
      </c>
      <c r="W72" s="54">
        <v>67</v>
      </c>
      <c r="Y72" s="121">
        <f t="shared" si="33"/>
        <v>0.25381679389312978</v>
      </c>
      <c r="Z72" s="121">
        <f t="shared" si="34"/>
        <v>0.25381679389312978</v>
      </c>
      <c r="AB72" s="121">
        <f t="shared" si="35"/>
        <v>-0.66252692066093988</v>
      </c>
      <c r="AC72" s="121">
        <f t="shared" si="35"/>
        <v>-0.66252692066093988</v>
      </c>
    </row>
    <row r="73" spans="2:29" x14ac:dyDescent="0.2">
      <c r="B73" s="116">
        <v>43929</v>
      </c>
      <c r="C73" s="61">
        <v>68</v>
      </c>
      <c r="D73" s="117">
        <v>102.1500015</v>
      </c>
      <c r="E73" s="117">
        <v>371.11999509999998</v>
      </c>
      <c r="G73" s="119">
        <f t="shared" si="25"/>
        <v>114.1886984619739</v>
      </c>
      <c r="H73" s="120">
        <f t="shared" si="32"/>
        <v>0.11785312565045726</v>
      </c>
      <c r="I73" s="121"/>
      <c r="J73" s="119">
        <f t="shared" si="26"/>
        <v>399.87057354005941</v>
      </c>
      <c r="K73" s="120">
        <f t="shared" si="27"/>
        <v>7.7469764010727721E-2</v>
      </c>
      <c r="M73" s="57">
        <f t="shared" si="28"/>
        <v>-12.038696961973898</v>
      </c>
      <c r="N73" s="57">
        <f t="shared" si="29"/>
        <v>-28.750578440059428</v>
      </c>
      <c r="P73" s="57">
        <v>-8.1721419042549712</v>
      </c>
      <c r="Q73" s="57">
        <v>-20.159546485384283</v>
      </c>
      <c r="S73" s="57">
        <f t="shared" si="30"/>
        <v>-0.7793389376116785</v>
      </c>
      <c r="T73" s="57">
        <f t="shared" si="31"/>
        <v>-0.63596267878631596</v>
      </c>
      <c r="V73" s="54">
        <v>68</v>
      </c>
      <c r="W73" s="54">
        <v>68</v>
      </c>
      <c r="Y73" s="121">
        <f t="shared" si="33"/>
        <v>0.25763358778625955</v>
      </c>
      <c r="Z73" s="121">
        <f t="shared" si="34"/>
        <v>0.25763358778625955</v>
      </c>
      <c r="AB73" s="121">
        <f t="shared" si="35"/>
        <v>-0.65065816312493385</v>
      </c>
      <c r="AC73" s="121">
        <f t="shared" si="35"/>
        <v>-0.65065816312493385</v>
      </c>
    </row>
    <row r="74" spans="2:29" x14ac:dyDescent="0.2">
      <c r="B74" s="116">
        <v>43930</v>
      </c>
      <c r="C74" s="61">
        <v>69</v>
      </c>
      <c r="D74" s="117">
        <v>102.1380005</v>
      </c>
      <c r="E74" s="117">
        <v>370.72000120000001</v>
      </c>
      <c r="G74" s="119">
        <f t="shared" si="25"/>
        <v>114.51433958725207</v>
      </c>
      <c r="H74" s="120">
        <f t="shared" si="32"/>
        <v>0.12117271756511488</v>
      </c>
      <c r="I74" s="121"/>
      <c r="J74" s="119">
        <f t="shared" si="26"/>
        <v>400.65730521937331</v>
      </c>
      <c r="K74" s="120">
        <f t="shared" si="27"/>
        <v>8.0754488353657519E-2</v>
      </c>
      <c r="M74" s="57">
        <f t="shared" si="28"/>
        <v>-12.376339087252063</v>
      </c>
      <c r="N74" s="57">
        <f t="shared" si="29"/>
        <v>-29.9373040193733</v>
      </c>
      <c r="P74" s="57">
        <v>-7.8800680800895009</v>
      </c>
      <c r="Q74" s="57">
        <v>-20.039175633825835</v>
      </c>
      <c r="S74" s="57">
        <f t="shared" si="30"/>
        <v>-0.7536531681680485</v>
      </c>
      <c r="T74" s="57">
        <f t="shared" si="31"/>
        <v>-0.63198289569851218</v>
      </c>
      <c r="V74" s="54">
        <v>69</v>
      </c>
      <c r="W74" s="54">
        <v>69</v>
      </c>
      <c r="Y74" s="121">
        <f t="shared" si="33"/>
        <v>0.26145038167938933</v>
      </c>
      <c r="Z74" s="121">
        <f t="shared" si="34"/>
        <v>0.26145038167938933</v>
      </c>
      <c r="AB74" s="121">
        <f t="shared" si="35"/>
        <v>-0.63888036332198783</v>
      </c>
      <c r="AC74" s="121">
        <f t="shared" si="35"/>
        <v>-0.63888036332198783</v>
      </c>
    </row>
    <row r="75" spans="2:29" x14ac:dyDescent="0.2">
      <c r="B75" s="116">
        <v>43934</v>
      </c>
      <c r="C75" s="61">
        <v>70</v>
      </c>
      <c r="D75" s="117">
        <v>108.4434967</v>
      </c>
      <c r="E75" s="117">
        <v>396.72000120000001</v>
      </c>
      <c r="G75" s="119">
        <f t="shared" si="25"/>
        <v>114.83998071253023</v>
      </c>
      <c r="H75" s="120">
        <f t="shared" si="32"/>
        <v>5.898448691880144E-2</v>
      </c>
      <c r="I75" s="121"/>
      <c r="J75" s="119">
        <f t="shared" si="26"/>
        <v>401.44403689868727</v>
      </c>
      <c r="K75" s="120">
        <f t="shared" si="27"/>
        <v>1.1907732618466376E-2</v>
      </c>
      <c r="M75" s="57">
        <f t="shared" si="28"/>
        <v>-6.3964840125302374</v>
      </c>
      <c r="N75" s="57">
        <f t="shared" si="29"/>
        <v>-4.7240356986872598</v>
      </c>
      <c r="P75" s="57">
        <v>-7.7844379548113238</v>
      </c>
      <c r="Q75" s="57">
        <v>-19.650183464175711</v>
      </c>
      <c r="S75" s="57">
        <f t="shared" si="30"/>
        <v>-0.74524319388576188</v>
      </c>
      <c r="T75" s="57">
        <f t="shared" si="31"/>
        <v>-0.61912177161391635</v>
      </c>
      <c r="V75" s="54">
        <v>70</v>
      </c>
      <c r="W75" s="54">
        <v>70</v>
      </c>
      <c r="Y75" s="121">
        <f t="shared" si="33"/>
        <v>0.26526717557251911</v>
      </c>
      <c r="Z75" s="121">
        <f t="shared" si="34"/>
        <v>0.26526717557251911</v>
      </c>
      <c r="AB75" s="121">
        <f t="shared" si="35"/>
        <v>-0.62719052834960598</v>
      </c>
      <c r="AC75" s="121">
        <f t="shared" si="35"/>
        <v>-0.62719052834960598</v>
      </c>
    </row>
    <row r="76" spans="2:29" x14ac:dyDescent="0.2">
      <c r="B76" s="116">
        <v>43935</v>
      </c>
      <c r="C76" s="61">
        <v>71</v>
      </c>
      <c r="D76" s="117">
        <v>114.1660004</v>
      </c>
      <c r="E76" s="117">
        <v>413.5499878</v>
      </c>
      <c r="G76" s="119">
        <f t="shared" si="25"/>
        <v>115.1656218378084</v>
      </c>
      <c r="H76" s="120">
        <f t="shared" si="32"/>
        <v>8.7558593128081626E-3</v>
      </c>
      <c r="I76" s="121"/>
      <c r="J76" s="119">
        <f t="shared" si="26"/>
        <v>402.23076857800123</v>
      </c>
      <c r="K76" s="120">
        <f t="shared" si="27"/>
        <v>2.7370860974303635E-2</v>
      </c>
      <c r="M76" s="57">
        <f t="shared" si="28"/>
        <v>-0.99962143780840051</v>
      </c>
      <c r="N76" s="57">
        <f t="shared" si="29"/>
        <v>11.319219221998765</v>
      </c>
      <c r="P76" s="57">
        <v>-7.7429857328711194</v>
      </c>
      <c r="Q76" s="57">
        <v>-19.219203374466474</v>
      </c>
      <c r="S76" s="57">
        <f t="shared" si="30"/>
        <v>-0.74159777232590629</v>
      </c>
      <c r="T76" s="57">
        <f t="shared" si="31"/>
        <v>-0.60487241431521732</v>
      </c>
      <c r="V76" s="54">
        <v>71</v>
      </c>
      <c r="W76" s="54">
        <v>71</v>
      </c>
      <c r="Y76" s="121">
        <f t="shared" si="33"/>
        <v>0.26908396946564883</v>
      </c>
      <c r="Z76" s="121">
        <f t="shared" si="34"/>
        <v>0.26908396946564883</v>
      </c>
      <c r="AB76" s="121">
        <f t="shared" si="35"/>
        <v>-0.61558577980018625</v>
      </c>
      <c r="AC76" s="121">
        <f t="shared" si="35"/>
        <v>-0.61558577980018625</v>
      </c>
    </row>
    <row r="77" spans="2:29" x14ac:dyDescent="0.2">
      <c r="B77" s="116">
        <v>43936</v>
      </c>
      <c r="C77" s="61">
        <v>72</v>
      </c>
      <c r="D77" s="117">
        <v>115.3840027</v>
      </c>
      <c r="E77" s="117">
        <v>426.75</v>
      </c>
      <c r="G77" s="119">
        <f t="shared" si="25"/>
        <v>115.49126296308657</v>
      </c>
      <c r="H77" s="120">
        <f t="shared" si="32"/>
        <v>9.2959388283184521E-4</v>
      </c>
      <c r="I77" s="121"/>
      <c r="J77" s="119">
        <f t="shared" si="26"/>
        <v>403.01750025731519</v>
      </c>
      <c r="K77" s="120">
        <f t="shared" si="27"/>
        <v>5.5612184517129015E-2</v>
      </c>
      <c r="M77" s="57">
        <f t="shared" si="28"/>
        <v>-0.1072602630865731</v>
      </c>
      <c r="N77" s="57">
        <f t="shared" si="29"/>
        <v>23.732499742684809</v>
      </c>
      <c r="P77" s="57">
        <v>-7.6988859394634517</v>
      </c>
      <c r="Q77" s="57">
        <v>-18.83819341979131</v>
      </c>
      <c r="S77" s="57">
        <f t="shared" si="30"/>
        <v>-0.73771951610346809</v>
      </c>
      <c r="T77" s="57">
        <f t="shared" si="31"/>
        <v>-0.59227520365940634</v>
      </c>
      <c r="V77" s="54">
        <v>72</v>
      </c>
      <c r="W77" s="54">
        <v>72</v>
      </c>
      <c r="Y77" s="121">
        <f t="shared" si="33"/>
        <v>0.27290076335877861</v>
      </c>
      <c r="Z77" s="121">
        <f t="shared" si="34"/>
        <v>0.27290076335877861</v>
      </c>
      <c r="AB77" s="121">
        <f t="shared" si="35"/>
        <v>-0.60406334736020983</v>
      </c>
      <c r="AC77" s="121">
        <f t="shared" si="35"/>
        <v>-0.60406334736020983</v>
      </c>
    </row>
    <row r="78" spans="2:29" x14ac:dyDescent="0.2">
      <c r="B78" s="116">
        <v>43937</v>
      </c>
      <c r="C78" s="61">
        <v>73</v>
      </c>
      <c r="D78" s="117">
        <v>120.4095001</v>
      </c>
      <c r="E78" s="117">
        <v>439.17001340000002</v>
      </c>
      <c r="G78" s="119">
        <f t="shared" si="25"/>
        <v>115.81690408836474</v>
      </c>
      <c r="H78" s="120">
        <f t="shared" si="32"/>
        <v>3.8141475612980022E-2</v>
      </c>
      <c r="I78" s="121"/>
      <c r="J78" s="119">
        <f t="shared" si="26"/>
        <v>403.80423193662915</v>
      </c>
      <c r="K78" s="120">
        <f t="shared" si="27"/>
        <v>8.0528679974239029E-2</v>
      </c>
      <c r="M78" s="57">
        <f t="shared" si="28"/>
        <v>4.5925960116352655</v>
      </c>
      <c r="N78" s="57">
        <f t="shared" si="29"/>
        <v>35.365781463370865</v>
      </c>
      <c r="P78" s="57">
        <v>-7.6810182878781177</v>
      </c>
      <c r="Q78" s="57">
        <v>-18.811261802535569</v>
      </c>
      <c r="S78" s="57">
        <f t="shared" si="30"/>
        <v>-0.73614818604528398</v>
      </c>
      <c r="T78" s="57">
        <f t="shared" si="31"/>
        <v>-0.59138477218456087</v>
      </c>
      <c r="V78" s="54">
        <v>73</v>
      </c>
      <c r="W78" s="54">
        <v>73</v>
      </c>
      <c r="Y78" s="121">
        <f t="shared" si="33"/>
        <v>0.27671755725190839</v>
      </c>
      <c r="Z78" s="121">
        <f t="shared" si="34"/>
        <v>0.27671755725190839</v>
      </c>
      <c r="AB78" s="121">
        <f t="shared" si="35"/>
        <v>-0.59262056283896225</v>
      </c>
      <c r="AC78" s="121">
        <f t="shared" si="35"/>
        <v>-0.59262056283896225</v>
      </c>
    </row>
    <row r="79" spans="2:29" x14ac:dyDescent="0.2">
      <c r="B79" s="116">
        <v>43938</v>
      </c>
      <c r="C79" s="61">
        <v>74</v>
      </c>
      <c r="D79" s="117">
        <v>118.75</v>
      </c>
      <c r="E79" s="117">
        <v>422.9599915</v>
      </c>
      <c r="G79" s="119">
        <f t="shared" si="25"/>
        <v>116.14254521364289</v>
      </c>
      <c r="H79" s="120">
        <f t="shared" si="32"/>
        <v>2.1957513990375661E-2</v>
      </c>
      <c r="I79" s="121"/>
      <c r="J79" s="119">
        <f t="shared" si="26"/>
        <v>404.59096361594305</v>
      </c>
      <c r="K79" s="120">
        <f t="shared" si="27"/>
        <v>4.3429705535297534E-2</v>
      </c>
      <c r="M79" s="57">
        <f t="shared" si="28"/>
        <v>2.6074547863571098</v>
      </c>
      <c r="N79" s="57">
        <f t="shared" si="29"/>
        <v>18.369027884056948</v>
      </c>
      <c r="P79" s="57">
        <v>-7.5712846295331531</v>
      </c>
      <c r="Q79" s="57">
        <v>-18.769746063966693</v>
      </c>
      <c r="S79" s="57">
        <f t="shared" si="30"/>
        <v>-0.72649790856318408</v>
      </c>
      <c r="T79" s="57">
        <f t="shared" si="31"/>
        <v>-0.590012150556526</v>
      </c>
      <c r="V79" s="54">
        <v>74</v>
      </c>
      <c r="W79" s="54">
        <v>74</v>
      </c>
      <c r="Y79" s="121">
        <f t="shared" si="33"/>
        <v>0.28053435114503816</v>
      </c>
      <c r="Z79" s="121">
        <f t="shared" si="34"/>
        <v>0.28053435114503816</v>
      </c>
      <c r="AB79" s="121">
        <f t="shared" si="35"/>
        <v>-0.58125485459206705</v>
      </c>
      <c r="AC79" s="121">
        <f t="shared" si="35"/>
        <v>-0.58125485459206705</v>
      </c>
    </row>
    <row r="80" spans="2:29" x14ac:dyDescent="0.2">
      <c r="B80" s="116">
        <v>43941</v>
      </c>
      <c r="C80" s="61">
        <v>75</v>
      </c>
      <c r="D80" s="117">
        <v>119.68049619999999</v>
      </c>
      <c r="E80" s="117">
        <v>437.48999020000002</v>
      </c>
      <c r="G80" s="119">
        <f t="shared" si="25"/>
        <v>116.46818633892106</v>
      </c>
      <c r="H80" s="120">
        <f t="shared" si="32"/>
        <v>2.6840713090884861E-2</v>
      </c>
      <c r="I80" s="121"/>
      <c r="J80" s="119">
        <f t="shared" si="26"/>
        <v>405.37769529525701</v>
      </c>
      <c r="K80" s="120">
        <f t="shared" si="27"/>
        <v>7.3401210596984776E-2</v>
      </c>
      <c r="M80" s="57">
        <f t="shared" si="28"/>
        <v>3.2123098610789356</v>
      </c>
      <c r="N80" s="57">
        <f t="shared" si="29"/>
        <v>32.11229490474301</v>
      </c>
      <c r="P80" s="57">
        <v>-7.3634253317584921</v>
      </c>
      <c r="Q80" s="57">
        <v>-18.490345777792186</v>
      </c>
      <c r="S80" s="57">
        <f t="shared" si="30"/>
        <v>-0.70821819447168777</v>
      </c>
      <c r="T80" s="57">
        <f t="shared" si="31"/>
        <v>-0.58077442797461898</v>
      </c>
      <c r="V80" s="54">
        <v>75</v>
      </c>
      <c r="W80" s="54">
        <v>75</v>
      </c>
      <c r="Y80" s="121">
        <f t="shared" si="33"/>
        <v>0.28435114503816794</v>
      </c>
      <c r="Z80" s="121">
        <f t="shared" si="34"/>
        <v>0.28435114503816794</v>
      </c>
      <c r="AB80" s="121">
        <f t="shared" si="35"/>
        <v>-0.56996374230832691</v>
      </c>
      <c r="AC80" s="121">
        <f t="shared" si="35"/>
        <v>-0.56996374230832691</v>
      </c>
    </row>
    <row r="81" spans="2:29" x14ac:dyDescent="0.2">
      <c r="B81" s="116">
        <v>43942</v>
      </c>
      <c r="C81" s="61">
        <v>76</v>
      </c>
      <c r="D81" s="117">
        <v>116.4059982</v>
      </c>
      <c r="E81" s="117">
        <v>433.82998659999998</v>
      </c>
      <c r="G81" s="119">
        <f t="shared" si="25"/>
        <v>116.79382746419923</v>
      </c>
      <c r="H81" s="120">
        <f t="shared" si="32"/>
        <v>3.3316948455945289E-3</v>
      </c>
      <c r="I81" s="121"/>
      <c r="J81" s="119">
        <f t="shared" si="26"/>
        <v>406.16442697457097</v>
      </c>
      <c r="K81" s="120">
        <f t="shared" si="27"/>
        <v>6.37705102919435E-2</v>
      </c>
      <c r="M81" s="57">
        <f t="shared" si="28"/>
        <v>-0.38782926419922603</v>
      </c>
      <c r="N81" s="57">
        <f t="shared" si="29"/>
        <v>27.665559625429012</v>
      </c>
      <c r="P81" s="57">
        <v>-7.25617405001978</v>
      </c>
      <c r="Q81" s="57">
        <v>-18.337118681431491</v>
      </c>
      <c r="S81" s="57">
        <f t="shared" si="30"/>
        <v>-0.69878622396510215</v>
      </c>
      <c r="T81" s="57">
        <f t="shared" si="31"/>
        <v>-0.57570832934032068</v>
      </c>
      <c r="V81" s="54">
        <v>76</v>
      </c>
      <c r="W81" s="54">
        <v>76</v>
      </c>
      <c r="Y81" s="121">
        <f t="shared" si="33"/>
        <v>0.28816793893129772</v>
      </c>
      <c r="Z81" s="121">
        <f t="shared" si="34"/>
        <v>0.28816793893129772</v>
      </c>
      <c r="AB81" s="121">
        <f t="shared" si="35"/>
        <v>-0.55874483213126436</v>
      </c>
      <c r="AC81" s="121">
        <f t="shared" si="35"/>
        <v>-0.55874483213126436</v>
      </c>
    </row>
    <row r="82" spans="2:29" x14ac:dyDescent="0.2">
      <c r="B82" s="116">
        <v>43943</v>
      </c>
      <c r="C82" s="61">
        <v>77</v>
      </c>
      <c r="D82" s="117">
        <v>118.1744995</v>
      </c>
      <c r="E82" s="117">
        <v>421.42001340000002</v>
      </c>
      <c r="G82" s="119">
        <f t="shared" si="25"/>
        <v>117.11946858947739</v>
      </c>
      <c r="H82" s="120">
        <f t="shared" si="32"/>
        <v>8.9277374982460033E-3</v>
      </c>
      <c r="I82" s="121"/>
      <c r="J82" s="119">
        <f t="shared" si="26"/>
        <v>406.95115865388493</v>
      </c>
      <c r="K82" s="120">
        <f t="shared" si="27"/>
        <v>3.4333572887013449E-2</v>
      </c>
      <c r="M82" s="57">
        <f t="shared" si="28"/>
        <v>1.0550309105226034</v>
      </c>
      <c r="N82" s="57">
        <f t="shared" si="29"/>
        <v>14.468854746115085</v>
      </c>
      <c r="P82" s="57">
        <v>-7.1755624570366194</v>
      </c>
      <c r="Q82" s="57">
        <v>-18.160717553675909</v>
      </c>
      <c r="S82" s="57">
        <f t="shared" si="30"/>
        <v>-0.69169702041266001</v>
      </c>
      <c r="T82" s="57">
        <f t="shared" si="31"/>
        <v>-0.56987603509448082</v>
      </c>
      <c r="V82" s="54">
        <v>77</v>
      </c>
      <c r="W82" s="54">
        <v>77</v>
      </c>
      <c r="Y82" s="121">
        <f t="shared" si="33"/>
        <v>0.2919847328244275</v>
      </c>
      <c r="Z82" s="121">
        <f t="shared" si="34"/>
        <v>0.2919847328244275</v>
      </c>
      <c r="AB82" s="121">
        <f t="shared" si="35"/>
        <v>-0.54759581208933283</v>
      </c>
      <c r="AC82" s="121">
        <f t="shared" si="35"/>
        <v>-0.54759581208933283</v>
      </c>
    </row>
    <row r="83" spans="2:29" x14ac:dyDescent="0.2">
      <c r="B83" s="116">
        <v>43944</v>
      </c>
      <c r="C83" s="61">
        <v>78</v>
      </c>
      <c r="D83" s="117">
        <v>119.9725037</v>
      </c>
      <c r="E83" s="117">
        <v>426.7000122</v>
      </c>
      <c r="G83" s="119">
        <f t="shared" si="25"/>
        <v>117.44510971475555</v>
      </c>
      <c r="H83" s="120">
        <f t="shared" si="32"/>
        <v>2.1066443620818245E-2</v>
      </c>
      <c r="I83" s="121"/>
      <c r="J83" s="119">
        <f t="shared" si="26"/>
        <v>407.73789033319889</v>
      </c>
      <c r="K83" s="120">
        <f t="shared" si="27"/>
        <v>4.4439000057757937E-2</v>
      </c>
      <c r="M83" s="57">
        <f t="shared" si="28"/>
        <v>2.5273939852444585</v>
      </c>
      <c r="N83" s="57">
        <f t="shared" si="29"/>
        <v>18.962121866801112</v>
      </c>
      <c r="P83" s="57">
        <v>-6.5898452075929583</v>
      </c>
      <c r="Q83" s="57">
        <v>-17.816094126756354</v>
      </c>
      <c r="S83" s="57">
        <f t="shared" si="30"/>
        <v>-0.64018744651861703</v>
      </c>
      <c r="T83" s="57">
        <f t="shared" si="31"/>
        <v>-0.5584818606049079</v>
      </c>
      <c r="V83" s="54">
        <v>78</v>
      </c>
      <c r="W83" s="54">
        <v>78</v>
      </c>
      <c r="Y83" s="121">
        <f t="shared" si="33"/>
        <v>0.29580152671755727</v>
      </c>
      <c r="Z83" s="121">
        <f t="shared" si="34"/>
        <v>0.29580152671755727</v>
      </c>
      <c r="AB83" s="121">
        <f t="shared" si="35"/>
        <v>-0.53651444781109781</v>
      </c>
      <c r="AC83" s="121">
        <f t="shared" si="35"/>
        <v>-0.53651444781109781</v>
      </c>
    </row>
    <row r="84" spans="2:29" x14ac:dyDescent="0.2">
      <c r="B84" s="116">
        <v>43945</v>
      </c>
      <c r="C84" s="61">
        <v>79</v>
      </c>
      <c r="D84" s="117">
        <v>120.5110016</v>
      </c>
      <c r="E84" s="117">
        <v>424.98999020000002</v>
      </c>
      <c r="G84" s="119">
        <f t="shared" si="25"/>
        <v>117.77075084003371</v>
      </c>
      <c r="H84" s="120">
        <f t="shared" si="32"/>
        <v>2.2738594182975299E-2</v>
      </c>
      <c r="I84" s="121"/>
      <c r="J84" s="119">
        <f t="shared" si="26"/>
        <v>408.52462201251279</v>
      </c>
      <c r="K84" s="120">
        <f t="shared" si="27"/>
        <v>3.8742955286402481E-2</v>
      </c>
      <c r="M84" s="57">
        <f t="shared" si="28"/>
        <v>2.7402507599662869</v>
      </c>
      <c r="N84" s="57">
        <f t="shared" si="29"/>
        <v>16.465368187487229</v>
      </c>
      <c r="P84" s="57">
        <v>-6.4910015789768067</v>
      </c>
      <c r="Q84" s="57">
        <v>-17.804188312303836</v>
      </c>
      <c r="S84" s="57">
        <f t="shared" si="30"/>
        <v>-0.63149486798009014</v>
      </c>
      <c r="T84" s="57">
        <f t="shared" si="31"/>
        <v>-0.5580882224575392</v>
      </c>
      <c r="V84" s="54">
        <v>79</v>
      </c>
      <c r="W84" s="54">
        <v>79</v>
      </c>
      <c r="Y84" s="121">
        <f t="shared" si="33"/>
        <v>0.29961832061068705</v>
      </c>
      <c r="Z84" s="121">
        <f t="shared" si="34"/>
        <v>0.29961832061068705</v>
      </c>
      <c r="AB84" s="121">
        <f t="shared" si="35"/>
        <v>-0.5254985785037698</v>
      </c>
      <c r="AC84" s="121">
        <f t="shared" si="35"/>
        <v>-0.5254985785037698</v>
      </c>
    </row>
    <row r="85" spans="2:29" x14ac:dyDescent="0.2">
      <c r="B85" s="116">
        <v>43948</v>
      </c>
      <c r="C85" s="61">
        <v>80</v>
      </c>
      <c r="D85" s="117">
        <v>118.8000031</v>
      </c>
      <c r="E85" s="117">
        <v>421.38000490000002</v>
      </c>
      <c r="G85" s="119">
        <f t="shared" si="25"/>
        <v>118.09639196531188</v>
      </c>
      <c r="H85" s="120">
        <f t="shared" si="32"/>
        <v>5.9226524943425448E-3</v>
      </c>
      <c r="I85" s="121"/>
      <c r="J85" s="119">
        <f t="shared" si="26"/>
        <v>409.31135369182675</v>
      </c>
      <c r="K85" s="120">
        <f t="shared" si="27"/>
        <v>2.8640778081146356E-2</v>
      </c>
      <c r="M85" s="57">
        <f t="shared" si="28"/>
        <v>0.70361113468811709</v>
      </c>
      <c r="N85" s="57">
        <f t="shared" si="29"/>
        <v>12.068651208173264</v>
      </c>
      <c r="P85" s="57">
        <v>-6.3964840125302374</v>
      </c>
      <c r="Q85" s="57">
        <v>-17.78450942322155</v>
      </c>
      <c r="S85" s="57">
        <f t="shared" si="30"/>
        <v>-0.6231827351586835</v>
      </c>
      <c r="T85" s="57">
        <f t="shared" si="31"/>
        <v>-0.55743758562193935</v>
      </c>
      <c r="V85" s="54">
        <v>80</v>
      </c>
      <c r="W85" s="54">
        <v>80</v>
      </c>
      <c r="Y85" s="121">
        <f t="shared" si="33"/>
        <v>0.30343511450381677</v>
      </c>
      <c r="Z85" s="121">
        <f t="shared" si="34"/>
        <v>0.30343511450381677</v>
      </c>
      <c r="AB85" s="121">
        <f t="shared" si="35"/>
        <v>-0.51454611317535259</v>
      </c>
      <c r="AC85" s="121">
        <f t="shared" si="35"/>
        <v>-0.51454611317535259</v>
      </c>
    </row>
    <row r="86" spans="2:29" x14ac:dyDescent="0.2">
      <c r="B86" s="116">
        <v>43949</v>
      </c>
      <c r="C86" s="61">
        <v>81</v>
      </c>
      <c r="D86" s="117">
        <v>115.70400239999999</v>
      </c>
      <c r="E86" s="117">
        <v>403.82998659999998</v>
      </c>
      <c r="G86" s="119">
        <f t="shared" si="25"/>
        <v>118.42203309059005</v>
      </c>
      <c r="H86" s="120">
        <f t="shared" si="32"/>
        <v>2.3491241739361433E-2</v>
      </c>
      <c r="I86" s="121"/>
      <c r="J86" s="119">
        <f t="shared" si="26"/>
        <v>410.09808537114071</v>
      </c>
      <c r="K86" s="120">
        <f t="shared" si="27"/>
        <v>1.5521627861056736E-2</v>
      </c>
      <c r="M86" s="57">
        <f t="shared" si="28"/>
        <v>-2.7180306905900551</v>
      </c>
      <c r="N86" s="57">
        <f t="shared" si="29"/>
        <v>-6.2680987711407283</v>
      </c>
      <c r="P86" s="57">
        <v>-6.1640012527874859</v>
      </c>
      <c r="Q86" s="57">
        <v>-17.783386519895828</v>
      </c>
      <c r="S86" s="57">
        <f t="shared" si="30"/>
        <v>-0.60273756660092848</v>
      </c>
      <c r="T86" s="57">
        <f t="shared" si="31"/>
        <v>-0.557400459427291</v>
      </c>
      <c r="V86" s="54">
        <v>81</v>
      </c>
      <c r="W86" s="54">
        <v>81</v>
      </c>
      <c r="Y86" s="121">
        <f t="shared" si="33"/>
        <v>0.30725190839694655</v>
      </c>
      <c r="Z86" s="121">
        <f t="shared" si="34"/>
        <v>0.30725190839694655</v>
      </c>
      <c r="AB86" s="121">
        <f t="shared" si="35"/>
        <v>-0.50365502708235821</v>
      </c>
      <c r="AC86" s="121">
        <f t="shared" si="35"/>
        <v>-0.50365502708235821</v>
      </c>
    </row>
    <row r="87" spans="2:29" x14ac:dyDescent="0.2">
      <c r="B87" s="116">
        <v>43950</v>
      </c>
      <c r="C87" s="61">
        <v>82</v>
      </c>
      <c r="D87" s="117">
        <v>118.635498</v>
      </c>
      <c r="E87" s="117">
        <v>411.89001459999997</v>
      </c>
      <c r="G87" s="119">
        <f t="shared" si="25"/>
        <v>118.74767421586822</v>
      </c>
      <c r="H87" s="120">
        <f t="shared" si="32"/>
        <v>9.455535464454101E-4</v>
      </c>
      <c r="I87" s="121"/>
      <c r="J87" s="119">
        <f t="shared" si="26"/>
        <v>410.88481705045467</v>
      </c>
      <c r="K87" s="120">
        <f t="shared" si="27"/>
        <v>2.4404513678766438E-3</v>
      </c>
      <c r="M87" s="57">
        <f t="shared" si="28"/>
        <v>-0.11217621586821735</v>
      </c>
      <c r="N87" s="57">
        <f t="shared" si="29"/>
        <v>1.0051975495453007</v>
      </c>
      <c r="P87" s="57">
        <v>-5.5222296284204901</v>
      </c>
      <c r="Q87" s="57">
        <v>-17.349553426024897</v>
      </c>
      <c r="S87" s="57">
        <f t="shared" si="30"/>
        <v>-0.54629841795056677</v>
      </c>
      <c r="T87" s="57">
        <f t="shared" si="31"/>
        <v>-0.54305677416160381</v>
      </c>
      <c r="V87" s="54">
        <v>82</v>
      </c>
      <c r="W87" s="54">
        <v>82</v>
      </c>
      <c r="Y87" s="121">
        <f t="shared" si="33"/>
        <v>0.31106870229007633</v>
      </c>
      <c r="Z87" s="121">
        <f t="shared" si="34"/>
        <v>0.31106870229007633</v>
      </c>
      <c r="AB87" s="121">
        <f t="shared" si="35"/>
        <v>-0.49282335838657698</v>
      </c>
      <c r="AC87" s="121">
        <f t="shared" si="35"/>
        <v>-0.49282335838657698</v>
      </c>
    </row>
    <row r="88" spans="2:29" x14ac:dyDescent="0.2">
      <c r="B88" s="116">
        <v>43951</v>
      </c>
      <c r="C88" s="61">
        <v>83</v>
      </c>
      <c r="D88" s="117">
        <v>123.6999969</v>
      </c>
      <c r="E88" s="117">
        <v>419.85000609999997</v>
      </c>
      <c r="G88" s="119">
        <f t="shared" si="25"/>
        <v>119.07331534114638</v>
      </c>
      <c r="H88" s="120">
        <f t="shared" si="32"/>
        <v>3.7402438761529336E-2</v>
      </c>
      <c r="I88" s="121"/>
      <c r="J88" s="119">
        <f t="shared" si="26"/>
        <v>411.67154872976863</v>
      </c>
      <c r="K88" s="120">
        <f t="shared" si="27"/>
        <v>1.9479474220332381E-2</v>
      </c>
      <c r="M88" s="57">
        <f t="shared" si="28"/>
        <v>4.626681558853619</v>
      </c>
      <c r="N88" s="57">
        <f t="shared" si="29"/>
        <v>8.1784573702313423</v>
      </c>
      <c r="P88" s="57">
        <v>-5.4568225383507922</v>
      </c>
      <c r="Q88" s="57">
        <v>-17.203491809187085</v>
      </c>
      <c r="S88" s="57">
        <f t="shared" si="30"/>
        <v>-0.54054633989184553</v>
      </c>
      <c r="T88" s="57">
        <f t="shared" si="31"/>
        <v>-0.53822758549223437</v>
      </c>
      <c r="V88" s="54">
        <v>83</v>
      </c>
      <c r="W88" s="54">
        <v>83</v>
      </c>
      <c r="Y88" s="121">
        <f t="shared" si="33"/>
        <v>0.3148854961832061</v>
      </c>
      <c r="Z88" s="121">
        <f t="shared" si="34"/>
        <v>0.3148854961832061</v>
      </c>
      <c r="AB88" s="121">
        <f t="shared" si="35"/>
        <v>-0.48204920500576198</v>
      </c>
      <c r="AC88" s="121">
        <f t="shared" si="35"/>
        <v>-0.48204920500576198</v>
      </c>
    </row>
    <row r="89" spans="2:29" x14ac:dyDescent="0.2">
      <c r="B89" s="116">
        <v>43952</v>
      </c>
      <c r="C89" s="61">
        <v>84</v>
      </c>
      <c r="D89" s="117">
        <v>114.302002</v>
      </c>
      <c r="E89" s="117">
        <v>415.26998900000001</v>
      </c>
      <c r="G89" s="119">
        <f t="shared" si="25"/>
        <v>119.39895646642455</v>
      </c>
      <c r="H89" s="120">
        <f t="shared" si="32"/>
        <v>4.459199644136197E-2</v>
      </c>
      <c r="I89" s="121"/>
      <c r="J89" s="119">
        <f t="shared" si="26"/>
        <v>412.45828040908259</v>
      </c>
      <c r="K89" s="120">
        <f t="shared" si="27"/>
        <v>6.7707965068417673E-3</v>
      </c>
      <c r="M89" s="57">
        <f t="shared" si="28"/>
        <v>-5.096954466424549</v>
      </c>
      <c r="N89" s="57">
        <f t="shared" si="29"/>
        <v>2.8117085909174193</v>
      </c>
      <c r="P89" s="57">
        <v>-5.43996488362896</v>
      </c>
      <c r="Q89" s="57">
        <v>-16.981856440686329</v>
      </c>
      <c r="S89" s="57">
        <f t="shared" si="30"/>
        <v>-0.53906383171507721</v>
      </c>
      <c r="T89" s="57">
        <f t="shared" si="31"/>
        <v>-0.53089972596645729</v>
      </c>
      <c r="V89" s="54">
        <v>84</v>
      </c>
      <c r="W89" s="54">
        <v>84</v>
      </c>
      <c r="Y89" s="121">
        <f t="shared" si="33"/>
        <v>0.31870229007633588</v>
      </c>
      <c r="Z89" s="121">
        <f t="shared" si="34"/>
        <v>0.31870229007633588</v>
      </c>
      <c r="AB89" s="121">
        <f t="shared" si="35"/>
        <v>-0.47133072164434098</v>
      </c>
      <c r="AC89" s="121">
        <f t="shared" si="35"/>
        <v>-0.47133072164434098</v>
      </c>
    </row>
    <row r="90" spans="2:29" x14ac:dyDescent="0.2">
      <c r="B90" s="116">
        <v>43955</v>
      </c>
      <c r="C90" s="61">
        <v>85</v>
      </c>
      <c r="D90" s="117">
        <v>115.7994995</v>
      </c>
      <c r="E90" s="117">
        <v>428.14999390000003</v>
      </c>
      <c r="G90" s="119">
        <f t="shared" si="25"/>
        <v>119.72459759170272</v>
      </c>
      <c r="H90" s="120">
        <f t="shared" si="32"/>
        <v>3.389563952046893E-2</v>
      </c>
      <c r="I90" s="121"/>
      <c r="J90" s="119">
        <f t="shared" si="26"/>
        <v>413.24501208839649</v>
      </c>
      <c r="K90" s="120">
        <f t="shared" si="27"/>
        <v>3.4812523704215642E-2</v>
      </c>
      <c r="M90" s="57">
        <f t="shared" si="28"/>
        <v>-3.9250980917027221</v>
      </c>
      <c r="N90" s="57">
        <f t="shared" si="29"/>
        <v>14.904981811603534</v>
      </c>
      <c r="P90" s="57">
        <v>-5.3322817933438245</v>
      </c>
      <c r="Q90" s="57">
        <v>-16.867252995048034</v>
      </c>
      <c r="S90" s="57">
        <f t="shared" si="30"/>
        <v>-0.52959388678610408</v>
      </c>
      <c r="T90" s="57">
        <f t="shared" si="31"/>
        <v>-0.5271106287817966</v>
      </c>
      <c r="V90" s="54">
        <v>85</v>
      </c>
      <c r="W90" s="54">
        <v>85</v>
      </c>
      <c r="Y90" s="121">
        <f t="shared" si="33"/>
        <v>0.32251908396946566</v>
      </c>
      <c r="Z90" s="121">
        <f t="shared" si="34"/>
        <v>0.32251908396946566</v>
      </c>
      <c r="AB90" s="121">
        <f t="shared" si="35"/>
        <v>-0.46066611699140447</v>
      </c>
      <c r="AC90" s="121">
        <f t="shared" si="35"/>
        <v>-0.46066611699140447</v>
      </c>
    </row>
    <row r="91" spans="2:29" x14ac:dyDescent="0.2">
      <c r="B91" s="116">
        <v>43956</v>
      </c>
      <c r="C91" s="61">
        <v>86</v>
      </c>
      <c r="D91" s="117">
        <v>115.88999939999999</v>
      </c>
      <c r="E91" s="117">
        <v>424.67999270000001</v>
      </c>
      <c r="G91" s="119">
        <f t="shared" si="25"/>
        <v>120.05023871698087</v>
      </c>
      <c r="H91" s="120">
        <f t="shared" si="32"/>
        <v>3.5898173600136182E-2</v>
      </c>
      <c r="I91" s="121"/>
      <c r="J91" s="119">
        <f t="shared" si="26"/>
        <v>414.03174376771045</v>
      </c>
      <c r="K91" s="120">
        <f t="shared" si="27"/>
        <v>2.5073582733650551E-2</v>
      </c>
      <c r="M91" s="57">
        <f t="shared" si="28"/>
        <v>-4.1602393169808778</v>
      </c>
      <c r="N91" s="57">
        <f t="shared" si="29"/>
        <v>10.648248932289562</v>
      </c>
      <c r="P91" s="57">
        <v>-5.2441437280656515</v>
      </c>
      <c r="Q91" s="57">
        <v>-16.406872719164369</v>
      </c>
      <c r="S91" s="57">
        <f t="shared" si="30"/>
        <v>-0.52184278471315637</v>
      </c>
      <c r="T91" s="57">
        <f t="shared" si="31"/>
        <v>-0.51188922250113567</v>
      </c>
      <c r="V91" s="54">
        <v>86</v>
      </c>
      <c r="W91" s="54">
        <v>86</v>
      </c>
      <c r="Y91" s="121">
        <f t="shared" si="33"/>
        <v>0.32633587786259544</v>
      </c>
      <c r="Z91" s="121">
        <f t="shared" si="34"/>
        <v>0.32633587786259544</v>
      </c>
      <c r="AB91" s="121">
        <f t="shared" si="35"/>
        <v>-0.45005365107423506</v>
      </c>
      <c r="AC91" s="121">
        <f t="shared" si="35"/>
        <v>-0.45005365107423506</v>
      </c>
    </row>
    <row r="92" spans="2:29" x14ac:dyDescent="0.2">
      <c r="B92" s="116">
        <v>43957</v>
      </c>
      <c r="C92" s="61">
        <v>87</v>
      </c>
      <c r="D92" s="117">
        <v>117.56300349999999</v>
      </c>
      <c r="E92" s="117">
        <v>434.26000979999998</v>
      </c>
      <c r="G92" s="119">
        <f t="shared" si="25"/>
        <v>120.37587984225904</v>
      </c>
      <c r="H92" s="120">
        <f t="shared" si="32"/>
        <v>2.3926543712870056E-2</v>
      </c>
      <c r="I92" s="121"/>
      <c r="J92" s="119">
        <f t="shared" si="26"/>
        <v>414.81847544702441</v>
      </c>
      <c r="K92" s="120">
        <f t="shared" si="27"/>
        <v>4.4769340750324751E-2</v>
      </c>
      <c r="M92" s="57">
        <f t="shared" si="28"/>
        <v>-2.8128763422590453</v>
      </c>
      <c r="N92" s="57">
        <f t="shared" si="29"/>
        <v>19.441534352975566</v>
      </c>
      <c r="P92" s="57">
        <v>-5.2054964214315049</v>
      </c>
      <c r="Q92" s="57">
        <v>-16.261466364802686</v>
      </c>
      <c r="S92" s="57">
        <f t="shared" si="30"/>
        <v>-0.51844403506259007</v>
      </c>
      <c r="T92" s="57">
        <f t="shared" si="31"/>
        <v>-0.5070816985661003</v>
      </c>
      <c r="V92" s="54">
        <v>87</v>
      </c>
      <c r="W92" s="54">
        <v>87</v>
      </c>
      <c r="Y92" s="121">
        <f t="shared" si="33"/>
        <v>0.33015267175572521</v>
      </c>
      <c r="Z92" s="121">
        <f t="shared" si="34"/>
        <v>0.33015267175572521</v>
      </c>
      <c r="AB92" s="121">
        <f t="shared" si="35"/>
        <v>-0.43949163275658881</v>
      </c>
      <c r="AC92" s="121">
        <f t="shared" si="35"/>
        <v>-0.43949163275658881</v>
      </c>
    </row>
    <row r="93" spans="2:29" x14ac:dyDescent="0.2">
      <c r="B93" s="116">
        <v>43958</v>
      </c>
      <c r="C93" s="61">
        <v>88</v>
      </c>
      <c r="D93" s="117">
        <v>118.38050079999999</v>
      </c>
      <c r="E93" s="117">
        <v>436.52999879999999</v>
      </c>
      <c r="G93" s="119">
        <f t="shared" si="25"/>
        <v>120.70152096753721</v>
      </c>
      <c r="H93" s="120">
        <f t="shared" si="32"/>
        <v>1.9606439843150362E-2</v>
      </c>
      <c r="I93" s="121"/>
      <c r="J93" s="119">
        <f t="shared" si="26"/>
        <v>415.60520712633837</v>
      </c>
      <c r="K93" s="120">
        <f t="shared" si="27"/>
        <v>4.7934372737687823E-2</v>
      </c>
      <c r="M93" s="57">
        <f t="shared" si="28"/>
        <v>-2.3210201675372133</v>
      </c>
      <c r="N93" s="57">
        <f t="shared" si="29"/>
        <v>20.924791673661616</v>
      </c>
      <c r="P93" s="57">
        <v>-5.096954466424549</v>
      </c>
      <c r="Q93" s="57">
        <v>-16.223122433303388</v>
      </c>
      <c r="S93" s="57">
        <f t="shared" si="30"/>
        <v>-0.50889855922532345</v>
      </c>
      <c r="T93" s="57">
        <f t="shared" si="31"/>
        <v>-0.50581394538395452</v>
      </c>
      <c r="V93" s="54">
        <v>88</v>
      </c>
      <c r="W93" s="54">
        <v>88</v>
      </c>
      <c r="Y93" s="121">
        <f t="shared" si="33"/>
        <v>0.33396946564885494</v>
      </c>
      <c r="Z93" s="121">
        <f t="shared" si="34"/>
        <v>0.33396946564885494</v>
      </c>
      <c r="AB93" s="121">
        <f t="shared" si="35"/>
        <v>-0.42897841737177267</v>
      </c>
      <c r="AC93" s="121">
        <f t="shared" si="35"/>
        <v>-0.42897841737177267</v>
      </c>
    </row>
    <row r="94" spans="2:29" x14ac:dyDescent="0.2">
      <c r="B94" s="116">
        <v>43959</v>
      </c>
      <c r="C94" s="61">
        <v>89</v>
      </c>
      <c r="D94" s="117">
        <v>118.98049930000001</v>
      </c>
      <c r="E94" s="117">
        <v>435.5499878</v>
      </c>
      <c r="G94" s="119">
        <f t="shared" si="25"/>
        <v>121.02716209281537</v>
      </c>
      <c r="H94" s="120">
        <f t="shared" si="32"/>
        <v>1.7201665860006762E-2</v>
      </c>
      <c r="I94" s="121"/>
      <c r="J94" s="119">
        <f t="shared" si="26"/>
        <v>416.39193880565233</v>
      </c>
      <c r="K94" s="120">
        <f t="shared" si="27"/>
        <v>4.3985878845081823E-2</v>
      </c>
      <c r="M94" s="57">
        <f t="shared" si="28"/>
        <v>-2.0466627928153684</v>
      </c>
      <c r="N94" s="57">
        <f t="shared" si="29"/>
        <v>19.158048994347666</v>
      </c>
      <c r="P94" s="57">
        <v>-5.0239278686219961</v>
      </c>
      <c r="Q94" s="57">
        <v>-16.143586098478295</v>
      </c>
      <c r="S94" s="57">
        <f t="shared" si="30"/>
        <v>-0.50247640085571077</v>
      </c>
      <c r="T94" s="57">
        <f t="shared" si="31"/>
        <v>-0.50318426090382851</v>
      </c>
      <c r="V94" s="54">
        <v>89</v>
      </c>
      <c r="W94" s="54">
        <v>89</v>
      </c>
      <c r="Y94" s="121">
        <f t="shared" si="33"/>
        <v>0.33778625954198471</v>
      </c>
      <c r="Z94" s="121">
        <f t="shared" si="34"/>
        <v>0.33778625954198471</v>
      </c>
      <c r="AB94" s="121">
        <f t="shared" si="35"/>
        <v>-0.41851240448134458</v>
      </c>
      <c r="AC94" s="121">
        <f t="shared" si="35"/>
        <v>-0.41851240448134458</v>
      </c>
    </row>
    <row r="95" spans="2:29" x14ac:dyDescent="0.2">
      <c r="B95" s="116">
        <v>43962</v>
      </c>
      <c r="C95" s="61">
        <v>90</v>
      </c>
      <c r="D95" s="117">
        <v>120.4499969</v>
      </c>
      <c r="E95" s="117">
        <v>440.51998900000001</v>
      </c>
      <c r="G95" s="119">
        <f t="shared" si="25"/>
        <v>121.35280321809353</v>
      </c>
      <c r="H95" s="120">
        <f t="shared" si="32"/>
        <v>7.4952788819334943E-3</v>
      </c>
      <c r="I95" s="121"/>
      <c r="J95" s="119">
        <f t="shared" si="26"/>
        <v>417.17867048496623</v>
      </c>
      <c r="K95" s="120">
        <f t="shared" si="27"/>
        <v>5.2985832874507262E-2</v>
      </c>
      <c r="M95" s="57">
        <f t="shared" si="28"/>
        <v>-0.90280631809352485</v>
      </c>
      <c r="N95" s="57">
        <f t="shared" si="29"/>
        <v>23.341318515033777</v>
      </c>
      <c r="P95" s="57">
        <v>-4.415354896153346</v>
      </c>
      <c r="Q95" s="57">
        <v>-15.433205722594607</v>
      </c>
      <c r="S95" s="57">
        <f t="shared" si="30"/>
        <v>-0.44895683228390187</v>
      </c>
      <c r="T95" s="57">
        <f t="shared" si="31"/>
        <v>-0.47969718102322439</v>
      </c>
      <c r="V95" s="54">
        <v>90</v>
      </c>
      <c r="W95" s="54">
        <v>90</v>
      </c>
      <c r="Y95" s="121">
        <f t="shared" si="33"/>
        <v>0.34160305343511449</v>
      </c>
      <c r="Z95" s="121">
        <f t="shared" si="34"/>
        <v>0.34160305343511449</v>
      </c>
      <c r="AB95" s="121">
        <f t="shared" si="35"/>
        <v>-0.40809203575095948</v>
      </c>
      <c r="AC95" s="121">
        <f t="shared" si="35"/>
        <v>-0.40809203575095948</v>
      </c>
    </row>
    <row r="96" spans="2:29" x14ac:dyDescent="0.2">
      <c r="B96" s="116">
        <v>43963</v>
      </c>
      <c r="C96" s="61">
        <v>91</v>
      </c>
      <c r="D96" s="117">
        <v>117.8475037</v>
      </c>
      <c r="E96" s="117">
        <v>431.82000729999999</v>
      </c>
      <c r="G96" s="119">
        <f t="shared" si="25"/>
        <v>121.67844434337169</v>
      </c>
      <c r="H96" s="120">
        <f t="shared" si="32"/>
        <v>3.2507609606428088E-2</v>
      </c>
      <c r="I96" s="121"/>
      <c r="J96" s="119">
        <f t="shared" si="26"/>
        <v>417.96540216428019</v>
      </c>
      <c r="K96" s="120">
        <f t="shared" si="27"/>
        <v>3.2084213101535454E-2</v>
      </c>
      <c r="M96" s="57">
        <f t="shared" si="28"/>
        <v>-3.8309406433716902</v>
      </c>
      <c r="N96" s="57">
        <f t="shared" si="29"/>
        <v>13.854605135719794</v>
      </c>
      <c r="P96" s="57">
        <v>-4.173359217509315</v>
      </c>
      <c r="Q96" s="57">
        <v>-15.391895181327016</v>
      </c>
      <c r="S96" s="57">
        <f t="shared" si="30"/>
        <v>-0.42767507166818902</v>
      </c>
      <c r="T96" s="57">
        <f t="shared" si="31"/>
        <v>-0.47833134376813979</v>
      </c>
      <c r="V96" s="54">
        <v>91</v>
      </c>
      <c r="W96" s="54">
        <v>91</v>
      </c>
      <c r="Y96" s="121">
        <f t="shared" si="33"/>
        <v>0.34541984732824427</v>
      </c>
      <c r="Z96" s="121">
        <f t="shared" si="34"/>
        <v>0.34541984732824427</v>
      </c>
      <c r="AB96" s="121">
        <f t="shared" si="35"/>
        <v>-0.39771579293552733</v>
      </c>
      <c r="AC96" s="121">
        <f t="shared" si="35"/>
        <v>-0.39771579293552733</v>
      </c>
    </row>
    <row r="97" spans="2:29" x14ac:dyDescent="0.2">
      <c r="B97" s="116">
        <v>43964</v>
      </c>
      <c r="C97" s="61">
        <v>92</v>
      </c>
      <c r="D97" s="117">
        <v>118.39600369999999</v>
      </c>
      <c r="E97" s="117">
        <v>438.26998900000001</v>
      </c>
      <c r="G97" s="119">
        <f t="shared" si="25"/>
        <v>122.00408546864986</v>
      </c>
      <c r="H97" s="120">
        <f t="shared" si="32"/>
        <v>3.0474692184647344E-2</v>
      </c>
      <c r="I97" s="121"/>
      <c r="J97" s="119">
        <f t="shared" si="26"/>
        <v>418.75213384359415</v>
      </c>
      <c r="K97" s="120">
        <f t="shared" si="27"/>
        <v>4.4533861880298307E-2</v>
      </c>
      <c r="M97" s="57">
        <f t="shared" si="28"/>
        <v>-3.6080817686498676</v>
      </c>
      <c r="N97" s="57">
        <f t="shared" si="29"/>
        <v>19.517855156405858</v>
      </c>
      <c r="P97" s="57">
        <v>-4.1602393169808778</v>
      </c>
      <c r="Q97" s="57">
        <v>-15.170128839850406</v>
      </c>
      <c r="S97" s="57">
        <f t="shared" si="30"/>
        <v>-0.42652127179906457</v>
      </c>
      <c r="T97" s="57">
        <f t="shared" si="31"/>
        <v>-0.47099915392461961</v>
      </c>
      <c r="V97" s="54">
        <v>92</v>
      </c>
      <c r="W97" s="54">
        <v>92</v>
      </c>
      <c r="Y97" s="121">
        <f t="shared" si="33"/>
        <v>0.34923664122137404</v>
      </c>
      <c r="Z97" s="121">
        <f t="shared" si="34"/>
        <v>0.34923664122137404</v>
      </c>
      <c r="AB97" s="121">
        <f t="shared" si="35"/>
        <v>-0.38738219596643142</v>
      </c>
      <c r="AC97" s="121">
        <f t="shared" si="35"/>
        <v>-0.38738219596643142</v>
      </c>
    </row>
    <row r="98" spans="2:29" x14ac:dyDescent="0.2">
      <c r="B98" s="116">
        <v>43965</v>
      </c>
      <c r="C98" s="61">
        <v>93</v>
      </c>
      <c r="D98" s="117">
        <v>119.4424973</v>
      </c>
      <c r="E98" s="117">
        <v>441.9500122</v>
      </c>
      <c r="G98" s="119">
        <f t="shared" si="25"/>
        <v>122.32972659392803</v>
      </c>
      <c r="H98" s="120">
        <f t="shared" si="32"/>
        <v>2.4172546281214013E-2</v>
      </c>
      <c r="I98" s="121"/>
      <c r="J98" s="119">
        <f t="shared" si="26"/>
        <v>419.53886552290811</v>
      </c>
      <c r="K98" s="120">
        <f t="shared" si="27"/>
        <v>5.0709686748350975E-2</v>
      </c>
      <c r="M98" s="57">
        <f t="shared" si="28"/>
        <v>-2.88722929392803</v>
      </c>
      <c r="N98" s="57">
        <f t="shared" si="29"/>
        <v>22.411146677091892</v>
      </c>
      <c r="P98" s="57">
        <v>-3.9250980917027221</v>
      </c>
      <c r="Q98" s="57">
        <v>-14.763402060536407</v>
      </c>
      <c r="S98" s="57">
        <f t="shared" si="30"/>
        <v>-0.40584231052465192</v>
      </c>
      <c r="T98" s="57">
        <f t="shared" si="31"/>
        <v>-0.45755167609494929</v>
      </c>
      <c r="V98" s="54">
        <v>93</v>
      </c>
      <c r="W98" s="54">
        <v>93</v>
      </c>
      <c r="Y98" s="121">
        <f t="shared" si="33"/>
        <v>0.35305343511450382</v>
      </c>
      <c r="Z98" s="121">
        <f t="shared" si="34"/>
        <v>0.35305343511450382</v>
      </c>
      <c r="AB98" s="121">
        <f t="shared" si="35"/>
        <v>-0.37708980113409546</v>
      </c>
      <c r="AC98" s="121">
        <f t="shared" si="35"/>
        <v>-0.37708980113409546</v>
      </c>
    </row>
    <row r="99" spans="2:29" x14ac:dyDescent="0.2">
      <c r="B99" s="116">
        <v>43966</v>
      </c>
      <c r="C99" s="61">
        <v>94</v>
      </c>
      <c r="D99" s="117">
        <v>120.4889984</v>
      </c>
      <c r="E99" s="117">
        <v>454.19000240000003</v>
      </c>
      <c r="G99" s="119">
        <f t="shared" si="25"/>
        <v>122.6553677192062</v>
      </c>
      <c r="H99" s="120">
        <f t="shared" si="32"/>
        <v>1.797981017332614E-2</v>
      </c>
      <c r="I99" s="121"/>
      <c r="J99" s="119">
        <f t="shared" si="26"/>
        <v>420.32559720222207</v>
      </c>
      <c r="K99" s="120">
        <f t="shared" si="27"/>
        <v>7.4559996959056699E-2</v>
      </c>
      <c r="M99" s="57">
        <f t="shared" si="28"/>
        <v>-2.166369319206197</v>
      </c>
      <c r="N99" s="57">
        <f t="shared" si="29"/>
        <v>33.864405197777955</v>
      </c>
      <c r="P99" s="57">
        <v>-3.8587035478223441</v>
      </c>
      <c r="Q99" s="57">
        <v>-14.36746273298985</v>
      </c>
      <c r="S99" s="57">
        <f t="shared" si="30"/>
        <v>-0.40000339308212135</v>
      </c>
      <c r="T99" s="57">
        <f t="shared" si="31"/>
        <v>-0.44446086034375337</v>
      </c>
      <c r="V99" s="54">
        <v>94</v>
      </c>
      <c r="W99" s="54">
        <v>94</v>
      </c>
      <c r="Y99" s="121">
        <f t="shared" si="33"/>
        <v>0.3568702290076336</v>
      </c>
      <c r="Z99" s="121">
        <f t="shared" si="34"/>
        <v>0.3568702290076336</v>
      </c>
      <c r="AB99" s="121">
        <f t="shared" si="35"/>
        <v>-0.36683719935966907</v>
      </c>
      <c r="AC99" s="121">
        <f t="shared" si="35"/>
        <v>-0.36683719935966907</v>
      </c>
    </row>
    <row r="100" spans="2:29" x14ac:dyDescent="0.2">
      <c r="B100" s="116">
        <v>43969</v>
      </c>
      <c r="C100" s="61">
        <v>95</v>
      </c>
      <c r="D100" s="117">
        <v>121.31300349999999</v>
      </c>
      <c r="E100" s="117">
        <v>452.57998659999998</v>
      </c>
      <c r="G100" s="119">
        <f t="shared" si="25"/>
        <v>122.98100884448436</v>
      </c>
      <c r="H100" s="120">
        <f t="shared" si="32"/>
        <v>1.374960058988541E-2</v>
      </c>
      <c r="I100" s="121"/>
      <c r="J100" s="119">
        <f t="shared" si="26"/>
        <v>421.11232888153597</v>
      </c>
      <c r="K100" s="120">
        <f t="shared" si="27"/>
        <v>6.9529494564848734E-2</v>
      </c>
      <c r="M100" s="57">
        <f t="shared" si="28"/>
        <v>-1.6680053444843708</v>
      </c>
      <c r="N100" s="57">
        <f t="shared" si="29"/>
        <v>31.467657718464011</v>
      </c>
      <c r="P100" s="57">
        <v>-3.8309406433716902</v>
      </c>
      <c r="Q100" s="57">
        <v>-13.746659381222457</v>
      </c>
      <c r="S100" s="57">
        <f t="shared" si="30"/>
        <v>-0.39756184747342954</v>
      </c>
      <c r="T100" s="57">
        <f t="shared" si="31"/>
        <v>-0.42393543705208447</v>
      </c>
      <c r="V100" s="54">
        <v>95</v>
      </c>
      <c r="W100" s="54">
        <v>95</v>
      </c>
      <c r="Y100" s="121">
        <f t="shared" si="33"/>
        <v>0.36068702290076338</v>
      </c>
      <c r="Z100" s="121">
        <f t="shared" si="34"/>
        <v>0.36068702290076338</v>
      </c>
      <c r="AB100" s="121">
        <f t="shared" si="35"/>
        <v>-0.35662301455005585</v>
      </c>
      <c r="AC100" s="121">
        <f t="shared" si="35"/>
        <v>-0.35662301455005585</v>
      </c>
    </row>
    <row r="101" spans="2:29" x14ac:dyDescent="0.2">
      <c r="B101" s="116">
        <v>43970</v>
      </c>
      <c r="C101" s="61">
        <v>96</v>
      </c>
      <c r="D101" s="117">
        <v>122.4664993</v>
      </c>
      <c r="E101" s="117">
        <v>451.0400085</v>
      </c>
      <c r="G101" s="119">
        <f t="shared" si="25"/>
        <v>123.30664996976253</v>
      </c>
      <c r="H101" s="120">
        <f t="shared" si="32"/>
        <v>6.8602489216619301E-3</v>
      </c>
      <c r="I101" s="121"/>
      <c r="J101" s="119">
        <f t="shared" si="26"/>
        <v>421.89906056084993</v>
      </c>
      <c r="K101" s="120">
        <f t="shared" si="27"/>
        <v>6.4608343805381219E-2</v>
      </c>
      <c r="M101" s="57">
        <f t="shared" si="28"/>
        <v>-0.84015066976253649</v>
      </c>
      <c r="N101" s="57">
        <f t="shared" si="29"/>
        <v>29.140947939150067</v>
      </c>
      <c r="P101" s="57">
        <v>-3.6080817686498676</v>
      </c>
      <c r="Q101" s="57">
        <v>-13.555171161372414</v>
      </c>
      <c r="S101" s="57">
        <f t="shared" si="30"/>
        <v>-0.37796302963712619</v>
      </c>
      <c r="T101" s="57">
        <f t="shared" si="31"/>
        <v>-0.41760432309047207</v>
      </c>
      <c r="V101" s="54">
        <v>96</v>
      </c>
      <c r="W101" s="54">
        <v>96</v>
      </c>
      <c r="Y101" s="121">
        <f t="shared" si="33"/>
        <v>0.36450381679389315</v>
      </c>
      <c r="Z101" s="121">
        <f t="shared" si="34"/>
        <v>0.36450381679389315</v>
      </c>
      <c r="AB101" s="121">
        <f t="shared" si="35"/>
        <v>-0.3464459020309138</v>
      </c>
      <c r="AC101" s="121">
        <f t="shared" si="35"/>
        <v>-0.3464459020309138</v>
      </c>
    </row>
    <row r="102" spans="2:29" x14ac:dyDescent="0.2">
      <c r="B102" s="116">
        <v>43971</v>
      </c>
      <c r="C102" s="61">
        <v>97</v>
      </c>
      <c r="D102" s="117">
        <v>124.8970032</v>
      </c>
      <c r="E102" s="117">
        <v>447.67001340000002</v>
      </c>
      <c r="G102" s="119">
        <f t="shared" si="25"/>
        <v>123.63229109504069</v>
      </c>
      <c r="H102" s="120">
        <f t="shared" si="32"/>
        <v>1.0126040437768609E-2</v>
      </c>
      <c r="I102" s="121"/>
      <c r="J102" s="119">
        <f t="shared" si="26"/>
        <v>422.68579224016389</v>
      </c>
      <c r="K102" s="120">
        <f t="shared" si="27"/>
        <v>5.580945877988111E-2</v>
      </c>
      <c r="M102" s="57">
        <f t="shared" si="28"/>
        <v>1.2647121049593153</v>
      </c>
      <c r="N102" s="57">
        <f t="shared" si="29"/>
        <v>24.984221159836125</v>
      </c>
      <c r="P102" s="57">
        <v>-3.5162121708751926</v>
      </c>
      <c r="Q102" s="57">
        <v>-13.365527037256129</v>
      </c>
      <c r="S102" s="57">
        <f t="shared" si="30"/>
        <v>-0.36988376640954418</v>
      </c>
      <c r="T102" s="57">
        <f t="shared" si="31"/>
        <v>-0.41133417987816062</v>
      </c>
      <c r="V102" s="54">
        <v>97</v>
      </c>
      <c r="W102" s="54">
        <v>97</v>
      </c>
      <c r="Y102" s="121">
        <f t="shared" si="33"/>
        <v>0.36832061068702288</v>
      </c>
      <c r="Z102" s="121">
        <f t="shared" si="34"/>
        <v>0.36832061068702288</v>
      </c>
      <c r="AB102" s="121">
        <f t="shared" si="35"/>
        <v>-0.33630454705263418</v>
      </c>
      <c r="AC102" s="121">
        <f t="shared" si="35"/>
        <v>-0.33630454705263418</v>
      </c>
    </row>
    <row r="103" spans="2:29" x14ac:dyDescent="0.2">
      <c r="B103" s="116">
        <v>43972</v>
      </c>
      <c r="C103" s="61">
        <v>98</v>
      </c>
      <c r="D103" s="117">
        <v>122.33699799999999</v>
      </c>
      <c r="E103" s="117">
        <v>436.25</v>
      </c>
      <c r="G103" s="119">
        <f t="shared" si="25"/>
        <v>123.95793222031885</v>
      </c>
      <c r="H103" s="120">
        <f t="shared" si="32"/>
        <v>1.3249746575593252E-2</v>
      </c>
      <c r="I103" s="121"/>
      <c r="J103" s="119">
        <f t="shared" si="26"/>
        <v>423.47252391947785</v>
      </c>
      <c r="K103" s="120">
        <f t="shared" si="27"/>
        <v>2.9289343451053638E-2</v>
      </c>
      <c r="M103" s="57">
        <f t="shared" si="28"/>
        <v>-1.6209342203188584</v>
      </c>
      <c r="N103" s="57">
        <f t="shared" si="29"/>
        <v>12.777476080522149</v>
      </c>
      <c r="P103" s="57">
        <v>-3.4676380467096806</v>
      </c>
      <c r="Q103" s="57">
        <v>-13.179448236733606</v>
      </c>
      <c r="S103" s="57">
        <f t="shared" si="30"/>
        <v>-0.3656120253255683</v>
      </c>
      <c r="T103" s="57">
        <f t="shared" si="31"/>
        <v>-0.4051819158231143</v>
      </c>
      <c r="V103" s="54">
        <v>98</v>
      </c>
      <c r="W103" s="54">
        <v>98</v>
      </c>
      <c r="Y103" s="121">
        <f t="shared" si="33"/>
        <v>0.37213740458015265</v>
      </c>
      <c r="Z103" s="121">
        <f t="shared" si="34"/>
        <v>0.37213740458015265</v>
      </c>
      <c r="AB103" s="121">
        <f t="shared" si="35"/>
        <v>-0.32619766336465211</v>
      </c>
      <c r="AC103" s="121">
        <f t="shared" si="35"/>
        <v>-0.32619766336465211</v>
      </c>
    </row>
    <row r="104" spans="2:29" x14ac:dyDescent="0.2">
      <c r="B104" s="116">
        <v>43973</v>
      </c>
      <c r="C104" s="61">
        <v>99</v>
      </c>
      <c r="D104" s="117">
        <v>121.8440018</v>
      </c>
      <c r="E104" s="117">
        <v>429.32000729999999</v>
      </c>
      <c r="G104" s="119">
        <f t="shared" si="25"/>
        <v>124.28357334559702</v>
      </c>
      <c r="H104" s="120">
        <f t="shared" si="32"/>
        <v>2.0022089799721424E-2</v>
      </c>
      <c r="I104" s="121"/>
      <c r="J104" s="119">
        <f t="shared" si="26"/>
        <v>424.25925559879181</v>
      </c>
      <c r="K104" s="120">
        <f t="shared" si="27"/>
        <v>1.1787831023844706E-2</v>
      </c>
      <c r="M104" s="57">
        <f t="shared" si="28"/>
        <v>-2.4395715455970191</v>
      </c>
      <c r="N104" s="57">
        <f t="shared" si="29"/>
        <v>5.0607517012081757</v>
      </c>
      <c r="P104" s="57">
        <v>-3.3036820530726203</v>
      </c>
      <c r="Q104" s="57">
        <v>-12.972475754511947</v>
      </c>
      <c r="S104" s="57">
        <f t="shared" si="30"/>
        <v>-0.3511932876536949</v>
      </c>
      <c r="T104" s="57">
        <f t="shared" si="31"/>
        <v>-0.39833885063148389</v>
      </c>
      <c r="V104" s="54">
        <v>99</v>
      </c>
      <c r="W104" s="54">
        <v>99</v>
      </c>
      <c r="Y104" s="121">
        <f t="shared" si="33"/>
        <v>0.37595419847328243</v>
      </c>
      <c r="Z104" s="121">
        <f t="shared" si="34"/>
        <v>0.37595419847328243</v>
      </c>
      <c r="AB104" s="121">
        <f t="shared" si="35"/>
        <v>-0.31612399185375722</v>
      </c>
      <c r="AC104" s="121">
        <f t="shared" si="35"/>
        <v>-0.31612399185375722</v>
      </c>
    </row>
    <row r="105" spans="2:29" x14ac:dyDescent="0.2">
      <c r="B105" s="116">
        <v>43977</v>
      </c>
      <c r="C105" s="61">
        <v>100</v>
      </c>
      <c r="D105" s="117">
        <v>121.09300229999999</v>
      </c>
      <c r="E105" s="117">
        <v>414.76998900000001</v>
      </c>
      <c r="G105" s="119">
        <f t="shared" si="25"/>
        <v>124.60921447087519</v>
      </c>
      <c r="H105" s="120">
        <f t="shared" si="32"/>
        <v>2.903728625180179E-2</v>
      </c>
      <c r="I105" s="121"/>
      <c r="J105" s="119">
        <f t="shared" si="26"/>
        <v>425.04598727810571</v>
      </c>
      <c r="K105" s="120">
        <f t="shared" si="27"/>
        <v>2.4775173109512761E-2</v>
      </c>
      <c r="M105" s="57">
        <f t="shared" si="28"/>
        <v>-3.5162121708751926</v>
      </c>
      <c r="N105" s="57">
        <f t="shared" si="29"/>
        <v>-10.275998278105703</v>
      </c>
      <c r="P105" s="57">
        <v>-3.2882882436847183</v>
      </c>
      <c r="Q105" s="57">
        <v>-12.90302778465275</v>
      </c>
      <c r="S105" s="57">
        <f t="shared" si="30"/>
        <v>-0.34983951403181485</v>
      </c>
      <c r="T105" s="57">
        <f t="shared" si="31"/>
        <v>-0.3960427145457992</v>
      </c>
      <c r="V105" s="54">
        <v>100</v>
      </c>
      <c r="W105" s="54">
        <v>100</v>
      </c>
      <c r="Y105" s="121">
        <f t="shared" si="33"/>
        <v>0.37977099236641221</v>
      </c>
      <c r="Z105" s="121">
        <f t="shared" si="34"/>
        <v>0.37977099236641221</v>
      </c>
      <c r="AB105" s="121">
        <f t="shared" si="35"/>
        <v>-0.30608229924236263</v>
      </c>
      <c r="AC105" s="121">
        <f t="shared" si="35"/>
        <v>-0.30608229924236263</v>
      </c>
    </row>
    <row r="106" spans="2:29" x14ac:dyDescent="0.2">
      <c r="B106" s="116">
        <v>43978</v>
      </c>
      <c r="C106" s="61">
        <v>101</v>
      </c>
      <c r="D106" s="117">
        <v>120.51950069999999</v>
      </c>
      <c r="E106" s="117">
        <v>419.89001459999997</v>
      </c>
      <c r="G106" s="119">
        <f t="shared" si="25"/>
        <v>124.93485559615334</v>
      </c>
      <c r="H106" s="120">
        <f t="shared" si="32"/>
        <v>3.6636020482230108E-2</v>
      </c>
      <c r="I106" s="121"/>
      <c r="J106" s="119">
        <f t="shared" si="26"/>
        <v>425.83271895741967</v>
      </c>
      <c r="K106" s="120">
        <f t="shared" si="27"/>
        <v>1.4153002335816204E-2</v>
      </c>
      <c r="M106" s="57">
        <f t="shared" si="28"/>
        <v>-4.415354896153346</v>
      </c>
      <c r="N106" s="57">
        <f t="shared" si="29"/>
        <v>-5.9427043574197</v>
      </c>
      <c r="P106" s="57">
        <v>-3.2406469184065543</v>
      </c>
      <c r="Q106" s="57">
        <v>-12.80574371583856</v>
      </c>
      <c r="S106" s="57">
        <f t="shared" si="30"/>
        <v>-0.34564980582848531</v>
      </c>
      <c r="T106" s="57">
        <f t="shared" si="31"/>
        <v>-0.39282624239521829</v>
      </c>
      <c r="V106" s="54">
        <v>101</v>
      </c>
      <c r="W106" s="54">
        <v>101</v>
      </c>
      <c r="Y106" s="121">
        <f t="shared" si="33"/>
        <v>0.38358778625954199</v>
      </c>
      <c r="Z106" s="121">
        <f t="shared" si="34"/>
        <v>0.38358778625954199</v>
      </c>
      <c r="AB106" s="121">
        <f t="shared" si="35"/>
        <v>-0.29607137684296159</v>
      </c>
      <c r="AC106" s="121">
        <f t="shared" si="35"/>
        <v>-0.29607137684296159</v>
      </c>
    </row>
    <row r="107" spans="2:29" x14ac:dyDescent="0.2">
      <c r="B107" s="116">
        <v>43979</v>
      </c>
      <c r="C107" s="61">
        <v>102</v>
      </c>
      <c r="D107" s="117">
        <v>120.0550003</v>
      </c>
      <c r="E107" s="117">
        <v>413.44000240000003</v>
      </c>
      <c r="G107" s="119">
        <f t="shared" si="25"/>
        <v>125.26049672143151</v>
      </c>
      <c r="H107" s="120">
        <f t="shared" si="32"/>
        <v>4.3359263740983096E-2</v>
      </c>
      <c r="I107" s="121"/>
      <c r="J107" s="119">
        <f t="shared" si="26"/>
        <v>426.61945063673363</v>
      </c>
      <c r="K107" s="120">
        <f t="shared" si="27"/>
        <v>3.1877535217268577E-2</v>
      </c>
      <c r="M107" s="57">
        <f t="shared" si="28"/>
        <v>-5.2054964214315049</v>
      </c>
      <c r="N107" s="57">
        <f t="shared" si="29"/>
        <v>-13.179448236733606</v>
      </c>
      <c r="P107" s="57">
        <v>-3.064341973100511</v>
      </c>
      <c r="Q107" s="57">
        <v>-12.718600320000292</v>
      </c>
      <c r="S107" s="57">
        <f t="shared" si="30"/>
        <v>-0.33014506763483858</v>
      </c>
      <c r="T107" s="57">
        <f t="shared" si="31"/>
        <v>-0.3899450480821372</v>
      </c>
      <c r="V107" s="54">
        <v>102</v>
      </c>
      <c r="W107" s="54">
        <v>102</v>
      </c>
      <c r="Y107" s="121">
        <f t="shared" si="33"/>
        <v>0.38740458015267176</v>
      </c>
      <c r="Z107" s="121">
        <f t="shared" si="34"/>
        <v>0.38740458015267176</v>
      </c>
      <c r="AB107" s="121">
        <f t="shared" si="35"/>
        <v>-0.28609003936524313</v>
      </c>
      <c r="AC107" s="121">
        <f t="shared" si="35"/>
        <v>-0.28609003936524313</v>
      </c>
    </row>
    <row r="108" spans="2:29" x14ac:dyDescent="0.2">
      <c r="B108" s="116">
        <v>43980</v>
      </c>
      <c r="C108" s="61">
        <v>103</v>
      </c>
      <c r="D108" s="117">
        <v>122.1184998</v>
      </c>
      <c r="E108" s="117">
        <v>419.73001099999999</v>
      </c>
      <c r="G108" s="119">
        <f t="shared" si="25"/>
        <v>125.58613784670968</v>
      </c>
      <c r="H108" s="120">
        <f t="shared" si="32"/>
        <v>2.8395681673037396E-2</v>
      </c>
      <c r="I108" s="121"/>
      <c r="J108" s="119">
        <f t="shared" si="26"/>
        <v>427.40618231604759</v>
      </c>
      <c r="K108" s="120">
        <f t="shared" si="27"/>
        <v>1.8288354692006049E-2</v>
      </c>
      <c r="M108" s="57">
        <f t="shared" si="28"/>
        <v>-3.4676380467096806</v>
      </c>
      <c r="N108" s="57">
        <f t="shared" si="29"/>
        <v>-7.6761713160476006</v>
      </c>
      <c r="P108" s="57">
        <v>-2.88722929392803</v>
      </c>
      <c r="Q108" s="57">
        <v>-12.636582191931268</v>
      </c>
      <c r="S108" s="57">
        <f t="shared" si="30"/>
        <v>-0.31456929511990539</v>
      </c>
      <c r="T108" s="57">
        <f t="shared" si="31"/>
        <v>-0.38723330886324558</v>
      </c>
      <c r="V108" s="54">
        <v>103</v>
      </c>
      <c r="W108" s="54">
        <v>103</v>
      </c>
      <c r="Y108" s="121">
        <f t="shared" si="33"/>
        <v>0.39122137404580154</v>
      </c>
      <c r="Z108" s="121">
        <f t="shared" si="34"/>
        <v>0.39122137404580154</v>
      </c>
      <c r="AB108" s="121">
        <f t="shared" si="35"/>
        <v>-0.27613712377257005</v>
      </c>
      <c r="AC108" s="121">
        <f t="shared" si="35"/>
        <v>-0.27613712377257005</v>
      </c>
    </row>
    <row r="109" spans="2:29" x14ac:dyDescent="0.2">
      <c r="B109" s="116">
        <v>43983</v>
      </c>
      <c r="C109" s="61">
        <v>104</v>
      </c>
      <c r="D109" s="117">
        <v>123.552002</v>
      </c>
      <c r="E109" s="117">
        <v>425.92001340000002</v>
      </c>
      <c r="G109" s="119">
        <f t="shared" si="25"/>
        <v>125.91177897198784</v>
      </c>
      <c r="H109" s="120">
        <f t="shared" si="32"/>
        <v>1.909946365731768E-2</v>
      </c>
      <c r="I109" s="121"/>
      <c r="J109" s="119">
        <f t="shared" si="26"/>
        <v>428.19291399536155</v>
      </c>
      <c r="K109" s="120">
        <f t="shared" si="27"/>
        <v>5.3364493892118529E-3</v>
      </c>
      <c r="M109" s="57">
        <f t="shared" si="28"/>
        <v>-2.3597769719878414</v>
      </c>
      <c r="N109" s="57">
        <f t="shared" si="29"/>
        <v>-2.2729005953615342</v>
      </c>
      <c r="P109" s="57">
        <v>-2.8128763422590453</v>
      </c>
      <c r="Q109" s="57">
        <v>-12.014000574361944</v>
      </c>
      <c r="S109" s="57">
        <f t="shared" si="30"/>
        <v>-0.3080304935704008</v>
      </c>
      <c r="T109" s="57">
        <f t="shared" si="31"/>
        <v>-0.36664909133632356</v>
      </c>
      <c r="V109" s="54">
        <v>104</v>
      </c>
      <c r="W109" s="54">
        <v>104</v>
      </c>
      <c r="Y109" s="121">
        <f t="shared" si="33"/>
        <v>0.39503816793893132</v>
      </c>
      <c r="Z109" s="121">
        <f t="shared" si="34"/>
        <v>0.39503816793893132</v>
      </c>
      <c r="AB109" s="121">
        <f t="shared" si="35"/>
        <v>-0.26621148818472556</v>
      </c>
      <c r="AC109" s="121">
        <f t="shared" si="35"/>
        <v>-0.26621148818472556</v>
      </c>
    </row>
    <row r="110" spans="2:29" x14ac:dyDescent="0.2">
      <c r="B110" s="116">
        <v>43984</v>
      </c>
      <c r="C110" s="61">
        <v>105</v>
      </c>
      <c r="D110" s="117">
        <v>123.6204987</v>
      </c>
      <c r="E110" s="117">
        <v>427.30999759999997</v>
      </c>
      <c r="G110" s="119">
        <f t="shared" si="25"/>
        <v>126.23742009726601</v>
      </c>
      <c r="H110" s="120">
        <f t="shared" si="32"/>
        <v>2.1168992398394294E-2</v>
      </c>
      <c r="I110" s="121"/>
      <c r="J110" s="119">
        <f t="shared" si="26"/>
        <v>428.97964567467545</v>
      </c>
      <c r="K110" s="120">
        <f t="shared" si="27"/>
        <v>3.9073461516302204E-3</v>
      </c>
      <c r="M110" s="57">
        <f t="shared" si="28"/>
        <v>-2.6169213972660117</v>
      </c>
      <c r="N110" s="57">
        <f t="shared" si="29"/>
        <v>-1.6696480746754787</v>
      </c>
      <c r="P110" s="57">
        <v>-2.7180306905900551</v>
      </c>
      <c r="Q110" s="57">
        <v>-11.739834612617358</v>
      </c>
      <c r="S110" s="57">
        <f t="shared" si="30"/>
        <v>-0.29968950803887873</v>
      </c>
      <c r="T110" s="57">
        <f t="shared" si="31"/>
        <v>-0.35758442955420799</v>
      </c>
      <c r="V110" s="54">
        <v>105</v>
      </c>
      <c r="W110" s="54">
        <v>105</v>
      </c>
      <c r="Y110" s="121">
        <f t="shared" si="33"/>
        <v>0.39885496183206109</v>
      </c>
      <c r="Z110" s="121">
        <f t="shared" si="34"/>
        <v>0.39885496183206109</v>
      </c>
      <c r="AB110" s="121">
        <f t="shared" si="35"/>
        <v>-0.25631201082403188</v>
      </c>
      <c r="AC110" s="121">
        <f t="shared" si="35"/>
        <v>-0.25631201082403188</v>
      </c>
    </row>
    <row r="111" spans="2:29" x14ac:dyDescent="0.2">
      <c r="B111" s="116">
        <v>43985</v>
      </c>
      <c r="C111" s="61">
        <v>106</v>
      </c>
      <c r="D111" s="117">
        <v>123.91999819999999</v>
      </c>
      <c r="E111" s="117">
        <v>421.97000120000001</v>
      </c>
      <c r="G111" s="119">
        <f t="shared" si="25"/>
        <v>126.56306122254418</v>
      </c>
      <c r="H111" s="120">
        <f t="shared" si="32"/>
        <v>2.1328785191542902E-2</v>
      </c>
      <c r="I111" s="121"/>
      <c r="J111" s="119">
        <f t="shared" si="26"/>
        <v>429.76637735398941</v>
      </c>
      <c r="K111" s="120">
        <f t="shared" si="27"/>
        <v>1.8476138426471153E-2</v>
      </c>
      <c r="M111" s="57">
        <f t="shared" si="28"/>
        <v>-2.6430630225441831</v>
      </c>
      <c r="N111" s="57">
        <f t="shared" si="29"/>
        <v>-7.7963761539893994</v>
      </c>
      <c r="P111" s="57">
        <v>-2.7167953863966687</v>
      </c>
      <c r="Q111" s="57">
        <v>-11.046467943280675</v>
      </c>
      <c r="S111" s="57">
        <f t="shared" si="30"/>
        <v>-0.29958087201579542</v>
      </c>
      <c r="T111" s="57">
        <f t="shared" si="31"/>
        <v>-0.33465986842876733</v>
      </c>
      <c r="V111" s="54">
        <v>106</v>
      </c>
      <c r="W111" s="54">
        <v>106</v>
      </c>
      <c r="Y111" s="121">
        <f t="shared" si="33"/>
        <v>0.40267175572519082</v>
      </c>
      <c r="Z111" s="121">
        <f t="shared" si="34"/>
        <v>0.40267175572519082</v>
      </c>
      <c r="AB111" s="121">
        <f t="shared" si="35"/>
        <v>-0.24643758900211962</v>
      </c>
      <c r="AC111" s="121">
        <f t="shared" si="35"/>
        <v>-0.24643758900211962</v>
      </c>
    </row>
    <row r="112" spans="2:29" x14ac:dyDescent="0.2">
      <c r="B112" s="116">
        <v>43986</v>
      </c>
      <c r="C112" s="61">
        <v>107</v>
      </c>
      <c r="D112" s="117">
        <v>123.0299988</v>
      </c>
      <c r="E112" s="117">
        <v>414.32998659999998</v>
      </c>
      <c r="G112" s="119">
        <f t="shared" si="25"/>
        <v>126.88870234782235</v>
      </c>
      <c r="H112" s="120">
        <f t="shared" si="32"/>
        <v>3.1363924127928579E-2</v>
      </c>
      <c r="I112" s="121"/>
      <c r="J112" s="119">
        <f t="shared" si="26"/>
        <v>430.55310903330337</v>
      </c>
      <c r="K112" s="120">
        <f t="shared" si="27"/>
        <v>3.9155076769679768E-2</v>
      </c>
      <c r="M112" s="57">
        <f t="shared" si="28"/>
        <v>-3.8587035478223441</v>
      </c>
      <c r="N112" s="57">
        <f t="shared" si="29"/>
        <v>-16.223122433303388</v>
      </c>
      <c r="P112" s="57">
        <v>-2.7007225422311478</v>
      </c>
      <c r="Q112" s="57">
        <v>-10.998839357942188</v>
      </c>
      <c r="S112" s="57">
        <f t="shared" si="30"/>
        <v>-0.29816738222184153</v>
      </c>
      <c r="T112" s="57">
        <f t="shared" si="31"/>
        <v>-0.33308513969691911</v>
      </c>
      <c r="V112" s="54">
        <v>107</v>
      </c>
      <c r="W112" s="54">
        <v>107</v>
      </c>
      <c r="Y112" s="121">
        <f t="shared" si="33"/>
        <v>0.40648854961832059</v>
      </c>
      <c r="Z112" s="121">
        <f t="shared" si="34"/>
        <v>0.40648854961832059</v>
      </c>
      <c r="AB112" s="121">
        <f t="shared" si="35"/>
        <v>-0.23658713814479079</v>
      </c>
      <c r="AC112" s="121">
        <f t="shared" si="35"/>
        <v>-0.23658713814479079</v>
      </c>
    </row>
    <row r="113" spans="2:29" x14ac:dyDescent="0.2">
      <c r="B113" s="116">
        <v>43987</v>
      </c>
      <c r="C113" s="61">
        <v>108</v>
      </c>
      <c r="D113" s="117">
        <v>124.1500015</v>
      </c>
      <c r="E113" s="117">
        <v>419.60000609999997</v>
      </c>
      <c r="G113" s="119">
        <f t="shared" si="25"/>
        <v>127.21434347310051</v>
      </c>
      <c r="H113" s="120">
        <f t="shared" si="32"/>
        <v>2.4682577012296782E-2</v>
      </c>
      <c r="I113" s="121"/>
      <c r="J113" s="119">
        <f t="shared" si="26"/>
        <v>431.33984071261733</v>
      </c>
      <c r="K113" s="120">
        <f t="shared" si="27"/>
        <v>2.7978633083764769E-2</v>
      </c>
      <c r="M113" s="57">
        <f t="shared" si="28"/>
        <v>-3.064341973100511</v>
      </c>
      <c r="N113" s="57">
        <f t="shared" si="29"/>
        <v>-11.739834612617358</v>
      </c>
      <c r="P113" s="57">
        <v>-2.6430630225441831</v>
      </c>
      <c r="Q113" s="57">
        <v>-10.645560877896742</v>
      </c>
      <c r="S113" s="57">
        <f t="shared" si="30"/>
        <v>-0.29309664665304658</v>
      </c>
      <c r="T113" s="57">
        <f t="shared" si="31"/>
        <v>-0.32140480594529475</v>
      </c>
      <c r="V113" s="54">
        <v>108</v>
      </c>
      <c r="W113" s="54">
        <v>108</v>
      </c>
      <c r="Y113" s="121">
        <f t="shared" si="33"/>
        <v>0.41030534351145037</v>
      </c>
      <c r="Z113" s="121">
        <f t="shared" si="34"/>
        <v>0.41030534351145037</v>
      </c>
      <c r="AB113" s="121">
        <f t="shared" si="35"/>
        <v>-0.22675959085256958</v>
      </c>
      <c r="AC113" s="121">
        <f t="shared" si="35"/>
        <v>-0.22675959085256958</v>
      </c>
    </row>
    <row r="114" spans="2:29" x14ac:dyDescent="0.2">
      <c r="B114" s="116">
        <v>43990</v>
      </c>
      <c r="C114" s="61">
        <v>109</v>
      </c>
      <c r="D114" s="117">
        <v>126.2030029</v>
      </c>
      <c r="E114" s="117">
        <v>419.48999020000002</v>
      </c>
      <c r="G114" s="119">
        <f t="shared" si="25"/>
        <v>127.53998459837868</v>
      </c>
      <c r="H114" s="120">
        <f t="shared" si="32"/>
        <v>1.0593897670074213E-2</v>
      </c>
      <c r="I114" s="121"/>
      <c r="J114" s="119">
        <f t="shared" si="26"/>
        <v>432.12657239193129</v>
      </c>
      <c r="K114" s="120">
        <f t="shared" si="27"/>
        <v>3.0123679914046415E-2</v>
      </c>
      <c r="M114" s="57">
        <f t="shared" si="28"/>
        <v>-1.3369816983786791</v>
      </c>
      <c r="N114" s="57">
        <f t="shared" si="29"/>
        <v>-12.636582191931268</v>
      </c>
      <c r="P114" s="57">
        <v>-2.6169213972660117</v>
      </c>
      <c r="Q114" s="57">
        <v>-10.56023078850103</v>
      </c>
      <c r="S114" s="57">
        <f t="shared" si="30"/>
        <v>-0.29079768076079165</v>
      </c>
      <c r="T114" s="57">
        <f t="shared" si="31"/>
        <v>-0.31858356440499591</v>
      </c>
      <c r="V114" s="54">
        <v>109</v>
      </c>
      <c r="W114" s="54">
        <v>109</v>
      </c>
      <c r="Y114" s="121">
        <f t="shared" si="33"/>
        <v>0.41412213740458015</v>
      </c>
      <c r="Z114" s="121">
        <f t="shared" si="34"/>
        <v>0.41412213740458015</v>
      </c>
      <c r="AB114" s="121">
        <f t="shared" si="35"/>
        <v>-0.21695389599467269</v>
      </c>
      <c r="AC114" s="121">
        <f t="shared" si="35"/>
        <v>-0.21695389599467269</v>
      </c>
    </row>
    <row r="115" spans="2:29" x14ac:dyDescent="0.2">
      <c r="B115" s="116">
        <v>43991</v>
      </c>
      <c r="C115" s="61">
        <v>110</v>
      </c>
      <c r="D115" s="117">
        <v>130.04299929999999</v>
      </c>
      <c r="E115" s="117">
        <v>434.0499878</v>
      </c>
      <c r="G115" s="119">
        <f t="shared" si="25"/>
        <v>127.86562572365683</v>
      </c>
      <c r="H115" s="120">
        <f t="shared" si="32"/>
        <v>1.6743489369390126E-2</v>
      </c>
      <c r="I115" s="121"/>
      <c r="J115" s="119">
        <f t="shared" si="26"/>
        <v>432.91330407124519</v>
      </c>
      <c r="K115" s="120">
        <f t="shared" si="27"/>
        <v>2.6187853028544739E-3</v>
      </c>
      <c r="M115" s="57">
        <f t="shared" si="28"/>
        <v>2.1773735763431574</v>
      </c>
      <c r="N115" s="57">
        <f t="shared" si="29"/>
        <v>1.1366837287548037</v>
      </c>
      <c r="P115" s="57">
        <v>-2.4395715455970191</v>
      </c>
      <c r="Q115" s="57">
        <v>-10.275998278105703</v>
      </c>
      <c r="S115" s="57">
        <f t="shared" si="30"/>
        <v>-0.27520105064904649</v>
      </c>
      <c r="T115" s="57">
        <f t="shared" si="31"/>
        <v>-0.30918607553431132</v>
      </c>
      <c r="V115" s="54">
        <v>110</v>
      </c>
      <c r="W115" s="54">
        <v>110</v>
      </c>
      <c r="Y115" s="121">
        <f t="shared" si="33"/>
        <v>0.41793893129770993</v>
      </c>
      <c r="Z115" s="121">
        <f t="shared" si="34"/>
        <v>0.41793893129770993</v>
      </c>
      <c r="AB115" s="121">
        <f t="shared" si="35"/>
        <v>-0.20716901783426186</v>
      </c>
      <c r="AC115" s="121">
        <f t="shared" si="35"/>
        <v>-0.20716901783426186</v>
      </c>
    </row>
    <row r="116" spans="2:29" x14ac:dyDescent="0.2">
      <c r="B116" s="116">
        <v>43992</v>
      </c>
      <c r="C116" s="61">
        <v>111</v>
      </c>
      <c r="D116" s="117">
        <v>132.3724976</v>
      </c>
      <c r="E116" s="117">
        <v>434.48001099999999</v>
      </c>
      <c r="G116" s="119">
        <f t="shared" si="25"/>
        <v>128.19126684893502</v>
      </c>
      <c r="H116" s="120">
        <f t="shared" si="32"/>
        <v>3.1586853967957365E-2</v>
      </c>
      <c r="I116" s="121"/>
      <c r="J116" s="119">
        <f t="shared" si="26"/>
        <v>433.70003575055915</v>
      </c>
      <c r="K116" s="120">
        <f t="shared" si="27"/>
        <v>1.795192482263213E-3</v>
      </c>
      <c r="M116" s="57">
        <f t="shared" si="28"/>
        <v>4.1812307510649873</v>
      </c>
      <c r="N116" s="57">
        <f t="shared" si="29"/>
        <v>0.77997524944083807</v>
      </c>
      <c r="P116" s="57">
        <v>-2.3597769719878414</v>
      </c>
      <c r="Q116" s="57">
        <v>-9.8249067991052925</v>
      </c>
      <c r="S116" s="57">
        <f t="shared" si="30"/>
        <v>-0.26818369801077335</v>
      </c>
      <c r="T116" s="57">
        <f t="shared" si="31"/>
        <v>-0.294271781783498</v>
      </c>
      <c r="V116" s="54">
        <v>111</v>
      </c>
      <c r="W116" s="54">
        <v>111</v>
      </c>
      <c r="Y116" s="121">
        <f t="shared" si="33"/>
        <v>0.4217557251908397</v>
      </c>
      <c r="Z116" s="121">
        <f t="shared" si="34"/>
        <v>0.4217557251908397</v>
      </c>
      <c r="AB116" s="121">
        <f t="shared" si="35"/>
        <v>-0.19740393518295835</v>
      </c>
      <c r="AC116" s="121">
        <f t="shared" si="35"/>
        <v>-0.19740393518295835</v>
      </c>
    </row>
    <row r="117" spans="2:29" x14ac:dyDescent="0.2">
      <c r="B117" s="116">
        <v>43993</v>
      </c>
      <c r="C117" s="61">
        <v>112</v>
      </c>
      <c r="D117" s="117">
        <v>127.8980026</v>
      </c>
      <c r="E117" s="117">
        <v>425.55999759999997</v>
      </c>
      <c r="G117" s="119">
        <f t="shared" si="25"/>
        <v>128.51690797421315</v>
      </c>
      <c r="H117" s="120">
        <f t="shared" si="32"/>
        <v>4.8390542591097221E-3</v>
      </c>
      <c r="I117" s="121"/>
      <c r="J117" s="119">
        <f t="shared" si="26"/>
        <v>434.48676742987311</v>
      </c>
      <c r="K117" s="120">
        <f t="shared" si="27"/>
        <v>2.0976524767874795E-2</v>
      </c>
      <c r="M117" s="57">
        <f t="shared" si="28"/>
        <v>-0.61890537421315628</v>
      </c>
      <c r="N117" s="57">
        <f t="shared" si="29"/>
        <v>-8.9267698298731375</v>
      </c>
      <c r="P117" s="57">
        <v>-2.3210201675372133</v>
      </c>
      <c r="Q117" s="57">
        <v>-9.3643167852797546</v>
      </c>
      <c r="S117" s="57">
        <f t="shared" si="30"/>
        <v>-0.26477531882330219</v>
      </c>
      <c r="T117" s="57">
        <f t="shared" si="31"/>
        <v>-0.27904344100413475</v>
      </c>
      <c r="V117" s="54">
        <v>112</v>
      </c>
      <c r="W117" s="54">
        <v>112</v>
      </c>
      <c r="Y117" s="121">
        <f t="shared" si="33"/>
        <v>0.42557251908396948</v>
      </c>
      <c r="Z117" s="121">
        <f t="shared" si="34"/>
        <v>0.42557251908396948</v>
      </c>
      <c r="AB117" s="121">
        <f t="shared" si="35"/>
        <v>-0.18765764058270834</v>
      </c>
      <c r="AC117" s="121">
        <f t="shared" si="35"/>
        <v>-0.18765764058270834</v>
      </c>
    </row>
    <row r="118" spans="2:29" x14ac:dyDescent="0.2">
      <c r="B118" s="116">
        <v>43994</v>
      </c>
      <c r="C118" s="61">
        <v>113</v>
      </c>
      <c r="D118" s="117">
        <v>127.25099950000001</v>
      </c>
      <c r="E118" s="117">
        <v>418.07000729999999</v>
      </c>
      <c r="G118" s="119">
        <f t="shared" si="25"/>
        <v>128.84254909949132</v>
      </c>
      <c r="H118" s="120">
        <f t="shared" si="32"/>
        <v>1.2507167768779024E-2</v>
      </c>
      <c r="I118" s="121"/>
      <c r="J118" s="119">
        <f t="shared" si="26"/>
        <v>435.27349910918707</v>
      </c>
      <c r="K118" s="120">
        <f t="shared" si="27"/>
        <v>4.114978713802387E-2</v>
      </c>
      <c r="M118" s="57">
        <f t="shared" si="28"/>
        <v>-1.5915495994913158</v>
      </c>
      <c r="N118" s="57">
        <f t="shared" si="29"/>
        <v>-17.203491809187085</v>
      </c>
      <c r="P118" s="57">
        <v>-2.2310765969530024</v>
      </c>
      <c r="Q118" s="57">
        <v>-8.9267698298731375</v>
      </c>
      <c r="S118" s="57">
        <f t="shared" si="30"/>
        <v>-0.25686543568480485</v>
      </c>
      <c r="T118" s="57">
        <f t="shared" si="31"/>
        <v>-0.26457696551856619</v>
      </c>
      <c r="V118" s="54">
        <v>113</v>
      </c>
      <c r="W118" s="54">
        <v>113</v>
      </c>
      <c r="Y118" s="121">
        <f t="shared" si="33"/>
        <v>0.42938931297709926</v>
      </c>
      <c r="Z118" s="121">
        <f t="shared" si="34"/>
        <v>0.42938931297709926</v>
      </c>
      <c r="AB118" s="121">
        <f t="shared" si="35"/>
        <v>-0.17792913951318964</v>
      </c>
      <c r="AC118" s="121">
        <f t="shared" si="35"/>
        <v>-0.17792913951318964</v>
      </c>
    </row>
    <row r="119" spans="2:29" x14ac:dyDescent="0.2">
      <c r="B119" s="116">
        <v>43997</v>
      </c>
      <c r="C119" s="61">
        <v>114</v>
      </c>
      <c r="D119" s="117">
        <v>128.6340027</v>
      </c>
      <c r="E119" s="117">
        <v>425.5</v>
      </c>
      <c r="G119" s="119">
        <f t="shared" si="25"/>
        <v>129.16819022476949</v>
      </c>
      <c r="H119" s="120">
        <f t="shared" si="32"/>
        <v>4.1527707570083484E-3</v>
      </c>
      <c r="I119" s="121"/>
      <c r="J119" s="119">
        <f t="shared" si="26"/>
        <v>436.06023078850103</v>
      </c>
      <c r="K119" s="120">
        <f t="shared" si="27"/>
        <v>2.4818403733257416E-2</v>
      </c>
      <c r="M119" s="57">
        <f t="shared" si="28"/>
        <v>-0.53418752476949294</v>
      </c>
      <c r="N119" s="57">
        <f t="shared" si="29"/>
        <v>-10.56023078850103</v>
      </c>
      <c r="P119" s="57">
        <v>-2.2005152758403312</v>
      </c>
      <c r="Q119" s="57">
        <v>-8.8120877192688454</v>
      </c>
      <c r="S119" s="57">
        <f t="shared" si="30"/>
        <v>-0.25417778967532167</v>
      </c>
      <c r="T119" s="57">
        <f t="shared" si="31"/>
        <v>-0.26078526745921504</v>
      </c>
      <c r="V119" s="54">
        <v>114</v>
      </c>
      <c r="W119" s="54">
        <v>114</v>
      </c>
      <c r="Y119" s="121">
        <f t="shared" si="33"/>
        <v>0.43320610687022904</v>
      </c>
      <c r="Z119" s="121">
        <f t="shared" si="34"/>
        <v>0.43320610687022904</v>
      </c>
      <c r="AB119" s="121">
        <f t="shared" si="35"/>
        <v>-0.16821744962304311</v>
      </c>
      <c r="AC119" s="121">
        <f t="shared" si="35"/>
        <v>-0.16821744962304311</v>
      </c>
    </row>
    <row r="120" spans="2:29" x14ac:dyDescent="0.2">
      <c r="B120" s="116">
        <v>43998</v>
      </c>
      <c r="C120" s="61">
        <v>115</v>
      </c>
      <c r="D120" s="117">
        <v>130.76350400000001</v>
      </c>
      <c r="E120" s="117">
        <v>436.13000490000002</v>
      </c>
      <c r="G120" s="119">
        <f t="shared" si="25"/>
        <v>129.49383135004766</v>
      </c>
      <c r="H120" s="120">
        <f t="shared" si="32"/>
        <v>9.7096866565487168E-3</v>
      </c>
      <c r="I120" s="121"/>
      <c r="J120" s="119">
        <f t="shared" si="26"/>
        <v>436.84696246781493</v>
      </c>
      <c r="K120" s="120">
        <f t="shared" si="27"/>
        <v>1.6439079168132599E-3</v>
      </c>
      <c r="M120" s="57">
        <f t="shared" si="28"/>
        <v>1.269672649952355</v>
      </c>
      <c r="N120" s="57">
        <f t="shared" si="29"/>
        <v>-0.71695756781491582</v>
      </c>
      <c r="P120" s="57">
        <v>-2.166369319206197</v>
      </c>
      <c r="Q120" s="57">
        <v>-8.5737884364201591</v>
      </c>
      <c r="S120" s="57">
        <f t="shared" si="30"/>
        <v>-0.25117490103221041</v>
      </c>
      <c r="T120" s="57">
        <f t="shared" si="31"/>
        <v>-0.25290645424622987</v>
      </c>
      <c r="V120" s="54">
        <v>115</v>
      </c>
      <c r="W120" s="54">
        <v>115</v>
      </c>
      <c r="Y120" s="121">
        <f t="shared" si="33"/>
        <v>0.43702290076335876</v>
      </c>
      <c r="Z120" s="121">
        <f t="shared" si="34"/>
        <v>0.43702290076335876</v>
      </c>
      <c r="AB120" s="121">
        <f t="shared" si="35"/>
        <v>-0.15852159998329721</v>
      </c>
      <c r="AC120" s="121">
        <f t="shared" si="35"/>
        <v>-0.15852159998329721</v>
      </c>
    </row>
    <row r="121" spans="2:29" x14ac:dyDescent="0.2">
      <c r="B121" s="116">
        <v>43999</v>
      </c>
      <c r="C121" s="61">
        <v>116</v>
      </c>
      <c r="D121" s="117">
        <v>132.04899599999999</v>
      </c>
      <c r="E121" s="117">
        <v>447.76998900000001</v>
      </c>
      <c r="G121" s="119">
        <f t="shared" si="25"/>
        <v>129.81947247532582</v>
      </c>
      <c r="H121" s="120">
        <f t="shared" si="32"/>
        <v>1.688406267529792E-2</v>
      </c>
      <c r="I121" s="121"/>
      <c r="J121" s="119">
        <f t="shared" si="26"/>
        <v>437.63369414712889</v>
      </c>
      <c r="K121" s="120">
        <f t="shared" si="27"/>
        <v>2.2637280527684309E-2</v>
      </c>
      <c r="M121" s="57">
        <f t="shared" si="28"/>
        <v>2.229523524674164</v>
      </c>
      <c r="N121" s="57">
        <f t="shared" si="29"/>
        <v>10.136294852871117</v>
      </c>
      <c r="P121" s="57">
        <v>-2.0466627928153684</v>
      </c>
      <c r="Q121" s="57">
        <v>-8.209014436524626</v>
      </c>
      <c r="S121" s="57">
        <f t="shared" si="30"/>
        <v>-0.24064758230874045</v>
      </c>
      <c r="T121" s="57">
        <f t="shared" si="31"/>
        <v>-0.24084604778686475</v>
      </c>
      <c r="V121" s="54">
        <v>116</v>
      </c>
      <c r="W121" s="54">
        <v>116</v>
      </c>
      <c r="Y121" s="121">
        <f t="shared" si="33"/>
        <v>0.44083969465648853</v>
      </c>
      <c r="Z121" s="121">
        <f t="shared" si="34"/>
        <v>0.44083969465648853</v>
      </c>
      <c r="AB121" s="121">
        <f t="shared" si="35"/>
        <v>-0.14884063036143219</v>
      </c>
      <c r="AC121" s="121">
        <f t="shared" si="35"/>
        <v>-0.14884063036143219</v>
      </c>
    </row>
    <row r="122" spans="2:29" x14ac:dyDescent="0.2">
      <c r="B122" s="116">
        <v>44000</v>
      </c>
      <c r="C122" s="61">
        <v>117</v>
      </c>
      <c r="D122" s="117">
        <v>132.69900509999999</v>
      </c>
      <c r="E122" s="117">
        <v>449.86999509999998</v>
      </c>
      <c r="G122" s="119">
        <f t="shared" si="25"/>
        <v>130.14511360060399</v>
      </c>
      <c r="H122" s="120">
        <f t="shared" si="32"/>
        <v>1.924574715139294E-2</v>
      </c>
      <c r="I122" s="121"/>
      <c r="J122" s="119">
        <f t="shared" si="26"/>
        <v>438.42042582644285</v>
      </c>
      <c r="K122" s="120">
        <f t="shared" si="27"/>
        <v>2.5450840016596456E-2</v>
      </c>
      <c r="M122" s="57">
        <f t="shared" si="28"/>
        <v>2.553891499396002</v>
      </c>
      <c r="N122" s="57">
        <f t="shared" si="29"/>
        <v>11.449569273557131</v>
      </c>
      <c r="P122" s="57">
        <v>-1.9700727942410481</v>
      </c>
      <c r="Q122" s="57">
        <v>-7.7963761539893994</v>
      </c>
      <c r="S122" s="57">
        <f t="shared" si="30"/>
        <v>-0.23391204874735766</v>
      </c>
      <c r="T122" s="57">
        <f t="shared" si="31"/>
        <v>-0.22720311981092781</v>
      </c>
      <c r="V122" s="54">
        <v>117</v>
      </c>
      <c r="W122" s="54">
        <v>117</v>
      </c>
      <c r="Y122" s="121">
        <f t="shared" si="33"/>
        <v>0.44465648854961831</v>
      </c>
      <c r="Z122" s="121">
        <f t="shared" si="34"/>
        <v>0.44465648854961831</v>
      </c>
      <c r="AB122" s="121">
        <f t="shared" si="35"/>
        <v>-0.13917359051460709</v>
      </c>
      <c r="AC122" s="121">
        <f t="shared" si="35"/>
        <v>-0.13917359051460709</v>
      </c>
    </row>
    <row r="123" spans="2:29" x14ac:dyDescent="0.2">
      <c r="B123" s="116">
        <v>44001</v>
      </c>
      <c r="C123" s="61">
        <v>118</v>
      </c>
      <c r="D123" s="117">
        <v>133.75050350000001</v>
      </c>
      <c r="E123" s="117">
        <v>453.72000120000001</v>
      </c>
      <c r="G123" s="119">
        <f t="shared" si="25"/>
        <v>130.47075472588216</v>
      </c>
      <c r="H123" s="120">
        <f t="shared" si="32"/>
        <v>2.4521393851185378E-2</v>
      </c>
      <c r="I123" s="121"/>
      <c r="J123" s="119">
        <f t="shared" si="26"/>
        <v>439.20715750575681</v>
      </c>
      <c r="K123" s="120">
        <f t="shared" si="27"/>
        <v>3.1986343242218968E-2</v>
      </c>
      <c r="M123" s="57">
        <f t="shared" si="28"/>
        <v>3.2797487741178486</v>
      </c>
      <c r="N123" s="57">
        <f t="shared" si="29"/>
        <v>14.512843694243202</v>
      </c>
      <c r="P123" s="57">
        <v>-1.9650895261951575</v>
      </c>
      <c r="Q123" s="57">
        <v>-7.6761713160476006</v>
      </c>
      <c r="S123" s="57">
        <f t="shared" si="30"/>
        <v>-0.23347380655133657</v>
      </c>
      <c r="T123" s="57">
        <f t="shared" si="31"/>
        <v>-0.22322882557840193</v>
      </c>
      <c r="V123" s="54">
        <v>118</v>
      </c>
      <c r="W123" s="54">
        <v>118</v>
      </c>
      <c r="Y123" s="121">
        <f t="shared" si="33"/>
        <v>0.44847328244274809</v>
      </c>
      <c r="Z123" s="121">
        <f t="shared" si="34"/>
        <v>0.44847328244274809</v>
      </c>
      <c r="AB123" s="121">
        <f t="shared" si="35"/>
        <v>-0.12951953950063169</v>
      </c>
      <c r="AC123" s="121">
        <f t="shared" si="35"/>
        <v>-0.12951953950063169</v>
      </c>
    </row>
    <row r="124" spans="2:29" x14ac:dyDescent="0.2">
      <c r="B124" s="116">
        <v>44004</v>
      </c>
      <c r="C124" s="61">
        <v>119</v>
      </c>
      <c r="D124" s="117">
        <v>135.6909943</v>
      </c>
      <c r="E124" s="117">
        <v>468.0400085</v>
      </c>
      <c r="G124" s="119">
        <f t="shared" si="25"/>
        <v>130.79639585116033</v>
      </c>
      <c r="H124" s="120">
        <f t="shared" si="32"/>
        <v>3.6071652905852965E-2</v>
      </c>
      <c r="I124" s="121"/>
      <c r="J124" s="119">
        <f t="shared" si="26"/>
        <v>439.99388918507077</v>
      </c>
      <c r="K124" s="120">
        <f t="shared" si="27"/>
        <v>5.9922482705726275E-2</v>
      </c>
      <c r="M124" s="57">
        <f t="shared" si="28"/>
        <v>4.8945984488396732</v>
      </c>
      <c r="N124" s="57">
        <f t="shared" si="29"/>
        <v>28.046119314929228</v>
      </c>
      <c r="P124" s="57">
        <v>-1.7301511511184913</v>
      </c>
      <c r="Q124" s="57">
        <v>-7.3764805026399927</v>
      </c>
      <c r="S124" s="57">
        <f t="shared" si="30"/>
        <v>-0.2128126844774135</v>
      </c>
      <c r="T124" s="57">
        <f t="shared" si="31"/>
        <v>-0.21332024376372044</v>
      </c>
      <c r="V124" s="54">
        <v>119</v>
      </c>
      <c r="W124" s="54">
        <v>119</v>
      </c>
      <c r="Y124" s="121">
        <f t="shared" si="33"/>
        <v>0.45229007633587787</v>
      </c>
      <c r="Z124" s="121">
        <f t="shared" si="34"/>
        <v>0.45229007633587787</v>
      </c>
      <c r="AB124" s="121">
        <f t="shared" si="35"/>
        <v>-0.11987754500533411</v>
      </c>
      <c r="AC124" s="121">
        <f t="shared" si="35"/>
        <v>-0.11987754500533411</v>
      </c>
    </row>
    <row r="125" spans="2:29" x14ac:dyDescent="0.2">
      <c r="B125" s="116">
        <v>44005</v>
      </c>
      <c r="C125" s="61">
        <v>120</v>
      </c>
      <c r="D125" s="117">
        <v>138.22050479999999</v>
      </c>
      <c r="E125" s="117">
        <v>466.26000979999998</v>
      </c>
      <c r="G125" s="119">
        <f t="shared" si="25"/>
        <v>131.12203697643849</v>
      </c>
      <c r="H125" s="120">
        <f t="shared" si="32"/>
        <v>5.1356112711588742E-2</v>
      </c>
      <c r="I125" s="121"/>
      <c r="J125" s="119">
        <f t="shared" si="26"/>
        <v>440.78062086438467</v>
      </c>
      <c r="K125" s="120">
        <f t="shared" si="27"/>
        <v>5.464630978441528E-2</v>
      </c>
      <c r="M125" s="57">
        <f t="shared" si="28"/>
        <v>7.0984678235614922</v>
      </c>
      <c r="N125" s="57">
        <f t="shared" si="29"/>
        <v>25.479388935615304</v>
      </c>
      <c r="P125" s="57">
        <v>-1.6784381016748284</v>
      </c>
      <c r="Q125" s="57">
        <v>-6.2680987711407283</v>
      </c>
      <c r="S125" s="57">
        <f t="shared" si="30"/>
        <v>-0.20826489773537243</v>
      </c>
      <c r="T125" s="57">
        <f t="shared" si="31"/>
        <v>-0.17667417195530108</v>
      </c>
      <c r="V125" s="54">
        <v>120</v>
      </c>
      <c r="W125" s="54">
        <v>120</v>
      </c>
      <c r="Y125" s="121">
        <f t="shared" si="33"/>
        <v>0.45610687022900764</v>
      </c>
      <c r="Z125" s="121">
        <f t="shared" si="34"/>
        <v>0.45610687022900764</v>
      </c>
      <c r="AB125" s="121">
        <f t="shared" si="35"/>
        <v>-0.11024668268502609</v>
      </c>
      <c r="AC125" s="121">
        <f t="shared" si="35"/>
        <v>-0.11024668268502609</v>
      </c>
    </row>
    <row r="126" spans="2:29" x14ac:dyDescent="0.2">
      <c r="B126" s="116">
        <v>44006</v>
      </c>
      <c r="C126" s="61">
        <v>121</v>
      </c>
      <c r="D126" s="117">
        <v>136.72000120000001</v>
      </c>
      <c r="E126" s="117">
        <v>457.85000609999997</v>
      </c>
      <c r="G126" s="119">
        <f t="shared" si="25"/>
        <v>131.44767810171663</v>
      </c>
      <c r="H126" s="120">
        <f t="shared" si="32"/>
        <v>3.8562924605089741E-2</v>
      </c>
      <c r="I126" s="121"/>
      <c r="J126" s="119">
        <f t="shared" si="26"/>
        <v>441.56735254369863</v>
      </c>
      <c r="K126" s="120">
        <f t="shared" si="27"/>
        <v>3.5563292212220723E-2</v>
      </c>
      <c r="M126" s="57">
        <f t="shared" si="28"/>
        <v>5.2723230982833797</v>
      </c>
      <c r="N126" s="57">
        <f t="shared" si="29"/>
        <v>16.282653556301341</v>
      </c>
      <c r="P126" s="57">
        <v>-1.6680053444843708</v>
      </c>
      <c r="Q126" s="57">
        <v>-5.9951476020130485</v>
      </c>
      <c r="S126" s="57">
        <f t="shared" si="30"/>
        <v>-0.20734741258715303</v>
      </c>
      <c r="T126" s="57">
        <f t="shared" si="31"/>
        <v>-0.16764967447417167</v>
      </c>
      <c r="V126" s="54">
        <v>121</v>
      </c>
      <c r="W126" s="54">
        <v>121</v>
      </c>
      <c r="Y126" s="121">
        <f t="shared" si="33"/>
        <v>0.45992366412213742</v>
      </c>
      <c r="Z126" s="121">
        <f t="shared" si="34"/>
        <v>0.45992366412213742</v>
      </c>
      <c r="AB126" s="121">
        <f t="shared" si="35"/>
        <v>-0.1006260355228201</v>
      </c>
      <c r="AC126" s="121">
        <f t="shared" si="35"/>
        <v>-0.1006260355228201</v>
      </c>
    </row>
    <row r="127" spans="2:29" x14ac:dyDescent="0.2">
      <c r="B127" s="116">
        <v>44007</v>
      </c>
      <c r="C127" s="61">
        <v>122</v>
      </c>
      <c r="D127" s="117">
        <v>137.72900390000001</v>
      </c>
      <c r="E127" s="117">
        <v>465.9100037</v>
      </c>
      <c r="G127" s="119">
        <f t="shared" si="25"/>
        <v>131.77331922699483</v>
      </c>
      <c r="H127" s="120">
        <f t="shared" si="32"/>
        <v>4.3242051451482105E-2</v>
      </c>
      <c r="I127" s="121"/>
      <c r="J127" s="119">
        <f t="shared" si="26"/>
        <v>442.35408422301259</v>
      </c>
      <c r="K127" s="120">
        <f t="shared" si="27"/>
        <v>5.0558947629197284E-2</v>
      </c>
      <c r="M127" s="57">
        <f t="shared" si="28"/>
        <v>5.9556846730051802</v>
      </c>
      <c r="N127" s="57">
        <f t="shared" si="29"/>
        <v>23.555919476987413</v>
      </c>
      <c r="P127" s="57">
        <v>-1.6209342203188584</v>
      </c>
      <c r="Q127" s="57">
        <v>-5.9427043574197</v>
      </c>
      <c r="S127" s="57">
        <f t="shared" si="30"/>
        <v>-0.20320784942628978</v>
      </c>
      <c r="T127" s="57">
        <f t="shared" si="31"/>
        <v>-0.16591576019841511</v>
      </c>
      <c r="V127" s="54">
        <v>122</v>
      </c>
      <c r="W127" s="54">
        <v>122</v>
      </c>
      <c r="Y127" s="121">
        <f t="shared" si="33"/>
        <v>0.4637404580152672</v>
      </c>
      <c r="Z127" s="121">
        <f t="shared" si="34"/>
        <v>0.4637404580152672</v>
      </c>
      <c r="AB127" s="121">
        <f t="shared" si="35"/>
        <v>-9.1014693197598751E-2</v>
      </c>
      <c r="AC127" s="121">
        <f t="shared" si="35"/>
        <v>-9.1014693197598751E-2</v>
      </c>
    </row>
    <row r="128" spans="2:29" x14ac:dyDescent="0.2">
      <c r="B128" s="116">
        <v>44008</v>
      </c>
      <c r="C128" s="61">
        <v>123</v>
      </c>
      <c r="D128" s="117">
        <v>134.64349369999999</v>
      </c>
      <c r="E128" s="117">
        <v>443.39999390000003</v>
      </c>
      <c r="G128" s="119">
        <f t="shared" si="25"/>
        <v>132.09896035227297</v>
      </c>
      <c r="H128" s="120">
        <f t="shared" si="32"/>
        <v>1.8898301565142953E-2</v>
      </c>
      <c r="I128" s="121"/>
      <c r="J128" s="119">
        <f t="shared" si="26"/>
        <v>443.14081590232655</v>
      </c>
      <c r="K128" s="120">
        <f t="shared" si="27"/>
        <v>5.8452413450399822E-4</v>
      </c>
      <c r="M128" s="57">
        <f t="shared" si="28"/>
        <v>2.5445333477270253</v>
      </c>
      <c r="N128" s="57">
        <f t="shared" si="29"/>
        <v>0.2591779976734756</v>
      </c>
      <c r="P128" s="57">
        <v>-1.5915495994913158</v>
      </c>
      <c r="Q128" s="57">
        <v>-5.8005225157340874</v>
      </c>
      <c r="S128" s="57">
        <f t="shared" si="30"/>
        <v>-0.20062368565221206</v>
      </c>
      <c r="T128" s="57">
        <f t="shared" si="31"/>
        <v>-0.1612148472979324</v>
      </c>
      <c r="V128" s="54">
        <v>123</v>
      </c>
      <c r="W128" s="54">
        <v>123</v>
      </c>
      <c r="Y128" s="121">
        <f t="shared" si="33"/>
        <v>0.46755725190839692</v>
      </c>
      <c r="Z128" s="121">
        <f t="shared" si="34"/>
        <v>0.46755725190839692</v>
      </c>
      <c r="AB128" s="121">
        <f t="shared" si="35"/>
        <v>-8.1411751464479085E-2</v>
      </c>
      <c r="AC128" s="121">
        <f t="shared" si="35"/>
        <v>-8.1411751464479085E-2</v>
      </c>
    </row>
    <row r="129" spans="2:29" x14ac:dyDescent="0.2">
      <c r="B129" s="116">
        <v>44011</v>
      </c>
      <c r="C129" s="61">
        <v>124</v>
      </c>
      <c r="D129" s="117">
        <v>134.0189972</v>
      </c>
      <c r="E129" s="117">
        <v>447.23999020000002</v>
      </c>
      <c r="G129" s="119">
        <f t="shared" si="25"/>
        <v>132.42460147755114</v>
      </c>
      <c r="H129" s="120">
        <f t="shared" si="32"/>
        <v>1.1896788931120771E-2</v>
      </c>
      <c r="I129" s="121"/>
      <c r="J129" s="119">
        <f t="shared" si="26"/>
        <v>443.92754758164051</v>
      </c>
      <c r="K129" s="120">
        <f t="shared" si="27"/>
        <v>7.4064097373721651E-3</v>
      </c>
      <c r="M129" s="57">
        <f t="shared" si="28"/>
        <v>1.5943957224488656</v>
      </c>
      <c r="N129" s="57">
        <f t="shared" si="29"/>
        <v>3.3124426183595119</v>
      </c>
      <c r="P129" s="57">
        <v>-1.5038719505621572</v>
      </c>
      <c r="Q129" s="57">
        <v>-5.6809162916177911</v>
      </c>
      <c r="S129" s="57">
        <f t="shared" si="30"/>
        <v>-0.19291307384990958</v>
      </c>
      <c r="T129" s="57">
        <f t="shared" si="31"/>
        <v>-0.15726034484346588</v>
      </c>
      <c r="V129" s="54">
        <v>124</v>
      </c>
      <c r="W129" s="54">
        <v>124</v>
      </c>
      <c r="Y129" s="121">
        <f t="shared" si="33"/>
        <v>0.4713740458015267</v>
      </c>
      <c r="Z129" s="121">
        <f t="shared" si="34"/>
        <v>0.4713740458015267</v>
      </c>
      <c r="AB129" s="121">
        <f t="shared" si="35"/>
        <v>-7.1816311545650782E-2</v>
      </c>
      <c r="AC129" s="121">
        <f t="shared" si="35"/>
        <v>-7.1816311545650782E-2</v>
      </c>
    </row>
    <row r="130" spans="2:29" x14ac:dyDescent="0.2">
      <c r="B130" s="116">
        <v>44012</v>
      </c>
      <c r="C130" s="61">
        <v>125</v>
      </c>
      <c r="D130" s="117">
        <v>137.9409943</v>
      </c>
      <c r="E130" s="117">
        <v>455.0400085</v>
      </c>
      <c r="G130" s="119">
        <f t="shared" si="25"/>
        <v>132.7502426028293</v>
      </c>
      <c r="H130" s="120">
        <f t="shared" si="32"/>
        <v>3.7630232575253351E-2</v>
      </c>
      <c r="I130" s="121"/>
      <c r="J130" s="119">
        <f t="shared" si="26"/>
        <v>444.71427926095441</v>
      </c>
      <c r="K130" s="120">
        <f t="shared" si="27"/>
        <v>2.2691915097934924E-2</v>
      </c>
      <c r="M130" s="57">
        <f t="shared" si="28"/>
        <v>5.1907516971706968</v>
      </c>
      <c r="N130" s="57">
        <f t="shared" si="29"/>
        <v>10.325729239045586</v>
      </c>
      <c r="P130" s="57">
        <v>-1.3369816983786791</v>
      </c>
      <c r="Q130" s="57">
        <v>-5.4353246993142648</v>
      </c>
      <c r="S130" s="57">
        <f t="shared" si="30"/>
        <v>-0.17823628947108924</v>
      </c>
      <c r="T130" s="57">
        <f t="shared" si="31"/>
        <v>-0.1491404283279481</v>
      </c>
      <c r="V130" s="54">
        <v>125</v>
      </c>
      <c r="W130" s="54">
        <v>125</v>
      </c>
      <c r="Y130" s="121">
        <f t="shared" si="33"/>
        <v>0.47519083969465647</v>
      </c>
      <c r="Z130" s="121">
        <f t="shared" si="34"/>
        <v>0.47519083969465647</v>
      </c>
      <c r="AB130" s="121">
        <f t="shared" si="35"/>
        <v>-6.2227479530504601E-2</v>
      </c>
      <c r="AC130" s="121">
        <f t="shared" si="35"/>
        <v>-6.2227479530504601E-2</v>
      </c>
    </row>
    <row r="131" spans="2:29" x14ac:dyDescent="0.2">
      <c r="B131" s="116">
        <v>44013</v>
      </c>
      <c r="C131" s="61">
        <v>126</v>
      </c>
      <c r="D131" s="117">
        <v>143.9349976</v>
      </c>
      <c r="E131" s="117">
        <v>485.64001459999997</v>
      </c>
      <c r="G131" s="119">
        <f t="shared" si="25"/>
        <v>133.07588372810747</v>
      </c>
      <c r="H131" s="120">
        <f t="shared" si="32"/>
        <v>7.544456909688052E-2</v>
      </c>
      <c r="I131" s="121"/>
      <c r="J131" s="119">
        <f t="shared" si="26"/>
        <v>445.50101094026837</v>
      </c>
      <c r="K131" s="120">
        <f t="shared" si="27"/>
        <v>8.265176355534111E-2</v>
      </c>
      <c r="M131" s="57">
        <f t="shared" si="28"/>
        <v>10.859113871892532</v>
      </c>
      <c r="N131" s="57">
        <f t="shared" si="29"/>
        <v>40.1390036597316</v>
      </c>
      <c r="P131" s="57">
        <v>-1.2992081195192213</v>
      </c>
      <c r="Q131" s="57">
        <v>-5.3453633399548721</v>
      </c>
      <c r="S131" s="57">
        <f t="shared" si="30"/>
        <v>-0.17491437782626096</v>
      </c>
      <c r="T131" s="57">
        <f t="shared" si="31"/>
        <v>-0.1461660645854061</v>
      </c>
      <c r="V131" s="54">
        <v>126</v>
      </c>
      <c r="W131" s="54">
        <v>126</v>
      </c>
      <c r="Y131" s="121">
        <f t="shared" si="33"/>
        <v>0.47900763358778625</v>
      </c>
      <c r="Z131" s="121">
        <f t="shared" si="34"/>
        <v>0.47900763358778625</v>
      </c>
      <c r="AB131" s="121">
        <f t="shared" si="35"/>
        <v>-5.2644365783992259E-2</v>
      </c>
      <c r="AC131" s="121">
        <f t="shared" si="35"/>
        <v>-5.2644365783992259E-2</v>
      </c>
    </row>
    <row r="132" spans="2:29" x14ac:dyDescent="0.2">
      <c r="B132" s="116">
        <v>44014</v>
      </c>
      <c r="C132" s="61">
        <v>127</v>
      </c>
      <c r="D132" s="117">
        <v>144.51499939999999</v>
      </c>
      <c r="E132" s="117">
        <v>476.89001459999997</v>
      </c>
      <c r="G132" s="119">
        <f t="shared" si="25"/>
        <v>133.40152485338564</v>
      </c>
      <c r="H132" s="120">
        <f t="shared" si="32"/>
        <v>7.6901875879704401E-2</v>
      </c>
      <c r="I132" s="121"/>
      <c r="J132" s="119">
        <f t="shared" si="26"/>
        <v>446.28774261958233</v>
      </c>
      <c r="K132" s="120">
        <f t="shared" si="27"/>
        <v>6.4170502722909487E-2</v>
      </c>
      <c r="M132" s="57">
        <f t="shared" si="28"/>
        <v>11.113474546614356</v>
      </c>
      <c r="N132" s="57">
        <f t="shared" si="29"/>
        <v>30.60227198041764</v>
      </c>
      <c r="P132" s="57">
        <v>-0.99962143780840051</v>
      </c>
      <c r="Q132" s="57">
        <v>-4.7240356986872598</v>
      </c>
      <c r="S132" s="57">
        <f t="shared" si="30"/>
        <v>-0.14856790718037813</v>
      </c>
      <c r="T132" s="57">
        <f t="shared" si="31"/>
        <v>-0.12562330687714823</v>
      </c>
      <c r="V132" s="54">
        <v>127</v>
      </c>
      <c r="W132" s="54">
        <v>127</v>
      </c>
      <c r="Y132" s="121">
        <f t="shared" si="33"/>
        <v>0.48282442748091603</v>
      </c>
      <c r="Z132" s="121">
        <f t="shared" si="34"/>
        <v>0.48282442748091603</v>
      </c>
      <c r="AB132" s="121">
        <f t="shared" si="35"/>
        <v>-4.3066084362190685E-2</v>
      </c>
      <c r="AC132" s="121">
        <f t="shared" si="35"/>
        <v>-4.3066084362190685E-2</v>
      </c>
    </row>
    <row r="133" spans="2:29" x14ac:dyDescent="0.2">
      <c r="B133" s="116">
        <v>44018</v>
      </c>
      <c r="C133" s="61">
        <v>128</v>
      </c>
      <c r="D133" s="117">
        <v>152.85200499999999</v>
      </c>
      <c r="E133" s="117">
        <v>493.80999759999997</v>
      </c>
      <c r="G133" s="119">
        <f t="shared" si="25"/>
        <v>133.72716597866381</v>
      </c>
      <c r="H133" s="120">
        <f t="shared" si="32"/>
        <v>0.12511997484976523</v>
      </c>
      <c r="I133" s="121"/>
      <c r="J133" s="119">
        <f t="shared" si="26"/>
        <v>447.07447429889629</v>
      </c>
      <c r="K133" s="120">
        <f t="shared" si="27"/>
        <v>9.4642723979356885E-2</v>
      </c>
      <c r="M133" s="57">
        <f t="shared" si="28"/>
        <v>19.124839021336186</v>
      </c>
      <c r="N133" s="57">
        <f t="shared" si="29"/>
        <v>46.735523301103683</v>
      </c>
      <c r="P133" s="57">
        <v>-0.90280631809352485</v>
      </c>
      <c r="Q133" s="57">
        <v>-4.685934213139717</v>
      </c>
      <c r="S133" s="57">
        <f t="shared" si="30"/>
        <v>-0.14005372125235435</v>
      </c>
      <c r="T133" s="57">
        <f t="shared" si="31"/>
        <v>-0.12436356960820749</v>
      </c>
      <c r="V133" s="54">
        <v>128</v>
      </c>
      <c r="W133" s="54">
        <v>128</v>
      </c>
      <c r="Y133" s="121">
        <f t="shared" si="33"/>
        <v>0.48664122137404581</v>
      </c>
      <c r="Z133" s="121">
        <f t="shared" si="34"/>
        <v>0.48664122137404581</v>
      </c>
      <c r="AB133" s="121">
        <f t="shared" si="35"/>
        <v>-3.3491752434063431E-2</v>
      </c>
      <c r="AC133" s="121">
        <f t="shared" si="35"/>
        <v>-3.3491752434063431E-2</v>
      </c>
    </row>
    <row r="134" spans="2:29" x14ac:dyDescent="0.2">
      <c r="B134" s="116">
        <v>44019</v>
      </c>
      <c r="C134" s="61">
        <v>129</v>
      </c>
      <c r="D134" s="117">
        <v>150.0059967</v>
      </c>
      <c r="E134" s="117">
        <v>493.1600037</v>
      </c>
      <c r="G134" s="119">
        <f t="shared" ref="G134:G197" si="36">$F$7*C134+$F$9</f>
        <v>134.05280710394197</v>
      </c>
      <c r="H134" s="120">
        <f t="shared" si="32"/>
        <v>0.10635034563293579</v>
      </c>
      <c r="I134" s="121"/>
      <c r="J134" s="119">
        <f t="shared" ref="J134:J197" si="37">$F$28*C134+$F$30</f>
        <v>447.86120597821025</v>
      </c>
      <c r="K134" s="120">
        <f t="shared" ref="K134:K197" si="38">ABS((E134-J134)/E134)</f>
        <v>9.1854159668118593E-2</v>
      </c>
      <c r="M134" s="57">
        <f t="shared" ref="M134:M197" si="39">D134-G134</f>
        <v>15.953189596058024</v>
      </c>
      <c r="N134" s="57">
        <f t="shared" ref="N134:N197" si="40">E134-J134</f>
        <v>45.298797721789754</v>
      </c>
      <c r="P134" s="57">
        <v>-0.84015066976253649</v>
      </c>
      <c r="Q134" s="57">
        <v>-4.6720685786282274</v>
      </c>
      <c r="S134" s="57">
        <f t="shared" ref="S134:S197" si="41">STANDARDIZE(P134,$F$15,$F$17)</f>
        <v>-0.13454361249142968</v>
      </c>
      <c r="T134" s="57">
        <f t="shared" ref="T134:T197" si="42">STANDARDIZE(Q134,$F$36,$F$38)</f>
        <v>-0.12390513455506923</v>
      </c>
      <c r="V134" s="54">
        <v>129</v>
      </c>
      <c r="W134" s="54">
        <v>129</v>
      </c>
      <c r="Y134" s="121">
        <f t="shared" si="33"/>
        <v>0.49045801526717558</v>
      </c>
      <c r="Z134" s="121">
        <f t="shared" si="34"/>
        <v>0.49045801526717558</v>
      </c>
      <c r="AB134" s="121">
        <f t="shared" si="35"/>
        <v>-2.3920489708433315E-2</v>
      </c>
      <c r="AC134" s="121">
        <f t="shared" si="35"/>
        <v>-2.3920489708433315E-2</v>
      </c>
    </row>
    <row r="135" spans="2:29" x14ac:dyDescent="0.2">
      <c r="B135" s="116">
        <v>44020</v>
      </c>
      <c r="C135" s="61">
        <v>130</v>
      </c>
      <c r="D135" s="117">
        <v>154.05549619999999</v>
      </c>
      <c r="E135" s="117">
        <v>502.77999879999999</v>
      </c>
      <c r="G135" s="119">
        <f t="shared" si="36"/>
        <v>134.37844822922014</v>
      </c>
      <c r="H135" s="120">
        <f t="shared" ref="H135:H198" si="43">ABS((D135-G135)/D135)</f>
        <v>0.12772701043547613</v>
      </c>
      <c r="I135" s="121"/>
      <c r="J135" s="119">
        <f t="shared" si="37"/>
        <v>448.64793765752415</v>
      </c>
      <c r="K135" s="120">
        <f t="shared" si="38"/>
        <v>0.10766550235028131</v>
      </c>
      <c r="M135" s="57">
        <f t="shared" si="39"/>
        <v>19.677047970779853</v>
      </c>
      <c r="N135" s="57">
        <f t="shared" si="40"/>
        <v>54.132061142475834</v>
      </c>
      <c r="P135" s="57">
        <v>-0.61890537421315628</v>
      </c>
      <c r="Q135" s="57">
        <v>-3.3808498266517972</v>
      </c>
      <c r="S135" s="57">
        <f t="shared" si="41"/>
        <v>-0.11508669721253904</v>
      </c>
      <c r="T135" s="57">
        <f t="shared" si="42"/>
        <v>-8.1213980631681712E-2</v>
      </c>
      <c r="V135" s="54">
        <v>130</v>
      </c>
      <c r="W135" s="54">
        <v>130</v>
      </c>
      <c r="Y135" s="121">
        <f t="shared" ref="Y135:Y198" si="44">(V135-0.5)/262</f>
        <v>0.49427480916030536</v>
      </c>
      <c r="Z135" s="121">
        <f t="shared" ref="Z135:Z198" si="45">(W135-0.5)/262</f>
        <v>0.49427480916030536</v>
      </c>
      <c r="AB135" s="121">
        <f t="shared" ref="AB135:AC198" si="46">_xlfn.NORM.S.INV(Y135)</f>
        <v>-1.4351417865196142E-2</v>
      </c>
      <c r="AC135" s="121">
        <f t="shared" si="46"/>
        <v>-1.4351417865196142E-2</v>
      </c>
    </row>
    <row r="136" spans="2:29" x14ac:dyDescent="0.2">
      <c r="B136" s="116">
        <v>44021</v>
      </c>
      <c r="C136" s="61">
        <v>131</v>
      </c>
      <c r="D136" s="117">
        <v>159.1315002</v>
      </c>
      <c r="E136" s="117">
        <v>507.76000979999998</v>
      </c>
      <c r="G136" s="119">
        <f t="shared" si="36"/>
        <v>134.70408935449831</v>
      </c>
      <c r="H136" s="120">
        <f t="shared" si="43"/>
        <v>0.15350455952970207</v>
      </c>
      <c r="I136" s="121"/>
      <c r="J136" s="119">
        <f t="shared" si="37"/>
        <v>449.43466933683811</v>
      </c>
      <c r="K136" s="120">
        <f t="shared" si="38"/>
        <v>0.11486792842574478</v>
      </c>
      <c r="M136" s="57">
        <f t="shared" si="39"/>
        <v>24.427410845501697</v>
      </c>
      <c r="N136" s="57">
        <f t="shared" si="40"/>
        <v>58.325340463161865</v>
      </c>
      <c r="P136" s="57">
        <v>-0.53418752476949294</v>
      </c>
      <c r="Q136" s="57">
        <v>-3.3378045439076232</v>
      </c>
      <c r="S136" s="57">
        <f t="shared" si="41"/>
        <v>-0.10763637825709137</v>
      </c>
      <c r="T136" s="57">
        <f t="shared" si="42"/>
        <v>-7.9790788172236379E-2</v>
      </c>
      <c r="V136" s="54">
        <v>131</v>
      </c>
      <c r="W136" s="54">
        <v>131</v>
      </c>
      <c r="Y136" s="121">
        <f t="shared" si="44"/>
        <v>0.49809160305343514</v>
      </c>
      <c r="Z136" s="121">
        <f t="shared" si="45"/>
        <v>0.49809160305343514</v>
      </c>
      <c r="AB136" s="121">
        <f t="shared" si="46"/>
        <v>-4.7836599898194694E-3</v>
      </c>
      <c r="AC136" s="121">
        <f t="shared" si="46"/>
        <v>-4.7836599898194694E-3</v>
      </c>
    </row>
    <row r="137" spans="2:29" x14ac:dyDescent="0.2">
      <c r="B137" s="116">
        <v>44022</v>
      </c>
      <c r="C137" s="61">
        <v>132</v>
      </c>
      <c r="D137" s="117">
        <v>160</v>
      </c>
      <c r="E137" s="117">
        <v>548.72998050000001</v>
      </c>
      <c r="G137" s="119">
        <f t="shared" si="36"/>
        <v>135.02973047977648</v>
      </c>
      <c r="H137" s="120">
        <f t="shared" si="43"/>
        <v>0.15606418450139703</v>
      </c>
      <c r="I137" s="121"/>
      <c r="J137" s="119">
        <f t="shared" si="37"/>
        <v>450.22140101615207</v>
      </c>
      <c r="K137" s="120">
        <f t="shared" si="38"/>
        <v>0.17952104493012649</v>
      </c>
      <c r="M137" s="57">
        <f t="shared" si="39"/>
        <v>24.970269520223525</v>
      </c>
      <c r="N137" s="57">
        <f t="shared" si="40"/>
        <v>98.508579483847939</v>
      </c>
      <c r="P137" s="57">
        <v>-0.38782926419922603</v>
      </c>
      <c r="Q137" s="57">
        <v>-2.8416494784191855</v>
      </c>
      <c r="S137" s="57">
        <f t="shared" si="41"/>
        <v>-9.4765233272017982E-2</v>
      </c>
      <c r="T137" s="57">
        <f t="shared" si="42"/>
        <v>-6.3386571428781013E-2</v>
      </c>
      <c r="V137" s="54">
        <v>132</v>
      </c>
      <c r="W137" s="54">
        <v>132</v>
      </c>
      <c r="Y137" s="121">
        <f t="shared" si="44"/>
        <v>0.50190839694656486</v>
      </c>
      <c r="Z137" s="121">
        <f t="shared" si="45"/>
        <v>0.50190839694656486</v>
      </c>
      <c r="AB137" s="121">
        <f t="shared" si="46"/>
        <v>4.7836599898194694E-3</v>
      </c>
      <c r="AC137" s="121">
        <f t="shared" si="46"/>
        <v>4.7836599898194694E-3</v>
      </c>
    </row>
    <row r="138" spans="2:29" x14ac:dyDescent="0.2">
      <c r="B138" s="116">
        <v>44025</v>
      </c>
      <c r="C138" s="61">
        <v>133</v>
      </c>
      <c r="D138" s="117">
        <v>155.1999969</v>
      </c>
      <c r="E138" s="117">
        <v>525.5</v>
      </c>
      <c r="G138" s="119">
        <f t="shared" si="36"/>
        <v>135.35537160505464</v>
      </c>
      <c r="H138" s="120">
        <f t="shared" si="43"/>
        <v>0.12786485625854649</v>
      </c>
      <c r="I138" s="121"/>
      <c r="J138" s="119">
        <f t="shared" si="37"/>
        <v>451.00813269546603</v>
      </c>
      <c r="K138" s="120">
        <f t="shared" si="38"/>
        <v>0.14175426699245283</v>
      </c>
      <c r="M138" s="57">
        <f t="shared" si="39"/>
        <v>19.844625294945359</v>
      </c>
      <c r="N138" s="57">
        <f t="shared" si="40"/>
        <v>74.491867304533969</v>
      </c>
      <c r="P138" s="57">
        <v>-0.22401159312838104</v>
      </c>
      <c r="Q138" s="57">
        <v>-2.8075961059658425</v>
      </c>
      <c r="S138" s="57">
        <f t="shared" si="41"/>
        <v>-8.0358660064231036E-2</v>
      </c>
      <c r="T138" s="57">
        <f t="shared" si="42"/>
        <v>-6.2260675632432906E-2</v>
      </c>
      <c r="V138" s="54">
        <v>133</v>
      </c>
      <c r="W138" s="54">
        <v>133</v>
      </c>
      <c r="Y138" s="121">
        <f t="shared" si="44"/>
        <v>0.50572519083969469</v>
      </c>
      <c r="Z138" s="121">
        <f t="shared" si="45"/>
        <v>0.50572519083969469</v>
      </c>
      <c r="AB138" s="121">
        <f t="shared" si="46"/>
        <v>1.4351417865196279E-2</v>
      </c>
      <c r="AC138" s="121">
        <f t="shared" si="46"/>
        <v>1.4351417865196279E-2</v>
      </c>
    </row>
    <row r="139" spans="2:29" x14ac:dyDescent="0.2">
      <c r="B139" s="116">
        <v>44026</v>
      </c>
      <c r="C139" s="61">
        <v>134</v>
      </c>
      <c r="D139" s="117">
        <v>154.1999969</v>
      </c>
      <c r="E139" s="117">
        <v>524.88000490000002</v>
      </c>
      <c r="G139" s="119">
        <f t="shared" si="36"/>
        <v>135.68101273033278</v>
      </c>
      <c r="H139" s="120">
        <f t="shared" si="43"/>
        <v>0.12009717601795374</v>
      </c>
      <c r="I139" s="121"/>
      <c r="J139" s="119">
        <f t="shared" si="37"/>
        <v>451.79486437477999</v>
      </c>
      <c r="K139" s="120">
        <f t="shared" si="38"/>
        <v>0.1392416168322971</v>
      </c>
      <c r="M139" s="57">
        <f t="shared" si="39"/>
        <v>18.51898416966722</v>
      </c>
      <c r="N139" s="57">
        <f t="shared" si="40"/>
        <v>73.085140525220027</v>
      </c>
      <c r="P139" s="57">
        <v>-0.16659269000584231</v>
      </c>
      <c r="Q139" s="57">
        <v>-2.2729005953615342</v>
      </c>
      <c r="S139" s="57">
        <f t="shared" si="41"/>
        <v>-7.5309084972982526E-2</v>
      </c>
      <c r="T139" s="57">
        <f t="shared" si="42"/>
        <v>-4.4582208439780578E-2</v>
      </c>
      <c r="V139" s="54">
        <v>134</v>
      </c>
      <c r="W139" s="54">
        <v>134</v>
      </c>
      <c r="Y139" s="121">
        <f t="shared" si="44"/>
        <v>0.50954198473282442</v>
      </c>
      <c r="Z139" s="121">
        <f t="shared" si="45"/>
        <v>0.50954198473282442</v>
      </c>
      <c r="AB139" s="121">
        <f t="shared" si="46"/>
        <v>2.3920489708433315E-2</v>
      </c>
      <c r="AC139" s="121">
        <f t="shared" si="46"/>
        <v>2.3920489708433315E-2</v>
      </c>
    </row>
    <row r="140" spans="2:29" x14ac:dyDescent="0.2">
      <c r="B140" s="116">
        <v>44027</v>
      </c>
      <c r="C140" s="61">
        <v>135</v>
      </c>
      <c r="D140" s="117">
        <v>150.4434967</v>
      </c>
      <c r="E140" s="117">
        <v>523.26000980000003</v>
      </c>
      <c r="G140" s="119">
        <f t="shared" si="36"/>
        <v>136.00665385561098</v>
      </c>
      <c r="H140" s="120">
        <f t="shared" si="43"/>
        <v>9.5961893741260129E-2</v>
      </c>
      <c r="I140" s="121"/>
      <c r="J140" s="119">
        <f t="shared" si="37"/>
        <v>452.58159605409389</v>
      </c>
      <c r="K140" s="120">
        <f t="shared" si="38"/>
        <v>0.13507321870998851</v>
      </c>
      <c r="M140" s="57">
        <f t="shared" si="39"/>
        <v>14.43684284438902</v>
      </c>
      <c r="N140" s="57">
        <f t="shared" si="40"/>
        <v>70.678413745906141</v>
      </c>
      <c r="P140" s="57">
        <v>-0.11217621586821735</v>
      </c>
      <c r="Q140" s="57">
        <v>-2.207978881849499</v>
      </c>
      <c r="S140" s="57">
        <f t="shared" si="41"/>
        <v>-7.0523551683144045E-2</v>
      </c>
      <c r="T140" s="57">
        <f t="shared" si="42"/>
        <v>-4.2435722524617109E-2</v>
      </c>
      <c r="V140" s="54">
        <v>135</v>
      </c>
      <c r="W140" s="54">
        <v>135</v>
      </c>
      <c r="Y140" s="121">
        <f t="shared" si="44"/>
        <v>0.51335877862595425</v>
      </c>
      <c r="Z140" s="121">
        <f t="shared" si="45"/>
        <v>0.51335877862595425</v>
      </c>
      <c r="AB140" s="121">
        <f t="shared" si="46"/>
        <v>3.3491752434063569E-2</v>
      </c>
      <c r="AC140" s="121">
        <f t="shared" si="46"/>
        <v>3.3491752434063569E-2</v>
      </c>
    </row>
    <row r="141" spans="2:29" x14ac:dyDescent="0.2">
      <c r="B141" s="116">
        <v>44028</v>
      </c>
      <c r="C141" s="61">
        <v>136</v>
      </c>
      <c r="D141" s="117">
        <v>149.99499510000001</v>
      </c>
      <c r="E141" s="117">
        <v>527.39001459999997</v>
      </c>
      <c r="G141" s="119">
        <f t="shared" si="36"/>
        <v>136.33229498088912</v>
      </c>
      <c r="H141" s="120">
        <f t="shared" si="43"/>
        <v>9.1087706693160811E-2</v>
      </c>
      <c r="I141" s="121"/>
      <c r="J141" s="119">
        <f t="shared" si="37"/>
        <v>453.36832773340785</v>
      </c>
      <c r="K141" s="120">
        <f t="shared" si="38"/>
        <v>0.14035473713459293</v>
      </c>
      <c r="M141" s="57">
        <f t="shared" si="39"/>
        <v>13.662700119110895</v>
      </c>
      <c r="N141" s="57">
        <f t="shared" si="40"/>
        <v>74.02168686659212</v>
      </c>
      <c r="P141" s="57">
        <v>-0.1072602630865731</v>
      </c>
      <c r="Q141" s="57">
        <v>-1.7601205992096993</v>
      </c>
      <c r="S141" s="57">
        <f t="shared" si="41"/>
        <v>-7.0091229375227979E-2</v>
      </c>
      <c r="T141" s="57">
        <f t="shared" si="42"/>
        <v>-2.7628326914249851E-2</v>
      </c>
      <c r="V141" s="54">
        <v>136</v>
      </c>
      <c r="W141" s="54">
        <v>136</v>
      </c>
      <c r="Y141" s="121">
        <f t="shared" si="44"/>
        <v>0.51717557251908397</v>
      </c>
      <c r="Z141" s="121">
        <f t="shared" si="45"/>
        <v>0.51717557251908397</v>
      </c>
      <c r="AB141" s="121">
        <f t="shared" si="46"/>
        <v>4.3066084362190685E-2</v>
      </c>
      <c r="AC141" s="121">
        <f t="shared" si="46"/>
        <v>4.3066084362190685E-2</v>
      </c>
    </row>
    <row r="142" spans="2:29" x14ac:dyDescent="0.2">
      <c r="B142" s="116">
        <v>44029</v>
      </c>
      <c r="C142" s="61">
        <v>137</v>
      </c>
      <c r="D142" s="117">
        <v>148.09849550000001</v>
      </c>
      <c r="E142" s="117">
        <v>492.98999020000002</v>
      </c>
      <c r="G142" s="119">
        <f t="shared" si="36"/>
        <v>136.65793610616728</v>
      </c>
      <c r="H142" s="120">
        <f t="shared" si="43"/>
        <v>7.724966654933188E-2</v>
      </c>
      <c r="I142" s="121"/>
      <c r="J142" s="119">
        <f t="shared" si="37"/>
        <v>454.15505941272181</v>
      </c>
      <c r="K142" s="120">
        <f t="shared" si="38"/>
        <v>7.8774278503146389E-2</v>
      </c>
      <c r="M142" s="57">
        <f t="shared" si="39"/>
        <v>11.440559393832729</v>
      </c>
      <c r="N142" s="57">
        <f t="shared" si="40"/>
        <v>38.834930787278211</v>
      </c>
      <c r="P142" s="57">
        <v>-8.5228505284007383E-2</v>
      </c>
      <c r="Q142" s="57">
        <v>-1.6696480746754787</v>
      </c>
      <c r="S142" s="57">
        <f t="shared" si="41"/>
        <v>-6.815369644850465E-2</v>
      </c>
      <c r="T142" s="57">
        <f t="shared" si="42"/>
        <v>-2.4637062680504918E-2</v>
      </c>
      <c r="V142" s="54">
        <v>137</v>
      </c>
      <c r="W142" s="54">
        <v>137</v>
      </c>
      <c r="Y142" s="121">
        <f t="shared" si="44"/>
        <v>0.52099236641221369</v>
      </c>
      <c r="Z142" s="121">
        <f t="shared" si="45"/>
        <v>0.52099236641221369</v>
      </c>
      <c r="AB142" s="121">
        <f t="shared" si="46"/>
        <v>5.2644365783992113E-2</v>
      </c>
      <c r="AC142" s="121">
        <f t="shared" si="46"/>
        <v>5.2644365783992113E-2</v>
      </c>
    </row>
    <row r="143" spans="2:29" x14ac:dyDescent="0.2">
      <c r="B143" s="116">
        <v>44032</v>
      </c>
      <c r="C143" s="61">
        <v>138</v>
      </c>
      <c r="D143" s="117">
        <v>159.84199520000001</v>
      </c>
      <c r="E143" s="117">
        <v>502.4100037</v>
      </c>
      <c r="G143" s="119">
        <f t="shared" si="36"/>
        <v>136.98357723144545</v>
      </c>
      <c r="H143" s="120">
        <f t="shared" si="43"/>
        <v>0.143006335349814</v>
      </c>
      <c r="I143" s="121"/>
      <c r="J143" s="119">
        <f t="shared" si="37"/>
        <v>454.94179109203577</v>
      </c>
      <c r="K143" s="120">
        <f t="shared" si="38"/>
        <v>9.4481025971585836E-2</v>
      </c>
      <c r="M143" s="57">
        <f t="shared" si="39"/>
        <v>22.858417968554562</v>
      </c>
      <c r="N143" s="57">
        <f t="shared" si="40"/>
        <v>47.468212607964233</v>
      </c>
      <c r="P143" s="57">
        <v>1.8474674917456468E-2</v>
      </c>
      <c r="Q143" s="57">
        <v>-1.5768815785237393</v>
      </c>
      <c r="S143" s="57">
        <f t="shared" si="41"/>
        <v>-5.9033755677239445E-2</v>
      </c>
      <c r="T143" s="57">
        <f t="shared" si="42"/>
        <v>-2.1569953594546158E-2</v>
      </c>
      <c r="V143" s="54">
        <v>138</v>
      </c>
      <c r="W143" s="54">
        <v>138</v>
      </c>
      <c r="Y143" s="121">
        <f t="shared" si="44"/>
        <v>0.52480916030534353</v>
      </c>
      <c r="Z143" s="121">
        <f t="shared" si="45"/>
        <v>0.52480916030534353</v>
      </c>
      <c r="AB143" s="121">
        <f t="shared" si="46"/>
        <v>6.2227479530504601E-2</v>
      </c>
      <c r="AC143" s="121">
        <f t="shared" si="46"/>
        <v>6.2227479530504601E-2</v>
      </c>
    </row>
    <row r="144" spans="2:29" x14ac:dyDescent="0.2">
      <c r="B144" s="116">
        <v>44033</v>
      </c>
      <c r="C144" s="61">
        <v>139</v>
      </c>
      <c r="D144" s="117">
        <v>156.91450499999999</v>
      </c>
      <c r="E144" s="117">
        <v>490.10000609999997</v>
      </c>
      <c r="G144" s="119">
        <f t="shared" si="36"/>
        <v>137.30921835672362</v>
      </c>
      <c r="H144" s="120">
        <f t="shared" si="43"/>
        <v>0.12494247516044724</v>
      </c>
      <c r="I144" s="121"/>
      <c r="J144" s="119">
        <f t="shared" si="37"/>
        <v>455.72852277134973</v>
      </c>
      <c r="K144" s="120">
        <f t="shared" si="38"/>
        <v>7.0131570905626731E-2</v>
      </c>
      <c r="M144" s="57">
        <f t="shared" si="39"/>
        <v>19.605286643276372</v>
      </c>
      <c r="N144" s="57">
        <f t="shared" si="40"/>
        <v>34.371483328650243</v>
      </c>
      <c r="P144" s="57">
        <v>0.10416197825549034</v>
      </c>
      <c r="Q144" s="57">
        <v>-0.7983640577331812</v>
      </c>
      <c r="S144" s="57">
        <f t="shared" si="41"/>
        <v>-5.1498180299761553E-2</v>
      </c>
      <c r="T144" s="57">
        <f t="shared" si="42"/>
        <v>4.1699229842679921E-3</v>
      </c>
      <c r="V144" s="54">
        <v>139</v>
      </c>
      <c r="W144" s="54">
        <v>139</v>
      </c>
      <c r="Y144" s="121">
        <f t="shared" si="44"/>
        <v>0.52862595419847325</v>
      </c>
      <c r="Z144" s="121">
        <f t="shared" si="45"/>
        <v>0.52862595419847325</v>
      </c>
      <c r="AB144" s="121">
        <f t="shared" si="46"/>
        <v>7.1816311545650643E-2</v>
      </c>
      <c r="AC144" s="121">
        <f t="shared" si="46"/>
        <v>7.1816311545650643E-2</v>
      </c>
    </row>
    <row r="145" spans="2:29" x14ac:dyDescent="0.2">
      <c r="B145" s="116">
        <v>44034</v>
      </c>
      <c r="C145" s="61">
        <v>140</v>
      </c>
      <c r="D145" s="117">
        <v>154.99549870000001</v>
      </c>
      <c r="E145" s="117">
        <v>489.82000729999999</v>
      </c>
      <c r="G145" s="119">
        <f t="shared" si="36"/>
        <v>137.63485948200179</v>
      </c>
      <c r="H145" s="120">
        <f t="shared" si="43"/>
        <v>0.11200737675356907</v>
      </c>
      <c r="I145" s="121"/>
      <c r="J145" s="119">
        <f t="shared" si="37"/>
        <v>456.51525445066363</v>
      </c>
      <c r="K145" s="120">
        <f t="shared" si="38"/>
        <v>6.7993859689235187E-2</v>
      </c>
      <c r="M145" s="57">
        <f t="shared" si="39"/>
        <v>17.360639217998227</v>
      </c>
      <c r="N145" s="57">
        <f t="shared" si="40"/>
        <v>33.304752849336353</v>
      </c>
      <c r="P145" s="57">
        <v>0.12076834852666707</v>
      </c>
      <c r="Q145" s="57">
        <v>-0.71695756781491582</v>
      </c>
      <c r="S145" s="57">
        <f t="shared" si="41"/>
        <v>-5.0037770763577502E-2</v>
      </c>
      <c r="T145" s="57">
        <f t="shared" si="42"/>
        <v>6.8614398059868263E-3</v>
      </c>
      <c r="V145" s="54">
        <v>140</v>
      </c>
      <c r="W145" s="54">
        <v>140</v>
      </c>
      <c r="Y145" s="121">
        <f t="shared" si="44"/>
        <v>0.53244274809160308</v>
      </c>
      <c r="Z145" s="121">
        <f t="shared" si="45"/>
        <v>0.53244274809160308</v>
      </c>
      <c r="AB145" s="121">
        <f t="shared" si="46"/>
        <v>8.1411751464479085E-2</v>
      </c>
      <c r="AC145" s="121">
        <f t="shared" si="46"/>
        <v>8.1411751464479085E-2</v>
      </c>
    </row>
    <row r="146" spans="2:29" x14ac:dyDescent="0.2">
      <c r="B146" s="116">
        <v>44035</v>
      </c>
      <c r="C146" s="61">
        <v>141</v>
      </c>
      <c r="D146" s="117">
        <v>149.32749939999999</v>
      </c>
      <c r="E146" s="117">
        <v>477.57998659999998</v>
      </c>
      <c r="G146" s="119">
        <f t="shared" si="36"/>
        <v>137.96050060727995</v>
      </c>
      <c r="H146" s="120">
        <f t="shared" si="43"/>
        <v>7.6121269279890186E-2</v>
      </c>
      <c r="I146" s="121"/>
      <c r="J146" s="119">
        <f t="shared" si="37"/>
        <v>457.30198612997759</v>
      </c>
      <c r="K146" s="120">
        <f t="shared" si="38"/>
        <v>4.2459904181467202E-2</v>
      </c>
      <c r="M146" s="57">
        <f t="shared" si="39"/>
        <v>11.36699879272004</v>
      </c>
      <c r="N146" s="57">
        <f t="shared" si="40"/>
        <v>20.278000470022391</v>
      </c>
      <c r="P146" s="57">
        <v>0.32569594741400465</v>
      </c>
      <c r="Q146" s="57">
        <v>-0.59950526105893687</v>
      </c>
      <c r="S146" s="57">
        <f t="shared" si="41"/>
        <v>-3.2015878275619546E-2</v>
      </c>
      <c r="T146" s="57">
        <f t="shared" si="42"/>
        <v>1.0744727977492527E-2</v>
      </c>
      <c r="V146" s="54">
        <v>141</v>
      </c>
      <c r="W146" s="54">
        <v>141</v>
      </c>
      <c r="Y146" s="121">
        <f t="shared" si="44"/>
        <v>0.5362595419847328</v>
      </c>
      <c r="Z146" s="121">
        <f t="shared" si="45"/>
        <v>0.5362595419847328</v>
      </c>
      <c r="AB146" s="121">
        <f t="shared" si="46"/>
        <v>9.1014693197598751E-2</v>
      </c>
      <c r="AC146" s="121">
        <f t="shared" si="46"/>
        <v>9.1014693197598751E-2</v>
      </c>
    </row>
    <row r="147" spans="2:29" x14ac:dyDescent="0.2">
      <c r="B147" s="116">
        <v>44036</v>
      </c>
      <c r="C147" s="61">
        <v>142</v>
      </c>
      <c r="D147" s="117">
        <v>150.44549559999999</v>
      </c>
      <c r="E147" s="117">
        <v>480.4500122</v>
      </c>
      <c r="G147" s="119">
        <f t="shared" si="36"/>
        <v>138.28614173255812</v>
      </c>
      <c r="H147" s="120">
        <f t="shared" si="43"/>
        <v>8.0822319199045978E-2</v>
      </c>
      <c r="I147" s="121"/>
      <c r="J147" s="119">
        <f t="shared" si="37"/>
        <v>458.08871780929155</v>
      </c>
      <c r="K147" s="120">
        <f t="shared" si="38"/>
        <v>4.6542395302094343E-2</v>
      </c>
      <c r="M147" s="57">
        <f t="shared" si="39"/>
        <v>12.159353867441865</v>
      </c>
      <c r="N147" s="57">
        <f t="shared" si="40"/>
        <v>22.361294390708451</v>
      </c>
      <c r="P147" s="57">
        <v>0.70361113468811709</v>
      </c>
      <c r="Q147" s="57">
        <v>-5.7854008873562179E-2</v>
      </c>
      <c r="S147" s="57">
        <f t="shared" si="41"/>
        <v>1.2190149822908869E-3</v>
      </c>
      <c r="T147" s="57">
        <f t="shared" si="42"/>
        <v>2.8653170636373241E-2</v>
      </c>
      <c r="V147" s="54">
        <v>142</v>
      </c>
      <c r="W147" s="54">
        <v>142</v>
      </c>
      <c r="Y147" s="121">
        <f t="shared" si="44"/>
        <v>0.54007633587786263</v>
      </c>
      <c r="Z147" s="121">
        <f t="shared" si="45"/>
        <v>0.54007633587786263</v>
      </c>
      <c r="AB147" s="121">
        <f t="shared" si="46"/>
        <v>0.10062603552282023</v>
      </c>
      <c r="AC147" s="121">
        <f t="shared" si="46"/>
        <v>0.10062603552282023</v>
      </c>
    </row>
    <row r="148" spans="2:29" x14ac:dyDescent="0.2">
      <c r="B148" s="116">
        <v>44039</v>
      </c>
      <c r="C148" s="61">
        <v>143</v>
      </c>
      <c r="D148" s="117">
        <v>152.76049800000001</v>
      </c>
      <c r="E148" s="117">
        <v>495.64999390000003</v>
      </c>
      <c r="G148" s="119">
        <f t="shared" si="36"/>
        <v>138.61178285783629</v>
      </c>
      <c r="H148" s="120">
        <f t="shared" si="43"/>
        <v>9.2620247560097124E-2</v>
      </c>
      <c r="I148" s="121"/>
      <c r="J148" s="119">
        <f t="shared" si="37"/>
        <v>458.87544948860551</v>
      </c>
      <c r="K148" s="120">
        <f t="shared" si="38"/>
        <v>7.4194582596552941E-2</v>
      </c>
      <c r="M148" s="57">
        <f t="shared" si="39"/>
        <v>14.148715142163724</v>
      </c>
      <c r="N148" s="57">
        <f t="shared" si="40"/>
        <v>36.774544411394515</v>
      </c>
      <c r="P148" s="57">
        <v>0.77110250019566706</v>
      </c>
      <c r="Q148" s="57">
        <v>0.2591779976734756</v>
      </c>
      <c r="S148" s="57">
        <f t="shared" si="41"/>
        <v>7.1543899129815694E-3</v>
      </c>
      <c r="T148" s="57">
        <f t="shared" si="42"/>
        <v>3.9135098791012561E-2</v>
      </c>
      <c r="V148" s="54">
        <v>143</v>
      </c>
      <c r="W148" s="54">
        <v>143</v>
      </c>
      <c r="Y148" s="121">
        <f t="shared" si="44"/>
        <v>0.54389312977099236</v>
      </c>
      <c r="Z148" s="121">
        <f t="shared" si="45"/>
        <v>0.54389312977099236</v>
      </c>
      <c r="AB148" s="121">
        <f t="shared" si="46"/>
        <v>0.11024668268502609</v>
      </c>
      <c r="AC148" s="121">
        <f t="shared" si="46"/>
        <v>0.11024668268502609</v>
      </c>
    </row>
    <row r="149" spans="2:29" x14ac:dyDescent="0.2">
      <c r="B149" s="116">
        <v>44040</v>
      </c>
      <c r="C149" s="61">
        <v>144</v>
      </c>
      <c r="D149" s="117">
        <v>150.0164948</v>
      </c>
      <c r="E149" s="117">
        <v>488.51000979999998</v>
      </c>
      <c r="G149" s="119">
        <f t="shared" si="36"/>
        <v>138.93742398311446</v>
      </c>
      <c r="H149" s="120">
        <f t="shared" si="43"/>
        <v>7.3852350914184586E-2</v>
      </c>
      <c r="I149" s="121"/>
      <c r="J149" s="119">
        <f t="shared" si="37"/>
        <v>459.66218116791947</v>
      </c>
      <c r="K149" s="120">
        <f t="shared" si="38"/>
        <v>5.9052686850554086E-2</v>
      </c>
      <c r="M149" s="57">
        <f t="shared" si="39"/>
        <v>11.079070816885547</v>
      </c>
      <c r="N149" s="57">
        <f t="shared" si="40"/>
        <v>28.847828632080507</v>
      </c>
      <c r="P149" s="57">
        <v>0.89919012436115509</v>
      </c>
      <c r="Q149" s="57">
        <v>0.77997524944083807</v>
      </c>
      <c r="S149" s="57">
        <f t="shared" si="41"/>
        <v>1.8418765254720981E-2</v>
      </c>
      <c r="T149" s="57">
        <f t="shared" si="42"/>
        <v>5.6354052282855525E-2</v>
      </c>
      <c r="V149" s="54">
        <v>144</v>
      </c>
      <c r="W149" s="54">
        <v>144</v>
      </c>
      <c r="Y149" s="121">
        <f t="shared" si="44"/>
        <v>0.54770992366412219</v>
      </c>
      <c r="Z149" s="121">
        <f t="shared" si="45"/>
        <v>0.54770992366412219</v>
      </c>
      <c r="AB149" s="121">
        <f t="shared" si="46"/>
        <v>0.11987754500533426</v>
      </c>
      <c r="AC149" s="121">
        <f t="shared" si="46"/>
        <v>0.11987754500533426</v>
      </c>
    </row>
    <row r="150" spans="2:29" x14ac:dyDescent="0.2">
      <c r="B150" s="116">
        <v>44041</v>
      </c>
      <c r="C150" s="61">
        <v>145</v>
      </c>
      <c r="D150" s="117">
        <v>151.67649840000001</v>
      </c>
      <c r="E150" s="117">
        <v>484.48001099999999</v>
      </c>
      <c r="G150" s="119">
        <f t="shared" si="36"/>
        <v>139.2630651083926</v>
      </c>
      <c r="H150" s="120">
        <f t="shared" si="43"/>
        <v>8.1841507567446695E-2</v>
      </c>
      <c r="I150" s="121"/>
      <c r="J150" s="119">
        <f t="shared" si="37"/>
        <v>460.44891284723337</v>
      </c>
      <c r="K150" s="120">
        <f t="shared" si="38"/>
        <v>4.9601836210259286E-2</v>
      </c>
      <c r="M150" s="57">
        <f t="shared" si="39"/>
        <v>12.413433291607419</v>
      </c>
      <c r="N150" s="57">
        <f t="shared" si="40"/>
        <v>24.031098152766617</v>
      </c>
      <c r="P150" s="57">
        <v>0.92519554055049014</v>
      </c>
      <c r="Q150" s="57">
        <v>0.82529673883658461</v>
      </c>
      <c r="S150" s="57">
        <f t="shared" si="41"/>
        <v>2.0705752547859835E-2</v>
      </c>
      <c r="T150" s="57">
        <f t="shared" si="42"/>
        <v>5.7852502237109527E-2</v>
      </c>
      <c r="V150" s="54">
        <v>145</v>
      </c>
      <c r="W150" s="54">
        <v>145</v>
      </c>
      <c r="Y150" s="121">
        <f t="shared" si="44"/>
        <v>0.55152671755725191</v>
      </c>
      <c r="Z150" s="121">
        <f t="shared" si="45"/>
        <v>0.55152671755725191</v>
      </c>
      <c r="AB150" s="121">
        <f t="shared" si="46"/>
        <v>0.12951953950063169</v>
      </c>
      <c r="AC150" s="121">
        <f t="shared" si="46"/>
        <v>0.12951953950063169</v>
      </c>
    </row>
    <row r="151" spans="2:29" x14ac:dyDescent="0.2">
      <c r="B151" s="116">
        <v>44042</v>
      </c>
      <c r="C151" s="61">
        <v>146</v>
      </c>
      <c r="D151" s="117">
        <v>152.5939941</v>
      </c>
      <c r="E151" s="117">
        <v>485.7999878</v>
      </c>
      <c r="G151" s="119">
        <f t="shared" si="36"/>
        <v>139.58870623367079</v>
      </c>
      <c r="H151" s="120">
        <f t="shared" si="43"/>
        <v>8.5228045461647764E-2</v>
      </c>
      <c r="I151" s="121"/>
      <c r="J151" s="119">
        <f t="shared" si="37"/>
        <v>461.23564452654733</v>
      </c>
      <c r="K151" s="120">
        <f t="shared" si="38"/>
        <v>5.056472599905789E-2</v>
      </c>
      <c r="M151" s="57">
        <f t="shared" si="39"/>
        <v>13.005287866329212</v>
      </c>
      <c r="N151" s="57">
        <f t="shared" si="40"/>
        <v>24.564343273452664</v>
      </c>
      <c r="P151" s="57">
        <v>1.0007924008216946</v>
      </c>
      <c r="Q151" s="57">
        <v>0.90890087044039092</v>
      </c>
      <c r="S151" s="57">
        <f t="shared" si="41"/>
        <v>2.7353946815650135E-2</v>
      </c>
      <c r="T151" s="57">
        <f t="shared" si="42"/>
        <v>6.0616678985213626E-2</v>
      </c>
      <c r="V151" s="54">
        <v>146</v>
      </c>
      <c r="W151" s="54">
        <v>146</v>
      </c>
      <c r="Y151" s="121">
        <f t="shared" si="44"/>
        <v>0.55534351145038163</v>
      </c>
      <c r="Z151" s="121">
        <f t="shared" si="45"/>
        <v>0.55534351145038163</v>
      </c>
      <c r="AB151" s="121">
        <f t="shared" si="46"/>
        <v>0.13917359051460698</v>
      </c>
      <c r="AC151" s="121">
        <f t="shared" si="46"/>
        <v>0.13917359051460698</v>
      </c>
    </row>
    <row r="152" spans="2:29" x14ac:dyDescent="0.2">
      <c r="B152" s="116">
        <v>44043</v>
      </c>
      <c r="C152" s="61">
        <v>147</v>
      </c>
      <c r="D152" s="117">
        <v>158.2339935</v>
      </c>
      <c r="E152" s="117">
        <v>488.88000490000002</v>
      </c>
      <c r="G152" s="119">
        <f t="shared" si="36"/>
        <v>139.91434735894893</v>
      </c>
      <c r="H152" s="120">
        <f t="shared" si="43"/>
        <v>0.11577566700957381</v>
      </c>
      <c r="I152" s="121"/>
      <c r="J152" s="119">
        <f t="shared" si="37"/>
        <v>462.02237620586129</v>
      </c>
      <c r="K152" s="120">
        <f t="shared" si="38"/>
        <v>5.4937056997519114E-2</v>
      </c>
      <c r="M152" s="57">
        <f t="shared" si="39"/>
        <v>18.319646141051066</v>
      </c>
      <c r="N152" s="57">
        <f t="shared" si="40"/>
        <v>26.857628694138725</v>
      </c>
      <c r="P152" s="57">
        <v>1.0521128163849767</v>
      </c>
      <c r="Q152" s="57">
        <v>1.0051975495453007</v>
      </c>
      <c r="S152" s="57">
        <f t="shared" si="41"/>
        <v>3.1867204262380225E-2</v>
      </c>
      <c r="T152" s="57">
        <f t="shared" si="42"/>
        <v>6.3800505384641409E-2</v>
      </c>
      <c r="V152" s="54">
        <v>147</v>
      </c>
      <c r="W152" s="54">
        <v>147</v>
      </c>
      <c r="Y152" s="121">
        <f t="shared" si="44"/>
        <v>0.55916030534351147</v>
      </c>
      <c r="Z152" s="121">
        <f t="shared" si="45"/>
        <v>0.55916030534351147</v>
      </c>
      <c r="AB152" s="121">
        <f t="shared" si="46"/>
        <v>0.14884063036143219</v>
      </c>
      <c r="AC152" s="121">
        <f t="shared" si="46"/>
        <v>0.14884063036143219</v>
      </c>
    </row>
    <row r="153" spans="2:29" x14ac:dyDescent="0.2">
      <c r="B153" s="116">
        <v>44046</v>
      </c>
      <c r="C153" s="61">
        <v>148</v>
      </c>
      <c r="D153" s="117">
        <v>155.59449770000001</v>
      </c>
      <c r="E153" s="117">
        <v>498.61999509999998</v>
      </c>
      <c r="G153" s="119">
        <f t="shared" si="36"/>
        <v>140.2399884842271</v>
      </c>
      <c r="H153" s="120">
        <f t="shared" si="43"/>
        <v>9.8682854745787751E-2</v>
      </c>
      <c r="I153" s="121"/>
      <c r="J153" s="119">
        <f t="shared" si="37"/>
        <v>462.80910788517525</v>
      </c>
      <c r="K153" s="120">
        <f t="shared" si="38"/>
        <v>7.1819998328873133E-2</v>
      </c>
      <c r="M153" s="57">
        <f t="shared" si="39"/>
        <v>15.354509215772907</v>
      </c>
      <c r="N153" s="57">
        <f t="shared" si="40"/>
        <v>35.810887214824731</v>
      </c>
      <c r="P153" s="57">
        <v>1.0535491652723294</v>
      </c>
      <c r="Q153" s="57">
        <v>1.1366837287548037</v>
      </c>
      <c r="S153" s="57">
        <f t="shared" si="41"/>
        <v>3.1993520704692614E-2</v>
      </c>
      <c r="T153" s="57">
        <f t="shared" si="42"/>
        <v>6.8147791006724343E-2</v>
      </c>
      <c r="V153" s="54">
        <v>148</v>
      </c>
      <c r="W153" s="54">
        <v>148</v>
      </c>
      <c r="Y153" s="121">
        <f t="shared" si="44"/>
        <v>0.56297709923664119</v>
      </c>
      <c r="Z153" s="121">
        <f t="shared" si="45"/>
        <v>0.56297709923664119</v>
      </c>
      <c r="AB153" s="121">
        <f t="shared" si="46"/>
        <v>0.15852159998329707</v>
      </c>
      <c r="AC153" s="121">
        <f t="shared" si="46"/>
        <v>0.15852159998329707</v>
      </c>
    </row>
    <row r="154" spans="2:29" x14ac:dyDescent="0.2">
      <c r="B154" s="116">
        <v>44047</v>
      </c>
      <c r="C154" s="61">
        <v>149</v>
      </c>
      <c r="D154" s="117">
        <v>156.94149780000001</v>
      </c>
      <c r="E154" s="117">
        <v>509.64001459999997</v>
      </c>
      <c r="G154" s="119">
        <f t="shared" si="36"/>
        <v>140.56562960950527</v>
      </c>
      <c r="H154" s="120">
        <f t="shared" si="43"/>
        <v>0.1043437740817505</v>
      </c>
      <c r="I154" s="121"/>
      <c r="J154" s="119">
        <f t="shared" si="37"/>
        <v>463.59583956448921</v>
      </c>
      <c r="K154" s="120">
        <f t="shared" si="38"/>
        <v>9.0346467538757427E-2</v>
      </c>
      <c r="M154" s="57">
        <f t="shared" si="39"/>
        <v>16.375868190494742</v>
      </c>
      <c r="N154" s="57">
        <f t="shared" si="40"/>
        <v>46.044175035510762</v>
      </c>
      <c r="P154" s="57">
        <v>1.0550309105226034</v>
      </c>
      <c r="Q154" s="57">
        <v>2.4211696014172048</v>
      </c>
      <c r="S154" s="57">
        <f t="shared" si="41"/>
        <v>3.2123829427090037E-2</v>
      </c>
      <c r="T154" s="57">
        <f t="shared" si="42"/>
        <v>0.11061633788796439</v>
      </c>
      <c r="V154" s="54">
        <v>149</v>
      </c>
      <c r="W154" s="54">
        <v>149</v>
      </c>
      <c r="Y154" s="121">
        <f t="shared" si="44"/>
        <v>0.56679389312977102</v>
      </c>
      <c r="Z154" s="121">
        <f t="shared" si="45"/>
        <v>0.56679389312977102</v>
      </c>
      <c r="AB154" s="121">
        <f t="shared" si="46"/>
        <v>0.16821744962304327</v>
      </c>
      <c r="AC154" s="121">
        <f t="shared" si="46"/>
        <v>0.16821744962304327</v>
      </c>
    </row>
    <row r="155" spans="2:29" x14ac:dyDescent="0.2">
      <c r="B155" s="116">
        <v>44048</v>
      </c>
      <c r="C155" s="61">
        <v>150</v>
      </c>
      <c r="D155" s="117">
        <v>160.25149540000001</v>
      </c>
      <c r="E155" s="117">
        <v>502.10998540000003</v>
      </c>
      <c r="G155" s="119">
        <f t="shared" si="36"/>
        <v>140.89127073478343</v>
      </c>
      <c r="H155" s="120">
        <f t="shared" si="43"/>
        <v>0.12081150704330074</v>
      </c>
      <c r="I155" s="121"/>
      <c r="J155" s="119">
        <f t="shared" si="37"/>
        <v>464.38257124380311</v>
      </c>
      <c r="K155" s="120">
        <f t="shared" si="38"/>
        <v>7.5137749204771967E-2</v>
      </c>
      <c r="M155" s="57">
        <f t="shared" si="39"/>
        <v>19.360224665216577</v>
      </c>
      <c r="N155" s="57">
        <f t="shared" si="40"/>
        <v>37.727414156196915</v>
      </c>
      <c r="P155" s="57">
        <v>1.0928274496393442</v>
      </c>
      <c r="Q155" s="57">
        <v>2.8117085909174193</v>
      </c>
      <c r="S155" s="57">
        <f t="shared" si="41"/>
        <v>3.5447760259624123E-2</v>
      </c>
      <c r="T155" s="57">
        <f t="shared" si="42"/>
        <v>0.12352860398409853</v>
      </c>
      <c r="V155" s="54">
        <v>150</v>
      </c>
      <c r="W155" s="54">
        <v>150</v>
      </c>
      <c r="Y155" s="121">
        <f t="shared" si="44"/>
        <v>0.57061068702290074</v>
      </c>
      <c r="Z155" s="121">
        <f t="shared" si="45"/>
        <v>0.57061068702290074</v>
      </c>
      <c r="AB155" s="121">
        <f t="shared" si="46"/>
        <v>0.17792913951318964</v>
      </c>
      <c r="AC155" s="121">
        <f t="shared" si="46"/>
        <v>0.17792913951318964</v>
      </c>
    </row>
    <row r="156" spans="2:29" x14ac:dyDescent="0.2">
      <c r="B156" s="116">
        <v>44049</v>
      </c>
      <c r="C156" s="61">
        <v>151</v>
      </c>
      <c r="D156" s="117">
        <v>161.25</v>
      </c>
      <c r="E156" s="117">
        <v>509.07998659999998</v>
      </c>
      <c r="G156" s="119">
        <f t="shared" si="36"/>
        <v>141.2169118600616</v>
      </c>
      <c r="H156" s="120">
        <f t="shared" si="43"/>
        <v>0.12423620551899783</v>
      </c>
      <c r="I156" s="121"/>
      <c r="J156" s="119">
        <f t="shared" si="37"/>
        <v>465.16930292311707</v>
      </c>
      <c r="K156" s="120">
        <f t="shared" si="38"/>
        <v>8.6254979242358046E-2</v>
      </c>
      <c r="M156" s="57">
        <f t="shared" si="39"/>
        <v>20.0330881399384</v>
      </c>
      <c r="N156" s="57">
        <f t="shared" si="40"/>
        <v>43.910683676882911</v>
      </c>
      <c r="P156" s="57">
        <v>1.2647121049593153</v>
      </c>
      <c r="Q156" s="57">
        <v>2.9713670393591087</v>
      </c>
      <c r="S156" s="57">
        <f t="shared" si="41"/>
        <v>5.0563766084731336E-2</v>
      </c>
      <c r="T156" s="57">
        <f t="shared" si="42"/>
        <v>0.12880734036177297</v>
      </c>
      <c r="V156" s="54">
        <v>151</v>
      </c>
      <c r="W156" s="54">
        <v>151</v>
      </c>
      <c r="Y156" s="121">
        <f t="shared" si="44"/>
        <v>0.57442748091603058</v>
      </c>
      <c r="Z156" s="121">
        <f t="shared" si="45"/>
        <v>0.57442748091603058</v>
      </c>
      <c r="AB156" s="121">
        <f t="shared" si="46"/>
        <v>0.18765764058270851</v>
      </c>
      <c r="AC156" s="121">
        <f t="shared" si="46"/>
        <v>0.18765764058270851</v>
      </c>
    </row>
    <row r="157" spans="2:29" x14ac:dyDescent="0.2">
      <c r="B157" s="116">
        <v>44050</v>
      </c>
      <c r="C157" s="61">
        <v>152</v>
      </c>
      <c r="D157" s="117">
        <v>158.37300110000001</v>
      </c>
      <c r="E157" s="117">
        <v>494.73001099999999</v>
      </c>
      <c r="G157" s="119">
        <f t="shared" si="36"/>
        <v>141.54255298533977</v>
      </c>
      <c r="H157" s="120">
        <f t="shared" si="43"/>
        <v>0.10627094263392248</v>
      </c>
      <c r="I157" s="121"/>
      <c r="J157" s="119">
        <f t="shared" si="37"/>
        <v>465.95603460243103</v>
      </c>
      <c r="K157" s="120">
        <f t="shared" si="38"/>
        <v>5.816096811957696E-2</v>
      </c>
      <c r="M157" s="57">
        <f t="shared" si="39"/>
        <v>16.830448114660243</v>
      </c>
      <c r="N157" s="57">
        <f t="shared" si="40"/>
        <v>28.773976397568958</v>
      </c>
      <c r="P157" s="57">
        <v>1.269672649952355</v>
      </c>
      <c r="Q157" s="57">
        <v>3.3124426183595119</v>
      </c>
      <c r="S157" s="57">
        <f t="shared" si="41"/>
        <v>5.1000009953451955E-2</v>
      </c>
      <c r="T157" s="57">
        <f t="shared" si="42"/>
        <v>0.14008421348673866</v>
      </c>
      <c r="V157" s="54">
        <v>152</v>
      </c>
      <c r="W157" s="54">
        <v>152</v>
      </c>
      <c r="Y157" s="121">
        <f t="shared" si="44"/>
        <v>0.5782442748091603</v>
      </c>
      <c r="Z157" s="121">
        <f t="shared" si="45"/>
        <v>0.5782442748091603</v>
      </c>
      <c r="AB157" s="121">
        <f t="shared" si="46"/>
        <v>0.19740393518295835</v>
      </c>
      <c r="AC157" s="121">
        <f t="shared" si="46"/>
        <v>0.19740393518295835</v>
      </c>
    </row>
    <row r="158" spans="2:29" x14ac:dyDescent="0.2">
      <c r="B158" s="116">
        <v>44053</v>
      </c>
      <c r="C158" s="61">
        <v>153</v>
      </c>
      <c r="D158" s="117">
        <v>157.40800479999999</v>
      </c>
      <c r="E158" s="117">
        <v>483.38000490000002</v>
      </c>
      <c r="G158" s="119">
        <f t="shared" si="36"/>
        <v>141.86819411061794</v>
      </c>
      <c r="H158" s="120">
        <f t="shared" si="43"/>
        <v>9.8723128529115647E-2</v>
      </c>
      <c r="I158" s="121"/>
      <c r="J158" s="119">
        <f t="shared" si="37"/>
        <v>466.74276628174499</v>
      </c>
      <c r="K158" s="120">
        <f t="shared" si="38"/>
        <v>3.4418549484058363E-2</v>
      </c>
      <c r="M158" s="57">
        <f t="shared" si="39"/>
        <v>15.539810689382051</v>
      </c>
      <c r="N158" s="57">
        <f t="shared" si="40"/>
        <v>16.637238618255026</v>
      </c>
      <c r="P158" s="57">
        <v>1.3559587722055397</v>
      </c>
      <c r="Q158" s="57">
        <v>3.455432611812455</v>
      </c>
      <c r="S158" s="57">
        <f t="shared" si="41"/>
        <v>5.8588247101073056E-2</v>
      </c>
      <c r="T158" s="57">
        <f t="shared" si="42"/>
        <v>0.1448118460514454</v>
      </c>
      <c r="V158" s="54">
        <v>153</v>
      </c>
      <c r="W158" s="54">
        <v>153</v>
      </c>
      <c r="Y158" s="121">
        <f t="shared" si="44"/>
        <v>0.58206106870229013</v>
      </c>
      <c r="Z158" s="121">
        <f t="shared" si="45"/>
        <v>0.58206106870229013</v>
      </c>
      <c r="AB158" s="121">
        <f t="shared" si="46"/>
        <v>0.207169017834262</v>
      </c>
      <c r="AC158" s="121">
        <f t="shared" si="46"/>
        <v>0.207169017834262</v>
      </c>
    </row>
    <row r="159" spans="2:29" x14ac:dyDescent="0.2">
      <c r="B159" s="116">
        <v>44054</v>
      </c>
      <c r="C159" s="61">
        <v>154</v>
      </c>
      <c r="D159" s="117">
        <v>154.03349299999999</v>
      </c>
      <c r="E159" s="117">
        <v>466.92999270000001</v>
      </c>
      <c r="G159" s="119">
        <f t="shared" si="36"/>
        <v>142.1938352358961</v>
      </c>
      <c r="H159" s="120">
        <f t="shared" si="43"/>
        <v>7.6864177611708717E-2</v>
      </c>
      <c r="I159" s="121"/>
      <c r="J159" s="119">
        <f t="shared" si="37"/>
        <v>467.52949796105895</v>
      </c>
      <c r="K159" s="120">
        <f t="shared" si="38"/>
        <v>1.2839296477665245E-3</v>
      </c>
      <c r="M159" s="57">
        <f t="shared" si="39"/>
        <v>11.83965776410389</v>
      </c>
      <c r="N159" s="57">
        <f t="shared" si="40"/>
        <v>-0.59950526105893687</v>
      </c>
      <c r="P159" s="57">
        <v>1.552431426099858</v>
      </c>
      <c r="Q159" s="57">
        <v>3.5877269427893452</v>
      </c>
      <c r="S159" s="57">
        <f t="shared" si="41"/>
        <v>7.5866588644779895E-2</v>
      </c>
      <c r="T159" s="57">
        <f t="shared" si="42"/>
        <v>0.14918585133775422</v>
      </c>
      <c r="V159" s="54">
        <v>154</v>
      </c>
      <c r="W159" s="54">
        <v>154</v>
      </c>
      <c r="Y159" s="121">
        <f t="shared" si="44"/>
        <v>0.58587786259541985</v>
      </c>
      <c r="Z159" s="121">
        <f t="shared" si="45"/>
        <v>0.58587786259541985</v>
      </c>
      <c r="AB159" s="121">
        <f t="shared" si="46"/>
        <v>0.21695389599467269</v>
      </c>
      <c r="AC159" s="121">
        <f t="shared" si="46"/>
        <v>0.21695389599467269</v>
      </c>
    </row>
    <row r="160" spans="2:29" x14ac:dyDescent="0.2">
      <c r="B160" s="116">
        <v>44055</v>
      </c>
      <c r="C160" s="61">
        <v>155</v>
      </c>
      <c r="D160" s="117">
        <v>158.1119995</v>
      </c>
      <c r="E160" s="117">
        <v>475.47000120000001</v>
      </c>
      <c r="G160" s="119">
        <f t="shared" si="36"/>
        <v>142.51947636117427</v>
      </c>
      <c r="H160" s="120">
        <f t="shared" si="43"/>
        <v>9.8616949935072612E-2</v>
      </c>
      <c r="I160" s="121"/>
      <c r="J160" s="119">
        <f t="shared" si="37"/>
        <v>468.31622964037285</v>
      </c>
      <c r="K160" s="120">
        <f t="shared" si="38"/>
        <v>1.5045684357735163E-2</v>
      </c>
      <c r="M160" s="57">
        <f t="shared" si="39"/>
        <v>15.592523138825726</v>
      </c>
      <c r="N160" s="57">
        <f t="shared" si="40"/>
        <v>7.1537715596271596</v>
      </c>
      <c r="P160" s="57">
        <v>1.5943957224488656</v>
      </c>
      <c r="Q160" s="57">
        <v>4.4156337497543632</v>
      </c>
      <c r="S160" s="57">
        <f t="shared" si="41"/>
        <v>7.9557043426082427E-2</v>
      </c>
      <c r="T160" s="57">
        <f t="shared" si="42"/>
        <v>0.17655867013880044</v>
      </c>
      <c r="V160" s="54">
        <v>155</v>
      </c>
      <c r="W160" s="54">
        <v>155</v>
      </c>
      <c r="Y160" s="121">
        <f t="shared" si="44"/>
        <v>0.58969465648854957</v>
      </c>
      <c r="Z160" s="121">
        <f t="shared" si="45"/>
        <v>0.58969465648854957</v>
      </c>
      <c r="AB160" s="121">
        <f t="shared" si="46"/>
        <v>0.22675959085256941</v>
      </c>
      <c r="AC160" s="121">
        <f t="shared" si="46"/>
        <v>0.22675959085256941</v>
      </c>
    </row>
    <row r="161" spans="2:29" x14ac:dyDescent="0.2">
      <c r="B161" s="116">
        <v>44056</v>
      </c>
      <c r="C161" s="61">
        <v>156</v>
      </c>
      <c r="D161" s="117">
        <v>158.05099490000001</v>
      </c>
      <c r="E161" s="117">
        <v>481.32998659999998</v>
      </c>
      <c r="G161" s="119">
        <f t="shared" si="36"/>
        <v>142.84511748645241</v>
      </c>
      <c r="H161" s="120">
        <f t="shared" si="43"/>
        <v>9.6208678870819284E-2</v>
      </c>
      <c r="I161" s="121"/>
      <c r="J161" s="119">
        <f t="shared" si="37"/>
        <v>469.10296131968681</v>
      </c>
      <c r="K161" s="120">
        <f t="shared" si="38"/>
        <v>2.5402583717424206E-2</v>
      </c>
      <c r="M161" s="57">
        <f t="shared" si="39"/>
        <v>15.205877413547597</v>
      </c>
      <c r="N161" s="57">
        <f t="shared" si="40"/>
        <v>12.227025280313171</v>
      </c>
      <c r="P161" s="57">
        <v>1.9953358758286583</v>
      </c>
      <c r="Q161" s="57">
        <v>4.5423618290682839</v>
      </c>
      <c r="S161" s="57">
        <f t="shared" si="41"/>
        <v>0.11481681506029967</v>
      </c>
      <c r="T161" s="57">
        <f t="shared" si="42"/>
        <v>0.18074864022103837</v>
      </c>
      <c r="V161" s="54">
        <v>156</v>
      </c>
      <c r="W161" s="54">
        <v>156</v>
      </c>
      <c r="Y161" s="121">
        <f t="shared" si="44"/>
        <v>0.59351145038167941</v>
      </c>
      <c r="Z161" s="121">
        <f t="shared" si="45"/>
        <v>0.59351145038167941</v>
      </c>
      <c r="AB161" s="121">
        <f t="shared" si="46"/>
        <v>0.23658713814479079</v>
      </c>
      <c r="AC161" s="121">
        <f t="shared" si="46"/>
        <v>0.23658713814479079</v>
      </c>
    </row>
    <row r="162" spans="2:29" x14ac:dyDescent="0.2">
      <c r="B162" s="116">
        <v>44057</v>
      </c>
      <c r="C162" s="61">
        <v>157</v>
      </c>
      <c r="D162" s="117">
        <v>157.40100100000001</v>
      </c>
      <c r="E162" s="117">
        <v>482.67999270000001</v>
      </c>
      <c r="G162" s="119">
        <f t="shared" si="36"/>
        <v>143.17075861173061</v>
      </c>
      <c r="H162" s="120">
        <f t="shared" si="43"/>
        <v>9.0407572365244368E-2</v>
      </c>
      <c r="I162" s="121"/>
      <c r="J162" s="119">
        <f t="shared" si="37"/>
        <v>469.88969299900077</v>
      </c>
      <c r="K162" s="120">
        <f t="shared" si="38"/>
        <v>2.649850810980018E-2</v>
      </c>
      <c r="M162" s="57">
        <f t="shared" si="39"/>
        <v>14.230242388269403</v>
      </c>
      <c r="N162" s="57">
        <f t="shared" si="40"/>
        <v>12.790299700999242</v>
      </c>
      <c r="P162" s="57">
        <v>2.0074431288118149</v>
      </c>
      <c r="Q162" s="57">
        <v>4.9648920629528561</v>
      </c>
      <c r="S162" s="57">
        <f t="shared" si="41"/>
        <v>0.11588155993981643</v>
      </c>
      <c r="T162" s="57">
        <f t="shared" si="42"/>
        <v>0.19471862263063436</v>
      </c>
      <c r="V162" s="54">
        <v>157</v>
      </c>
      <c r="W162" s="54">
        <v>157</v>
      </c>
      <c r="Y162" s="121">
        <f t="shared" si="44"/>
        <v>0.59732824427480913</v>
      </c>
      <c r="Z162" s="121">
        <f t="shared" si="45"/>
        <v>0.59732824427480913</v>
      </c>
      <c r="AB162" s="121">
        <f t="shared" si="46"/>
        <v>0.24643758900211943</v>
      </c>
      <c r="AC162" s="121">
        <f t="shared" si="46"/>
        <v>0.24643758900211943</v>
      </c>
    </row>
    <row r="163" spans="2:29" x14ac:dyDescent="0.2">
      <c r="B163" s="116">
        <v>44060</v>
      </c>
      <c r="C163" s="61">
        <v>158</v>
      </c>
      <c r="D163" s="117">
        <v>159.12049870000001</v>
      </c>
      <c r="E163" s="117">
        <v>482.35000609999997</v>
      </c>
      <c r="G163" s="119">
        <f t="shared" si="36"/>
        <v>143.49639973700874</v>
      </c>
      <c r="H163" s="120">
        <f t="shared" si="43"/>
        <v>9.8190359448586034E-2</v>
      </c>
      <c r="I163" s="121"/>
      <c r="J163" s="119">
        <f t="shared" si="37"/>
        <v>470.67642467831473</v>
      </c>
      <c r="K163" s="120">
        <f t="shared" si="38"/>
        <v>2.4201474601547108E-2</v>
      </c>
      <c r="M163" s="57">
        <f t="shared" si="39"/>
        <v>15.624098962991269</v>
      </c>
      <c r="N163" s="57">
        <f t="shared" si="40"/>
        <v>11.673581421685242</v>
      </c>
      <c r="P163" s="57">
        <v>2.1219718711068225</v>
      </c>
      <c r="Q163" s="57">
        <v>5.0607517012081757</v>
      </c>
      <c r="S163" s="57">
        <f t="shared" si="41"/>
        <v>0.12595353019481562</v>
      </c>
      <c r="T163" s="57">
        <f t="shared" si="42"/>
        <v>0.19788799928779183</v>
      </c>
      <c r="V163" s="54">
        <v>158</v>
      </c>
      <c r="W163" s="54">
        <v>158</v>
      </c>
      <c r="Y163" s="121">
        <f t="shared" si="44"/>
        <v>0.60114503816793896</v>
      </c>
      <c r="Z163" s="121">
        <f t="shared" si="45"/>
        <v>0.60114503816793896</v>
      </c>
      <c r="AB163" s="121">
        <f t="shared" si="46"/>
        <v>0.25631201082403193</v>
      </c>
      <c r="AC163" s="121">
        <f t="shared" si="46"/>
        <v>0.25631201082403193</v>
      </c>
    </row>
    <row r="164" spans="2:29" x14ac:dyDescent="0.2">
      <c r="B164" s="116">
        <v>44061</v>
      </c>
      <c r="C164" s="61">
        <v>159</v>
      </c>
      <c r="D164" s="117">
        <v>165.62449649999999</v>
      </c>
      <c r="E164" s="117">
        <v>491.86999509999998</v>
      </c>
      <c r="G164" s="119">
        <f t="shared" si="36"/>
        <v>143.82204086228691</v>
      </c>
      <c r="H164" s="120">
        <f t="shared" si="43"/>
        <v>0.13163786818040579</v>
      </c>
      <c r="I164" s="121"/>
      <c r="J164" s="119">
        <f t="shared" si="37"/>
        <v>471.46315635762869</v>
      </c>
      <c r="K164" s="120">
        <f t="shared" si="38"/>
        <v>4.1488277279898858E-2</v>
      </c>
      <c r="M164" s="57">
        <f t="shared" si="39"/>
        <v>21.802455637713081</v>
      </c>
      <c r="N164" s="57">
        <f t="shared" si="40"/>
        <v>20.406838742371292</v>
      </c>
      <c r="P164" s="57">
        <v>2.1330108502653502</v>
      </c>
      <c r="Q164" s="57">
        <v>5.2886960324985921</v>
      </c>
      <c r="S164" s="57">
        <f t="shared" si="41"/>
        <v>0.12692432815786192</v>
      </c>
      <c r="T164" s="57">
        <f t="shared" si="42"/>
        <v>0.20542445003882648</v>
      </c>
      <c r="V164" s="54">
        <v>159</v>
      </c>
      <c r="W164" s="54">
        <v>159</v>
      </c>
      <c r="Y164" s="121">
        <f t="shared" si="44"/>
        <v>0.60496183206106868</v>
      </c>
      <c r="Z164" s="121">
        <f t="shared" si="45"/>
        <v>0.60496183206106868</v>
      </c>
      <c r="AB164" s="121">
        <f t="shared" si="46"/>
        <v>0.26621148818472556</v>
      </c>
      <c r="AC164" s="121">
        <f t="shared" si="46"/>
        <v>0.26621148818472556</v>
      </c>
    </row>
    <row r="165" spans="2:29" x14ac:dyDescent="0.2">
      <c r="B165" s="116">
        <v>44062</v>
      </c>
      <c r="C165" s="61">
        <v>160</v>
      </c>
      <c r="D165" s="117">
        <v>163.02400209999999</v>
      </c>
      <c r="E165" s="117">
        <v>484.52999879999999</v>
      </c>
      <c r="G165" s="119">
        <f t="shared" si="36"/>
        <v>144.14768198756508</v>
      </c>
      <c r="H165" s="120">
        <f t="shared" si="43"/>
        <v>0.11578859474236225</v>
      </c>
      <c r="I165" s="121"/>
      <c r="J165" s="119">
        <f t="shared" si="37"/>
        <v>472.24988803694259</v>
      </c>
      <c r="K165" s="120">
        <f t="shared" si="38"/>
        <v>2.5344376598911617E-2</v>
      </c>
      <c r="M165" s="57">
        <f t="shared" si="39"/>
        <v>18.876320112434911</v>
      </c>
      <c r="N165" s="57">
        <f t="shared" si="40"/>
        <v>12.280110763057394</v>
      </c>
      <c r="P165" s="57">
        <v>2.1421489552026287</v>
      </c>
      <c r="Q165" s="57">
        <v>6.1615791773008937</v>
      </c>
      <c r="S165" s="57">
        <f t="shared" si="41"/>
        <v>0.1277279580526027</v>
      </c>
      <c r="T165" s="57">
        <f t="shared" si="42"/>
        <v>0.23428430715819229</v>
      </c>
      <c r="V165" s="54">
        <v>160</v>
      </c>
      <c r="W165" s="54">
        <v>160</v>
      </c>
      <c r="Y165" s="121">
        <f t="shared" si="44"/>
        <v>0.60877862595419852</v>
      </c>
      <c r="Z165" s="121">
        <f t="shared" si="45"/>
        <v>0.60877862595419852</v>
      </c>
      <c r="AB165" s="121">
        <f t="shared" si="46"/>
        <v>0.27613712377257016</v>
      </c>
      <c r="AC165" s="121">
        <f t="shared" si="46"/>
        <v>0.27613712377257016</v>
      </c>
    </row>
    <row r="166" spans="2:29" x14ac:dyDescent="0.2">
      <c r="B166" s="116">
        <v>44063</v>
      </c>
      <c r="C166" s="61">
        <v>161</v>
      </c>
      <c r="D166" s="117">
        <v>164.8684998</v>
      </c>
      <c r="E166" s="117">
        <v>497.89999390000003</v>
      </c>
      <c r="G166" s="119">
        <f t="shared" si="36"/>
        <v>144.47332311284325</v>
      </c>
      <c r="H166" s="120">
        <f t="shared" si="43"/>
        <v>0.12370572129847662</v>
      </c>
      <c r="I166" s="121"/>
      <c r="J166" s="119">
        <f t="shared" si="37"/>
        <v>473.03661971625655</v>
      </c>
      <c r="K166" s="120">
        <f t="shared" si="38"/>
        <v>4.9936482201960258E-2</v>
      </c>
      <c r="M166" s="57">
        <f t="shared" si="39"/>
        <v>20.395176687156749</v>
      </c>
      <c r="N166" s="57">
        <f t="shared" si="40"/>
        <v>24.863374183743474</v>
      </c>
      <c r="P166" s="57">
        <v>2.1773735763431574</v>
      </c>
      <c r="Q166" s="57">
        <v>6.4214275043249245</v>
      </c>
      <c r="S166" s="57">
        <f t="shared" si="41"/>
        <v>0.13082570739710489</v>
      </c>
      <c r="T166" s="57">
        <f t="shared" si="42"/>
        <v>0.24287558954836636</v>
      </c>
      <c r="V166" s="54">
        <v>161</v>
      </c>
      <c r="W166" s="54">
        <v>161</v>
      </c>
      <c r="Y166" s="121">
        <f t="shared" si="44"/>
        <v>0.61259541984732824</v>
      </c>
      <c r="Z166" s="121">
        <f t="shared" si="45"/>
        <v>0.61259541984732824</v>
      </c>
      <c r="AB166" s="121">
        <f t="shared" si="46"/>
        <v>0.28609003936524313</v>
      </c>
      <c r="AC166" s="121">
        <f t="shared" si="46"/>
        <v>0.28609003936524313</v>
      </c>
    </row>
    <row r="167" spans="2:29" x14ac:dyDescent="0.2">
      <c r="B167" s="116">
        <v>44064</v>
      </c>
      <c r="C167" s="61">
        <v>162</v>
      </c>
      <c r="D167" s="117">
        <v>164.23599239999999</v>
      </c>
      <c r="E167" s="117">
        <v>492.30999759999997</v>
      </c>
      <c r="G167" s="119">
        <f t="shared" si="36"/>
        <v>144.79896423812141</v>
      </c>
      <c r="H167" s="120">
        <f t="shared" si="43"/>
        <v>0.11834816399160124</v>
      </c>
      <c r="I167" s="121"/>
      <c r="J167" s="119">
        <f t="shared" si="37"/>
        <v>473.82335139557051</v>
      </c>
      <c r="K167" s="120">
        <f t="shared" si="38"/>
        <v>3.7550824266318866E-2</v>
      </c>
      <c r="M167" s="57">
        <f t="shared" si="39"/>
        <v>19.437028161878573</v>
      </c>
      <c r="N167" s="57">
        <f t="shared" si="40"/>
        <v>18.486646204429462</v>
      </c>
      <c r="P167" s="57">
        <v>2.229523524674164</v>
      </c>
      <c r="Q167" s="57">
        <v>7.1537715596271596</v>
      </c>
      <c r="S167" s="57">
        <f t="shared" si="41"/>
        <v>0.13541191622001048</v>
      </c>
      <c r="T167" s="57">
        <f t="shared" si="42"/>
        <v>0.26708884755900919</v>
      </c>
      <c r="V167" s="54">
        <v>162</v>
      </c>
      <c r="W167" s="54">
        <v>162</v>
      </c>
      <c r="Y167" s="121">
        <f t="shared" si="44"/>
        <v>0.61641221374045807</v>
      </c>
      <c r="Z167" s="121">
        <f t="shared" si="45"/>
        <v>0.61641221374045807</v>
      </c>
      <c r="AB167" s="121">
        <f t="shared" si="46"/>
        <v>0.29607137684296164</v>
      </c>
      <c r="AC167" s="121">
        <f t="shared" si="46"/>
        <v>0.29607137684296164</v>
      </c>
    </row>
    <row r="168" spans="2:29" x14ac:dyDescent="0.2">
      <c r="B168" s="116">
        <v>44067</v>
      </c>
      <c r="C168" s="61">
        <v>163</v>
      </c>
      <c r="D168" s="117">
        <v>165.37300110000001</v>
      </c>
      <c r="E168" s="117">
        <v>488.80999759999997</v>
      </c>
      <c r="G168" s="119">
        <f t="shared" si="36"/>
        <v>145.12460536339958</v>
      </c>
      <c r="H168" s="120">
        <f t="shared" si="43"/>
        <v>0.12244075878115286</v>
      </c>
      <c r="I168" s="121"/>
      <c r="J168" s="119">
        <f t="shared" si="37"/>
        <v>474.61008307488447</v>
      </c>
      <c r="K168" s="120">
        <f t="shared" si="38"/>
        <v>2.9049967461458288E-2</v>
      </c>
      <c r="M168" s="57">
        <f t="shared" si="39"/>
        <v>20.248395736600429</v>
      </c>
      <c r="N168" s="57">
        <f t="shared" si="40"/>
        <v>14.199914525115503</v>
      </c>
      <c r="P168" s="57">
        <v>2.3253674249871921</v>
      </c>
      <c r="Q168" s="57">
        <v>7.6579616456970712</v>
      </c>
      <c r="S168" s="57">
        <f t="shared" si="41"/>
        <v>0.14384069046245673</v>
      </c>
      <c r="T168" s="57">
        <f t="shared" si="42"/>
        <v>0.28375872362618193</v>
      </c>
      <c r="V168" s="54">
        <v>163</v>
      </c>
      <c r="W168" s="54">
        <v>163</v>
      </c>
      <c r="Y168" s="121">
        <f t="shared" si="44"/>
        <v>0.62022900763358779</v>
      </c>
      <c r="Z168" s="121">
        <f t="shared" si="45"/>
        <v>0.62022900763358779</v>
      </c>
      <c r="AB168" s="121">
        <f t="shared" si="46"/>
        <v>0.30608229924236263</v>
      </c>
      <c r="AC168" s="121">
        <f t="shared" si="46"/>
        <v>0.30608229924236263</v>
      </c>
    </row>
    <row r="169" spans="2:29" x14ac:dyDescent="0.2">
      <c r="B169" s="116">
        <v>44068</v>
      </c>
      <c r="C169" s="61">
        <v>164</v>
      </c>
      <c r="D169" s="117">
        <v>167.32449339999999</v>
      </c>
      <c r="E169" s="117">
        <v>490.57998659999998</v>
      </c>
      <c r="G169" s="119">
        <f t="shared" si="36"/>
        <v>145.45024648867775</v>
      </c>
      <c r="H169" s="120">
        <f t="shared" si="43"/>
        <v>0.13072949731890385</v>
      </c>
      <c r="I169" s="121"/>
      <c r="J169" s="119">
        <f t="shared" si="37"/>
        <v>475.39681475419843</v>
      </c>
      <c r="K169" s="120">
        <f t="shared" si="38"/>
        <v>3.0949431816470179E-2</v>
      </c>
      <c r="M169" s="57">
        <f t="shared" si="39"/>
        <v>21.874246911322246</v>
      </c>
      <c r="N169" s="57">
        <f t="shared" si="40"/>
        <v>15.183171845801553</v>
      </c>
      <c r="P169" s="57">
        <v>2.5273939852444585</v>
      </c>
      <c r="Q169" s="57">
        <v>8.1784573702313423</v>
      </c>
      <c r="S169" s="57">
        <f t="shared" si="41"/>
        <v>0.16160745769359997</v>
      </c>
      <c r="T169" s="57">
        <f t="shared" si="42"/>
        <v>0.30096770781925175</v>
      </c>
      <c r="V169" s="54">
        <v>164</v>
      </c>
      <c r="W169" s="54">
        <v>164</v>
      </c>
      <c r="Y169" s="121">
        <f t="shared" si="44"/>
        <v>0.62404580152671751</v>
      </c>
      <c r="Z169" s="121">
        <f t="shared" si="45"/>
        <v>0.62404580152671751</v>
      </c>
      <c r="AB169" s="121">
        <f t="shared" si="46"/>
        <v>0.31612399185375711</v>
      </c>
      <c r="AC169" s="121">
        <f t="shared" si="46"/>
        <v>0.31612399185375711</v>
      </c>
    </row>
    <row r="170" spans="2:29" x14ac:dyDescent="0.2">
      <c r="B170" s="116">
        <v>44069</v>
      </c>
      <c r="C170" s="61">
        <v>165</v>
      </c>
      <c r="D170" s="117">
        <v>172.09249879999999</v>
      </c>
      <c r="E170" s="117">
        <v>547.53002930000002</v>
      </c>
      <c r="G170" s="119">
        <f t="shared" si="36"/>
        <v>145.77588761395592</v>
      </c>
      <c r="H170" s="120">
        <f t="shared" si="43"/>
        <v>0.15292131481354301</v>
      </c>
      <c r="I170" s="121"/>
      <c r="J170" s="119">
        <f t="shared" si="37"/>
        <v>476.18354643351233</v>
      </c>
      <c r="K170" s="120">
        <f t="shared" si="38"/>
        <v>0.13030606368330505</v>
      </c>
      <c r="M170" s="57">
        <f t="shared" si="39"/>
        <v>26.316611186044071</v>
      </c>
      <c r="N170" s="57">
        <f t="shared" si="40"/>
        <v>71.34648286648769</v>
      </c>
      <c r="P170" s="57">
        <v>2.5297543716631452</v>
      </c>
      <c r="Q170" s="57">
        <v>9.5789319354063309</v>
      </c>
      <c r="S170" s="57">
        <f t="shared" si="41"/>
        <v>0.16181503651899282</v>
      </c>
      <c r="T170" s="57">
        <f t="shared" si="42"/>
        <v>0.34727115186090546</v>
      </c>
      <c r="V170" s="54">
        <v>165</v>
      </c>
      <c r="W170" s="54">
        <v>165</v>
      </c>
      <c r="Y170" s="121">
        <f t="shared" si="44"/>
        <v>0.62786259541984735</v>
      </c>
      <c r="Z170" s="121">
        <f t="shared" si="45"/>
        <v>0.62786259541984735</v>
      </c>
      <c r="AB170" s="121">
        <f t="shared" si="46"/>
        <v>0.32619766336465211</v>
      </c>
      <c r="AC170" s="121">
        <f t="shared" si="46"/>
        <v>0.32619766336465211</v>
      </c>
    </row>
    <row r="171" spans="2:29" x14ac:dyDescent="0.2">
      <c r="B171" s="116">
        <v>44070</v>
      </c>
      <c r="C171" s="61">
        <v>166</v>
      </c>
      <c r="D171" s="117">
        <v>170</v>
      </c>
      <c r="E171" s="117">
        <v>526.27001949999999</v>
      </c>
      <c r="G171" s="119">
        <f t="shared" si="36"/>
        <v>146.10152873923408</v>
      </c>
      <c r="H171" s="120">
        <f t="shared" si="43"/>
        <v>0.14057924271038774</v>
      </c>
      <c r="I171" s="121"/>
      <c r="J171" s="119">
        <f t="shared" si="37"/>
        <v>476.97027811282635</v>
      </c>
      <c r="K171" s="120">
        <f t="shared" si="38"/>
        <v>9.3677655120868314E-2</v>
      </c>
      <c r="M171" s="57">
        <f t="shared" si="39"/>
        <v>23.898471260765916</v>
      </c>
      <c r="N171" s="57">
        <f t="shared" si="40"/>
        <v>49.29974138717364</v>
      </c>
      <c r="P171" s="57">
        <v>2.5358949507520094</v>
      </c>
      <c r="Q171" s="57">
        <v>9.638492494556715</v>
      </c>
      <c r="S171" s="57">
        <f t="shared" si="41"/>
        <v>0.16235505580753262</v>
      </c>
      <c r="T171" s="57">
        <f t="shared" si="42"/>
        <v>0.34924038363868132</v>
      </c>
      <c r="V171" s="54">
        <v>166</v>
      </c>
      <c r="W171" s="54">
        <v>166</v>
      </c>
      <c r="Y171" s="121">
        <f t="shared" si="44"/>
        <v>0.63167938931297707</v>
      </c>
      <c r="Z171" s="121">
        <f t="shared" si="45"/>
        <v>0.63167938931297707</v>
      </c>
      <c r="AB171" s="121">
        <f t="shared" si="46"/>
        <v>0.33630454705263402</v>
      </c>
      <c r="AC171" s="121">
        <f t="shared" si="46"/>
        <v>0.33630454705263402</v>
      </c>
    </row>
    <row r="172" spans="2:29" x14ac:dyDescent="0.2">
      <c r="B172" s="116">
        <v>44071</v>
      </c>
      <c r="C172" s="61">
        <v>167</v>
      </c>
      <c r="D172" s="117">
        <v>170.0899963</v>
      </c>
      <c r="E172" s="117">
        <v>523.89001459999997</v>
      </c>
      <c r="G172" s="119">
        <f t="shared" si="36"/>
        <v>146.42716986451225</v>
      </c>
      <c r="H172" s="120">
        <f t="shared" si="43"/>
        <v>0.13911944823463873</v>
      </c>
      <c r="I172" s="121"/>
      <c r="J172" s="119">
        <f t="shared" si="37"/>
        <v>477.75700979214025</v>
      </c>
      <c r="K172" s="120">
        <f t="shared" si="38"/>
        <v>8.8058568635027618E-2</v>
      </c>
      <c r="M172" s="57">
        <f t="shared" si="39"/>
        <v>23.662826435487744</v>
      </c>
      <c r="N172" s="57">
        <f t="shared" si="40"/>
        <v>46.13300480785972</v>
      </c>
      <c r="P172" s="57">
        <v>2.5445333477270253</v>
      </c>
      <c r="Q172" s="57">
        <v>10.136294852871117</v>
      </c>
      <c r="S172" s="57">
        <f t="shared" si="41"/>
        <v>0.16311474001989498</v>
      </c>
      <c r="T172" s="57">
        <f t="shared" si="42"/>
        <v>0.36569906429964294</v>
      </c>
      <c r="V172" s="54">
        <v>167</v>
      </c>
      <c r="W172" s="54">
        <v>167</v>
      </c>
      <c r="Y172" s="121">
        <f t="shared" si="44"/>
        <v>0.6354961832061069</v>
      </c>
      <c r="Z172" s="121">
        <f t="shared" si="45"/>
        <v>0.6354961832061069</v>
      </c>
      <c r="AB172" s="121">
        <f t="shared" si="46"/>
        <v>0.34644590203091391</v>
      </c>
      <c r="AC172" s="121">
        <f t="shared" si="46"/>
        <v>0.34644590203091391</v>
      </c>
    </row>
    <row r="173" spans="2:29" x14ac:dyDescent="0.2">
      <c r="B173" s="116">
        <v>44074</v>
      </c>
      <c r="C173" s="61">
        <v>168</v>
      </c>
      <c r="D173" s="117">
        <v>172.54800420000001</v>
      </c>
      <c r="E173" s="117">
        <v>529.55999759999997</v>
      </c>
      <c r="G173" s="119">
        <f t="shared" si="36"/>
        <v>146.75281098979042</v>
      </c>
      <c r="H173" s="120">
        <f t="shared" si="43"/>
        <v>0.14949574948609917</v>
      </c>
      <c r="I173" s="121"/>
      <c r="J173" s="119">
        <f t="shared" si="37"/>
        <v>478.54374147145421</v>
      </c>
      <c r="K173" s="120">
        <f t="shared" si="38"/>
        <v>9.6337065412332362E-2</v>
      </c>
      <c r="M173" s="57">
        <f t="shared" si="39"/>
        <v>25.79519321020959</v>
      </c>
      <c r="N173" s="57">
        <f t="shared" si="40"/>
        <v>51.016256128545763</v>
      </c>
      <c r="P173" s="57">
        <v>2.553891499396002</v>
      </c>
      <c r="Q173" s="57">
        <v>10.325729239045586</v>
      </c>
      <c r="S173" s="57">
        <f t="shared" si="41"/>
        <v>0.16393772142493757</v>
      </c>
      <c r="T173" s="57">
        <f t="shared" si="42"/>
        <v>0.37196227301325391</v>
      </c>
      <c r="V173" s="54">
        <v>168</v>
      </c>
      <c r="W173" s="54">
        <v>168</v>
      </c>
      <c r="Y173" s="121">
        <f t="shared" si="44"/>
        <v>0.63931297709923662</v>
      </c>
      <c r="Z173" s="121">
        <f t="shared" si="45"/>
        <v>0.63931297709923662</v>
      </c>
      <c r="AB173" s="121">
        <f t="shared" si="46"/>
        <v>0.35662301455005585</v>
      </c>
      <c r="AC173" s="121">
        <f t="shared" si="46"/>
        <v>0.35662301455005585</v>
      </c>
    </row>
    <row r="174" spans="2:29" x14ac:dyDescent="0.2">
      <c r="B174" s="116">
        <v>44075</v>
      </c>
      <c r="C174" s="61">
        <v>169</v>
      </c>
      <c r="D174" s="117">
        <v>174.95599369999999</v>
      </c>
      <c r="E174" s="117">
        <v>556.54998780000005</v>
      </c>
      <c r="G174" s="119">
        <f t="shared" si="36"/>
        <v>147.07845211506856</v>
      </c>
      <c r="H174" s="120">
        <f t="shared" si="43"/>
        <v>0.15934030606995681</v>
      </c>
      <c r="I174" s="121"/>
      <c r="J174" s="119">
        <f t="shared" si="37"/>
        <v>479.33047315076817</v>
      </c>
      <c r="K174" s="120">
        <f t="shared" si="38"/>
        <v>0.13874677269237715</v>
      </c>
      <c r="M174" s="57">
        <f t="shared" si="39"/>
        <v>27.877541584931436</v>
      </c>
      <c r="N174" s="57">
        <f t="shared" si="40"/>
        <v>77.219514649231883</v>
      </c>
      <c r="P174" s="57">
        <v>2.6074547863571098</v>
      </c>
      <c r="Q174" s="57">
        <v>10.648248932289562</v>
      </c>
      <c r="S174" s="57">
        <f t="shared" si="41"/>
        <v>0.16864822310531602</v>
      </c>
      <c r="T174" s="57">
        <f t="shared" si="42"/>
        <v>0.38262563880354072</v>
      </c>
      <c r="V174" s="54">
        <v>169</v>
      </c>
      <c r="W174" s="54">
        <v>169</v>
      </c>
      <c r="Y174" s="121">
        <f t="shared" si="44"/>
        <v>0.64312977099236646</v>
      </c>
      <c r="Z174" s="121">
        <f t="shared" si="45"/>
        <v>0.64312977099236646</v>
      </c>
      <c r="AB174" s="121">
        <f t="shared" si="46"/>
        <v>0.36683719935966919</v>
      </c>
      <c r="AC174" s="121">
        <f t="shared" si="46"/>
        <v>0.36683719935966919</v>
      </c>
    </row>
    <row r="175" spans="2:29" x14ac:dyDescent="0.2">
      <c r="B175" s="116">
        <v>44076</v>
      </c>
      <c r="C175" s="61">
        <v>170</v>
      </c>
      <c r="D175" s="117">
        <v>176.5724945</v>
      </c>
      <c r="E175" s="117">
        <v>552.8400269</v>
      </c>
      <c r="G175" s="119">
        <f t="shared" si="36"/>
        <v>147.40409324034675</v>
      </c>
      <c r="H175" s="120">
        <f t="shared" si="43"/>
        <v>0.16519221378306603</v>
      </c>
      <c r="I175" s="121"/>
      <c r="J175" s="119">
        <f t="shared" si="37"/>
        <v>480.11720483008207</v>
      </c>
      <c r="K175" s="120">
        <f t="shared" si="38"/>
        <v>0.13154406072531419</v>
      </c>
      <c r="M175" s="57">
        <f t="shared" si="39"/>
        <v>29.168401259653251</v>
      </c>
      <c r="N175" s="57">
        <f t="shared" si="40"/>
        <v>72.722822069917925</v>
      </c>
      <c r="P175" s="57">
        <v>2.7002440254738076</v>
      </c>
      <c r="Q175" s="57">
        <v>10.821971753184584</v>
      </c>
      <c r="S175" s="57">
        <f t="shared" si="41"/>
        <v>0.17680836210308903</v>
      </c>
      <c r="T175" s="57">
        <f t="shared" si="42"/>
        <v>0.38836938104356195</v>
      </c>
      <c r="V175" s="54">
        <v>170</v>
      </c>
      <c r="W175" s="54">
        <v>170</v>
      </c>
      <c r="Y175" s="121">
        <f t="shared" si="44"/>
        <v>0.64694656488549618</v>
      </c>
      <c r="Z175" s="121">
        <f t="shared" si="45"/>
        <v>0.64694656488549618</v>
      </c>
      <c r="AB175" s="121">
        <f t="shared" si="46"/>
        <v>0.37708980113409546</v>
      </c>
      <c r="AC175" s="121">
        <f t="shared" si="46"/>
        <v>0.37708980113409546</v>
      </c>
    </row>
    <row r="176" spans="2:29" x14ac:dyDescent="0.2">
      <c r="B176" s="116">
        <v>44077</v>
      </c>
      <c r="C176" s="61">
        <v>171</v>
      </c>
      <c r="D176" s="117">
        <v>168.3999939</v>
      </c>
      <c r="E176" s="117">
        <v>525.75</v>
      </c>
      <c r="G176" s="119">
        <f t="shared" si="36"/>
        <v>147.72973436562489</v>
      </c>
      <c r="H176" s="120">
        <f t="shared" si="43"/>
        <v>0.12274501355771787</v>
      </c>
      <c r="I176" s="121"/>
      <c r="J176" s="119">
        <f t="shared" si="37"/>
        <v>480.90393650939609</v>
      </c>
      <c r="K176" s="120">
        <f t="shared" si="38"/>
        <v>8.5299217290734974E-2</v>
      </c>
      <c r="M176" s="57">
        <f t="shared" si="39"/>
        <v>20.670259534375106</v>
      </c>
      <c r="N176" s="57">
        <f t="shared" si="40"/>
        <v>44.84606349060391</v>
      </c>
      <c r="P176" s="57">
        <v>2.7402507599662869</v>
      </c>
      <c r="Q176" s="57">
        <v>11.319219221998765</v>
      </c>
      <c r="S176" s="57">
        <f t="shared" si="41"/>
        <v>0.18032666355068527</v>
      </c>
      <c r="T176" s="57">
        <f t="shared" si="42"/>
        <v>0.40480971556989054</v>
      </c>
      <c r="V176" s="54">
        <v>171</v>
      </c>
      <c r="W176" s="54">
        <v>171</v>
      </c>
      <c r="Y176" s="121">
        <f t="shared" si="44"/>
        <v>0.6507633587786259</v>
      </c>
      <c r="Z176" s="121">
        <f t="shared" si="45"/>
        <v>0.6507633587786259</v>
      </c>
      <c r="AB176" s="121">
        <f t="shared" si="46"/>
        <v>0.38738219596643125</v>
      </c>
      <c r="AC176" s="121">
        <f t="shared" si="46"/>
        <v>0.38738219596643125</v>
      </c>
    </row>
    <row r="177" spans="2:29" x14ac:dyDescent="0.2">
      <c r="B177" s="116">
        <v>44078</v>
      </c>
      <c r="C177" s="61">
        <v>172</v>
      </c>
      <c r="D177" s="117">
        <v>164.7310028</v>
      </c>
      <c r="E177" s="117">
        <v>516.04998780000005</v>
      </c>
      <c r="G177" s="119">
        <f t="shared" si="36"/>
        <v>148.05537549090306</v>
      </c>
      <c r="H177" s="120">
        <f t="shared" si="43"/>
        <v>0.10122944088031095</v>
      </c>
      <c r="I177" s="121"/>
      <c r="J177" s="119">
        <f t="shared" si="37"/>
        <v>481.69066818870999</v>
      </c>
      <c r="K177" s="120">
        <f t="shared" si="38"/>
        <v>6.6581378594289073E-2</v>
      </c>
      <c r="M177" s="57">
        <f t="shared" si="39"/>
        <v>16.675627309096939</v>
      </c>
      <c r="N177" s="57">
        <f t="shared" si="40"/>
        <v>34.359319611290061</v>
      </c>
      <c r="P177" s="57">
        <v>2.9486497755435295</v>
      </c>
      <c r="Q177" s="57">
        <v>11.425224173870674</v>
      </c>
      <c r="S177" s="57">
        <f t="shared" si="41"/>
        <v>0.19865384189914251</v>
      </c>
      <c r="T177" s="57">
        <f t="shared" si="42"/>
        <v>0.4083145234965706</v>
      </c>
      <c r="V177" s="54">
        <v>172</v>
      </c>
      <c r="W177" s="54">
        <v>172</v>
      </c>
      <c r="Y177" s="121">
        <f t="shared" si="44"/>
        <v>0.65458015267175573</v>
      </c>
      <c r="Z177" s="121">
        <f t="shared" si="45"/>
        <v>0.65458015267175573</v>
      </c>
      <c r="AB177" s="121">
        <f t="shared" si="46"/>
        <v>0.39771579293552733</v>
      </c>
      <c r="AC177" s="121">
        <f t="shared" si="46"/>
        <v>0.39771579293552733</v>
      </c>
    </row>
    <row r="178" spans="2:29" x14ac:dyDescent="0.2">
      <c r="B178" s="116">
        <v>44082</v>
      </c>
      <c r="C178" s="61">
        <v>173</v>
      </c>
      <c r="D178" s="117">
        <v>157.49200440000001</v>
      </c>
      <c r="E178" s="117">
        <v>507.01998900000001</v>
      </c>
      <c r="G178" s="119">
        <f t="shared" si="36"/>
        <v>148.38101661618123</v>
      </c>
      <c r="H178" s="120">
        <f t="shared" si="43"/>
        <v>5.7850478305416661E-2</v>
      </c>
      <c r="I178" s="121"/>
      <c r="J178" s="119">
        <f t="shared" si="37"/>
        <v>482.47739986802395</v>
      </c>
      <c r="K178" s="120">
        <f t="shared" si="38"/>
        <v>4.8405565193557008E-2</v>
      </c>
      <c r="M178" s="57">
        <f t="shared" si="39"/>
        <v>9.1109877838187856</v>
      </c>
      <c r="N178" s="57">
        <f t="shared" si="40"/>
        <v>24.542589131976058</v>
      </c>
      <c r="P178" s="57">
        <v>3.1849116968576539</v>
      </c>
      <c r="Q178" s="57">
        <v>11.449569273557131</v>
      </c>
      <c r="S178" s="57">
        <f t="shared" si="41"/>
        <v>0.21943136024240079</v>
      </c>
      <c r="T178" s="57">
        <f t="shared" si="42"/>
        <v>0.40911943776567017</v>
      </c>
      <c r="V178" s="54">
        <v>173</v>
      </c>
      <c r="W178" s="54">
        <v>173</v>
      </c>
      <c r="Y178" s="121">
        <f t="shared" si="44"/>
        <v>0.65839694656488545</v>
      </c>
      <c r="Z178" s="121">
        <f t="shared" si="45"/>
        <v>0.65839694656488545</v>
      </c>
      <c r="AB178" s="121">
        <f t="shared" si="46"/>
        <v>0.40809203575095937</v>
      </c>
      <c r="AC178" s="121">
        <f t="shared" si="46"/>
        <v>0.40809203575095937</v>
      </c>
    </row>
    <row r="179" spans="2:29" x14ac:dyDescent="0.2">
      <c r="B179" s="116">
        <v>44083</v>
      </c>
      <c r="C179" s="61">
        <v>174</v>
      </c>
      <c r="D179" s="117">
        <v>163.43049619999999</v>
      </c>
      <c r="E179" s="117">
        <v>500.19000240000003</v>
      </c>
      <c r="G179" s="119">
        <f t="shared" si="36"/>
        <v>148.7066577414594</v>
      </c>
      <c r="H179" s="120">
        <f t="shared" si="43"/>
        <v>9.0092356083421102E-2</v>
      </c>
      <c r="I179" s="121"/>
      <c r="J179" s="119">
        <f t="shared" si="37"/>
        <v>483.26413154733791</v>
      </c>
      <c r="K179" s="120">
        <f t="shared" si="38"/>
        <v>3.3838882767445962E-2</v>
      </c>
      <c r="M179" s="57">
        <f t="shared" si="39"/>
        <v>14.723838458540598</v>
      </c>
      <c r="N179" s="57">
        <f t="shared" si="40"/>
        <v>16.925870852662115</v>
      </c>
      <c r="P179" s="57">
        <v>3.2123098610789356</v>
      </c>
      <c r="Q179" s="57">
        <v>11.673581421685242</v>
      </c>
      <c r="S179" s="57">
        <f t="shared" si="41"/>
        <v>0.22184082959959953</v>
      </c>
      <c r="T179" s="57">
        <f t="shared" si="42"/>
        <v>0.416525879998489</v>
      </c>
      <c r="V179" s="54">
        <v>174</v>
      </c>
      <c r="W179" s="54">
        <v>174</v>
      </c>
      <c r="Y179" s="121">
        <f t="shared" si="44"/>
        <v>0.66221374045801529</v>
      </c>
      <c r="Z179" s="121">
        <f t="shared" si="45"/>
        <v>0.66221374045801529</v>
      </c>
      <c r="AB179" s="121">
        <f t="shared" si="46"/>
        <v>0.41851240448134458</v>
      </c>
      <c r="AC179" s="121">
        <f t="shared" si="46"/>
        <v>0.41851240448134458</v>
      </c>
    </row>
    <row r="180" spans="2:29" x14ac:dyDescent="0.2">
      <c r="B180" s="116">
        <v>44084</v>
      </c>
      <c r="C180" s="61">
        <v>175</v>
      </c>
      <c r="D180" s="117">
        <v>158.75549319999999</v>
      </c>
      <c r="E180" s="117">
        <v>480.67001340000002</v>
      </c>
      <c r="G180" s="119">
        <f t="shared" si="36"/>
        <v>149.03229886673756</v>
      </c>
      <c r="H180" s="120">
        <f t="shared" si="43"/>
        <v>6.1246348943738017E-2</v>
      </c>
      <c r="I180" s="121"/>
      <c r="J180" s="119">
        <f t="shared" si="37"/>
        <v>484.05086322665181</v>
      </c>
      <c r="K180" s="120">
        <f t="shared" si="38"/>
        <v>7.0336191823939503E-3</v>
      </c>
      <c r="M180" s="57">
        <f t="shared" si="39"/>
        <v>9.7231943332624269</v>
      </c>
      <c r="N180" s="57">
        <f t="shared" si="40"/>
        <v>-3.3808498266517972</v>
      </c>
      <c r="P180" s="57">
        <v>3.2797487741178486</v>
      </c>
      <c r="Q180" s="57">
        <v>12.068651208173264</v>
      </c>
      <c r="S180" s="57">
        <f t="shared" si="41"/>
        <v>0.22777159171700573</v>
      </c>
      <c r="T180" s="57">
        <f t="shared" si="42"/>
        <v>0.42958794639089831</v>
      </c>
      <c r="V180" s="54">
        <v>175</v>
      </c>
      <c r="W180" s="54">
        <v>175</v>
      </c>
      <c r="Y180" s="121">
        <f t="shared" si="44"/>
        <v>0.66603053435114501</v>
      </c>
      <c r="Z180" s="121">
        <f t="shared" si="45"/>
        <v>0.66603053435114501</v>
      </c>
      <c r="AB180" s="121">
        <f t="shared" si="46"/>
        <v>0.4289784173717725</v>
      </c>
      <c r="AC180" s="121">
        <f t="shared" si="46"/>
        <v>0.4289784173717725</v>
      </c>
    </row>
    <row r="181" spans="2:29" x14ac:dyDescent="0.2">
      <c r="B181" s="116">
        <v>44085</v>
      </c>
      <c r="C181" s="61">
        <v>176</v>
      </c>
      <c r="D181" s="117">
        <v>155.81100459999999</v>
      </c>
      <c r="E181" s="117">
        <v>482.02999879999999</v>
      </c>
      <c r="G181" s="119">
        <f t="shared" si="36"/>
        <v>149.35793999201573</v>
      </c>
      <c r="H181" s="120">
        <f t="shared" si="43"/>
        <v>4.1415974594032366E-2</v>
      </c>
      <c r="I181" s="121"/>
      <c r="J181" s="119">
        <f t="shared" si="37"/>
        <v>484.83759490596583</v>
      </c>
      <c r="K181" s="120">
        <f t="shared" si="38"/>
        <v>5.8245256788068654E-3</v>
      </c>
      <c r="M181" s="57">
        <f t="shared" si="39"/>
        <v>6.4530646079842597</v>
      </c>
      <c r="N181" s="57">
        <f t="shared" si="40"/>
        <v>-2.8075961059658425</v>
      </c>
      <c r="P181" s="57">
        <v>3.4522256997090182</v>
      </c>
      <c r="Q181" s="57">
        <v>12.227025280313171</v>
      </c>
      <c r="S181" s="57">
        <f t="shared" si="41"/>
        <v>0.2429396834066295</v>
      </c>
      <c r="T181" s="57">
        <f t="shared" si="42"/>
        <v>0.43482421784439856</v>
      </c>
      <c r="V181" s="54">
        <v>176</v>
      </c>
      <c r="W181" s="54">
        <v>176</v>
      </c>
      <c r="Y181" s="121">
        <f t="shared" si="44"/>
        <v>0.66984732824427484</v>
      </c>
      <c r="Z181" s="121">
        <f t="shared" si="45"/>
        <v>0.66984732824427484</v>
      </c>
      <c r="AB181" s="121">
        <f t="shared" si="46"/>
        <v>0.43949163275658892</v>
      </c>
      <c r="AC181" s="121">
        <f t="shared" si="46"/>
        <v>0.43949163275658892</v>
      </c>
    </row>
    <row r="182" spans="2:29" x14ac:dyDescent="0.2">
      <c r="B182" s="116">
        <v>44088</v>
      </c>
      <c r="C182" s="61">
        <v>177</v>
      </c>
      <c r="D182" s="117">
        <v>155.14849849999999</v>
      </c>
      <c r="E182" s="117">
        <v>476.26000979999998</v>
      </c>
      <c r="G182" s="119">
        <f t="shared" si="36"/>
        <v>149.6835811172939</v>
      </c>
      <c r="H182" s="120">
        <f t="shared" si="43"/>
        <v>3.5223785183496899E-2</v>
      </c>
      <c r="I182" s="121"/>
      <c r="J182" s="119">
        <f t="shared" si="37"/>
        <v>485.62432658527973</v>
      </c>
      <c r="K182" s="120">
        <f t="shared" si="38"/>
        <v>1.9662194164091571E-2</v>
      </c>
      <c r="M182" s="57">
        <f t="shared" si="39"/>
        <v>5.4649173827060906</v>
      </c>
      <c r="N182" s="57">
        <f t="shared" si="40"/>
        <v>-9.3643167852797546</v>
      </c>
      <c r="P182" s="57">
        <v>3.5701354321497547</v>
      </c>
      <c r="Q182" s="57">
        <v>12.280110763057394</v>
      </c>
      <c r="S182" s="57">
        <f t="shared" si="41"/>
        <v>0.2533089871649733</v>
      </c>
      <c r="T182" s="57">
        <f t="shared" si="42"/>
        <v>0.43657936623537574</v>
      </c>
      <c r="V182" s="54">
        <v>177</v>
      </c>
      <c r="W182" s="54">
        <v>177</v>
      </c>
      <c r="Y182" s="121">
        <f t="shared" si="44"/>
        <v>0.67366412213740456</v>
      </c>
      <c r="Z182" s="121">
        <f t="shared" si="45"/>
        <v>0.67366412213740456</v>
      </c>
      <c r="AB182" s="121">
        <f t="shared" si="46"/>
        <v>0.45005365107423506</v>
      </c>
      <c r="AC182" s="121">
        <f t="shared" si="46"/>
        <v>0.45005365107423506</v>
      </c>
    </row>
    <row r="183" spans="2:29" x14ac:dyDescent="0.2">
      <c r="B183" s="116">
        <v>44089</v>
      </c>
      <c r="C183" s="61">
        <v>178</v>
      </c>
      <c r="D183" s="117">
        <v>157.8065033</v>
      </c>
      <c r="E183" s="117">
        <v>495.98999020000002</v>
      </c>
      <c r="G183" s="119">
        <f t="shared" si="36"/>
        <v>150.00922224257206</v>
      </c>
      <c r="H183" s="120">
        <f t="shared" si="43"/>
        <v>4.9410391171299327E-2</v>
      </c>
      <c r="I183" s="121"/>
      <c r="J183" s="119">
        <f t="shared" si="37"/>
        <v>486.41105826459369</v>
      </c>
      <c r="K183" s="120">
        <f t="shared" si="38"/>
        <v>1.9312752524589822E-2</v>
      </c>
      <c r="M183" s="57">
        <f t="shared" si="39"/>
        <v>7.7972810574279379</v>
      </c>
      <c r="N183" s="57">
        <f t="shared" si="40"/>
        <v>9.5789319354063309</v>
      </c>
      <c r="P183" s="57">
        <v>3.8452182793681118</v>
      </c>
      <c r="Q183" s="57">
        <v>12.777476080522149</v>
      </c>
      <c r="S183" s="57">
        <f t="shared" si="41"/>
        <v>0.27750052371138095</v>
      </c>
      <c r="T183" s="57">
        <f t="shared" si="42"/>
        <v>0.45302359715406515</v>
      </c>
      <c r="V183" s="54">
        <v>178</v>
      </c>
      <c r="W183" s="54">
        <v>178</v>
      </c>
      <c r="Y183" s="121">
        <f t="shared" si="44"/>
        <v>0.6774809160305344</v>
      </c>
      <c r="Z183" s="121">
        <f t="shared" si="45"/>
        <v>0.6774809160305344</v>
      </c>
      <c r="AB183" s="121">
        <f t="shared" si="46"/>
        <v>0.46066611699140436</v>
      </c>
      <c r="AC183" s="121">
        <f t="shared" si="46"/>
        <v>0.46066611699140436</v>
      </c>
    </row>
    <row r="184" spans="2:29" x14ac:dyDescent="0.2">
      <c r="B184" s="116">
        <v>44090</v>
      </c>
      <c r="C184" s="61">
        <v>179</v>
      </c>
      <c r="D184" s="117">
        <v>153.90499879999999</v>
      </c>
      <c r="E184" s="117">
        <v>483.85998540000003</v>
      </c>
      <c r="G184" s="119">
        <f t="shared" si="36"/>
        <v>150.33486336785023</v>
      </c>
      <c r="H184" s="120">
        <f t="shared" si="43"/>
        <v>2.3197007634489876E-2</v>
      </c>
      <c r="I184" s="121"/>
      <c r="J184" s="119">
        <f t="shared" si="37"/>
        <v>487.19778994390765</v>
      </c>
      <c r="K184" s="120">
        <f t="shared" si="38"/>
        <v>6.89828596003513E-3</v>
      </c>
      <c r="M184" s="57">
        <f t="shared" si="39"/>
        <v>3.5701354321497547</v>
      </c>
      <c r="N184" s="57">
        <f t="shared" si="40"/>
        <v>-3.3378045439076232</v>
      </c>
      <c r="P184" s="57">
        <v>3.9783698046462916</v>
      </c>
      <c r="Q184" s="57">
        <v>12.790299700999242</v>
      </c>
      <c r="S184" s="57">
        <f t="shared" si="41"/>
        <v>0.28921023234116011</v>
      </c>
      <c r="T184" s="57">
        <f t="shared" si="42"/>
        <v>0.45344758042940458</v>
      </c>
      <c r="V184" s="54">
        <v>179</v>
      </c>
      <c r="W184" s="54">
        <v>179</v>
      </c>
      <c r="Y184" s="121">
        <f t="shared" si="44"/>
        <v>0.68129770992366412</v>
      </c>
      <c r="Z184" s="121">
        <f t="shared" si="45"/>
        <v>0.68129770992366412</v>
      </c>
      <c r="AB184" s="121">
        <f t="shared" si="46"/>
        <v>0.47133072164434098</v>
      </c>
      <c r="AC184" s="121">
        <f t="shared" si="46"/>
        <v>0.47133072164434098</v>
      </c>
    </row>
    <row r="185" spans="2:29" x14ac:dyDescent="0.2">
      <c r="B185" s="116">
        <v>44091</v>
      </c>
      <c r="C185" s="61">
        <v>180</v>
      </c>
      <c r="D185" s="117">
        <v>150.43649289999999</v>
      </c>
      <c r="E185" s="117">
        <v>470.2000122</v>
      </c>
      <c r="G185" s="119">
        <f t="shared" si="36"/>
        <v>150.66050449312837</v>
      </c>
      <c r="H185" s="120">
        <f t="shared" si="43"/>
        <v>1.4890774758840517E-3</v>
      </c>
      <c r="I185" s="121"/>
      <c r="J185" s="119">
        <f t="shared" si="37"/>
        <v>487.98452162322155</v>
      </c>
      <c r="K185" s="120">
        <f t="shared" si="38"/>
        <v>3.7823285754524594E-2</v>
      </c>
      <c r="M185" s="57">
        <f t="shared" si="39"/>
        <v>-0.22401159312838104</v>
      </c>
      <c r="N185" s="57">
        <f t="shared" si="40"/>
        <v>-17.78450942322155</v>
      </c>
      <c r="P185" s="57">
        <v>3.9823749276991407</v>
      </c>
      <c r="Q185" s="57">
        <v>12.878303556614867</v>
      </c>
      <c r="S185" s="57">
        <f t="shared" si="41"/>
        <v>0.2895624537962076</v>
      </c>
      <c r="T185" s="57">
        <f t="shared" si="42"/>
        <v>0.45635722384976807</v>
      </c>
      <c r="V185" s="54">
        <v>180</v>
      </c>
      <c r="W185" s="54">
        <v>180</v>
      </c>
      <c r="Y185" s="121">
        <f t="shared" si="44"/>
        <v>0.68511450381679384</v>
      </c>
      <c r="Z185" s="121">
        <f t="shared" si="45"/>
        <v>0.68511450381679384</v>
      </c>
      <c r="AB185" s="121">
        <f t="shared" si="46"/>
        <v>0.48204920500576165</v>
      </c>
      <c r="AC185" s="121">
        <f t="shared" si="46"/>
        <v>0.48204920500576165</v>
      </c>
    </row>
    <row r="186" spans="2:29" x14ac:dyDescent="0.2">
      <c r="B186" s="116">
        <v>44092</v>
      </c>
      <c r="C186" s="61">
        <v>181</v>
      </c>
      <c r="D186" s="117">
        <v>147.74549870000001</v>
      </c>
      <c r="E186" s="117">
        <v>469.9599915</v>
      </c>
      <c r="G186" s="119">
        <f t="shared" si="36"/>
        <v>150.98614561840657</v>
      </c>
      <c r="H186" s="120">
        <f t="shared" si="43"/>
        <v>2.1933980709535849E-2</v>
      </c>
      <c r="I186" s="121"/>
      <c r="J186" s="119">
        <f t="shared" si="37"/>
        <v>488.77125330253557</v>
      </c>
      <c r="K186" s="120">
        <f t="shared" si="38"/>
        <v>4.0027368590450682E-2</v>
      </c>
      <c r="M186" s="57">
        <f t="shared" si="39"/>
        <v>-3.2406469184065543</v>
      </c>
      <c r="N186" s="57">
        <f t="shared" si="40"/>
        <v>-18.811261802535569</v>
      </c>
      <c r="P186" s="57">
        <v>4.0420622221358542</v>
      </c>
      <c r="Q186" s="57">
        <v>13.854605135719794</v>
      </c>
      <c r="S186" s="57">
        <f t="shared" si="41"/>
        <v>0.29481151741221628</v>
      </c>
      <c r="T186" s="57">
        <f t="shared" si="42"/>
        <v>0.48863637169006802</v>
      </c>
      <c r="V186" s="54">
        <v>181</v>
      </c>
      <c r="W186" s="54">
        <v>181</v>
      </c>
      <c r="Y186" s="121">
        <f t="shared" si="44"/>
        <v>0.68893129770992367</v>
      </c>
      <c r="Z186" s="121">
        <f t="shared" si="45"/>
        <v>0.68893129770992367</v>
      </c>
      <c r="AB186" s="121">
        <f t="shared" si="46"/>
        <v>0.49282335838657698</v>
      </c>
      <c r="AC186" s="121">
        <f t="shared" si="46"/>
        <v>0.49282335838657698</v>
      </c>
    </row>
    <row r="187" spans="2:29" x14ac:dyDescent="0.2">
      <c r="B187" s="116">
        <v>44095</v>
      </c>
      <c r="C187" s="61">
        <v>182</v>
      </c>
      <c r="D187" s="117">
        <v>148.02349849999999</v>
      </c>
      <c r="E187" s="117">
        <v>487.35000609999997</v>
      </c>
      <c r="G187" s="119">
        <f t="shared" si="36"/>
        <v>151.31178674368471</v>
      </c>
      <c r="H187" s="120">
        <f t="shared" si="43"/>
        <v>2.2214636709756718E-2</v>
      </c>
      <c r="I187" s="121"/>
      <c r="J187" s="119">
        <f t="shared" si="37"/>
        <v>489.55798498184947</v>
      </c>
      <c r="K187" s="120">
        <f t="shared" si="38"/>
        <v>4.5305814183091257E-3</v>
      </c>
      <c r="M187" s="57">
        <f t="shared" si="39"/>
        <v>-3.2882882436847183</v>
      </c>
      <c r="N187" s="57">
        <f t="shared" si="40"/>
        <v>-2.207978881849499</v>
      </c>
      <c r="P187" s="57">
        <v>4.1812307510649873</v>
      </c>
      <c r="Q187" s="57">
        <v>13.855037635928852</v>
      </c>
      <c r="S187" s="57">
        <f t="shared" si="41"/>
        <v>0.30705037776917071</v>
      </c>
      <c r="T187" s="57">
        <f t="shared" si="42"/>
        <v>0.48865067130658807</v>
      </c>
      <c r="V187" s="54">
        <v>182</v>
      </c>
      <c r="W187" s="54">
        <v>182</v>
      </c>
      <c r="Y187" s="121">
        <f t="shared" si="44"/>
        <v>0.6927480916030534</v>
      </c>
      <c r="Z187" s="121">
        <f t="shared" si="45"/>
        <v>0.6927480916030534</v>
      </c>
      <c r="AB187" s="121">
        <f t="shared" si="46"/>
        <v>0.50365502708235799</v>
      </c>
      <c r="AC187" s="121">
        <f t="shared" si="46"/>
        <v>0.50365502708235799</v>
      </c>
    </row>
    <row r="188" spans="2:29" x14ac:dyDescent="0.2">
      <c r="B188" s="116">
        <v>44096</v>
      </c>
      <c r="C188" s="61">
        <v>183</v>
      </c>
      <c r="D188" s="117">
        <v>156.44949339999999</v>
      </c>
      <c r="E188" s="117">
        <v>491.17001340000002</v>
      </c>
      <c r="G188" s="119">
        <f t="shared" si="36"/>
        <v>151.63742786896287</v>
      </c>
      <c r="H188" s="120">
        <f t="shared" si="43"/>
        <v>3.0757948948635719E-2</v>
      </c>
      <c r="I188" s="121"/>
      <c r="J188" s="119">
        <f t="shared" si="37"/>
        <v>490.34471666116343</v>
      </c>
      <c r="K188" s="120">
        <f t="shared" si="38"/>
        <v>1.6802669469247052E-3</v>
      </c>
      <c r="M188" s="57">
        <f t="shared" si="39"/>
        <v>4.8120655310371205</v>
      </c>
      <c r="N188" s="57">
        <f t="shared" si="40"/>
        <v>0.82529673883658461</v>
      </c>
      <c r="P188" s="57">
        <v>4.538041799083004</v>
      </c>
      <c r="Q188" s="57">
        <v>14.199914525115503</v>
      </c>
      <c r="S188" s="57">
        <f t="shared" si="41"/>
        <v>0.33842931540768534</v>
      </c>
      <c r="T188" s="57">
        <f t="shared" si="42"/>
        <v>0.50005322593828783</v>
      </c>
      <c r="V188" s="54">
        <v>183</v>
      </c>
      <c r="W188" s="54">
        <v>183</v>
      </c>
      <c r="Y188" s="121">
        <f t="shared" si="44"/>
        <v>0.69656488549618323</v>
      </c>
      <c r="Z188" s="121">
        <f t="shared" si="45"/>
        <v>0.69656488549618323</v>
      </c>
      <c r="AB188" s="121">
        <f t="shared" si="46"/>
        <v>0.51454611317535259</v>
      </c>
      <c r="AC188" s="121">
        <f t="shared" si="46"/>
        <v>0.51454611317535259</v>
      </c>
    </row>
    <row r="189" spans="2:29" x14ac:dyDescent="0.2">
      <c r="B189" s="116">
        <v>44097</v>
      </c>
      <c r="C189" s="61">
        <v>184</v>
      </c>
      <c r="D189" s="117">
        <v>149.99299619999999</v>
      </c>
      <c r="E189" s="117">
        <v>470.60998540000003</v>
      </c>
      <c r="G189" s="119">
        <f t="shared" si="36"/>
        <v>151.96306899424104</v>
      </c>
      <c r="H189" s="120">
        <f t="shared" si="43"/>
        <v>1.3134431901167984E-2</v>
      </c>
      <c r="I189" s="121"/>
      <c r="J189" s="119">
        <f t="shared" si="37"/>
        <v>491.13144834047739</v>
      </c>
      <c r="K189" s="120">
        <f t="shared" si="38"/>
        <v>4.3606093319577412E-2</v>
      </c>
      <c r="M189" s="57">
        <f t="shared" si="39"/>
        <v>-1.9700727942410481</v>
      </c>
      <c r="N189" s="57">
        <f t="shared" si="40"/>
        <v>-20.521462940477363</v>
      </c>
      <c r="P189" s="57">
        <v>4.5380985974837103</v>
      </c>
      <c r="Q189" s="57">
        <v>14.468854746115085</v>
      </c>
      <c r="S189" s="57">
        <f t="shared" si="41"/>
        <v>0.33843431041410016</v>
      </c>
      <c r="T189" s="57">
        <f t="shared" si="42"/>
        <v>0.50894511072024962</v>
      </c>
      <c r="V189" s="54">
        <v>184</v>
      </c>
      <c r="W189" s="54">
        <v>184</v>
      </c>
      <c r="Y189" s="121">
        <f t="shared" si="44"/>
        <v>0.70038167938931295</v>
      </c>
      <c r="Z189" s="121">
        <f t="shared" si="45"/>
        <v>0.70038167938931295</v>
      </c>
      <c r="AB189" s="121">
        <f t="shared" si="46"/>
        <v>0.5254985785037698</v>
      </c>
      <c r="AC189" s="121">
        <f t="shared" si="46"/>
        <v>0.5254985785037698</v>
      </c>
    </row>
    <row r="190" spans="2:29" x14ac:dyDescent="0.2">
      <c r="B190" s="116">
        <v>44098</v>
      </c>
      <c r="C190" s="61">
        <v>185</v>
      </c>
      <c r="D190" s="117">
        <v>150.98950199999999</v>
      </c>
      <c r="E190" s="117">
        <v>473.07998659999998</v>
      </c>
      <c r="G190" s="119">
        <f t="shared" si="36"/>
        <v>152.28871011951921</v>
      </c>
      <c r="H190" s="120">
        <f t="shared" si="43"/>
        <v>8.6046255025016335E-3</v>
      </c>
      <c r="I190" s="121"/>
      <c r="J190" s="119">
        <f t="shared" si="37"/>
        <v>491.91818001979129</v>
      </c>
      <c r="K190" s="120">
        <f t="shared" si="38"/>
        <v>3.9820313590478378E-2</v>
      </c>
      <c r="M190" s="57">
        <f t="shared" si="39"/>
        <v>-1.2992081195192213</v>
      </c>
      <c r="N190" s="57">
        <f t="shared" si="40"/>
        <v>-18.83819341979131</v>
      </c>
      <c r="P190" s="57">
        <v>4.5650198529773149</v>
      </c>
      <c r="Q190" s="57">
        <v>14.512843694243202</v>
      </c>
      <c r="S190" s="57">
        <f t="shared" si="41"/>
        <v>0.34080183911585066</v>
      </c>
      <c r="T190" s="57">
        <f t="shared" si="42"/>
        <v>0.5103995032874199</v>
      </c>
      <c r="V190" s="54">
        <v>185</v>
      </c>
      <c r="W190" s="54">
        <v>185</v>
      </c>
      <c r="Y190" s="121">
        <f t="shared" si="44"/>
        <v>0.70419847328244278</v>
      </c>
      <c r="Z190" s="121">
        <f t="shared" si="45"/>
        <v>0.70419847328244278</v>
      </c>
      <c r="AB190" s="121">
        <f t="shared" si="46"/>
        <v>0.53651444781109792</v>
      </c>
      <c r="AC190" s="121">
        <f t="shared" si="46"/>
        <v>0.53651444781109792</v>
      </c>
    </row>
    <row r="191" spans="2:29" x14ac:dyDescent="0.2">
      <c r="B191" s="116">
        <v>44099</v>
      </c>
      <c r="C191" s="61">
        <v>186</v>
      </c>
      <c r="D191" s="117">
        <v>154.7565002</v>
      </c>
      <c r="E191" s="117">
        <v>482.88000490000002</v>
      </c>
      <c r="G191" s="119">
        <f t="shared" si="36"/>
        <v>152.61435124479738</v>
      </c>
      <c r="H191" s="120">
        <f t="shared" si="43"/>
        <v>1.3842061253867957E-2</v>
      </c>
      <c r="I191" s="121"/>
      <c r="J191" s="119">
        <f t="shared" si="37"/>
        <v>492.70491169910531</v>
      </c>
      <c r="K191" s="120">
        <f t="shared" si="38"/>
        <v>2.034647676318662E-2</v>
      </c>
      <c r="M191" s="57">
        <f t="shared" si="39"/>
        <v>2.1421489552026287</v>
      </c>
      <c r="N191" s="57">
        <f t="shared" si="40"/>
        <v>-9.8249067991052925</v>
      </c>
      <c r="P191" s="57">
        <v>4.5925960116352655</v>
      </c>
      <c r="Q191" s="57">
        <v>14.904981811603534</v>
      </c>
      <c r="S191" s="57">
        <f t="shared" si="41"/>
        <v>0.34322696178972573</v>
      </c>
      <c r="T191" s="57">
        <f t="shared" si="42"/>
        <v>0.52336464083815071</v>
      </c>
      <c r="V191" s="54">
        <v>186</v>
      </c>
      <c r="W191" s="54">
        <v>186</v>
      </c>
      <c r="Y191" s="121">
        <f t="shared" si="44"/>
        <v>0.7080152671755725</v>
      </c>
      <c r="Z191" s="121">
        <f t="shared" si="45"/>
        <v>0.7080152671755725</v>
      </c>
      <c r="AB191" s="121">
        <f t="shared" si="46"/>
        <v>0.54759581208933283</v>
      </c>
      <c r="AC191" s="121">
        <f t="shared" si="46"/>
        <v>0.54759581208933283</v>
      </c>
    </row>
    <row r="192" spans="2:29" x14ac:dyDescent="0.2">
      <c r="B192" s="116">
        <v>44102</v>
      </c>
      <c r="C192" s="61">
        <v>187</v>
      </c>
      <c r="D192" s="117">
        <v>158.70249939999999</v>
      </c>
      <c r="E192" s="117">
        <v>490.64999390000003</v>
      </c>
      <c r="G192" s="119">
        <f t="shared" si="36"/>
        <v>152.93999237007554</v>
      </c>
      <c r="H192" s="120">
        <f t="shared" si="43"/>
        <v>3.6310121464441472E-2</v>
      </c>
      <c r="I192" s="121"/>
      <c r="J192" s="119">
        <f t="shared" si="37"/>
        <v>493.49164337841921</v>
      </c>
      <c r="K192" s="120">
        <f t="shared" si="38"/>
        <v>5.7916019846080864E-3</v>
      </c>
      <c r="M192" s="57">
        <f t="shared" si="39"/>
        <v>5.7625070299244499</v>
      </c>
      <c r="N192" s="57">
        <f t="shared" si="40"/>
        <v>-2.8416494784191855</v>
      </c>
      <c r="P192" s="57">
        <v>4.6035229733181922</v>
      </c>
      <c r="Q192" s="57">
        <v>15.183171845801553</v>
      </c>
      <c r="S192" s="57">
        <f t="shared" si="41"/>
        <v>0.34418790863016574</v>
      </c>
      <c r="T192" s="57">
        <f t="shared" si="42"/>
        <v>0.53256234924481793</v>
      </c>
      <c r="V192" s="54">
        <v>187</v>
      </c>
      <c r="W192" s="54">
        <v>187</v>
      </c>
      <c r="Y192" s="121">
        <f t="shared" si="44"/>
        <v>0.71183206106870234</v>
      </c>
      <c r="Z192" s="121">
        <f t="shared" si="45"/>
        <v>0.71183206106870234</v>
      </c>
      <c r="AB192" s="121">
        <f t="shared" si="46"/>
        <v>0.55874483213126447</v>
      </c>
      <c r="AC192" s="121">
        <f t="shared" si="46"/>
        <v>0.55874483213126447</v>
      </c>
    </row>
    <row r="193" spans="2:29" x14ac:dyDescent="0.2">
      <c r="B193" s="116">
        <v>44103</v>
      </c>
      <c r="C193" s="61">
        <v>188</v>
      </c>
      <c r="D193" s="117">
        <v>157.2440033</v>
      </c>
      <c r="E193" s="117">
        <v>493.48001099999999</v>
      </c>
      <c r="G193" s="119">
        <f t="shared" si="36"/>
        <v>153.26563349535371</v>
      </c>
      <c r="H193" s="120">
        <f t="shared" si="43"/>
        <v>2.5300613830443554E-2</v>
      </c>
      <c r="I193" s="121"/>
      <c r="J193" s="119">
        <f t="shared" si="37"/>
        <v>494.27837505773317</v>
      </c>
      <c r="K193" s="120">
        <f t="shared" si="38"/>
        <v>1.6178245115042384E-3</v>
      </c>
      <c r="M193" s="57">
        <f t="shared" si="39"/>
        <v>3.9783698046462916</v>
      </c>
      <c r="N193" s="57">
        <f t="shared" si="40"/>
        <v>-0.7983640577331812</v>
      </c>
      <c r="P193" s="57">
        <v>4.626681558853619</v>
      </c>
      <c r="Q193" s="57">
        <v>16.231765715242716</v>
      </c>
      <c r="S193" s="57">
        <f t="shared" si="41"/>
        <v>0.34622453786389862</v>
      </c>
      <c r="T193" s="57">
        <f t="shared" si="42"/>
        <v>0.56723167403189345</v>
      </c>
      <c r="V193" s="54">
        <v>188</v>
      </c>
      <c r="W193" s="54">
        <v>188</v>
      </c>
      <c r="Y193" s="121">
        <f t="shared" si="44"/>
        <v>0.71564885496183206</v>
      </c>
      <c r="Z193" s="121">
        <f t="shared" si="45"/>
        <v>0.71564885496183206</v>
      </c>
      <c r="AB193" s="121">
        <f t="shared" si="46"/>
        <v>0.56996374230832691</v>
      </c>
      <c r="AC193" s="121">
        <f t="shared" si="46"/>
        <v>0.56996374230832691</v>
      </c>
    </row>
    <row r="194" spans="2:29" x14ac:dyDescent="0.2">
      <c r="B194" s="116">
        <v>44104</v>
      </c>
      <c r="C194" s="61">
        <v>189</v>
      </c>
      <c r="D194" s="117">
        <v>157.43649289999999</v>
      </c>
      <c r="E194" s="117">
        <v>500.02999879999999</v>
      </c>
      <c r="G194" s="119">
        <f t="shared" si="36"/>
        <v>153.59127462063188</v>
      </c>
      <c r="H194" s="120">
        <f t="shared" si="43"/>
        <v>2.4423932523766935E-2</v>
      </c>
      <c r="I194" s="121"/>
      <c r="J194" s="119">
        <f t="shared" si="37"/>
        <v>495.06510673704713</v>
      </c>
      <c r="K194" s="120">
        <f t="shared" si="38"/>
        <v>9.9291883984318589E-3</v>
      </c>
      <c r="M194" s="57">
        <f t="shared" si="39"/>
        <v>3.8452182793681118</v>
      </c>
      <c r="N194" s="57">
        <f t="shared" si="40"/>
        <v>4.9648920629528561</v>
      </c>
      <c r="P194" s="57">
        <v>4.8120655310371205</v>
      </c>
      <c r="Q194" s="57">
        <v>16.282653556301341</v>
      </c>
      <c r="S194" s="57">
        <f t="shared" si="41"/>
        <v>0.36252771046642546</v>
      </c>
      <c r="T194" s="57">
        <f t="shared" si="42"/>
        <v>0.56891416249648352</v>
      </c>
      <c r="V194" s="54">
        <v>189</v>
      </c>
      <c r="W194" s="54">
        <v>189</v>
      </c>
      <c r="Y194" s="121">
        <f t="shared" si="44"/>
        <v>0.71946564885496178</v>
      </c>
      <c r="Z194" s="121">
        <f t="shared" si="45"/>
        <v>0.71946564885496178</v>
      </c>
      <c r="AB194" s="121">
        <f t="shared" si="46"/>
        <v>0.58125485459206683</v>
      </c>
      <c r="AC194" s="121">
        <f t="shared" si="46"/>
        <v>0.58125485459206683</v>
      </c>
    </row>
    <row r="195" spans="2:29" x14ac:dyDescent="0.2">
      <c r="B195" s="116">
        <v>44105</v>
      </c>
      <c r="C195" s="61">
        <v>190</v>
      </c>
      <c r="D195" s="117">
        <v>161.06300350000001</v>
      </c>
      <c r="E195" s="117">
        <v>527.51000980000003</v>
      </c>
      <c r="G195" s="119">
        <f t="shared" si="36"/>
        <v>153.91691574591005</v>
      </c>
      <c r="H195" s="120">
        <f t="shared" si="43"/>
        <v>4.4368275760422918E-2</v>
      </c>
      <c r="I195" s="121"/>
      <c r="J195" s="119">
        <f t="shared" si="37"/>
        <v>495.85183841636103</v>
      </c>
      <c r="K195" s="120">
        <f t="shared" si="38"/>
        <v>6.0014351946879395E-2</v>
      </c>
      <c r="M195" s="57">
        <f t="shared" si="39"/>
        <v>7.1460877540899617</v>
      </c>
      <c r="N195" s="57">
        <f t="shared" si="40"/>
        <v>31.658171383639001</v>
      </c>
      <c r="P195" s="57">
        <v>4.8945984488396732</v>
      </c>
      <c r="Q195" s="57">
        <v>16.465368187487229</v>
      </c>
      <c r="S195" s="57">
        <f t="shared" si="41"/>
        <v>0.36978588056860284</v>
      </c>
      <c r="T195" s="57">
        <f t="shared" si="42"/>
        <v>0.57495519809333495</v>
      </c>
      <c r="V195" s="54">
        <v>190</v>
      </c>
      <c r="W195" s="54">
        <v>190</v>
      </c>
      <c r="Y195" s="121">
        <f t="shared" si="44"/>
        <v>0.72328244274809161</v>
      </c>
      <c r="Z195" s="121">
        <f t="shared" si="45"/>
        <v>0.72328244274809161</v>
      </c>
      <c r="AB195" s="121">
        <f t="shared" si="46"/>
        <v>0.59262056283896225</v>
      </c>
      <c r="AC195" s="121">
        <f t="shared" si="46"/>
        <v>0.59262056283896225</v>
      </c>
    </row>
    <row r="196" spans="2:29" x14ac:dyDescent="0.2">
      <c r="B196" s="116">
        <v>44106</v>
      </c>
      <c r="C196" s="61">
        <v>191</v>
      </c>
      <c r="D196" s="117">
        <v>156.25</v>
      </c>
      <c r="E196" s="117">
        <v>503.05999759999997</v>
      </c>
      <c r="G196" s="119">
        <f t="shared" si="36"/>
        <v>154.24255687118819</v>
      </c>
      <c r="H196" s="120">
        <f t="shared" si="43"/>
        <v>1.2847636024395615E-2</v>
      </c>
      <c r="I196" s="121"/>
      <c r="J196" s="119">
        <f t="shared" si="37"/>
        <v>496.63857009567505</v>
      </c>
      <c r="K196" s="120">
        <f t="shared" si="38"/>
        <v>1.2764734892379215E-2</v>
      </c>
      <c r="M196" s="57">
        <f t="shared" si="39"/>
        <v>2.0074431288118149</v>
      </c>
      <c r="N196" s="57">
        <f t="shared" si="40"/>
        <v>6.4214275043249245</v>
      </c>
      <c r="P196" s="57">
        <v>5.1907516971706968</v>
      </c>
      <c r="Q196" s="57">
        <v>16.637238618255026</v>
      </c>
      <c r="S196" s="57">
        <f t="shared" si="41"/>
        <v>0.3958304057099698</v>
      </c>
      <c r="T196" s="57">
        <f t="shared" si="42"/>
        <v>0.58063769534916854</v>
      </c>
      <c r="V196" s="54">
        <v>191</v>
      </c>
      <c r="W196" s="54">
        <v>191</v>
      </c>
      <c r="Y196" s="121">
        <f t="shared" si="44"/>
        <v>0.72709923664122134</v>
      </c>
      <c r="Z196" s="121">
        <f t="shared" si="45"/>
        <v>0.72709923664122134</v>
      </c>
      <c r="AB196" s="121">
        <f t="shared" si="46"/>
        <v>0.60406334736020972</v>
      </c>
      <c r="AC196" s="121">
        <f t="shared" si="46"/>
        <v>0.60406334736020972</v>
      </c>
    </row>
    <row r="197" spans="2:29" x14ac:dyDescent="0.2">
      <c r="B197" s="116">
        <v>44109</v>
      </c>
      <c r="C197" s="61">
        <v>192</v>
      </c>
      <c r="D197" s="117">
        <v>159.96000670000001</v>
      </c>
      <c r="E197" s="117">
        <v>520.65002440000001</v>
      </c>
      <c r="G197" s="119">
        <f t="shared" si="36"/>
        <v>154.56819799646638</v>
      </c>
      <c r="H197" s="120">
        <f t="shared" si="43"/>
        <v>3.3707229793043178E-2</v>
      </c>
      <c r="I197" s="121"/>
      <c r="J197" s="119">
        <f t="shared" si="37"/>
        <v>497.42530177498895</v>
      </c>
      <c r="K197" s="120">
        <f t="shared" si="38"/>
        <v>4.4607167073074383E-2</v>
      </c>
      <c r="M197" s="57">
        <f t="shared" si="39"/>
        <v>5.3918087035336271</v>
      </c>
      <c r="N197" s="57">
        <f t="shared" si="40"/>
        <v>23.224722625011054</v>
      </c>
      <c r="P197" s="57">
        <v>5.2723230982833797</v>
      </c>
      <c r="Q197" s="57">
        <v>16.925870852662115</v>
      </c>
      <c r="S197" s="57">
        <f t="shared" si="41"/>
        <v>0.40300401740954894</v>
      </c>
      <c r="T197" s="57">
        <f t="shared" si="42"/>
        <v>0.59018065089211069</v>
      </c>
      <c r="V197" s="54">
        <v>192</v>
      </c>
      <c r="W197" s="54">
        <v>192</v>
      </c>
      <c r="Y197" s="121">
        <f t="shared" si="44"/>
        <v>0.73091603053435117</v>
      </c>
      <c r="Z197" s="121">
        <f t="shared" si="45"/>
        <v>0.73091603053435117</v>
      </c>
      <c r="AB197" s="121">
        <f t="shared" si="46"/>
        <v>0.61558577980018625</v>
      </c>
      <c r="AC197" s="121">
        <f t="shared" si="46"/>
        <v>0.61558577980018625</v>
      </c>
    </row>
    <row r="198" spans="2:29" x14ac:dyDescent="0.2">
      <c r="B198" s="116">
        <v>44110</v>
      </c>
      <c r="C198" s="61">
        <v>193</v>
      </c>
      <c r="D198" s="117">
        <v>154.99800110000001</v>
      </c>
      <c r="E198" s="117">
        <v>505.86999509999998</v>
      </c>
      <c r="G198" s="119">
        <f t="shared" ref="G198:G262" si="47">$F$7*C198+$F$9</f>
        <v>154.89383912174452</v>
      </c>
      <c r="H198" s="120">
        <f t="shared" si="43"/>
        <v>6.7202142941371343E-4</v>
      </c>
      <c r="I198" s="121"/>
      <c r="J198" s="119">
        <f t="shared" ref="J198:J262" si="48">$F$28*C198+$F$30</f>
        <v>498.21203345430291</v>
      </c>
      <c r="K198" s="120">
        <f t="shared" ref="K198:K261" si="49">ABS((E198-J198)/E198)</f>
        <v>1.5138200960472564E-2</v>
      </c>
      <c r="M198" s="57">
        <f t="shared" ref="M198:M258" si="50">D198-G198</f>
        <v>0.10416197825549034</v>
      </c>
      <c r="N198" s="57">
        <f t="shared" ref="N198:N258" si="51">E198-J198</f>
        <v>7.6579616456970712</v>
      </c>
      <c r="P198" s="57">
        <v>5.3178827480400486</v>
      </c>
      <c r="Q198" s="57">
        <v>18.369027884056948</v>
      </c>
      <c r="S198" s="57">
        <f t="shared" ref="S198:S257" si="52">STANDARDIZE(P198,$F$15,$F$17)</f>
        <v>0.40701065738465109</v>
      </c>
      <c r="T198" s="57">
        <f t="shared" ref="T198:T257" si="53">STANDARDIZE(Q198,$F$36,$F$38)</f>
        <v>0.6378952917061409</v>
      </c>
      <c r="V198" s="54">
        <v>193</v>
      </c>
      <c r="W198" s="54">
        <v>193</v>
      </c>
      <c r="Y198" s="121">
        <f t="shared" si="44"/>
        <v>0.73473282442748089</v>
      </c>
      <c r="Z198" s="121">
        <f t="shared" si="45"/>
        <v>0.73473282442748089</v>
      </c>
      <c r="AB198" s="121">
        <f t="shared" si="46"/>
        <v>0.62719052834960598</v>
      </c>
      <c r="AC198" s="121">
        <f t="shared" si="46"/>
        <v>0.62719052834960598</v>
      </c>
    </row>
    <row r="199" spans="2:29" x14ac:dyDescent="0.2">
      <c r="B199" s="116">
        <v>44111</v>
      </c>
      <c r="C199" s="61">
        <v>194</v>
      </c>
      <c r="D199" s="117">
        <v>159.7845001</v>
      </c>
      <c r="E199" s="117">
        <v>534.6599731</v>
      </c>
      <c r="G199" s="119">
        <f t="shared" si="47"/>
        <v>155.21948024702269</v>
      </c>
      <c r="H199" s="120">
        <f t="shared" ref="H199:H262" si="54">ABS((D199-G199)/D199)</f>
        <v>2.8569854085473433E-2</v>
      </c>
      <c r="I199" s="121"/>
      <c r="J199" s="119">
        <f t="shared" si="48"/>
        <v>498.99876513361687</v>
      </c>
      <c r="K199" s="120">
        <f t="shared" si="49"/>
        <v>6.6698854899529286E-2</v>
      </c>
      <c r="M199" s="57">
        <f t="shared" si="50"/>
        <v>4.5650198529773149</v>
      </c>
      <c r="N199" s="57">
        <f t="shared" si="51"/>
        <v>35.661207966383131</v>
      </c>
      <c r="P199" s="57">
        <v>5.3918087035336271</v>
      </c>
      <c r="Q199" s="57">
        <v>18.486646204429462</v>
      </c>
      <c r="S199" s="57">
        <f t="shared" si="52"/>
        <v>0.41351190772481283</v>
      </c>
      <c r="T199" s="57">
        <f t="shared" si="53"/>
        <v>0.64178406873292082</v>
      </c>
      <c r="V199" s="54">
        <v>194</v>
      </c>
      <c r="W199" s="54">
        <v>194</v>
      </c>
      <c r="Y199" s="121">
        <f t="shared" ref="Y199:Y262" si="55">(V199-0.5)/262</f>
        <v>0.73854961832061072</v>
      </c>
      <c r="Z199" s="121">
        <f t="shared" ref="Z199:Z262" si="56">(W199-0.5)/262</f>
        <v>0.73854961832061072</v>
      </c>
      <c r="AB199" s="121">
        <f t="shared" ref="AB199:AC258" si="57">_xlfn.NORM.S.INV(Y199)</f>
        <v>0.63888036332198828</v>
      </c>
      <c r="AC199" s="121">
        <f t="shared" si="57"/>
        <v>0.63888036332198828</v>
      </c>
    </row>
    <row r="200" spans="2:29" x14ac:dyDescent="0.2">
      <c r="B200" s="116">
        <v>44112</v>
      </c>
      <c r="C200" s="61">
        <v>195</v>
      </c>
      <c r="D200" s="117">
        <v>159.5274963</v>
      </c>
      <c r="E200" s="117">
        <v>531.78997800000002</v>
      </c>
      <c r="G200" s="119">
        <f t="shared" si="47"/>
        <v>155.54512137230086</v>
      </c>
      <c r="H200" s="120">
        <f t="shared" si="54"/>
        <v>2.496356440152531E-2</v>
      </c>
      <c r="I200" s="121"/>
      <c r="J200" s="119">
        <f t="shared" si="48"/>
        <v>499.78549681293077</v>
      </c>
      <c r="K200" s="120">
        <f t="shared" si="49"/>
        <v>6.0182557985455763E-2</v>
      </c>
      <c r="M200" s="57">
        <f t="shared" si="50"/>
        <v>3.9823749276991407</v>
      </c>
      <c r="N200" s="57">
        <f t="shared" si="51"/>
        <v>32.004481187069246</v>
      </c>
      <c r="P200" s="57">
        <v>5.4649173827060906</v>
      </c>
      <c r="Q200" s="57">
        <v>18.962121866801112</v>
      </c>
      <c r="S200" s="57">
        <f t="shared" si="52"/>
        <v>0.4199412845541734</v>
      </c>
      <c r="T200" s="57">
        <f t="shared" si="53"/>
        <v>0.65750456896424281</v>
      </c>
      <c r="V200" s="54">
        <v>195</v>
      </c>
      <c r="W200" s="54">
        <v>195</v>
      </c>
      <c r="Y200" s="121">
        <f t="shared" si="55"/>
        <v>0.74236641221374045</v>
      </c>
      <c r="Z200" s="121">
        <f t="shared" si="56"/>
        <v>0.74236641221374045</v>
      </c>
      <c r="AB200" s="121">
        <f t="shared" si="57"/>
        <v>0.65065816312493385</v>
      </c>
      <c r="AC200" s="121">
        <f t="shared" si="57"/>
        <v>0.65065816312493385</v>
      </c>
    </row>
    <row r="201" spans="2:29" x14ac:dyDescent="0.2">
      <c r="B201" s="116">
        <v>44113</v>
      </c>
      <c r="C201" s="61">
        <v>196</v>
      </c>
      <c r="D201" s="117">
        <v>164.33250430000001</v>
      </c>
      <c r="E201" s="117">
        <v>539.44000240000003</v>
      </c>
      <c r="G201" s="119">
        <f t="shared" si="47"/>
        <v>155.87076249757902</v>
      </c>
      <c r="H201" s="120">
        <f t="shared" si="54"/>
        <v>5.1491589192686503E-2</v>
      </c>
      <c r="I201" s="121"/>
      <c r="J201" s="119">
        <f t="shared" si="48"/>
        <v>500.57222849224479</v>
      </c>
      <c r="K201" s="120">
        <f t="shared" si="49"/>
        <v>7.2052079443182274E-2</v>
      </c>
      <c r="M201" s="57">
        <f t="shared" si="50"/>
        <v>8.4617418024209883</v>
      </c>
      <c r="N201" s="57">
        <f t="shared" si="51"/>
        <v>38.867773907755236</v>
      </c>
      <c r="P201" s="57">
        <v>5.6791640985963596</v>
      </c>
      <c r="Q201" s="57">
        <v>19.158048994347666</v>
      </c>
      <c r="S201" s="57">
        <f t="shared" si="52"/>
        <v>0.43878272563207932</v>
      </c>
      <c r="T201" s="57">
        <f t="shared" si="53"/>
        <v>0.66398244511578874</v>
      </c>
      <c r="V201" s="54">
        <v>196</v>
      </c>
      <c r="W201" s="54">
        <v>196</v>
      </c>
      <c r="Y201" s="121">
        <f t="shared" si="55"/>
        <v>0.74618320610687028</v>
      </c>
      <c r="Z201" s="121">
        <f t="shared" si="56"/>
        <v>0.74618320610687028</v>
      </c>
      <c r="AB201" s="121">
        <f t="shared" si="57"/>
        <v>0.66252692066094021</v>
      </c>
      <c r="AC201" s="121">
        <f t="shared" si="57"/>
        <v>0.66252692066094021</v>
      </c>
    </row>
    <row r="202" spans="2:29" x14ac:dyDescent="0.2">
      <c r="B202" s="116">
        <v>44116</v>
      </c>
      <c r="C202" s="61">
        <v>197</v>
      </c>
      <c r="D202" s="117">
        <v>172.1464996</v>
      </c>
      <c r="E202" s="117">
        <v>539.80999759999997</v>
      </c>
      <c r="G202" s="119">
        <f t="shared" si="47"/>
        <v>156.19640362285719</v>
      </c>
      <c r="H202" s="120">
        <f t="shared" si="54"/>
        <v>9.2654198686609887E-2</v>
      </c>
      <c r="I202" s="121"/>
      <c r="J202" s="119">
        <f t="shared" si="48"/>
        <v>501.35896017155869</v>
      </c>
      <c r="K202" s="120">
        <f t="shared" si="49"/>
        <v>7.1230687833487585E-2</v>
      </c>
      <c r="M202" s="57">
        <f t="shared" si="50"/>
        <v>15.950095977142809</v>
      </c>
      <c r="N202" s="57">
        <f t="shared" si="51"/>
        <v>38.451037428441282</v>
      </c>
      <c r="P202" s="57">
        <v>5.7197425227618766</v>
      </c>
      <c r="Q202" s="57">
        <v>19.340632652557645</v>
      </c>
      <c r="S202" s="57">
        <f t="shared" si="52"/>
        <v>0.44235130303020587</v>
      </c>
      <c r="T202" s="57">
        <f t="shared" si="53"/>
        <v>0.67001915039489524</v>
      </c>
      <c r="V202" s="54">
        <v>197</v>
      </c>
      <c r="W202" s="54">
        <v>197</v>
      </c>
      <c r="Y202" s="121">
        <f t="shared" si="55"/>
        <v>0.75</v>
      </c>
      <c r="Z202" s="121">
        <f t="shared" si="56"/>
        <v>0.75</v>
      </c>
      <c r="AB202" s="121">
        <f t="shared" si="57"/>
        <v>0.67448975019608193</v>
      </c>
      <c r="AC202" s="121">
        <f t="shared" si="57"/>
        <v>0.67448975019608193</v>
      </c>
    </row>
    <row r="203" spans="2:29" x14ac:dyDescent="0.2">
      <c r="B203" s="116">
        <v>44117</v>
      </c>
      <c r="C203" s="61">
        <v>198</v>
      </c>
      <c r="D203" s="117">
        <v>172.1815033</v>
      </c>
      <c r="E203" s="117">
        <v>554.0900269</v>
      </c>
      <c r="G203" s="119">
        <f t="shared" si="47"/>
        <v>156.52204474813536</v>
      </c>
      <c r="H203" s="120">
        <f t="shared" si="54"/>
        <v>9.0947391280353895E-2</v>
      </c>
      <c r="I203" s="121"/>
      <c r="J203" s="119">
        <f t="shared" si="48"/>
        <v>502.14569185087265</v>
      </c>
      <c r="K203" s="120">
        <f t="shared" si="49"/>
        <v>9.3747103407984742E-2</v>
      </c>
      <c r="M203" s="57">
        <f t="shared" si="50"/>
        <v>15.659458551864645</v>
      </c>
      <c r="N203" s="57">
        <f t="shared" si="51"/>
        <v>51.944335049127346</v>
      </c>
      <c r="P203" s="57">
        <v>5.7625070299244499</v>
      </c>
      <c r="Q203" s="57">
        <v>19.441534352975566</v>
      </c>
      <c r="S203" s="57">
        <f t="shared" si="52"/>
        <v>0.44611213053498772</v>
      </c>
      <c r="T203" s="57">
        <f t="shared" si="53"/>
        <v>0.67335523114579787</v>
      </c>
      <c r="V203" s="54">
        <v>198</v>
      </c>
      <c r="W203" s="54">
        <v>198</v>
      </c>
      <c r="Y203" s="121">
        <f t="shared" si="55"/>
        <v>0.75381679389312972</v>
      </c>
      <c r="Z203" s="121">
        <f t="shared" si="56"/>
        <v>0.75381679389312972</v>
      </c>
      <c r="AB203" s="121">
        <f t="shared" si="57"/>
        <v>0.68654989473896011</v>
      </c>
      <c r="AC203" s="121">
        <f t="shared" si="57"/>
        <v>0.68654989473896011</v>
      </c>
    </row>
    <row r="204" spans="2:29" x14ac:dyDescent="0.2">
      <c r="B204" s="116">
        <v>44118</v>
      </c>
      <c r="C204" s="61">
        <v>199</v>
      </c>
      <c r="D204" s="117">
        <v>168.18550110000001</v>
      </c>
      <c r="E204" s="117">
        <v>541.45001219999995</v>
      </c>
      <c r="G204" s="119">
        <f t="shared" si="47"/>
        <v>156.84768587341352</v>
      </c>
      <c r="H204" s="120">
        <f t="shared" si="54"/>
        <v>6.7412560253010331E-2</v>
      </c>
      <c r="I204" s="121"/>
      <c r="J204" s="119">
        <f t="shared" si="48"/>
        <v>502.93242353018661</v>
      </c>
      <c r="K204" s="120">
        <f t="shared" si="49"/>
        <v>7.1137848004306198E-2</v>
      </c>
      <c r="M204" s="57">
        <f t="shared" si="50"/>
        <v>11.337815226586486</v>
      </c>
      <c r="N204" s="57">
        <f t="shared" si="51"/>
        <v>38.517588669813335</v>
      </c>
      <c r="P204" s="57">
        <v>5.8580908744308715</v>
      </c>
      <c r="Q204" s="57">
        <v>19.517855156405858</v>
      </c>
      <c r="S204" s="57">
        <f t="shared" si="52"/>
        <v>0.45451803475986202</v>
      </c>
      <c r="T204" s="57">
        <f t="shared" si="53"/>
        <v>0.67587860153661028</v>
      </c>
      <c r="V204" s="54">
        <v>199</v>
      </c>
      <c r="W204" s="54">
        <v>199</v>
      </c>
      <c r="Y204" s="121">
        <f t="shared" si="55"/>
        <v>0.75763358778625955</v>
      </c>
      <c r="Z204" s="121">
        <f t="shared" si="56"/>
        <v>0.75763358778625955</v>
      </c>
      <c r="AB204" s="121">
        <f t="shared" si="57"/>
        <v>0.69871073397684169</v>
      </c>
      <c r="AC204" s="121">
        <f t="shared" si="57"/>
        <v>0.69871073397684169</v>
      </c>
    </row>
    <row r="205" spans="2:29" x14ac:dyDescent="0.2">
      <c r="B205" s="116">
        <v>44119</v>
      </c>
      <c r="C205" s="61">
        <v>200</v>
      </c>
      <c r="D205" s="117">
        <v>166.93249510000001</v>
      </c>
      <c r="E205" s="117">
        <v>541.94000240000003</v>
      </c>
      <c r="G205" s="119">
        <f t="shared" si="47"/>
        <v>157.17332699869169</v>
      </c>
      <c r="H205" s="120">
        <f t="shared" si="54"/>
        <v>5.8461763813343483E-2</v>
      </c>
      <c r="I205" s="121"/>
      <c r="J205" s="119">
        <f t="shared" si="48"/>
        <v>503.71915520950051</v>
      </c>
      <c r="K205" s="120">
        <f t="shared" si="49"/>
        <v>7.0525975239393968E-2</v>
      </c>
      <c r="M205" s="57">
        <f t="shared" si="50"/>
        <v>9.7591681013083189</v>
      </c>
      <c r="N205" s="57">
        <f t="shared" si="51"/>
        <v>38.220847190499512</v>
      </c>
      <c r="P205" s="57">
        <v>5.9556846730051802</v>
      </c>
      <c r="Q205" s="57">
        <v>20.278000470022391</v>
      </c>
      <c r="S205" s="57">
        <f t="shared" si="52"/>
        <v>0.4631006998325376</v>
      </c>
      <c r="T205" s="57">
        <f t="shared" si="53"/>
        <v>0.70101104368715417</v>
      </c>
      <c r="V205" s="54">
        <v>200</v>
      </c>
      <c r="W205" s="54">
        <v>200</v>
      </c>
      <c r="Y205" s="121">
        <f t="shared" si="55"/>
        <v>0.76145038167938928</v>
      </c>
      <c r="Z205" s="121">
        <f t="shared" si="56"/>
        <v>0.76145038167938928</v>
      </c>
      <c r="AB205" s="121">
        <f t="shared" si="57"/>
        <v>0.7109757928210424</v>
      </c>
      <c r="AC205" s="121">
        <f t="shared" si="57"/>
        <v>0.7109757928210424</v>
      </c>
    </row>
    <row r="206" spans="2:29" x14ac:dyDescent="0.2">
      <c r="B206" s="116">
        <v>44120</v>
      </c>
      <c r="C206" s="61">
        <v>201</v>
      </c>
      <c r="D206" s="117">
        <v>163.63549800000001</v>
      </c>
      <c r="E206" s="117">
        <v>530.78997800000002</v>
      </c>
      <c r="G206" s="119">
        <f t="shared" si="47"/>
        <v>157.49896812396986</v>
      </c>
      <c r="H206" s="120">
        <f t="shared" si="54"/>
        <v>3.750121429049675E-2</v>
      </c>
      <c r="I206" s="121"/>
      <c r="J206" s="119">
        <f t="shared" si="48"/>
        <v>504.50588688881453</v>
      </c>
      <c r="K206" s="120">
        <f t="shared" si="49"/>
        <v>4.9518815728629845E-2</v>
      </c>
      <c r="M206" s="57">
        <f t="shared" si="50"/>
        <v>6.1365298760301528</v>
      </c>
      <c r="N206" s="57">
        <f t="shared" si="51"/>
        <v>26.284091111185489</v>
      </c>
      <c r="P206" s="57">
        <v>6.1365298760301528</v>
      </c>
      <c r="Q206" s="57">
        <v>20.406838742371292</v>
      </c>
      <c r="S206" s="57">
        <f t="shared" si="52"/>
        <v>0.47900472068465705</v>
      </c>
      <c r="T206" s="57">
        <f t="shared" si="53"/>
        <v>0.70527078240892471</v>
      </c>
      <c r="V206" s="54">
        <v>201</v>
      </c>
      <c r="W206" s="54">
        <v>201</v>
      </c>
      <c r="Y206" s="121">
        <f t="shared" si="55"/>
        <v>0.76526717557251911</v>
      </c>
      <c r="Z206" s="121">
        <f t="shared" si="56"/>
        <v>0.76526717557251911</v>
      </c>
      <c r="AB206" s="121">
        <f t="shared" si="57"/>
        <v>0.72334875061938442</v>
      </c>
      <c r="AC206" s="121">
        <f t="shared" si="57"/>
        <v>0.72334875061938442</v>
      </c>
    </row>
    <row r="207" spans="2:29" x14ac:dyDescent="0.2">
      <c r="B207" s="116">
        <v>44123</v>
      </c>
      <c r="C207" s="61">
        <v>202</v>
      </c>
      <c r="D207" s="117">
        <v>160.36050420000001</v>
      </c>
      <c r="E207" s="117">
        <v>530.71997069999998</v>
      </c>
      <c r="G207" s="119">
        <f t="shared" si="47"/>
        <v>157.824609249248</v>
      </c>
      <c r="H207" s="120">
        <f t="shared" si="54"/>
        <v>1.5813712755537779E-2</v>
      </c>
      <c r="I207" s="121"/>
      <c r="J207" s="119">
        <f t="shared" si="48"/>
        <v>505.29261856812843</v>
      </c>
      <c r="K207" s="120">
        <f t="shared" si="49"/>
        <v>4.7911052034340838E-2</v>
      </c>
      <c r="M207" s="57">
        <f t="shared" si="50"/>
        <v>2.5358949507520094</v>
      </c>
      <c r="N207" s="57">
        <f t="shared" si="51"/>
        <v>25.427352131871544</v>
      </c>
      <c r="P207" s="57">
        <v>6.376947449152695</v>
      </c>
      <c r="Q207" s="57">
        <v>20.924791673661616</v>
      </c>
      <c r="S207" s="57">
        <f t="shared" si="52"/>
        <v>0.50014769839266326</v>
      </c>
      <c r="T207" s="57">
        <f t="shared" si="53"/>
        <v>0.72239569503967671</v>
      </c>
      <c r="V207" s="54">
        <v>202</v>
      </c>
      <c r="W207" s="54">
        <v>202</v>
      </c>
      <c r="Y207" s="121">
        <f t="shared" si="55"/>
        <v>0.76908396946564883</v>
      </c>
      <c r="Z207" s="121">
        <f t="shared" si="56"/>
        <v>0.76908396946564883</v>
      </c>
      <c r="AB207" s="121">
        <f t="shared" si="57"/>
        <v>0.7358334511000415</v>
      </c>
      <c r="AC207" s="121">
        <f t="shared" si="57"/>
        <v>0.7358334511000415</v>
      </c>
    </row>
    <row r="208" spans="2:29" x14ac:dyDescent="0.2">
      <c r="B208" s="116">
        <v>44124</v>
      </c>
      <c r="C208" s="61">
        <v>203</v>
      </c>
      <c r="D208" s="117">
        <v>160.8504944</v>
      </c>
      <c r="E208" s="117">
        <v>525.41998290000004</v>
      </c>
      <c r="G208" s="119">
        <f t="shared" si="47"/>
        <v>158.15025037452619</v>
      </c>
      <c r="H208" s="120">
        <f t="shared" si="54"/>
        <v>1.6787290804086006E-2</v>
      </c>
      <c r="I208" s="121"/>
      <c r="J208" s="119">
        <f t="shared" si="48"/>
        <v>506.07935024744239</v>
      </c>
      <c r="K208" s="120">
        <f t="shared" si="49"/>
        <v>3.6809853606650185E-2</v>
      </c>
      <c r="M208" s="57">
        <f t="shared" si="50"/>
        <v>2.7002440254738076</v>
      </c>
      <c r="N208" s="57">
        <f t="shared" si="51"/>
        <v>19.340632652557645</v>
      </c>
      <c r="P208" s="57">
        <v>6.4530646079842597</v>
      </c>
      <c r="Q208" s="57">
        <v>22.361294390708451</v>
      </c>
      <c r="S208" s="57">
        <f t="shared" si="52"/>
        <v>0.50684164913623997</v>
      </c>
      <c r="T208" s="57">
        <f t="shared" si="53"/>
        <v>0.76989032637998289</v>
      </c>
      <c r="V208" s="54">
        <v>203</v>
      </c>
      <c r="W208" s="54">
        <v>203</v>
      </c>
      <c r="Y208" s="121">
        <f t="shared" si="55"/>
        <v>0.77290076335877866</v>
      </c>
      <c r="Z208" s="121">
        <f t="shared" si="56"/>
        <v>0.77290076335877866</v>
      </c>
      <c r="AB208" s="121">
        <f t="shared" si="57"/>
        <v>0.74843391311848129</v>
      </c>
      <c r="AC208" s="121">
        <f t="shared" si="57"/>
        <v>0.74843391311848129</v>
      </c>
    </row>
    <row r="209" spans="2:29" x14ac:dyDescent="0.2">
      <c r="B209" s="116">
        <v>44125</v>
      </c>
      <c r="C209" s="61">
        <v>204</v>
      </c>
      <c r="D209" s="117">
        <v>159.246994</v>
      </c>
      <c r="E209" s="117">
        <v>489.0499878</v>
      </c>
      <c r="G209" s="119">
        <f t="shared" si="47"/>
        <v>158.47589149980433</v>
      </c>
      <c r="H209" s="120">
        <f t="shared" si="54"/>
        <v>4.8421793142021073E-3</v>
      </c>
      <c r="I209" s="121"/>
      <c r="J209" s="119">
        <f t="shared" si="48"/>
        <v>506.86608192675635</v>
      </c>
      <c r="K209" s="120">
        <f t="shared" si="49"/>
        <v>3.6430006279935451E-2</v>
      </c>
      <c r="M209" s="57">
        <f t="shared" si="50"/>
        <v>0.77110250019566706</v>
      </c>
      <c r="N209" s="57">
        <f t="shared" si="51"/>
        <v>-17.816094126756354</v>
      </c>
      <c r="P209" s="57">
        <v>6.511305423874532</v>
      </c>
      <c r="Q209" s="57">
        <v>22.411146677091892</v>
      </c>
      <c r="S209" s="57">
        <f t="shared" si="52"/>
        <v>0.51196350548006253</v>
      </c>
      <c r="T209" s="57">
        <f t="shared" si="53"/>
        <v>0.7715385766305084</v>
      </c>
      <c r="V209" s="54">
        <v>204</v>
      </c>
      <c r="W209" s="54">
        <v>204</v>
      </c>
      <c r="Y209" s="121">
        <f t="shared" si="55"/>
        <v>0.77671755725190839</v>
      </c>
      <c r="Z209" s="121">
        <f t="shared" si="56"/>
        <v>0.77671755725190839</v>
      </c>
      <c r="AB209" s="121">
        <f t="shared" si="57"/>
        <v>0.76115434228754864</v>
      </c>
      <c r="AC209" s="121">
        <f t="shared" si="57"/>
        <v>0.76115434228754864</v>
      </c>
    </row>
    <row r="210" spans="2:29" x14ac:dyDescent="0.2">
      <c r="B210" s="116">
        <v>44126</v>
      </c>
      <c r="C210" s="61">
        <v>205</v>
      </c>
      <c r="D210" s="117">
        <v>158.82000729999999</v>
      </c>
      <c r="E210" s="117">
        <v>485.23001099999999</v>
      </c>
      <c r="G210" s="119">
        <f t="shared" si="47"/>
        <v>158.80153262508253</v>
      </c>
      <c r="H210" s="120">
        <f t="shared" si="54"/>
        <v>1.1632460690270017E-4</v>
      </c>
      <c r="I210" s="121"/>
      <c r="J210" s="119">
        <f t="shared" si="48"/>
        <v>507.65281360607025</v>
      </c>
      <c r="K210" s="120">
        <f t="shared" si="49"/>
        <v>4.6210667307777599E-2</v>
      </c>
      <c r="M210" s="57">
        <f t="shared" si="50"/>
        <v>1.8474674917456468E-2</v>
      </c>
      <c r="N210" s="57">
        <f t="shared" si="51"/>
        <v>-22.422802606070263</v>
      </c>
      <c r="P210" s="57">
        <v>7.0984678235614922</v>
      </c>
      <c r="Q210" s="57">
        <v>23.224722625011054</v>
      </c>
      <c r="S210" s="57">
        <f t="shared" si="52"/>
        <v>0.56360016983168704</v>
      </c>
      <c r="T210" s="57">
        <f t="shared" si="53"/>
        <v>0.79843757880796185</v>
      </c>
      <c r="V210" s="54">
        <v>205</v>
      </c>
      <c r="W210" s="54">
        <v>205</v>
      </c>
      <c r="Y210" s="121">
        <f t="shared" si="55"/>
        <v>0.78053435114503822</v>
      </c>
      <c r="Z210" s="121">
        <f t="shared" si="56"/>
        <v>0.78053435114503822</v>
      </c>
      <c r="AB210" s="121">
        <f t="shared" si="57"/>
        <v>0.77399914358022004</v>
      </c>
      <c r="AC210" s="121">
        <f t="shared" si="57"/>
        <v>0.77399914358022004</v>
      </c>
    </row>
    <row r="211" spans="2:29" x14ac:dyDescent="0.2">
      <c r="B211" s="116">
        <v>44127</v>
      </c>
      <c r="C211" s="61">
        <v>206</v>
      </c>
      <c r="D211" s="117">
        <v>160.22000120000001</v>
      </c>
      <c r="E211" s="117">
        <v>488.27999879999999</v>
      </c>
      <c r="G211" s="119">
        <f t="shared" si="47"/>
        <v>159.12717375036067</v>
      </c>
      <c r="H211" s="120">
        <f t="shared" si="54"/>
        <v>6.8207929188265669E-3</v>
      </c>
      <c r="I211" s="121"/>
      <c r="J211" s="119">
        <f t="shared" si="48"/>
        <v>508.43954528538427</v>
      </c>
      <c r="K211" s="120">
        <f t="shared" si="49"/>
        <v>4.1286856997887506E-2</v>
      </c>
      <c r="M211" s="57">
        <f t="shared" si="50"/>
        <v>1.0928274496393442</v>
      </c>
      <c r="N211" s="57">
        <f t="shared" si="51"/>
        <v>-20.159546485384283</v>
      </c>
      <c r="P211" s="57">
        <v>7.1460877540899617</v>
      </c>
      <c r="Q211" s="57">
        <v>23.341318515033777</v>
      </c>
      <c r="S211" s="57">
        <f t="shared" si="52"/>
        <v>0.56778799652232192</v>
      </c>
      <c r="T211" s="57">
        <f t="shared" si="53"/>
        <v>0.80229255154606327</v>
      </c>
      <c r="V211" s="54">
        <v>206</v>
      </c>
      <c r="W211" s="54">
        <v>206</v>
      </c>
      <c r="Y211" s="121">
        <f t="shared" si="55"/>
        <v>0.78435114503816794</v>
      </c>
      <c r="Z211" s="121">
        <f t="shared" si="56"/>
        <v>0.78435114503816794</v>
      </c>
      <c r="AB211" s="121">
        <f t="shared" si="57"/>
        <v>0.78697293500536358</v>
      </c>
      <c r="AC211" s="121">
        <f t="shared" si="57"/>
        <v>0.78697293500536358</v>
      </c>
    </row>
    <row r="212" spans="2:29" x14ac:dyDescent="0.2">
      <c r="B212" s="116">
        <v>44130</v>
      </c>
      <c r="C212" s="61">
        <v>207</v>
      </c>
      <c r="D212" s="117">
        <v>160.35200499999999</v>
      </c>
      <c r="E212" s="117">
        <v>488.23999020000002</v>
      </c>
      <c r="G212" s="119">
        <f t="shared" si="47"/>
        <v>159.45281487563884</v>
      </c>
      <c r="H212" s="120">
        <f t="shared" si="54"/>
        <v>5.6076013789859071E-3</v>
      </c>
      <c r="I212" s="121"/>
      <c r="J212" s="119">
        <f t="shared" si="48"/>
        <v>509.22627696469817</v>
      </c>
      <c r="K212" s="120">
        <f t="shared" si="49"/>
        <v>4.2983547406883732E-2</v>
      </c>
      <c r="M212" s="57">
        <f t="shared" si="50"/>
        <v>0.89919012436115509</v>
      </c>
      <c r="N212" s="57">
        <f t="shared" si="51"/>
        <v>-20.98628676469815</v>
      </c>
      <c r="P212" s="57">
        <v>7.7972810574279379</v>
      </c>
      <c r="Q212" s="57">
        <v>23.555919476987413</v>
      </c>
      <c r="S212" s="57">
        <f t="shared" si="52"/>
        <v>0.62505571334209065</v>
      </c>
      <c r="T212" s="57">
        <f t="shared" si="53"/>
        <v>0.80938783473091969</v>
      </c>
      <c r="V212" s="54">
        <v>207</v>
      </c>
      <c r="W212" s="54">
        <v>207</v>
      </c>
      <c r="Y212" s="121">
        <f t="shared" si="55"/>
        <v>0.78816793893129766</v>
      </c>
      <c r="Z212" s="121">
        <f t="shared" si="56"/>
        <v>0.78816793893129766</v>
      </c>
      <c r="AB212" s="121">
        <f t="shared" si="57"/>
        <v>0.80008056246913695</v>
      </c>
      <c r="AC212" s="121">
        <f t="shared" si="57"/>
        <v>0.80008056246913695</v>
      </c>
    </row>
    <row r="213" spans="2:29" x14ac:dyDescent="0.2">
      <c r="B213" s="116">
        <v>44131</v>
      </c>
      <c r="C213" s="61">
        <v>208</v>
      </c>
      <c r="D213" s="117">
        <v>164.31649780000001</v>
      </c>
      <c r="E213" s="117">
        <v>488.92999270000001</v>
      </c>
      <c r="G213" s="119">
        <f t="shared" si="47"/>
        <v>159.778456000917</v>
      </c>
      <c r="H213" s="120">
        <f t="shared" si="54"/>
        <v>2.7617688180078797E-2</v>
      </c>
      <c r="I213" s="121"/>
      <c r="J213" s="119">
        <f t="shared" si="48"/>
        <v>510.01300864401213</v>
      </c>
      <c r="K213" s="120">
        <f t="shared" si="49"/>
        <v>4.3120725377443422E-2</v>
      </c>
      <c r="M213" s="57">
        <f t="shared" si="50"/>
        <v>4.538041799083004</v>
      </c>
      <c r="N213" s="57">
        <f t="shared" si="51"/>
        <v>-21.083015944012118</v>
      </c>
      <c r="P213" s="57">
        <v>8.4617418024209883</v>
      </c>
      <c r="Q213" s="57">
        <v>23.732499742684809</v>
      </c>
      <c r="S213" s="57">
        <f t="shared" si="52"/>
        <v>0.6834902052004399</v>
      </c>
      <c r="T213" s="57">
        <f t="shared" si="53"/>
        <v>0.81522605175741614</v>
      </c>
      <c r="V213" s="54">
        <v>208</v>
      </c>
      <c r="W213" s="54">
        <v>208</v>
      </c>
      <c r="Y213" s="121">
        <f t="shared" si="55"/>
        <v>0.7919847328244275</v>
      </c>
      <c r="Z213" s="121">
        <f t="shared" si="56"/>
        <v>0.7919847328244275</v>
      </c>
      <c r="AB213" s="121">
        <f t="shared" si="57"/>
        <v>0.81332711594875995</v>
      </c>
      <c r="AC213" s="121">
        <f t="shared" si="57"/>
        <v>0.81332711594875995</v>
      </c>
    </row>
    <row r="214" spans="2:29" x14ac:dyDescent="0.2">
      <c r="B214" s="116">
        <v>44132</v>
      </c>
      <c r="C214" s="61">
        <v>209</v>
      </c>
      <c r="D214" s="117">
        <v>158.13900760000001</v>
      </c>
      <c r="E214" s="117">
        <v>486.23999020000002</v>
      </c>
      <c r="G214" s="119">
        <f t="shared" si="47"/>
        <v>160.10409712619517</v>
      </c>
      <c r="H214" s="120">
        <f t="shared" si="54"/>
        <v>1.2426342848727713E-2</v>
      </c>
      <c r="I214" s="121"/>
      <c r="J214" s="119">
        <f t="shared" si="48"/>
        <v>510.79974032332609</v>
      </c>
      <c r="K214" s="120">
        <f t="shared" si="49"/>
        <v>5.0509523318360061E-2</v>
      </c>
      <c r="M214" s="57">
        <f t="shared" si="50"/>
        <v>-1.9650895261951575</v>
      </c>
      <c r="N214" s="57">
        <f t="shared" si="51"/>
        <v>-24.559750123326069</v>
      </c>
      <c r="P214" s="57">
        <v>9.1109877838187856</v>
      </c>
      <c r="Q214" s="57">
        <v>24.031098152766617</v>
      </c>
      <c r="S214" s="57">
        <f t="shared" si="52"/>
        <v>0.74058666921270044</v>
      </c>
      <c r="T214" s="57">
        <f t="shared" si="53"/>
        <v>0.82509851578922255</v>
      </c>
      <c r="V214" s="54">
        <v>209</v>
      </c>
      <c r="W214" s="54">
        <v>209</v>
      </c>
      <c r="Y214" s="121">
        <f t="shared" si="55"/>
        <v>0.79580152671755722</v>
      </c>
      <c r="Z214" s="121">
        <f t="shared" si="56"/>
        <v>0.79580152671755722</v>
      </c>
      <c r="AB214" s="121">
        <f t="shared" si="57"/>
        <v>0.82671794712148672</v>
      </c>
      <c r="AC214" s="121">
        <f t="shared" si="57"/>
        <v>0.82671794712148672</v>
      </c>
    </row>
    <row r="215" spans="2:29" x14ac:dyDescent="0.2">
      <c r="B215" s="116">
        <v>44133</v>
      </c>
      <c r="C215" s="61">
        <v>210</v>
      </c>
      <c r="D215" s="117">
        <v>160.55050660000001</v>
      </c>
      <c r="E215" s="117">
        <v>504.2099915</v>
      </c>
      <c r="G215" s="119">
        <f t="shared" si="47"/>
        <v>160.42973825147334</v>
      </c>
      <c r="H215" s="120">
        <f t="shared" si="54"/>
        <v>7.5221406076003661E-4</v>
      </c>
      <c r="I215" s="121"/>
      <c r="J215" s="119">
        <f t="shared" si="48"/>
        <v>511.58647200263999</v>
      </c>
      <c r="K215" s="120">
        <f t="shared" si="49"/>
        <v>1.4629778518857441E-2</v>
      </c>
      <c r="M215" s="57">
        <f t="shared" si="50"/>
        <v>0.12076834852666707</v>
      </c>
      <c r="N215" s="57">
        <f t="shared" si="51"/>
        <v>-7.3764805026399927</v>
      </c>
      <c r="P215" s="57">
        <v>9.7231943332624269</v>
      </c>
      <c r="Q215" s="57">
        <v>24.542589131976058</v>
      </c>
      <c r="S215" s="57">
        <f t="shared" si="52"/>
        <v>0.79442578446316836</v>
      </c>
      <c r="T215" s="57">
        <f t="shared" si="53"/>
        <v>0.84200977895855811</v>
      </c>
      <c r="V215" s="54">
        <v>210</v>
      </c>
      <c r="W215" s="54">
        <v>210</v>
      </c>
      <c r="Y215" s="121">
        <f t="shared" si="55"/>
        <v>0.79961832061068705</v>
      </c>
      <c r="Z215" s="121">
        <f t="shared" si="56"/>
        <v>0.79961832061068705</v>
      </c>
      <c r="AB215" s="121">
        <f t="shared" si="57"/>
        <v>0.84025868861020625</v>
      </c>
      <c r="AC215" s="121">
        <f t="shared" si="57"/>
        <v>0.84025868861020625</v>
      </c>
    </row>
    <row r="216" spans="2:29" x14ac:dyDescent="0.2">
      <c r="B216" s="116">
        <v>44134</v>
      </c>
      <c r="C216" s="61">
        <v>211</v>
      </c>
      <c r="D216" s="117">
        <v>151.80749510000001</v>
      </c>
      <c r="E216" s="117">
        <v>475.73999020000002</v>
      </c>
      <c r="G216" s="119">
        <f t="shared" si="47"/>
        <v>160.75537937675151</v>
      </c>
      <c r="H216" s="120">
        <f t="shared" si="54"/>
        <v>5.894230894763966E-2</v>
      </c>
      <c r="I216" s="121"/>
      <c r="J216" s="119">
        <f t="shared" si="48"/>
        <v>512.37320368195401</v>
      </c>
      <c r="K216" s="120">
        <f t="shared" si="49"/>
        <v>7.7002594351072873E-2</v>
      </c>
      <c r="M216" s="57">
        <f t="shared" si="50"/>
        <v>-8.9478842767514948</v>
      </c>
      <c r="N216" s="57">
        <f t="shared" si="51"/>
        <v>-36.633213481953987</v>
      </c>
      <c r="P216" s="57">
        <v>9.7591681013083189</v>
      </c>
      <c r="Q216" s="57">
        <v>24.564343273452664</v>
      </c>
      <c r="S216" s="57">
        <f t="shared" si="52"/>
        <v>0.79758941583166076</v>
      </c>
      <c r="T216" s="57">
        <f t="shared" si="53"/>
        <v>0.84272902920242831</v>
      </c>
      <c r="V216" s="54">
        <v>211</v>
      </c>
      <c r="W216" s="54">
        <v>211</v>
      </c>
      <c r="Y216" s="121">
        <f t="shared" si="55"/>
        <v>0.80343511450381677</v>
      </c>
      <c r="Z216" s="121">
        <f t="shared" si="56"/>
        <v>0.80343511450381677</v>
      </c>
      <c r="AB216" s="121">
        <f t="shared" si="57"/>
        <v>0.85395527502834434</v>
      </c>
      <c r="AC216" s="121">
        <f t="shared" si="57"/>
        <v>0.85395527502834434</v>
      </c>
    </row>
    <row r="217" spans="2:29" x14ac:dyDescent="0.2">
      <c r="B217" s="116">
        <v>44137</v>
      </c>
      <c r="C217" s="61">
        <v>212</v>
      </c>
      <c r="D217" s="117">
        <v>150.22399899999999</v>
      </c>
      <c r="E217" s="117">
        <v>484.11999509999998</v>
      </c>
      <c r="G217" s="119">
        <f t="shared" si="47"/>
        <v>161.08102050202967</v>
      </c>
      <c r="H217" s="120">
        <f t="shared" si="54"/>
        <v>7.2272217317485218E-2</v>
      </c>
      <c r="I217" s="121"/>
      <c r="J217" s="119">
        <f t="shared" si="48"/>
        <v>513.15993536126791</v>
      </c>
      <c r="K217" s="120">
        <f t="shared" si="49"/>
        <v>5.9985004864898071E-2</v>
      </c>
      <c r="M217" s="57">
        <f t="shared" si="50"/>
        <v>-10.857021502029681</v>
      </c>
      <c r="N217" s="57">
        <f t="shared" si="51"/>
        <v>-29.03994026126793</v>
      </c>
      <c r="P217" s="57">
        <v>10.859113871892532</v>
      </c>
      <c r="Q217" s="57">
        <v>24.863374183743474</v>
      </c>
      <c r="S217" s="57">
        <f t="shared" si="52"/>
        <v>0.89432164969221961</v>
      </c>
      <c r="T217" s="57">
        <f t="shared" si="53"/>
        <v>0.85261579285075295</v>
      </c>
      <c r="V217" s="54">
        <v>212</v>
      </c>
      <c r="W217" s="54">
        <v>212</v>
      </c>
      <c r="Y217" s="121">
        <f t="shared" si="55"/>
        <v>0.8072519083969466</v>
      </c>
      <c r="Z217" s="121">
        <f t="shared" si="56"/>
        <v>0.8072519083969466</v>
      </c>
      <c r="AB217" s="121">
        <f t="shared" si="57"/>
        <v>0.86781396603145955</v>
      </c>
      <c r="AC217" s="121">
        <f t="shared" si="57"/>
        <v>0.86781396603145955</v>
      </c>
    </row>
    <row r="218" spans="2:29" x14ac:dyDescent="0.2">
      <c r="B218" s="116">
        <v>44138</v>
      </c>
      <c r="C218" s="61">
        <v>213</v>
      </c>
      <c r="D218" s="117">
        <v>152.42050169999999</v>
      </c>
      <c r="E218" s="117">
        <v>487.22000120000001</v>
      </c>
      <c r="G218" s="119">
        <f t="shared" si="47"/>
        <v>161.40666162730781</v>
      </c>
      <c r="H218" s="120">
        <f t="shared" si="54"/>
        <v>5.8956372844085871E-2</v>
      </c>
      <c r="I218" s="121"/>
      <c r="J218" s="119">
        <f t="shared" si="48"/>
        <v>513.94666704058181</v>
      </c>
      <c r="K218" s="120">
        <f t="shared" si="49"/>
        <v>5.4855436506619754E-2</v>
      </c>
      <c r="M218" s="57">
        <f t="shared" si="50"/>
        <v>-8.9861599273078241</v>
      </c>
      <c r="N218" s="57">
        <f t="shared" si="51"/>
        <v>-26.726665840581802</v>
      </c>
      <c r="P218" s="57">
        <v>11.079070816885547</v>
      </c>
      <c r="Q218" s="57">
        <v>24.984221159836125</v>
      </c>
      <c r="S218" s="57">
        <f t="shared" si="52"/>
        <v>0.91366526390605274</v>
      </c>
      <c r="T218" s="57">
        <f t="shared" si="53"/>
        <v>0.85661131789223055</v>
      </c>
      <c r="V218" s="54">
        <v>213</v>
      </c>
      <c r="W218" s="54">
        <v>213</v>
      </c>
      <c r="Y218" s="121">
        <f t="shared" si="55"/>
        <v>0.81106870229007633</v>
      </c>
      <c r="Z218" s="121">
        <f t="shared" si="56"/>
        <v>0.81106870229007633</v>
      </c>
      <c r="AB218" s="121">
        <f t="shared" si="57"/>
        <v>0.88184137161139053</v>
      </c>
      <c r="AC218" s="121">
        <f t="shared" si="57"/>
        <v>0.88184137161139053</v>
      </c>
    </row>
    <row r="219" spans="2:29" x14ac:dyDescent="0.2">
      <c r="B219" s="116">
        <v>44139</v>
      </c>
      <c r="C219" s="61">
        <v>214</v>
      </c>
      <c r="D219" s="117">
        <v>162.05799870000001</v>
      </c>
      <c r="E219" s="117">
        <v>496.9500122</v>
      </c>
      <c r="G219" s="119">
        <f t="shared" si="47"/>
        <v>161.73230275258601</v>
      </c>
      <c r="H219" s="120">
        <f t="shared" si="54"/>
        <v>2.0097492874568282E-3</v>
      </c>
      <c r="I219" s="121"/>
      <c r="J219" s="119">
        <f t="shared" si="48"/>
        <v>514.73339871989583</v>
      </c>
      <c r="K219" s="120">
        <f t="shared" si="49"/>
        <v>3.5785061038973907E-2</v>
      </c>
      <c r="M219" s="57">
        <f t="shared" si="50"/>
        <v>0.32569594741400465</v>
      </c>
      <c r="N219" s="57">
        <f t="shared" si="51"/>
        <v>-17.783386519895828</v>
      </c>
      <c r="P219" s="57">
        <v>11.113474546614356</v>
      </c>
      <c r="Q219" s="57">
        <v>25.427352131871544</v>
      </c>
      <c r="S219" s="57">
        <f t="shared" si="52"/>
        <v>0.916690821818817</v>
      </c>
      <c r="T219" s="57">
        <f t="shared" si="53"/>
        <v>0.87126241593927145</v>
      </c>
      <c r="V219" s="54">
        <v>214</v>
      </c>
      <c r="W219" s="54">
        <v>214</v>
      </c>
      <c r="Y219" s="121">
        <f t="shared" si="55"/>
        <v>0.81488549618320616</v>
      </c>
      <c r="Z219" s="121">
        <f t="shared" si="56"/>
        <v>0.81488549618320616</v>
      </c>
      <c r="AB219" s="121">
        <f t="shared" si="57"/>
        <v>0.8960444799019468</v>
      </c>
      <c r="AC219" s="121">
        <f t="shared" si="57"/>
        <v>0.8960444799019468</v>
      </c>
    </row>
    <row r="220" spans="2:29" x14ac:dyDescent="0.2">
      <c r="B220" s="116">
        <v>44140</v>
      </c>
      <c r="C220" s="61">
        <v>215</v>
      </c>
      <c r="D220" s="117">
        <v>166.1000061</v>
      </c>
      <c r="E220" s="117">
        <v>513.76000980000003</v>
      </c>
      <c r="G220" s="119">
        <f t="shared" si="47"/>
        <v>162.05794387786415</v>
      </c>
      <c r="H220" s="120">
        <f t="shared" si="54"/>
        <v>2.433511182234601E-2</v>
      </c>
      <c r="I220" s="121"/>
      <c r="J220" s="119">
        <f t="shared" si="48"/>
        <v>515.52013039920973</v>
      </c>
      <c r="K220" s="120">
        <f t="shared" si="49"/>
        <v>3.4259587465651346E-3</v>
      </c>
      <c r="M220" s="57">
        <f t="shared" si="50"/>
        <v>4.0420622221358542</v>
      </c>
      <c r="N220" s="57">
        <f t="shared" si="51"/>
        <v>-1.7601205992096993</v>
      </c>
      <c r="P220" s="57">
        <v>11.337815226586486</v>
      </c>
      <c r="Q220" s="57">
        <v>25.479388935615304</v>
      </c>
      <c r="S220" s="57">
        <f t="shared" si="52"/>
        <v>0.93641995365408448</v>
      </c>
      <c r="T220" s="57">
        <f t="shared" si="53"/>
        <v>0.87298289219080172</v>
      </c>
      <c r="V220" s="54">
        <v>215</v>
      </c>
      <c r="W220" s="54">
        <v>215</v>
      </c>
      <c r="Y220" s="121">
        <f t="shared" si="55"/>
        <v>0.81870229007633588</v>
      </c>
      <c r="Z220" s="121">
        <f t="shared" si="56"/>
        <v>0.81870229007633588</v>
      </c>
      <c r="AB220" s="121">
        <f t="shared" si="57"/>
        <v>0.91043068780363967</v>
      </c>
      <c r="AC220" s="121">
        <f t="shared" si="57"/>
        <v>0.91043068780363967</v>
      </c>
    </row>
    <row r="221" spans="2:29" x14ac:dyDescent="0.2">
      <c r="B221" s="116">
        <v>44141</v>
      </c>
      <c r="C221" s="61">
        <v>216</v>
      </c>
      <c r="D221" s="117">
        <v>165.5684967</v>
      </c>
      <c r="E221" s="117">
        <v>514.72998050000001</v>
      </c>
      <c r="G221" s="119">
        <f t="shared" si="47"/>
        <v>162.38358500314234</v>
      </c>
      <c r="H221" s="120">
        <f t="shared" si="54"/>
        <v>1.9236218002441123E-2</v>
      </c>
      <c r="I221" s="121"/>
      <c r="J221" s="119">
        <f t="shared" si="48"/>
        <v>516.30686207852375</v>
      </c>
      <c r="K221" s="120">
        <f t="shared" si="49"/>
        <v>3.063512206908918E-3</v>
      </c>
      <c r="M221" s="57">
        <f t="shared" si="50"/>
        <v>3.1849116968576539</v>
      </c>
      <c r="N221" s="57">
        <f t="shared" si="51"/>
        <v>-1.5768815785237393</v>
      </c>
      <c r="P221" s="57">
        <v>11.36699879272004</v>
      </c>
      <c r="Q221" s="57">
        <v>26.284091111185489</v>
      </c>
      <c r="S221" s="57">
        <f t="shared" si="52"/>
        <v>0.93898643612950383</v>
      </c>
      <c r="T221" s="57">
        <f t="shared" si="53"/>
        <v>0.89958850366226417</v>
      </c>
      <c r="V221" s="54">
        <v>216</v>
      </c>
      <c r="W221" s="54">
        <v>216</v>
      </c>
      <c r="Y221" s="121">
        <f t="shared" si="55"/>
        <v>0.8225190839694656</v>
      </c>
      <c r="Z221" s="121">
        <f t="shared" si="56"/>
        <v>0.8225190839694656</v>
      </c>
      <c r="AB221" s="121">
        <f t="shared" si="57"/>
        <v>0.92500783477998383</v>
      </c>
      <c r="AC221" s="121">
        <f t="shared" si="57"/>
        <v>0.92500783477998383</v>
      </c>
    </row>
    <row r="222" spans="2:29" x14ac:dyDescent="0.2">
      <c r="B222" s="116">
        <v>44144</v>
      </c>
      <c r="C222" s="61">
        <v>217</v>
      </c>
      <c r="D222" s="117">
        <v>157.18699649999999</v>
      </c>
      <c r="E222" s="117">
        <v>470.5</v>
      </c>
      <c r="G222" s="119">
        <f t="shared" si="47"/>
        <v>162.70922612842048</v>
      </c>
      <c r="H222" s="120">
        <f t="shared" si="54"/>
        <v>3.5131593270315398E-2</v>
      </c>
      <c r="I222" s="121"/>
      <c r="J222" s="119">
        <f t="shared" si="48"/>
        <v>517.09359375783765</v>
      </c>
      <c r="K222" s="120">
        <f t="shared" si="49"/>
        <v>9.9029954851939744E-2</v>
      </c>
      <c r="M222" s="57">
        <f t="shared" si="50"/>
        <v>-5.5222296284204901</v>
      </c>
      <c r="N222" s="57">
        <f t="shared" si="51"/>
        <v>-46.593593757837652</v>
      </c>
      <c r="P222" s="57">
        <v>11.440559393832729</v>
      </c>
      <c r="Q222" s="57">
        <v>26.857628694138725</v>
      </c>
      <c r="S222" s="57">
        <f t="shared" si="52"/>
        <v>0.94545555620801147</v>
      </c>
      <c r="T222" s="57">
        <f t="shared" si="53"/>
        <v>0.91855119390915363</v>
      </c>
      <c r="V222" s="54">
        <v>217</v>
      </c>
      <c r="W222" s="54">
        <v>217</v>
      </c>
      <c r="Y222" s="121">
        <f t="shared" si="55"/>
        <v>0.82633587786259544</v>
      </c>
      <c r="Z222" s="121">
        <f t="shared" si="56"/>
        <v>0.82633587786259544</v>
      </c>
      <c r="AB222" s="121">
        <f t="shared" si="57"/>
        <v>0.93978424023057883</v>
      </c>
      <c r="AC222" s="121">
        <f t="shared" si="57"/>
        <v>0.93978424023057883</v>
      </c>
    </row>
    <row r="223" spans="2:29" x14ac:dyDescent="0.2">
      <c r="B223" s="116">
        <v>44145</v>
      </c>
      <c r="C223" s="61">
        <v>218</v>
      </c>
      <c r="D223" s="117">
        <v>151.75100710000001</v>
      </c>
      <c r="E223" s="117">
        <v>480.23999020000002</v>
      </c>
      <c r="G223" s="119">
        <f t="shared" si="47"/>
        <v>163.03486725369868</v>
      </c>
      <c r="H223" s="120">
        <f t="shared" si="54"/>
        <v>7.4357728290151609E-2</v>
      </c>
      <c r="I223" s="121"/>
      <c r="J223" s="119">
        <f t="shared" si="48"/>
        <v>517.88032543715167</v>
      </c>
      <c r="K223" s="120">
        <f t="shared" si="49"/>
        <v>7.8378177588825967E-2</v>
      </c>
      <c r="M223" s="57">
        <f t="shared" si="50"/>
        <v>-11.283860153698669</v>
      </c>
      <c r="N223" s="57">
        <f t="shared" si="51"/>
        <v>-37.640335237151646</v>
      </c>
      <c r="P223" s="57">
        <v>11.83965776410389</v>
      </c>
      <c r="Q223" s="57">
        <v>27.665559625429012</v>
      </c>
      <c r="S223" s="57">
        <f t="shared" si="52"/>
        <v>0.9805533564076826</v>
      </c>
      <c r="T223" s="57">
        <f t="shared" si="53"/>
        <v>0.9452635567015808</v>
      </c>
      <c r="V223" s="54">
        <v>218</v>
      </c>
      <c r="W223" s="54">
        <v>218</v>
      </c>
      <c r="Y223" s="121">
        <f t="shared" si="55"/>
        <v>0.83015267175572516</v>
      </c>
      <c r="Z223" s="121">
        <f t="shared" si="56"/>
        <v>0.83015267175572516</v>
      </c>
      <c r="AB223" s="121">
        <f t="shared" si="57"/>
        <v>0.95476874490815455</v>
      </c>
      <c r="AC223" s="121">
        <f t="shared" si="57"/>
        <v>0.95476874490815455</v>
      </c>
    </row>
    <row r="224" spans="2:29" x14ac:dyDescent="0.2">
      <c r="B224" s="116">
        <v>44146</v>
      </c>
      <c r="C224" s="61">
        <v>219</v>
      </c>
      <c r="D224" s="117">
        <v>156.86950680000001</v>
      </c>
      <c r="E224" s="117">
        <v>490.76000979999998</v>
      </c>
      <c r="G224" s="119">
        <f t="shared" si="47"/>
        <v>163.36050837897682</v>
      </c>
      <c r="H224" s="120">
        <f t="shared" si="54"/>
        <v>4.1378351416967711E-2</v>
      </c>
      <c r="I224" s="121"/>
      <c r="J224" s="119">
        <f t="shared" si="48"/>
        <v>518.66705711646557</v>
      </c>
      <c r="K224" s="120">
        <f t="shared" si="49"/>
        <v>5.6864957941130098E-2</v>
      </c>
      <c r="M224" s="57">
        <f t="shared" si="50"/>
        <v>-6.4910015789768067</v>
      </c>
      <c r="N224" s="57">
        <f t="shared" si="51"/>
        <v>-27.907047316465594</v>
      </c>
      <c r="P224" s="57">
        <v>12.159353867441865</v>
      </c>
      <c r="Q224" s="57">
        <v>28.046119314929228</v>
      </c>
      <c r="S224" s="57">
        <f t="shared" si="52"/>
        <v>1.0086683044891442</v>
      </c>
      <c r="T224" s="57">
        <f t="shared" si="53"/>
        <v>0.9578458803834683</v>
      </c>
      <c r="V224" s="54">
        <v>219</v>
      </c>
      <c r="W224" s="54">
        <v>219</v>
      </c>
      <c r="Y224" s="121">
        <f t="shared" si="55"/>
        <v>0.83396946564885499</v>
      </c>
      <c r="Z224" s="121">
        <f t="shared" si="56"/>
        <v>0.83396946564885499</v>
      </c>
      <c r="AB224" s="121">
        <f t="shared" si="57"/>
        <v>0.96997075691972645</v>
      </c>
      <c r="AC224" s="121">
        <f t="shared" si="57"/>
        <v>0.96997075691972645</v>
      </c>
    </row>
    <row r="225" spans="2:29" x14ac:dyDescent="0.2">
      <c r="B225" s="116">
        <v>44147</v>
      </c>
      <c r="C225" s="61">
        <v>220</v>
      </c>
      <c r="D225" s="117">
        <v>155.51400760000001</v>
      </c>
      <c r="E225" s="117">
        <v>486.76998900000001</v>
      </c>
      <c r="G225" s="119">
        <f t="shared" si="47"/>
        <v>163.68614950425498</v>
      </c>
      <c r="H225" s="120">
        <f t="shared" si="54"/>
        <v>5.2549233540908187E-2</v>
      </c>
      <c r="I225" s="121"/>
      <c r="J225" s="119">
        <f t="shared" si="48"/>
        <v>519.45378879577947</v>
      </c>
      <c r="K225" s="120">
        <f t="shared" si="49"/>
        <v>6.7144237595509332E-2</v>
      </c>
      <c r="M225" s="57">
        <f t="shared" si="50"/>
        <v>-8.1721419042549712</v>
      </c>
      <c r="N225" s="57">
        <f t="shared" si="51"/>
        <v>-32.683799795779464</v>
      </c>
      <c r="P225" s="57">
        <v>12.413433291607419</v>
      </c>
      <c r="Q225" s="57">
        <v>28.773976397568958</v>
      </c>
      <c r="S225" s="57">
        <f t="shared" si="52"/>
        <v>1.0310127426740234</v>
      </c>
      <c r="T225" s="57">
        <f t="shared" si="53"/>
        <v>0.98191078704753121</v>
      </c>
      <c r="V225" s="54">
        <v>220</v>
      </c>
      <c r="W225" s="54">
        <v>220</v>
      </c>
      <c r="Y225" s="121">
        <f t="shared" si="55"/>
        <v>0.83778625954198471</v>
      </c>
      <c r="Z225" s="121">
        <f t="shared" si="56"/>
        <v>0.83778625954198471</v>
      </c>
      <c r="AB225" s="121">
        <f t="shared" si="57"/>
        <v>0.9854003029385211</v>
      </c>
      <c r="AC225" s="121">
        <f t="shared" si="57"/>
        <v>0.9854003029385211</v>
      </c>
    </row>
    <row r="226" spans="2:29" x14ac:dyDescent="0.2">
      <c r="B226" s="116">
        <v>44148</v>
      </c>
      <c r="C226" s="61">
        <v>221</v>
      </c>
      <c r="D226" s="117">
        <v>156.440506</v>
      </c>
      <c r="E226" s="117">
        <v>482.8399963</v>
      </c>
      <c r="G226" s="119">
        <f t="shared" si="47"/>
        <v>164.01179062953315</v>
      </c>
      <c r="H226" s="120">
        <f t="shared" si="54"/>
        <v>4.8397213887387665E-2</v>
      </c>
      <c r="I226" s="121"/>
      <c r="J226" s="119">
        <f t="shared" si="48"/>
        <v>520.24052047509349</v>
      </c>
      <c r="K226" s="120">
        <f t="shared" si="49"/>
        <v>7.7459457504957099E-2</v>
      </c>
      <c r="M226" s="57">
        <f t="shared" si="50"/>
        <v>-7.5712846295331531</v>
      </c>
      <c r="N226" s="57">
        <f t="shared" si="51"/>
        <v>-37.400524175093494</v>
      </c>
      <c r="P226" s="57">
        <v>13.005287866329212</v>
      </c>
      <c r="Q226" s="57">
        <v>28.847828632080507</v>
      </c>
      <c r="S226" s="57">
        <f t="shared" si="52"/>
        <v>1.0830620497076078</v>
      </c>
      <c r="T226" s="57">
        <f t="shared" si="53"/>
        <v>0.98435253993122551</v>
      </c>
      <c r="V226" s="54">
        <v>221</v>
      </c>
      <c r="W226" s="54">
        <v>221</v>
      </c>
      <c r="Y226" s="121">
        <f t="shared" si="55"/>
        <v>0.84160305343511455</v>
      </c>
      <c r="Z226" s="121">
        <f t="shared" si="56"/>
        <v>0.84160305343511455</v>
      </c>
      <c r="AB226" s="121">
        <f t="shared" si="57"/>
        <v>1.0010680853558858</v>
      </c>
      <c r="AC226" s="121">
        <f t="shared" si="57"/>
        <v>1.0010680853558858</v>
      </c>
    </row>
    <row r="227" spans="2:29" x14ac:dyDescent="0.2">
      <c r="B227" s="116">
        <v>44151</v>
      </c>
      <c r="C227" s="61">
        <v>222</v>
      </c>
      <c r="D227" s="117">
        <v>156.5529938</v>
      </c>
      <c r="E227" s="117">
        <v>479.10000609999997</v>
      </c>
      <c r="G227" s="119">
        <f t="shared" si="47"/>
        <v>164.33743175481132</v>
      </c>
      <c r="H227" s="120">
        <f t="shared" si="54"/>
        <v>4.9723980141549516E-2</v>
      </c>
      <c r="I227" s="121"/>
      <c r="J227" s="119">
        <f t="shared" si="48"/>
        <v>521.02725215440739</v>
      </c>
      <c r="K227" s="120">
        <f t="shared" si="49"/>
        <v>8.7512514131874525E-2</v>
      </c>
      <c r="M227" s="57">
        <f t="shared" si="50"/>
        <v>-7.7844379548113238</v>
      </c>
      <c r="N227" s="57">
        <f t="shared" si="51"/>
        <v>-41.927246054407419</v>
      </c>
      <c r="P227" s="57">
        <v>13.662700119110895</v>
      </c>
      <c r="Q227" s="57">
        <v>29.140947939150067</v>
      </c>
      <c r="S227" s="57">
        <f t="shared" si="52"/>
        <v>1.1408766779188682</v>
      </c>
      <c r="T227" s="57">
        <f t="shared" si="53"/>
        <v>0.99404385012701457</v>
      </c>
      <c r="V227" s="54">
        <v>222</v>
      </c>
      <c r="W227" s="54">
        <v>222</v>
      </c>
      <c r="Y227" s="121">
        <f t="shared" si="55"/>
        <v>0.84541984732824427</v>
      </c>
      <c r="Z227" s="121">
        <f t="shared" si="56"/>
        <v>0.84541984732824427</v>
      </c>
      <c r="AB227" s="121">
        <f t="shared" si="57"/>
        <v>1.0169855462247854</v>
      </c>
      <c r="AC227" s="121">
        <f t="shared" si="57"/>
        <v>1.0169855462247854</v>
      </c>
    </row>
    <row r="228" spans="2:29" x14ac:dyDescent="0.2">
      <c r="B228" s="116">
        <v>44152</v>
      </c>
      <c r="C228" s="61">
        <v>223</v>
      </c>
      <c r="D228" s="117">
        <v>156.78300479999999</v>
      </c>
      <c r="E228" s="117">
        <v>480.63000490000002</v>
      </c>
      <c r="G228" s="119">
        <f t="shared" si="47"/>
        <v>164.66307288008949</v>
      </c>
      <c r="H228" s="120">
        <f t="shared" si="54"/>
        <v>5.0260983900274767E-2</v>
      </c>
      <c r="I228" s="121"/>
      <c r="J228" s="119">
        <f t="shared" si="48"/>
        <v>521.8139838337213</v>
      </c>
      <c r="K228" s="120">
        <f t="shared" si="49"/>
        <v>8.5687490406034947E-2</v>
      </c>
      <c r="M228" s="57">
        <f t="shared" si="50"/>
        <v>-7.8800680800895009</v>
      </c>
      <c r="N228" s="57">
        <f t="shared" si="51"/>
        <v>-41.183978933721278</v>
      </c>
      <c r="P228" s="57">
        <v>14.148715142163724</v>
      </c>
      <c r="Q228" s="57">
        <v>30.60227198041764</v>
      </c>
      <c r="S228" s="57">
        <f t="shared" si="52"/>
        <v>1.183618165842151</v>
      </c>
      <c r="T228" s="57">
        <f t="shared" si="53"/>
        <v>1.0423591409963648</v>
      </c>
      <c r="V228" s="54">
        <v>223</v>
      </c>
      <c r="W228" s="54">
        <v>223</v>
      </c>
      <c r="Y228" s="121">
        <f t="shared" si="55"/>
        <v>0.8492366412213741</v>
      </c>
      <c r="Z228" s="121">
        <f t="shared" si="56"/>
        <v>0.8492366412213741</v>
      </c>
      <c r="AB228" s="121">
        <f t="shared" si="57"/>
        <v>1.0331649389930126</v>
      </c>
      <c r="AC228" s="121">
        <f t="shared" si="57"/>
        <v>1.0331649389930126</v>
      </c>
    </row>
    <row r="229" spans="2:29" x14ac:dyDescent="0.2">
      <c r="B229" s="116">
        <v>44153</v>
      </c>
      <c r="C229" s="61">
        <v>224</v>
      </c>
      <c r="D229" s="117">
        <v>155.27299500000001</v>
      </c>
      <c r="E229" s="117">
        <v>481.7900085</v>
      </c>
      <c r="G229" s="119">
        <f t="shared" si="47"/>
        <v>164.98871400536765</v>
      </c>
      <c r="H229" s="120">
        <f t="shared" si="54"/>
        <v>6.2571852918581528E-2</v>
      </c>
      <c r="I229" s="121"/>
      <c r="J229" s="119">
        <f t="shared" si="48"/>
        <v>522.60071551303531</v>
      </c>
      <c r="K229" s="120">
        <f t="shared" si="49"/>
        <v>8.4706420417673137E-2</v>
      </c>
      <c r="M229" s="57">
        <f t="shared" si="50"/>
        <v>-9.7157190053676459</v>
      </c>
      <c r="N229" s="57">
        <f t="shared" si="51"/>
        <v>-40.810707013035312</v>
      </c>
      <c r="P229" s="57">
        <v>14.230242388269403</v>
      </c>
      <c r="Q229" s="57">
        <v>31.467657718464011</v>
      </c>
      <c r="S229" s="57">
        <f t="shared" si="52"/>
        <v>1.1907878944298733</v>
      </c>
      <c r="T229" s="57">
        <f t="shared" si="53"/>
        <v>1.0709711137465223</v>
      </c>
      <c r="V229" s="54">
        <v>224</v>
      </c>
      <c r="W229" s="54">
        <v>224</v>
      </c>
      <c r="Y229" s="121">
        <f t="shared" si="55"/>
        <v>0.85305343511450382</v>
      </c>
      <c r="Z229" s="121">
        <f t="shared" si="56"/>
        <v>0.85305343511450382</v>
      </c>
      <c r="AB229" s="121">
        <f t="shared" si="57"/>
        <v>1.0496194092001805</v>
      </c>
      <c r="AC229" s="121">
        <f t="shared" si="57"/>
        <v>1.0496194092001805</v>
      </c>
    </row>
    <row r="230" spans="2:29" x14ac:dyDescent="0.2">
      <c r="B230" s="116">
        <v>44154</v>
      </c>
      <c r="C230" s="61">
        <v>225</v>
      </c>
      <c r="D230" s="117">
        <v>155.85099790000001</v>
      </c>
      <c r="E230" s="117">
        <v>484.67001340000002</v>
      </c>
      <c r="G230" s="119">
        <f t="shared" si="47"/>
        <v>165.31435513064582</v>
      </c>
      <c r="H230" s="120">
        <f t="shared" si="54"/>
        <v>6.0720543071003406E-2</v>
      </c>
      <c r="I230" s="121"/>
      <c r="J230" s="119">
        <f t="shared" si="48"/>
        <v>523.38744719234921</v>
      </c>
      <c r="K230" s="120">
        <f t="shared" si="49"/>
        <v>7.9884112327773718E-2</v>
      </c>
      <c r="M230" s="57">
        <f t="shared" si="50"/>
        <v>-9.463357230645812</v>
      </c>
      <c r="N230" s="57">
        <f t="shared" si="51"/>
        <v>-38.717433792349198</v>
      </c>
      <c r="P230" s="57">
        <v>14.43684284438902</v>
      </c>
      <c r="Q230" s="57">
        <v>31.658171383639001</v>
      </c>
      <c r="S230" s="57">
        <f t="shared" si="52"/>
        <v>1.2089569025496523</v>
      </c>
      <c r="T230" s="57">
        <f t="shared" si="53"/>
        <v>1.0772700063176261</v>
      </c>
      <c r="V230" s="54">
        <v>225</v>
      </c>
      <c r="W230" s="54">
        <v>225</v>
      </c>
      <c r="Y230" s="121">
        <f t="shared" si="55"/>
        <v>0.85687022900763354</v>
      </c>
      <c r="Z230" s="121">
        <f t="shared" si="56"/>
        <v>0.85687022900763354</v>
      </c>
      <c r="AB230" s="121">
        <f t="shared" si="57"/>
        <v>1.0663630855254498</v>
      </c>
      <c r="AC230" s="121">
        <f t="shared" si="57"/>
        <v>1.0663630855254498</v>
      </c>
    </row>
    <row r="231" spans="2:29" x14ac:dyDescent="0.2">
      <c r="B231" s="116">
        <v>44155</v>
      </c>
      <c r="C231" s="61">
        <v>226</v>
      </c>
      <c r="D231" s="117">
        <v>154.97000120000001</v>
      </c>
      <c r="E231" s="117">
        <v>488.23999020000002</v>
      </c>
      <c r="G231" s="119">
        <f t="shared" si="47"/>
        <v>165.63999625592396</v>
      </c>
      <c r="H231" s="120">
        <f t="shared" si="54"/>
        <v>6.8852003441321183E-2</v>
      </c>
      <c r="I231" s="121"/>
      <c r="J231" s="119">
        <f t="shared" si="48"/>
        <v>524.17417887166323</v>
      </c>
      <c r="K231" s="120">
        <f t="shared" si="49"/>
        <v>7.3599437557221231E-2</v>
      </c>
      <c r="M231" s="57">
        <f t="shared" si="50"/>
        <v>-10.669995055923948</v>
      </c>
      <c r="N231" s="57">
        <f t="shared" si="51"/>
        <v>-35.934188671663208</v>
      </c>
      <c r="P231" s="57">
        <v>14.723838458540598</v>
      </c>
      <c r="Q231" s="57">
        <v>32.004481187069246</v>
      </c>
      <c r="S231" s="57">
        <f t="shared" si="52"/>
        <v>1.2341960803414083</v>
      </c>
      <c r="T231" s="57">
        <f t="shared" si="53"/>
        <v>1.0887199369361125</v>
      </c>
      <c r="V231" s="54">
        <v>226</v>
      </c>
      <c r="W231" s="54">
        <v>226</v>
      </c>
      <c r="Y231" s="121">
        <f t="shared" si="55"/>
        <v>0.86068702290076338</v>
      </c>
      <c r="Z231" s="121">
        <f t="shared" si="56"/>
        <v>0.86068702290076338</v>
      </c>
      <c r="AB231" s="121">
        <f t="shared" si="57"/>
        <v>1.0834111828304476</v>
      </c>
      <c r="AC231" s="121">
        <f t="shared" si="57"/>
        <v>1.0834111828304476</v>
      </c>
    </row>
    <row r="232" spans="2:29" x14ac:dyDescent="0.2">
      <c r="B232" s="116">
        <v>44158</v>
      </c>
      <c r="C232" s="61">
        <v>227</v>
      </c>
      <c r="D232" s="117">
        <v>154.91949460000001</v>
      </c>
      <c r="E232" s="117">
        <v>476.61999509999998</v>
      </c>
      <c r="G232" s="119">
        <f t="shared" si="47"/>
        <v>165.96563738120216</v>
      </c>
      <c r="H232" s="120">
        <f t="shared" si="54"/>
        <v>7.1302471065524314E-2</v>
      </c>
      <c r="I232" s="121"/>
      <c r="J232" s="119">
        <f t="shared" si="48"/>
        <v>524.96091055097713</v>
      </c>
      <c r="K232" s="120">
        <f t="shared" si="49"/>
        <v>0.10142443864704985</v>
      </c>
      <c r="M232" s="57">
        <f t="shared" si="50"/>
        <v>-11.04614278120215</v>
      </c>
      <c r="N232" s="57">
        <f t="shared" si="51"/>
        <v>-48.34091545097715</v>
      </c>
      <c r="P232" s="57">
        <v>15.205877413547597</v>
      </c>
      <c r="Q232" s="57">
        <v>32.11229490474301</v>
      </c>
      <c r="S232" s="57">
        <f t="shared" si="52"/>
        <v>1.2765879019862796</v>
      </c>
      <c r="T232" s="57">
        <f t="shared" si="53"/>
        <v>1.0922845475098188</v>
      </c>
      <c r="V232" s="54">
        <v>227</v>
      </c>
      <c r="W232" s="54">
        <v>227</v>
      </c>
      <c r="Y232" s="121">
        <f t="shared" si="55"/>
        <v>0.8645038167938931</v>
      </c>
      <c r="Z232" s="121">
        <f t="shared" si="56"/>
        <v>0.8645038167938931</v>
      </c>
      <c r="AB232" s="121">
        <f t="shared" si="57"/>
        <v>1.1007801191566395</v>
      </c>
      <c r="AC232" s="121">
        <f t="shared" si="57"/>
        <v>1.1007801191566395</v>
      </c>
    </row>
    <row r="233" spans="2:29" x14ac:dyDescent="0.2">
      <c r="B233" s="116">
        <v>44159</v>
      </c>
      <c r="C233" s="61">
        <v>228</v>
      </c>
      <c r="D233" s="117">
        <v>155.9029999</v>
      </c>
      <c r="E233" s="117">
        <v>482.88000490000002</v>
      </c>
      <c r="G233" s="119">
        <f t="shared" si="47"/>
        <v>166.2912785064803</v>
      </c>
      <c r="H233" s="120">
        <f t="shared" si="54"/>
        <v>6.663296160525195E-2</v>
      </c>
      <c r="I233" s="121"/>
      <c r="J233" s="119">
        <f t="shared" si="48"/>
        <v>525.74764223029115</v>
      </c>
      <c r="K233" s="120">
        <f t="shared" si="49"/>
        <v>8.8774927301387474E-2</v>
      </c>
      <c r="M233" s="57">
        <f t="shared" si="50"/>
        <v>-10.388278606480299</v>
      </c>
      <c r="N233" s="57">
        <f t="shared" si="51"/>
        <v>-42.867637330291132</v>
      </c>
      <c r="P233" s="57">
        <v>15.354509215772907</v>
      </c>
      <c r="Q233" s="57">
        <v>33.304752849336353</v>
      </c>
      <c r="S233" s="57">
        <f t="shared" si="52"/>
        <v>1.2896589884311493</v>
      </c>
      <c r="T233" s="57">
        <f t="shared" si="53"/>
        <v>1.1317104043461437</v>
      </c>
      <c r="V233" s="54">
        <v>228</v>
      </c>
      <c r="W233" s="54">
        <v>228</v>
      </c>
      <c r="Y233" s="121">
        <f t="shared" si="55"/>
        <v>0.86832061068702293</v>
      </c>
      <c r="Z233" s="121">
        <f t="shared" si="56"/>
        <v>0.86832061068702293</v>
      </c>
      <c r="AB233" s="121">
        <f t="shared" si="57"/>
        <v>1.1184876490213236</v>
      </c>
      <c r="AC233" s="121">
        <f t="shared" si="57"/>
        <v>1.1184876490213236</v>
      </c>
    </row>
    <row r="234" spans="2:29" x14ac:dyDescent="0.2">
      <c r="B234" s="116">
        <v>44160</v>
      </c>
      <c r="C234" s="61">
        <v>229</v>
      </c>
      <c r="D234" s="117">
        <v>159.2534943</v>
      </c>
      <c r="E234" s="117">
        <v>485</v>
      </c>
      <c r="G234" s="119">
        <f t="shared" si="47"/>
        <v>166.61691963175849</v>
      </c>
      <c r="H234" s="120">
        <f t="shared" si="54"/>
        <v>4.6237135104158854E-2</v>
      </c>
      <c r="I234" s="121"/>
      <c r="J234" s="119">
        <f t="shared" si="48"/>
        <v>526.53437390960505</v>
      </c>
      <c r="K234" s="120">
        <f t="shared" si="49"/>
        <v>8.563788434970114E-2</v>
      </c>
      <c r="M234" s="57">
        <f t="shared" si="50"/>
        <v>-7.3634253317584921</v>
      </c>
      <c r="N234" s="57">
        <f t="shared" si="51"/>
        <v>-41.534373909605051</v>
      </c>
      <c r="P234" s="57">
        <v>15.539810689382051</v>
      </c>
      <c r="Q234" s="57">
        <v>33.864405197777955</v>
      </c>
      <c r="S234" s="57">
        <f t="shared" si="52"/>
        <v>1.3059549058838302</v>
      </c>
      <c r="T234" s="57">
        <f t="shared" si="53"/>
        <v>1.1502140115113391</v>
      </c>
      <c r="V234" s="54">
        <v>229</v>
      </c>
      <c r="W234" s="54">
        <v>229</v>
      </c>
      <c r="Y234" s="121">
        <f t="shared" si="55"/>
        <v>0.87213740458015265</v>
      </c>
      <c r="Z234" s="121">
        <f t="shared" si="56"/>
        <v>0.87213740458015265</v>
      </c>
      <c r="AB234" s="121">
        <f t="shared" si="57"/>
        <v>1.136553015831067</v>
      </c>
      <c r="AC234" s="121">
        <f t="shared" si="57"/>
        <v>1.136553015831067</v>
      </c>
    </row>
    <row r="235" spans="2:29" x14ac:dyDescent="0.2">
      <c r="B235" s="116">
        <v>44162</v>
      </c>
      <c r="C235" s="61">
        <v>230</v>
      </c>
      <c r="D235" s="117">
        <v>159.76699830000001</v>
      </c>
      <c r="E235" s="117">
        <v>491.35998540000003</v>
      </c>
      <c r="G235" s="119">
        <f t="shared" si="47"/>
        <v>166.94256075703663</v>
      </c>
      <c r="H235" s="120">
        <f t="shared" si="54"/>
        <v>4.4912669909231304E-2</v>
      </c>
      <c r="I235" s="121"/>
      <c r="J235" s="119">
        <f t="shared" si="48"/>
        <v>527.32110558891895</v>
      </c>
      <c r="K235" s="120">
        <f t="shared" si="49"/>
        <v>7.3186912360484871E-2</v>
      </c>
      <c r="M235" s="57">
        <f t="shared" si="50"/>
        <v>-7.1755624570366194</v>
      </c>
      <c r="N235" s="57">
        <f t="shared" si="51"/>
        <v>-35.961120188918926</v>
      </c>
      <c r="P235" s="57">
        <v>15.592523138825726</v>
      </c>
      <c r="Q235" s="57">
        <v>34.359319611290061</v>
      </c>
      <c r="S235" s="57">
        <f t="shared" si="52"/>
        <v>1.3105905825901831</v>
      </c>
      <c r="T235" s="57">
        <f t="shared" si="53"/>
        <v>1.1665772089740523</v>
      </c>
      <c r="V235" s="54">
        <v>230</v>
      </c>
      <c r="W235" s="54">
        <v>230</v>
      </c>
      <c r="Y235" s="121">
        <f t="shared" si="55"/>
        <v>0.87595419847328249</v>
      </c>
      <c r="Z235" s="121">
        <f t="shared" si="56"/>
        <v>0.87595419847328249</v>
      </c>
      <c r="AB235" s="121">
        <f t="shared" si="57"/>
        <v>1.1549971268193051</v>
      </c>
      <c r="AC235" s="121">
        <f t="shared" si="57"/>
        <v>1.1549971268193051</v>
      </c>
    </row>
    <row r="236" spans="2:29" x14ac:dyDescent="0.2">
      <c r="B236" s="116">
        <v>44165</v>
      </c>
      <c r="C236" s="61">
        <v>231</v>
      </c>
      <c r="D236" s="117">
        <v>158.40199279999999</v>
      </c>
      <c r="E236" s="117">
        <v>490.7000122</v>
      </c>
      <c r="G236" s="119">
        <f t="shared" si="47"/>
        <v>167.2682018823148</v>
      </c>
      <c r="H236" s="120">
        <f t="shared" si="54"/>
        <v>5.5972838002798231E-2</v>
      </c>
      <c r="I236" s="121"/>
      <c r="J236" s="119">
        <f t="shared" si="48"/>
        <v>528.10783726823297</v>
      </c>
      <c r="K236" s="120">
        <f t="shared" si="49"/>
        <v>7.6233593108178385E-2</v>
      </c>
      <c r="M236" s="57">
        <f t="shared" si="50"/>
        <v>-8.8662090823148105</v>
      </c>
      <c r="N236" s="57">
        <f t="shared" si="51"/>
        <v>-37.407825068232967</v>
      </c>
      <c r="P236" s="57">
        <v>15.624098962991269</v>
      </c>
      <c r="Q236" s="57">
        <v>34.371483328650243</v>
      </c>
      <c r="S236" s="57">
        <f t="shared" si="52"/>
        <v>1.3133674467676768</v>
      </c>
      <c r="T236" s="57">
        <f t="shared" si="53"/>
        <v>1.166979374083031</v>
      </c>
      <c r="V236" s="54">
        <v>231</v>
      </c>
      <c r="W236" s="54">
        <v>231</v>
      </c>
      <c r="Y236" s="121">
        <f t="shared" si="55"/>
        <v>0.87977099236641221</v>
      </c>
      <c r="Z236" s="121">
        <f t="shared" si="56"/>
        <v>0.87977099236641221</v>
      </c>
      <c r="AB236" s="121">
        <f t="shared" si="57"/>
        <v>1.1738427546475656</v>
      </c>
      <c r="AC236" s="121">
        <f t="shared" si="57"/>
        <v>1.1738427546475656</v>
      </c>
    </row>
    <row r="237" spans="2:29" x14ac:dyDescent="0.2">
      <c r="B237" s="116">
        <v>44166</v>
      </c>
      <c r="C237" s="61">
        <v>232</v>
      </c>
      <c r="D237" s="117">
        <v>161.00399780000001</v>
      </c>
      <c r="E237" s="117">
        <v>504.57998659999998</v>
      </c>
      <c r="G237" s="119">
        <f t="shared" si="47"/>
        <v>167.59384300759297</v>
      </c>
      <c r="H237" s="120">
        <f t="shared" si="54"/>
        <v>4.092969924746153E-2</v>
      </c>
      <c r="I237" s="121"/>
      <c r="J237" s="119">
        <f t="shared" si="48"/>
        <v>528.89456894754687</v>
      </c>
      <c r="K237" s="120">
        <f t="shared" si="49"/>
        <v>4.8187766049512373E-2</v>
      </c>
      <c r="M237" s="57">
        <f t="shared" si="50"/>
        <v>-6.5898452075929583</v>
      </c>
      <c r="N237" s="57">
        <f t="shared" si="51"/>
        <v>-24.314582347546889</v>
      </c>
      <c r="P237" s="57">
        <v>15.659458551864645</v>
      </c>
      <c r="Q237" s="57">
        <v>35.365781463370865</v>
      </c>
      <c r="S237" s="57">
        <f t="shared" si="52"/>
        <v>1.3164770655430607</v>
      </c>
      <c r="T237" s="57">
        <f t="shared" si="53"/>
        <v>1.1998535363038954</v>
      </c>
      <c r="V237" s="54">
        <v>232</v>
      </c>
      <c r="W237" s="54">
        <v>232</v>
      </c>
      <c r="Y237" s="121">
        <f t="shared" si="55"/>
        <v>0.88358778625954193</v>
      </c>
      <c r="Z237" s="121">
        <f t="shared" si="56"/>
        <v>0.88358778625954193</v>
      </c>
      <c r="AB237" s="121">
        <f t="shared" si="57"/>
        <v>1.1931147707289882</v>
      </c>
      <c r="AC237" s="121">
        <f t="shared" si="57"/>
        <v>1.1931147707289882</v>
      </c>
    </row>
    <row r="238" spans="2:29" x14ac:dyDescent="0.2">
      <c r="B238" s="116">
        <v>44167</v>
      </c>
      <c r="C238" s="61">
        <v>233</v>
      </c>
      <c r="D238" s="117">
        <v>160.17649840000001</v>
      </c>
      <c r="E238" s="117">
        <v>503.38000490000002</v>
      </c>
      <c r="G238" s="119">
        <f t="shared" si="47"/>
        <v>167.91948413287113</v>
      </c>
      <c r="H238" s="120">
        <f t="shared" si="54"/>
        <v>4.834033588082931E-2</v>
      </c>
      <c r="I238" s="121"/>
      <c r="J238" s="119">
        <f t="shared" si="48"/>
        <v>529.68130062686078</v>
      </c>
      <c r="K238" s="120">
        <f t="shared" si="49"/>
        <v>5.2249385098412274E-2</v>
      </c>
      <c r="M238" s="57">
        <f t="shared" si="50"/>
        <v>-7.7429857328711194</v>
      </c>
      <c r="N238" s="57">
        <f t="shared" si="51"/>
        <v>-26.301295726860758</v>
      </c>
      <c r="P238" s="57">
        <v>15.950095977142809</v>
      </c>
      <c r="Q238" s="57">
        <v>35.661207966383131</v>
      </c>
      <c r="S238" s="57">
        <f t="shared" si="52"/>
        <v>1.3420365141472459</v>
      </c>
      <c r="T238" s="57">
        <f t="shared" si="53"/>
        <v>1.2096211285835459</v>
      </c>
      <c r="V238" s="54">
        <v>233</v>
      </c>
      <c r="W238" s="54">
        <v>233</v>
      </c>
      <c r="Y238" s="121">
        <f t="shared" si="55"/>
        <v>0.88740458015267176</v>
      </c>
      <c r="Z238" s="121">
        <f t="shared" si="56"/>
        <v>0.88740458015267176</v>
      </c>
      <c r="AB238" s="121">
        <f t="shared" si="57"/>
        <v>1.2128404164935702</v>
      </c>
      <c r="AC238" s="121">
        <f t="shared" si="57"/>
        <v>1.2128404164935702</v>
      </c>
    </row>
    <row r="239" spans="2:29" x14ac:dyDescent="0.2">
      <c r="B239" s="116">
        <v>44168</v>
      </c>
      <c r="C239" s="61">
        <v>234</v>
      </c>
      <c r="D239" s="117">
        <v>159.33650209999999</v>
      </c>
      <c r="E239" s="117">
        <v>497.51998900000001</v>
      </c>
      <c r="G239" s="119">
        <f t="shared" si="47"/>
        <v>168.2451252581493</v>
      </c>
      <c r="H239" s="120">
        <f t="shared" si="54"/>
        <v>5.5910748891413696E-2</v>
      </c>
      <c r="I239" s="121"/>
      <c r="J239" s="119">
        <f t="shared" si="48"/>
        <v>530.46803230617479</v>
      </c>
      <c r="K239" s="120">
        <f t="shared" si="49"/>
        <v>6.6224561896295553E-2</v>
      </c>
      <c r="M239" s="57">
        <f t="shared" si="50"/>
        <v>-8.9086231581493109</v>
      </c>
      <c r="N239" s="57">
        <f t="shared" si="51"/>
        <v>-32.948043306174782</v>
      </c>
      <c r="P239" s="57">
        <v>15.953189596058024</v>
      </c>
      <c r="Q239" s="57">
        <v>35.810887214824731</v>
      </c>
      <c r="S239" s="57">
        <f t="shared" si="52"/>
        <v>1.3423085754400703</v>
      </c>
      <c r="T239" s="57">
        <f t="shared" si="53"/>
        <v>1.2145699258532388</v>
      </c>
      <c r="V239" s="54">
        <v>234</v>
      </c>
      <c r="W239" s="54">
        <v>234</v>
      </c>
      <c r="Y239" s="121">
        <f t="shared" si="55"/>
        <v>0.89122137404580148</v>
      </c>
      <c r="Z239" s="121">
        <f t="shared" si="56"/>
        <v>0.89122137404580148</v>
      </c>
      <c r="AB239" s="121">
        <f t="shared" si="57"/>
        <v>1.2330496202910921</v>
      </c>
      <c r="AC239" s="121">
        <f t="shared" si="57"/>
        <v>1.2330496202910921</v>
      </c>
    </row>
    <row r="240" spans="2:29" x14ac:dyDescent="0.2">
      <c r="B240" s="116">
        <v>44169</v>
      </c>
      <c r="C240" s="61">
        <v>235</v>
      </c>
      <c r="D240" s="117">
        <v>158.12899780000001</v>
      </c>
      <c r="E240" s="117">
        <v>498.30999759999997</v>
      </c>
      <c r="G240" s="119">
        <f t="shared" si="47"/>
        <v>168.57076638342747</v>
      </c>
      <c r="H240" s="120">
        <f t="shared" si="54"/>
        <v>6.6033230645236279E-2</v>
      </c>
      <c r="I240" s="121"/>
      <c r="J240" s="119">
        <f t="shared" si="48"/>
        <v>531.25476398548869</v>
      </c>
      <c r="K240" s="120">
        <f t="shared" si="49"/>
        <v>6.611299501145855E-2</v>
      </c>
      <c r="M240" s="57">
        <f t="shared" si="50"/>
        <v>-10.441768583427461</v>
      </c>
      <c r="N240" s="57">
        <f t="shared" si="51"/>
        <v>-32.94476638548872</v>
      </c>
      <c r="P240" s="57">
        <v>16.375868190494742</v>
      </c>
      <c r="Q240" s="57">
        <v>36.774544411394515</v>
      </c>
      <c r="S240" s="57">
        <f t="shared" si="52"/>
        <v>1.3794800849256597</v>
      </c>
      <c r="T240" s="57">
        <f t="shared" si="53"/>
        <v>1.2464310165051282</v>
      </c>
      <c r="V240" s="54">
        <v>235</v>
      </c>
      <c r="W240" s="54">
        <v>235</v>
      </c>
      <c r="Y240" s="121">
        <f t="shared" si="55"/>
        <v>0.89503816793893132</v>
      </c>
      <c r="Z240" s="121">
        <f t="shared" si="56"/>
        <v>0.89503816793893132</v>
      </c>
      <c r="AB240" s="121">
        <f t="shared" si="57"/>
        <v>1.2537753695199951</v>
      </c>
      <c r="AC240" s="121">
        <f t="shared" si="57"/>
        <v>1.2537753695199951</v>
      </c>
    </row>
    <row r="241" spans="2:29" x14ac:dyDescent="0.2">
      <c r="B241" s="116">
        <v>44172</v>
      </c>
      <c r="C241" s="61">
        <v>236</v>
      </c>
      <c r="D241" s="117">
        <v>157.8999939</v>
      </c>
      <c r="E241" s="117">
        <v>515.78002930000002</v>
      </c>
      <c r="G241" s="119">
        <f t="shared" si="47"/>
        <v>168.89640750870564</v>
      </c>
      <c r="H241" s="120">
        <f t="shared" si="54"/>
        <v>6.9641634157818905E-2</v>
      </c>
      <c r="I241" s="121"/>
      <c r="J241" s="119">
        <f t="shared" si="48"/>
        <v>532.04149566480271</v>
      </c>
      <c r="K241" s="120">
        <f t="shared" si="49"/>
        <v>3.1527910041170504E-2</v>
      </c>
      <c r="M241" s="57">
        <f t="shared" si="50"/>
        <v>-10.996413608705637</v>
      </c>
      <c r="N241" s="57">
        <f t="shared" si="51"/>
        <v>-16.261466364802686</v>
      </c>
      <c r="P241" s="57">
        <v>16.675627309096939</v>
      </c>
      <c r="Q241" s="57">
        <v>37.727414156196915</v>
      </c>
      <c r="S241" s="57">
        <f t="shared" si="52"/>
        <v>1.405841720142514</v>
      </c>
      <c r="T241" s="57">
        <f t="shared" si="53"/>
        <v>1.2779354450785454</v>
      </c>
      <c r="V241" s="54">
        <v>236</v>
      </c>
      <c r="W241" s="54">
        <v>236</v>
      </c>
      <c r="Y241" s="121">
        <f t="shared" si="55"/>
        <v>0.89885496183206104</v>
      </c>
      <c r="Z241" s="121">
        <f t="shared" si="56"/>
        <v>0.89885496183206104</v>
      </c>
      <c r="AB241" s="121">
        <f t="shared" si="57"/>
        <v>1.2750541500157357</v>
      </c>
      <c r="AC241" s="121">
        <f t="shared" si="57"/>
        <v>1.2750541500157357</v>
      </c>
    </row>
    <row r="242" spans="2:29" x14ac:dyDescent="0.2">
      <c r="B242" s="116">
        <v>44173</v>
      </c>
      <c r="C242" s="61">
        <v>237</v>
      </c>
      <c r="D242" s="117">
        <v>158.86450199999999</v>
      </c>
      <c r="E242" s="117">
        <v>512.6599731</v>
      </c>
      <c r="G242" s="119">
        <f t="shared" si="47"/>
        <v>169.22204863398377</v>
      </c>
      <c r="H242" s="120">
        <f t="shared" si="54"/>
        <v>6.5197363184280072E-2</v>
      </c>
      <c r="I242" s="121"/>
      <c r="J242" s="119">
        <f t="shared" si="48"/>
        <v>532.82822734411661</v>
      </c>
      <c r="K242" s="120">
        <f t="shared" si="49"/>
        <v>3.934041138839324E-2</v>
      </c>
      <c r="M242" s="57">
        <f t="shared" si="50"/>
        <v>-10.357546633983787</v>
      </c>
      <c r="N242" s="57">
        <f t="shared" si="51"/>
        <v>-20.168254244116611</v>
      </c>
      <c r="P242" s="57">
        <v>16.830448114660243</v>
      </c>
      <c r="Q242" s="57">
        <v>38.220847190499512</v>
      </c>
      <c r="S242" s="57">
        <f t="shared" si="52"/>
        <v>1.4194570844365877</v>
      </c>
      <c r="T242" s="57">
        <f t="shared" si="53"/>
        <v>1.2942496641727557</v>
      </c>
      <c r="V242" s="54">
        <v>237</v>
      </c>
      <c r="W242" s="54">
        <v>237</v>
      </c>
      <c r="Y242" s="121">
        <f t="shared" si="55"/>
        <v>0.90267175572519087</v>
      </c>
      <c r="Z242" s="121">
        <f t="shared" si="56"/>
        <v>0.90267175572519087</v>
      </c>
      <c r="AB242" s="121">
        <f t="shared" si="57"/>
        <v>1.2969264679191927</v>
      </c>
      <c r="AC242" s="121">
        <f t="shared" si="57"/>
        <v>1.2969264679191927</v>
      </c>
    </row>
    <row r="243" spans="2:29" x14ac:dyDescent="0.2">
      <c r="B243" s="116">
        <v>44174</v>
      </c>
      <c r="C243" s="61">
        <v>238</v>
      </c>
      <c r="D243" s="117">
        <v>155.21000670000001</v>
      </c>
      <c r="E243" s="117">
        <v>493.60000609999997</v>
      </c>
      <c r="G243" s="119">
        <f t="shared" si="47"/>
        <v>169.54768975926197</v>
      </c>
      <c r="H243" s="120">
        <f t="shared" si="54"/>
        <v>9.2376022423443158E-2</v>
      </c>
      <c r="I243" s="121"/>
      <c r="J243" s="119">
        <f t="shared" si="48"/>
        <v>533.61495902343063</v>
      </c>
      <c r="K243" s="120">
        <f t="shared" si="49"/>
        <v>8.1067569750645219E-2</v>
      </c>
      <c r="M243" s="57">
        <f t="shared" si="50"/>
        <v>-14.337683059261963</v>
      </c>
      <c r="N243" s="57">
        <f t="shared" si="51"/>
        <v>-40.014952923430656</v>
      </c>
      <c r="P243" s="57">
        <v>17.360639217998227</v>
      </c>
      <c r="Q243" s="57">
        <v>38.451037428441282</v>
      </c>
      <c r="S243" s="57">
        <f t="shared" si="52"/>
        <v>1.4660835374585741</v>
      </c>
      <c r="T243" s="57">
        <f t="shared" si="53"/>
        <v>1.3018603706193523</v>
      </c>
      <c r="V243" s="54">
        <v>238</v>
      </c>
      <c r="W243" s="54">
        <v>238</v>
      </c>
      <c r="Y243" s="121">
        <f t="shared" si="55"/>
        <v>0.90648854961832059</v>
      </c>
      <c r="Z243" s="121">
        <f t="shared" si="56"/>
        <v>0.90648854961832059</v>
      </c>
      <c r="AB243" s="121">
        <f t="shared" si="57"/>
        <v>1.3194374734384275</v>
      </c>
      <c r="AC243" s="121">
        <f t="shared" si="57"/>
        <v>1.3194374734384275</v>
      </c>
    </row>
    <row r="244" spans="2:29" x14ac:dyDescent="0.2">
      <c r="B244" s="116">
        <v>44175</v>
      </c>
      <c r="C244" s="61">
        <v>239</v>
      </c>
      <c r="D244" s="117">
        <v>155.07449339999999</v>
      </c>
      <c r="E244" s="117">
        <v>501.0899963</v>
      </c>
      <c r="G244" s="119">
        <f t="shared" si="47"/>
        <v>169.87333088454011</v>
      </c>
      <c r="H244" s="120">
        <f t="shared" si="54"/>
        <v>9.5430506720198746E-2</v>
      </c>
      <c r="I244" s="121"/>
      <c r="J244" s="119">
        <f t="shared" si="48"/>
        <v>534.40169070274453</v>
      </c>
      <c r="K244" s="120">
        <f t="shared" si="49"/>
        <v>6.6478466241024284E-2</v>
      </c>
      <c r="M244" s="57">
        <f t="shared" si="50"/>
        <v>-14.798837484540115</v>
      </c>
      <c r="N244" s="57">
        <f t="shared" si="51"/>
        <v>-33.311694402744536</v>
      </c>
      <c r="P244" s="57">
        <v>18.319646141051066</v>
      </c>
      <c r="Q244" s="57">
        <v>38.517588669813335</v>
      </c>
      <c r="S244" s="57">
        <f t="shared" si="52"/>
        <v>1.550421224311419</v>
      </c>
      <c r="T244" s="57">
        <f t="shared" si="53"/>
        <v>1.3040607330946168</v>
      </c>
      <c r="V244" s="54">
        <v>239</v>
      </c>
      <c r="W244" s="54">
        <v>239</v>
      </c>
      <c r="Y244" s="121">
        <f t="shared" si="55"/>
        <v>0.91030534351145043</v>
      </c>
      <c r="Z244" s="121">
        <f t="shared" si="56"/>
        <v>0.91030534351145043</v>
      </c>
      <c r="AB244" s="121">
        <f t="shared" si="57"/>
        <v>1.3426377114882446</v>
      </c>
      <c r="AC244" s="121">
        <f t="shared" si="57"/>
        <v>1.3426377114882446</v>
      </c>
    </row>
    <row r="245" spans="2:29" x14ac:dyDescent="0.2">
      <c r="B245" s="116">
        <v>44176</v>
      </c>
      <c r="C245" s="61">
        <v>240</v>
      </c>
      <c r="D245" s="117">
        <v>155.82099909999999</v>
      </c>
      <c r="E245" s="117">
        <v>503.22000120000001</v>
      </c>
      <c r="G245" s="119">
        <f t="shared" si="47"/>
        <v>170.19897200981831</v>
      </c>
      <c r="H245" s="120">
        <f t="shared" si="54"/>
        <v>9.2272370173875434E-2</v>
      </c>
      <c r="I245" s="121"/>
      <c r="J245" s="119">
        <f t="shared" si="48"/>
        <v>535.18842238205843</v>
      </c>
      <c r="K245" s="120">
        <f t="shared" si="49"/>
        <v>6.3527723671207723E-2</v>
      </c>
      <c r="M245" s="57">
        <f t="shared" si="50"/>
        <v>-14.377972909818311</v>
      </c>
      <c r="N245" s="57">
        <f t="shared" si="51"/>
        <v>-31.968421182058421</v>
      </c>
      <c r="P245" s="57">
        <v>18.51898416966722</v>
      </c>
      <c r="Q245" s="57">
        <v>38.834930787278211</v>
      </c>
      <c r="S245" s="57">
        <f t="shared" si="52"/>
        <v>1.5679515547304896</v>
      </c>
      <c r="T245" s="57">
        <f t="shared" si="53"/>
        <v>1.3145529143476613</v>
      </c>
      <c r="V245" s="54">
        <v>240</v>
      </c>
      <c r="W245" s="54">
        <v>240</v>
      </c>
      <c r="Y245" s="121">
        <f t="shared" si="55"/>
        <v>0.91412213740458015</v>
      </c>
      <c r="Z245" s="121">
        <f t="shared" si="56"/>
        <v>0.91412213740458015</v>
      </c>
      <c r="AB245" s="121">
        <f t="shared" si="57"/>
        <v>1.3665840316741558</v>
      </c>
      <c r="AC245" s="121">
        <f t="shared" si="57"/>
        <v>1.3665840316741558</v>
      </c>
    </row>
    <row r="246" spans="2:29" x14ac:dyDescent="0.2">
      <c r="B246" s="116">
        <v>44179</v>
      </c>
      <c r="C246" s="61">
        <v>241</v>
      </c>
      <c r="D246" s="117">
        <v>157.84849550000001</v>
      </c>
      <c r="E246" s="117">
        <v>522.41998290000004</v>
      </c>
      <c r="G246" s="119">
        <f t="shared" si="47"/>
        <v>170.52461313509644</v>
      </c>
      <c r="H246" s="120">
        <f t="shared" si="54"/>
        <v>8.0305596799916487E-2</v>
      </c>
      <c r="I246" s="121"/>
      <c r="J246" s="119">
        <f t="shared" si="48"/>
        <v>535.97515406137245</v>
      </c>
      <c r="K246" s="120">
        <f t="shared" si="49"/>
        <v>2.594688489158942E-2</v>
      </c>
      <c r="M246" s="57">
        <f t="shared" si="50"/>
        <v>-12.676117635096432</v>
      </c>
      <c r="N246" s="57">
        <f t="shared" si="51"/>
        <v>-13.555171161372414</v>
      </c>
      <c r="P246" s="57">
        <v>18.876320112434911</v>
      </c>
      <c r="Q246" s="57">
        <v>38.867773907755236</v>
      </c>
      <c r="S246" s="57">
        <f t="shared" si="52"/>
        <v>1.5993766530462261</v>
      </c>
      <c r="T246" s="57">
        <f t="shared" si="53"/>
        <v>1.3156387959687754</v>
      </c>
      <c r="V246" s="54">
        <v>241</v>
      </c>
      <c r="W246" s="54">
        <v>241</v>
      </c>
      <c r="Y246" s="121">
        <f t="shared" si="55"/>
        <v>0.91793893129770987</v>
      </c>
      <c r="Z246" s="121">
        <f t="shared" si="56"/>
        <v>0.91793893129770987</v>
      </c>
      <c r="AB246" s="121">
        <f t="shared" si="57"/>
        <v>1.3913407002534657</v>
      </c>
      <c r="AC246" s="121">
        <f t="shared" si="57"/>
        <v>1.3913407002534657</v>
      </c>
    </row>
    <row r="247" spans="2:29" x14ac:dyDescent="0.2">
      <c r="B247" s="116">
        <v>44180</v>
      </c>
      <c r="C247" s="61">
        <v>242</v>
      </c>
      <c r="D247" s="117">
        <v>158.2559967</v>
      </c>
      <c r="E247" s="117">
        <v>519.78002930000002</v>
      </c>
      <c r="G247" s="119">
        <f t="shared" si="47"/>
        <v>170.85025426037461</v>
      </c>
      <c r="H247" s="120">
        <f t="shared" si="54"/>
        <v>7.9581550291892442E-2</v>
      </c>
      <c r="I247" s="121"/>
      <c r="J247" s="119">
        <f t="shared" si="48"/>
        <v>536.76188574068635</v>
      </c>
      <c r="K247" s="120">
        <f t="shared" si="49"/>
        <v>3.2671236837544901E-2</v>
      </c>
      <c r="M247" s="57">
        <f t="shared" si="50"/>
        <v>-12.594257560374615</v>
      </c>
      <c r="N247" s="57">
        <f t="shared" si="51"/>
        <v>-16.981856440686329</v>
      </c>
      <c r="P247" s="57">
        <v>19.124839021336186</v>
      </c>
      <c r="Q247" s="57">
        <v>40.1390036597316</v>
      </c>
      <c r="S247" s="57">
        <f t="shared" si="52"/>
        <v>1.6212320843388441</v>
      </c>
      <c r="T247" s="57">
        <f t="shared" si="53"/>
        <v>1.3576690599581598</v>
      </c>
      <c r="V247" s="54">
        <v>242</v>
      </c>
      <c r="W247" s="54">
        <v>242</v>
      </c>
      <c r="Y247" s="121">
        <f t="shared" si="55"/>
        <v>0.9217557251908397</v>
      </c>
      <c r="Z247" s="121">
        <f t="shared" si="56"/>
        <v>0.9217557251908397</v>
      </c>
      <c r="AB247" s="121">
        <f t="shared" si="57"/>
        <v>1.4169807706927577</v>
      </c>
      <c r="AC247" s="121">
        <f t="shared" si="57"/>
        <v>1.4169807706927577</v>
      </c>
    </row>
    <row r="248" spans="2:29" x14ac:dyDescent="0.2">
      <c r="B248" s="116">
        <v>44181</v>
      </c>
      <c r="C248" s="61">
        <v>243</v>
      </c>
      <c r="D248" s="117">
        <v>162.04800420000001</v>
      </c>
      <c r="E248" s="117">
        <v>524.83001709999996</v>
      </c>
      <c r="G248" s="119">
        <f t="shared" si="47"/>
        <v>171.17589538565278</v>
      </c>
      <c r="H248" s="120">
        <f t="shared" si="54"/>
        <v>5.6328315987076938E-2</v>
      </c>
      <c r="I248" s="121"/>
      <c r="J248" s="119">
        <f t="shared" si="48"/>
        <v>537.54861742000026</v>
      </c>
      <c r="K248" s="120">
        <f t="shared" si="49"/>
        <v>2.4233751701699863E-2</v>
      </c>
      <c r="M248" s="57">
        <f t="shared" si="50"/>
        <v>-9.1278911856527714</v>
      </c>
      <c r="N248" s="57">
        <f t="shared" si="51"/>
        <v>-12.718600320000292</v>
      </c>
      <c r="P248" s="57">
        <v>19.360224665216577</v>
      </c>
      <c r="Q248" s="57">
        <v>43.910683676882911</v>
      </c>
      <c r="S248" s="57">
        <f t="shared" si="52"/>
        <v>1.6419325404523877</v>
      </c>
      <c r="T248" s="57">
        <f t="shared" si="53"/>
        <v>1.4823709138582111</v>
      </c>
      <c r="V248" s="54">
        <v>243</v>
      </c>
      <c r="W248" s="54">
        <v>243</v>
      </c>
      <c r="Y248" s="121">
        <f t="shared" si="55"/>
        <v>0.92557251908396942</v>
      </c>
      <c r="Z248" s="121">
        <f t="shared" si="56"/>
        <v>0.92557251908396942</v>
      </c>
      <c r="AB248" s="121">
        <f t="shared" si="57"/>
        <v>1.4435877889473323</v>
      </c>
      <c r="AC248" s="121">
        <f t="shared" si="57"/>
        <v>1.4435877889473323</v>
      </c>
    </row>
    <row r="249" spans="2:29" x14ac:dyDescent="0.2">
      <c r="B249" s="116">
        <v>44182</v>
      </c>
      <c r="C249" s="61">
        <v>244</v>
      </c>
      <c r="D249" s="117">
        <v>161.80400090000001</v>
      </c>
      <c r="E249" s="117">
        <v>532.90002440000001</v>
      </c>
      <c r="G249" s="119">
        <f t="shared" si="47"/>
        <v>171.50153651093095</v>
      </c>
      <c r="H249" s="120">
        <f t="shared" si="54"/>
        <v>5.9933843149677896E-2</v>
      </c>
      <c r="I249" s="121"/>
      <c r="J249" s="119">
        <f t="shared" si="48"/>
        <v>538.33534909931427</v>
      </c>
      <c r="K249" s="120">
        <f t="shared" si="49"/>
        <v>1.0199520454955837E-2</v>
      </c>
      <c r="M249" s="57">
        <f t="shared" si="50"/>
        <v>-9.6975356109309416</v>
      </c>
      <c r="N249" s="57">
        <f t="shared" si="51"/>
        <v>-5.4353246993142648</v>
      </c>
      <c r="P249" s="57">
        <v>19.437028161878573</v>
      </c>
      <c r="Q249" s="57">
        <v>44.84606349060391</v>
      </c>
      <c r="S249" s="57">
        <f t="shared" si="52"/>
        <v>1.6486868496184395</v>
      </c>
      <c r="T249" s="57">
        <f t="shared" si="53"/>
        <v>1.5132970784165165</v>
      </c>
      <c r="V249" s="54">
        <v>244</v>
      </c>
      <c r="W249" s="54">
        <v>244</v>
      </c>
      <c r="Y249" s="121">
        <f t="shared" si="55"/>
        <v>0.92938931297709926</v>
      </c>
      <c r="Z249" s="121">
        <f t="shared" si="56"/>
        <v>0.92938931297709926</v>
      </c>
      <c r="AB249" s="121">
        <f t="shared" si="57"/>
        <v>1.4712579371990813</v>
      </c>
      <c r="AC249" s="121">
        <f t="shared" si="57"/>
        <v>1.4712579371990813</v>
      </c>
    </row>
    <row r="250" spans="2:29" x14ac:dyDescent="0.2">
      <c r="B250" s="116">
        <v>44183</v>
      </c>
      <c r="C250" s="61">
        <v>245</v>
      </c>
      <c r="D250" s="117">
        <v>160.08250430000001</v>
      </c>
      <c r="E250" s="117">
        <v>534.45001219999995</v>
      </c>
      <c r="G250" s="119">
        <f t="shared" si="47"/>
        <v>171.82717763620911</v>
      </c>
      <c r="H250" s="120">
        <f t="shared" si="54"/>
        <v>7.3366376841526609E-2</v>
      </c>
      <c r="I250" s="121"/>
      <c r="J250" s="119">
        <f t="shared" si="48"/>
        <v>539.12208077862817</v>
      </c>
      <c r="K250" s="120">
        <f t="shared" si="49"/>
        <v>8.7418251884703157E-3</v>
      </c>
      <c r="M250" s="57">
        <f t="shared" si="50"/>
        <v>-11.744673336209104</v>
      </c>
      <c r="N250" s="57">
        <f t="shared" si="51"/>
        <v>-4.6720685786282274</v>
      </c>
      <c r="P250" s="57">
        <v>19.605286643276372</v>
      </c>
      <c r="Q250" s="57">
        <v>45.298797721789754</v>
      </c>
      <c r="S250" s="57">
        <f t="shared" si="52"/>
        <v>1.6634839598095625</v>
      </c>
      <c r="T250" s="57">
        <f t="shared" si="53"/>
        <v>1.5282656859590857</v>
      </c>
      <c r="V250" s="54">
        <v>245</v>
      </c>
      <c r="W250" s="54">
        <v>245</v>
      </c>
      <c r="Y250" s="121">
        <f t="shared" si="55"/>
        <v>0.93320610687022898</v>
      </c>
      <c r="Z250" s="121">
        <f t="shared" si="56"/>
        <v>0.93320610687022898</v>
      </c>
      <c r="AB250" s="121">
        <f t="shared" si="57"/>
        <v>1.5001027595109515</v>
      </c>
      <c r="AC250" s="121">
        <f t="shared" si="57"/>
        <v>1.5001027595109515</v>
      </c>
    </row>
    <row r="251" spans="2:29" x14ac:dyDescent="0.2">
      <c r="B251" s="116">
        <v>44186</v>
      </c>
      <c r="C251" s="61">
        <v>246</v>
      </c>
      <c r="D251" s="117">
        <v>160.3090057</v>
      </c>
      <c r="E251" s="117">
        <v>528.9099731</v>
      </c>
      <c r="G251" s="119">
        <f t="shared" si="47"/>
        <v>172.15281876148728</v>
      </c>
      <c r="H251" s="120">
        <f t="shared" si="54"/>
        <v>7.3881146038991874E-2</v>
      </c>
      <c r="I251" s="121"/>
      <c r="J251" s="119">
        <f t="shared" si="48"/>
        <v>539.90881245794219</v>
      </c>
      <c r="K251" s="120">
        <f t="shared" si="49"/>
        <v>2.0795295829792681E-2</v>
      </c>
      <c r="M251" s="57">
        <f t="shared" si="50"/>
        <v>-11.843813061487282</v>
      </c>
      <c r="N251" s="57">
        <f t="shared" si="51"/>
        <v>-10.998839357942188</v>
      </c>
      <c r="P251" s="57">
        <v>19.677047970779853</v>
      </c>
      <c r="Q251" s="57">
        <v>46.044175035510762</v>
      </c>
      <c r="S251" s="57">
        <f t="shared" si="52"/>
        <v>1.6697948468549522</v>
      </c>
      <c r="T251" s="57">
        <f t="shared" si="53"/>
        <v>1.5529098584374958</v>
      </c>
      <c r="V251" s="54">
        <v>246</v>
      </c>
      <c r="W251" s="54">
        <v>246</v>
      </c>
      <c r="Y251" s="121">
        <f t="shared" si="55"/>
        <v>0.93702290076335881</v>
      </c>
      <c r="Z251" s="121">
        <f t="shared" si="56"/>
        <v>0.93702290076335881</v>
      </c>
      <c r="AB251" s="121">
        <f t="shared" si="57"/>
        <v>1.5302526710293167</v>
      </c>
      <c r="AC251" s="121">
        <f t="shared" si="57"/>
        <v>1.5302526710293167</v>
      </c>
    </row>
    <row r="252" spans="2:29" x14ac:dyDescent="0.2">
      <c r="B252" s="116">
        <v>44187</v>
      </c>
      <c r="C252" s="61">
        <v>247</v>
      </c>
      <c r="D252" s="117">
        <v>160.32600400000001</v>
      </c>
      <c r="E252" s="117">
        <v>527.33001709999996</v>
      </c>
      <c r="G252" s="119">
        <f t="shared" si="47"/>
        <v>172.47845988676545</v>
      </c>
      <c r="H252" s="120">
        <f t="shared" si="54"/>
        <v>7.5798408140737031E-2</v>
      </c>
      <c r="I252" s="121"/>
      <c r="J252" s="119">
        <f t="shared" si="48"/>
        <v>540.69554413725609</v>
      </c>
      <c r="K252" s="120">
        <f t="shared" si="49"/>
        <v>2.5345659461523815E-2</v>
      </c>
      <c r="M252" s="57">
        <f t="shared" si="50"/>
        <v>-12.152455886765438</v>
      </c>
      <c r="N252" s="57">
        <f t="shared" si="51"/>
        <v>-13.365527037256129</v>
      </c>
      <c r="P252" s="57">
        <v>19.844625294945359</v>
      </c>
      <c r="Q252" s="57">
        <v>46.13300480785972</v>
      </c>
      <c r="S252" s="57">
        <f t="shared" si="52"/>
        <v>1.6845320542195432</v>
      </c>
      <c r="T252" s="57">
        <f t="shared" si="53"/>
        <v>1.5558468088794906</v>
      </c>
      <c r="V252" s="54">
        <v>247</v>
      </c>
      <c r="W252" s="54">
        <v>247</v>
      </c>
      <c r="Y252" s="121">
        <f t="shared" si="55"/>
        <v>0.94083969465648853</v>
      </c>
      <c r="Z252" s="121">
        <f t="shared" si="56"/>
        <v>0.94083969465648853</v>
      </c>
      <c r="AB252" s="121">
        <f t="shared" si="57"/>
        <v>1.5618615392556825</v>
      </c>
      <c r="AC252" s="121">
        <f t="shared" si="57"/>
        <v>1.5618615392556825</v>
      </c>
    </row>
    <row r="253" spans="2:29" x14ac:dyDescent="0.2">
      <c r="B253" s="116">
        <v>44188</v>
      </c>
      <c r="C253" s="61">
        <v>248</v>
      </c>
      <c r="D253" s="117">
        <v>159.26350400000001</v>
      </c>
      <c r="E253" s="117">
        <v>514.47998050000001</v>
      </c>
      <c r="G253" s="119">
        <f t="shared" si="47"/>
        <v>172.80410101204359</v>
      </c>
      <c r="H253" s="120">
        <f t="shared" si="54"/>
        <v>8.5020087289072677E-2</v>
      </c>
      <c r="I253" s="121"/>
      <c r="J253" s="119">
        <f t="shared" si="48"/>
        <v>541.48227581657011</v>
      </c>
      <c r="K253" s="120">
        <f t="shared" si="49"/>
        <v>5.2484637575844602E-2</v>
      </c>
      <c r="M253" s="57">
        <f t="shared" si="50"/>
        <v>-13.540597012043577</v>
      </c>
      <c r="N253" s="57">
        <f t="shared" si="51"/>
        <v>-27.002295316570098</v>
      </c>
      <c r="P253" s="57">
        <v>20.0330881399384</v>
      </c>
      <c r="Q253" s="57">
        <v>46.735523301103683</v>
      </c>
      <c r="S253" s="57">
        <f t="shared" si="52"/>
        <v>1.7011059913021052</v>
      </c>
      <c r="T253" s="57">
        <f t="shared" si="53"/>
        <v>1.5757676857234748</v>
      </c>
      <c r="V253" s="54">
        <v>248</v>
      </c>
      <c r="W253" s="54">
        <v>248</v>
      </c>
      <c r="Y253" s="121">
        <f t="shared" si="55"/>
        <v>0.94465648854961837</v>
      </c>
      <c r="Z253" s="121">
        <f t="shared" si="56"/>
        <v>0.94465648854961837</v>
      </c>
      <c r="AB253" s="121">
        <f t="shared" si="57"/>
        <v>1.5951127585631368</v>
      </c>
      <c r="AC253" s="121">
        <f t="shared" si="57"/>
        <v>1.5951127585631368</v>
      </c>
    </row>
    <row r="254" spans="2:29" x14ac:dyDescent="0.2">
      <c r="B254" s="116">
        <v>44189</v>
      </c>
      <c r="C254" s="61">
        <v>249</v>
      </c>
      <c r="D254" s="133">
        <v>158.6345062</v>
      </c>
      <c r="E254" s="117">
        <v>513.96997069999998</v>
      </c>
      <c r="G254" s="119">
        <f t="shared" si="47"/>
        <v>173.12974213732178</v>
      </c>
      <c r="H254" s="120">
        <f t="shared" si="54"/>
        <v>9.1375050009906228E-2</v>
      </c>
      <c r="I254" s="121"/>
      <c r="J254" s="119">
        <f t="shared" si="48"/>
        <v>542.26900749588401</v>
      </c>
      <c r="K254" s="120">
        <f t="shared" si="49"/>
        <v>5.5059708561070682E-2</v>
      </c>
      <c r="M254" s="57">
        <f t="shared" si="50"/>
        <v>-14.49523593732178</v>
      </c>
      <c r="N254" s="57">
        <f t="shared" si="51"/>
        <v>-28.299036795884035</v>
      </c>
      <c r="P254" s="57">
        <v>20.248395736600429</v>
      </c>
      <c r="Q254" s="57">
        <v>47.468212607964233</v>
      </c>
      <c r="S254" s="57">
        <f t="shared" si="52"/>
        <v>1.7200407291312296</v>
      </c>
      <c r="T254" s="57">
        <f t="shared" si="53"/>
        <v>1.5999923586763152</v>
      </c>
      <c r="V254" s="54">
        <v>249</v>
      </c>
      <c r="W254" s="54">
        <v>249</v>
      </c>
      <c r="Y254" s="121">
        <f t="shared" si="55"/>
        <v>0.94847328244274809</v>
      </c>
      <c r="Z254" s="121">
        <f t="shared" si="56"/>
        <v>0.94847328244274809</v>
      </c>
      <c r="AB254" s="121">
        <f t="shared" si="57"/>
        <v>1.6302274466655646</v>
      </c>
      <c r="AC254" s="121">
        <f t="shared" si="57"/>
        <v>1.6302274466655646</v>
      </c>
    </row>
    <row r="255" spans="2:29" x14ac:dyDescent="0.2">
      <c r="B255" s="116">
        <v>44193</v>
      </c>
      <c r="C255" s="61">
        <v>250</v>
      </c>
      <c r="D255" s="133">
        <v>164.19799800000001</v>
      </c>
      <c r="E255" s="117">
        <v>519.11999509999998</v>
      </c>
      <c r="G255" s="119">
        <f t="shared" si="47"/>
        <v>173.45538326259992</v>
      </c>
      <c r="H255" s="120">
        <f t="shared" si="54"/>
        <v>5.6379403983962767E-2</v>
      </c>
      <c r="I255" s="121"/>
      <c r="J255" s="119">
        <f t="shared" si="48"/>
        <v>543.05573917519791</v>
      </c>
      <c r="K255" s="120">
        <f t="shared" si="49"/>
        <v>4.6108306944692243E-2</v>
      </c>
      <c r="M255" s="57">
        <f t="shared" si="50"/>
        <v>-9.2573852625999109</v>
      </c>
      <c r="N255" s="57">
        <f t="shared" si="51"/>
        <v>-23.935744075197931</v>
      </c>
      <c r="P255" s="57">
        <v>20.395176687156749</v>
      </c>
      <c r="Q255" s="57">
        <v>49.29974138717364</v>
      </c>
      <c r="S255" s="57">
        <f t="shared" si="52"/>
        <v>1.7329490466275985</v>
      </c>
      <c r="T255" s="57">
        <f t="shared" si="53"/>
        <v>1.6605476107655988</v>
      </c>
      <c r="V255" s="54">
        <v>250</v>
      </c>
      <c r="W255" s="54">
        <v>250</v>
      </c>
      <c r="Y255" s="121">
        <f t="shared" si="55"/>
        <v>0.95229007633587781</v>
      </c>
      <c r="Z255" s="121">
        <f t="shared" si="56"/>
        <v>0.95229007633587781</v>
      </c>
      <c r="AB255" s="121">
        <f t="shared" si="57"/>
        <v>1.6674757254802022</v>
      </c>
      <c r="AC255" s="121">
        <f t="shared" si="57"/>
        <v>1.6674757254802022</v>
      </c>
    </row>
    <row r="256" spans="2:29" x14ac:dyDescent="0.2">
      <c r="B256" s="116">
        <v>44194</v>
      </c>
      <c r="C256" s="61">
        <v>251</v>
      </c>
      <c r="D256" s="133">
        <v>166.1000061</v>
      </c>
      <c r="E256" s="117">
        <v>530.86999509999998</v>
      </c>
      <c r="G256" s="119">
        <f t="shared" si="47"/>
        <v>173.78102438787812</v>
      </c>
      <c r="H256" s="120">
        <f t="shared" si="54"/>
        <v>4.6243335375037761E-2</v>
      </c>
      <c r="I256" s="121"/>
      <c r="J256" s="119">
        <f t="shared" si="48"/>
        <v>543.84247085451193</v>
      </c>
      <c r="K256" s="120">
        <f t="shared" si="49"/>
        <v>2.4436257227286547E-2</v>
      </c>
      <c r="M256" s="57">
        <f t="shared" si="50"/>
        <v>-7.6810182878781177</v>
      </c>
      <c r="N256" s="57">
        <f t="shared" si="51"/>
        <v>-12.972475754511947</v>
      </c>
      <c r="P256" s="57">
        <v>20.670259534375106</v>
      </c>
      <c r="Q256" s="57">
        <v>51.016256128545763</v>
      </c>
      <c r="S256" s="57">
        <f t="shared" si="52"/>
        <v>1.7571405831740061</v>
      </c>
      <c r="T256" s="57">
        <f t="shared" si="53"/>
        <v>1.7173001903912535</v>
      </c>
      <c r="V256" s="54">
        <v>251</v>
      </c>
      <c r="W256" s="54">
        <v>251</v>
      </c>
      <c r="Y256" s="121">
        <f t="shared" si="55"/>
        <v>0.95610687022900764</v>
      </c>
      <c r="Z256" s="121">
        <f t="shared" si="56"/>
        <v>0.95610687022900764</v>
      </c>
      <c r="AB256" s="121">
        <f t="shared" si="57"/>
        <v>1.7071926025024666</v>
      </c>
      <c r="AC256" s="121">
        <f t="shared" si="57"/>
        <v>1.7071926025024666</v>
      </c>
    </row>
    <row r="257" spans="2:29" x14ac:dyDescent="0.2">
      <c r="B257" s="116">
        <v>44195</v>
      </c>
      <c r="C257" s="61">
        <v>252</v>
      </c>
      <c r="D257" s="133">
        <v>164.29249569999999</v>
      </c>
      <c r="E257" s="133">
        <v>524.5900269</v>
      </c>
      <c r="G257" s="119">
        <f t="shared" si="47"/>
        <v>174.10666551315626</v>
      </c>
      <c r="H257" s="120">
        <f t="shared" si="54"/>
        <v>5.9735959158335857E-2</v>
      </c>
      <c r="I257" s="121"/>
      <c r="J257" s="119">
        <f t="shared" si="48"/>
        <v>544.62920253382583</v>
      </c>
      <c r="K257" s="120">
        <f t="shared" si="49"/>
        <v>3.819968853057476E-2</v>
      </c>
      <c r="M257" s="57">
        <f t="shared" si="50"/>
        <v>-9.8141698131562691</v>
      </c>
      <c r="N257" s="57">
        <f t="shared" si="51"/>
        <v>-20.039175633825835</v>
      </c>
      <c r="P257" s="57">
        <v>21.802455637713081</v>
      </c>
      <c r="Q257" s="57">
        <v>51.944335049127346</v>
      </c>
      <c r="S257" s="57">
        <f t="shared" si="52"/>
        <v>1.8567089993386805</v>
      </c>
      <c r="T257" s="57">
        <f t="shared" si="53"/>
        <v>1.7479849678473998</v>
      </c>
      <c r="V257" s="54">
        <v>252</v>
      </c>
      <c r="W257" s="54">
        <v>252</v>
      </c>
      <c r="Y257" s="121">
        <f t="shared" si="55"/>
        <v>0.95992366412213737</v>
      </c>
      <c r="Z257" s="121">
        <f t="shared" si="56"/>
        <v>0.95992366412213737</v>
      </c>
      <c r="AB257" s="121">
        <f t="shared" si="57"/>
        <v>1.7498009207740837</v>
      </c>
      <c r="AC257" s="121">
        <f t="shared" si="57"/>
        <v>1.7498009207740837</v>
      </c>
    </row>
    <row r="258" spans="2:29" x14ac:dyDescent="0.2">
      <c r="B258" s="134">
        <v>44196</v>
      </c>
      <c r="C258" s="142">
        <v>253</v>
      </c>
      <c r="D258" s="135">
        <v>162.85</v>
      </c>
      <c r="E258" s="136">
        <v>540.73</v>
      </c>
      <c r="G258" s="138">
        <f t="shared" si="47"/>
        <v>174.43230663843445</v>
      </c>
      <c r="H258" s="139">
        <v>8.5999999999999993E-2</v>
      </c>
      <c r="I258" s="122"/>
      <c r="J258" s="138">
        <f t="shared" si="48"/>
        <v>545.41593421313974</v>
      </c>
      <c r="K258" s="139">
        <f t="shared" si="49"/>
        <v>8.665940882029325E-3</v>
      </c>
      <c r="M258" s="57">
        <f t="shared" si="50"/>
        <v>-11.58230663843446</v>
      </c>
      <c r="N258" s="57">
        <f t="shared" si="51"/>
        <v>-4.685934213139717</v>
      </c>
      <c r="P258" s="57">
        <v>21.874246911322246</v>
      </c>
      <c r="Q258" s="57">
        <v>54.132061142475834</v>
      </c>
      <c r="S258" s="57">
        <f t="shared" ref="S258:S267" si="58">STANDARDIZE(P258,$F$15,$F$17)</f>
        <v>1.8630225199263553</v>
      </c>
      <c r="T258" s="57">
        <f t="shared" ref="T258:T267" si="59">STANDARDIZE(Q258,$F$36,$F$38)</f>
        <v>1.8203170581693473</v>
      </c>
      <c r="V258" s="54">
        <v>253</v>
      </c>
      <c r="W258" s="54">
        <v>253</v>
      </c>
      <c r="Y258" s="121">
        <f t="shared" si="55"/>
        <v>0.9637404580152672</v>
      </c>
      <c r="Z258" s="121">
        <f t="shared" si="56"/>
        <v>0.9637404580152672</v>
      </c>
      <c r="AB258" s="121">
        <f t="shared" si="57"/>
        <v>1.7958455512600477</v>
      </c>
      <c r="AC258" s="121">
        <f t="shared" si="57"/>
        <v>1.7958455512600477</v>
      </c>
    </row>
    <row r="259" spans="2:29" x14ac:dyDescent="0.2">
      <c r="B259" s="134">
        <v>44200</v>
      </c>
      <c r="C259" s="142">
        <v>254</v>
      </c>
      <c r="D259" s="135">
        <v>159.33000000000001</v>
      </c>
      <c r="E259" s="136">
        <v>522.86</v>
      </c>
      <c r="G259" s="138">
        <f t="shared" si="47"/>
        <v>174.75794776371259</v>
      </c>
      <c r="H259" s="139">
        <f t="shared" si="54"/>
        <v>9.6830149775388064E-2</v>
      </c>
      <c r="I259" s="122"/>
      <c r="J259" s="138">
        <f t="shared" si="48"/>
        <v>546.20266589245375</v>
      </c>
      <c r="K259" s="139">
        <f t="shared" si="49"/>
        <v>4.4644199006337718E-2</v>
      </c>
      <c r="M259" s="57">
        <f t="shared" ref="M259:M267" si="60">D259-G259</f>
        <v>-15.427947763712581</v>
      </c>
      <c r="N259" s="57">
        <f t="shared" ref="N259:N267" si="61">E259-J259</f>
        <v>-23.342665892453738</v>
      </c>
      <c r="P259" s="57">
        <v>22.858417968554562</v>
      </c>
      <c r="Q259" s="57">
        <v>58.325340463161865</v>
      </c>
      <c r="S259" s="57">
        <f t="shared" si="58"/>
        <v>1.9495732094357352</v>
      </c>
      <c r="T259" s="57">
        <f t="shared" si="59"/>
        <v>1.9589581154256417</v>
      </c>
      <c r="V259" s="54">
        <v>254</v>
      </c>
      <c r="W259" s="54">
        <v>254</v>
      </c>
      <c r="Y259" s="121">
        <f t="shared" si="55"/>
        <v>0.96755725190839692</v>
      </c>
      <c r="Z259" s="121">
        <f t="shared" si="56"/>
        <v>0.96755725190839692</v>
      </c>
      <c r="AB259" s="121">
        <f t="shared" ref="AB259:AC267" si="62">_xlfn.NORM.S.INV(Y259)</f>
        <v>1.8460462092017929</v>
      </c>
      <c r="AC259" s="121">
        <f t="shared" si="62"/>
        <v>1.8460462092017929</v>
      </c>
    </row>
    <row r="260" spans="2:29" x14ac:dyDescent="0.2">
      <c r="B260" s="134">
        <v>44201</v>
      </c>
      <c r="C260" s="142">
        <v>255</v>
      </c>
      <c r="D260" s="136">
        <v>160.93</v>
      </c>
      <c r="E260" s="136">
        <v>520.79999999999995</v>
      </c>
      <c r="G260" s="138">
        <f t="shared" si="47"/>
        <v>175.08358888899076</v>
      </c>
      <c r="H260" s="139">
        <f t="shared" si="54"/>
        <v>8.7948728571371107E-2</v>
      </c>
      <c r="I260" s="122"/>
      <c r="J260" s="138">
        <f t="shared" si="48"/>
        <v>546.98939757176765</v>
      </c>
      <c r="K260" s="139">
        <f t="shared" si="49"/>
        <v>5.0286861696942589E-2</v>
      </c>
      <c r="M260" s="57">
        <f t="shared" si="60"/>
        <v>-14.153588888990754</v>
      </c>
      <c r="N260" s="57">
        <f t="shared" si="61"/>
        <v>-26.189397571767699</v>
      </c>
      <c r="P260" s="57">
        <v>23.662826435487744</v>
      </c>
      <c r="Q260" s="57">
        <v>70.678413745906141</v>
      </c>
      <c r="S260" s="57">
        <f t="shared" si="58"/>
        <v>2.0203150860115833</v>
      </c>
      <c r="T260" s="57">
        <f t="shared" si="59"/>
        <v>2.3673838389006892</v>
      </c>
      <c r="V260" s="54">
        <v>255</v>
      </c>
      <c r="W260" s="54">
        <v>255</v>
      </c>
      <c r="Y260" s="121">
        <f t="shared" si="55"/>
        <v>0.97137404580152675</v>
      </c>
      <c r="Z260" s="121">
        <f t="shared" si="56"/>
        <v>0.97137404580152675</v>
      </c>
      <c r="AB260" s="121">
        <f t="shared" si="62"/>
        <v>1.9013826653257473</v>
      </c>
      <c r="AC260" s="121">
        <f t="shared" si="62"/>
        <v>1.9013826653257473</v>
      </c>
    </row>
    <row r="261" spans="2:29" x14ac:dyDescent="0.2">
      <c r="B261" s="134">
        <v>44202</v>
      </c>
      <c r="C261" s="142">
        <v>256</v>
      </c>
      <c r="D261" s="136">
        <v>156.91999999999999</v>
      </c>
      <c r="E261" s="136">
        <v>500.49</v>
      </c>
      <c r="G261" s="138">
        <f t="shared" si="47"/>
        <v>175.40923001426893</v>
      </c>
      <c r="H261" s="139">
        <f t="shared" si="54"/>
        <v>0.11782583491122191</v>
      </c>
      <c r="I261" s="122"/>
      <c r="J261" s="138">
        <f t="shared" si="48"/>
        <v>547.77612925108167</v>
      </c>
      <c r="K261" s="139">
        <f t="shared" si="49"/>
        <v>9.4479668427104757E-2</v>
      </c>
      <c r="M261" s="57">
        <f t="shared" si="60"/>
        <v>-18.489230014268941</v>
      </c>
      <c r="N261" s="57">
        <f t="shared" si="61"/>
        <v>-47.286129251081661</v>
      </c>
      <c r="P261" s="57">
        <v>23.898471260765916</v>
      </c>
      <c r="Q261" s="57">
        <v>71.34648286648769</v>
      </c>
      <c r="S261" s="57">
        <f t="shared" si="58"/>
        <v>2.0410383352447994</v>
      </c>
      <c r="T261" s="57">
        <f t="shared" si="59"/>
        <v>2.3894719952371375</v>
      </c>
      <c r="V261" s="54">
        <v>256</v>
      </c>
      <c r="W261" s="54">
        <v>256</v>
      </c>
      <c r="Y261" s="121">
        <f t="shared" si="55"/>
        <v>0.97519083969465647</v>
      </c>
      <c r="Z261" s="121">
        <f t="shared" si="56"/>
        <v>0.97519083969465647</v>
      </c>
      <c r="AB261" s="121">
        <f t="shared" si="62"/>
        <v>1.9632397668732697</v>
      </c>
      <c r="AC261" s="121">
        <f t="shared" si="62"/>
        <v>1.9632397668732697</v>
      </c>
    </row>
    <row r="262" spans="2:29" x14ac:dyDescent="0.2">
      <c r="B262" s="134">
        <v>44203</v>
      </c>
      <c r="C262" s="142">
        <v>257</v>
      </c>
      <c r="D262" s="136">
        <v>157.85</v>
      </c>
      <c r="E262" s="136">
        <v>508.89</v>
      </c>
      <c r="G262" s="140">
        <f t="shared" si="47"/>
        <v>175.7348711395471</v>
      </c>
      <c r="H262" s="139">
        <f t="shared" si="54"/>
        <v>0.11330295305383023</v>
      </c>
      <c r="I262" s="122"/>
      <c r="J262" s="140">
        <f t="shared" si="48"/>
        <v>548.56286093039557</v>
      </c>
      <c r="K262" s="141">
        <f t="shared" ref="K262:K325" si="63">ABS((E262-J262)/E262)</f>
        <v>7.7959600169772617E-2</v>
      </c>
      <c r="M262" s="57">
        <f t="shared" si="60"/>
        <v>-17.884871139547101</v>
      </c>
      <c r="N262" s="57">
        <f t="shared" si="61"/>
        <v>-39.672860930395586</v>
      </c>
      <c r="P262" s="57">
        <v>24.427410845501697</v>
      </c>
      <c r="Q262" s="57">
        <v>72.722822069917925</v>
      </c>
      <c r="S262" s="57">
        <f t="shared" si="58"/>
        <v>2.0875547263043268</v>
      </c>
      <c r="T262" s="57">
        <f t="shared" si="59"/>
        <v>2.4349774595083886</v>
      </c>
      <c r="V262" s="54">
        <v>257</v>
      </c>
      <c r="W262" s="54">
        <v>257</v>
      </c>
      <c r="Y262" s="121">
        <f t="shared" si="55"/>
        <v>0.97900763358778631</v>
      </c>
      <c r="Z262" s="121">
        <f t="shared" si="56"/>
        <v>0.97900763358778631</v>
      </c>
      <c r="AB262" s="121">
        <f t="shared" si="62"/>
        <v>2.0336714474073081</v>
      </c>
      <c r="AC262" s="121">
        <f t="shared" si="62"/>
        <v>2.0336714474073081</v>
      </c>
    </row>
    <row r="263" spans="2:29" x14ac:dyDescent="0.2">
      <c r="B263" s="134">
        <v>44204</v>
      </c>
      <c r="C263" s="142">
        <v>258</v>
      </c>
      <c r="D263" s="137">
        <v>158.11000000000001</v>
      </c>
      <c r="E263" s="137">
        <v>510.4</v>
      </c>
      <c r="G263" s="140">
        <f t="shared" ref="G263:G267" si="64">$F$7*C263+$F$9</f>
        <v>176.06051226482526</v>
      </c>
      <c r="H263" s="139">
        <f t="shared" ref="H263:H265" si="65">ABS((D263-G263)/D263)</f>
        <v>0.1135317959953529</v>
      </c>
      <c r="I263" s="122"/>
      <c r="J263" s="140">
        <f t="shared" ref="J263:J267" si="66">$F$28*C263+$F$30</f>
        <v>549.34959260970959</v>
      </c>
      <c r="K263" s="141">
        <f t="shared" ref="K263:K267" si="67">ABS((E263-J263)/E263)</f>
        <v>7.6311897746296264E-2</v>
      </c>
      <c r="M263" s="57">
        <f t="shared" si="60"/>
        <v>-17.95051226482525</v>
      </c>
      <c r="N263" s="57">
        <f t="shared" si="61"/>
        <v>-38.949592609709612</v>
      </c>
      <c r="P263" s="57">
        <v>24.970269520223525</v>
      </c>
      <c r="Q263" s="57">
        <v>73.085140525220027</v>
      </c>
      <c r="S263" s="57">
        <f t="shared" si="58"/>
        <v>2.1352952001356269</v>
      </c>
      <c r="T263" s="57">
        <f t="shared" si="59"/>
        <v>2.4469566790797508</v>
      </c>
      <c r="V263" s="54">
        <v>258</v>
      </c>
      <c r="W263" s="54">
        <v>258</v>
      </c>
      <c r="Y263" s="121">
        <f t="shared" ref="Y263:Y266" si="68">(V263-0.5)/262</f>
        <v>0.98282442748091603</v>
      </c>
      <c r="Z263" s="121">
        <f t="shared" ref="Z263:Z267" si="69">(W263-0.5)/262</f>
        <v>0.98282442748091603</v>
      </c>
      <c r="AB263" s="121">
        <f>_xlfn.NORM.S.INV(Y263)</f>
        <v>2.1159254910219962</v>
      </c>
      <c r="AC263" s="121">
        <f t="shared" si="62"/>
        <v>2.1159254910219962</v>
      </c>
    </row>
    <row r="264" spans="2:29" x14ac:dyDescent="0.2">
      <c r="B264" s="134">
        <v>44207</v>
      </c>
      <c r="C264" s="142">
        <v>259</v>
      </c>
      <c r="D264" s="137">
        <v>159.13</v>
      </c>
      <c r="E264" s="137">
        <v>499.1</v>
      </c>
      <c r="G264" s="140">
        <f t="shared" si="64"/>
        <v>176.3861533901034</v>
      </c>
      <c r="H264" s="139">
        <f t="shared" si="65"/>
        <v>0.108440604474979</v>
      </c>
      <c r="I264" s="122"/>
      <c r="J264" s="140">
        <f t="shared" si="66"/>
        <v>550.13632428902349</v>
      </c>
      <c r="K264" s="141">
        <f t="shared" si="67"/>
        <v>0.10225671065722995</v>
      </c>
      <c r="M264" s="57">
        <f t="shared" si="60"/>
        <v>-17.256153390103407</v>
      </c>
      <c r="N264" s="57">
        <f t="shared" si="61"/>
        <v>-51.036324289023469</v>
      </c>
      <c r="P264" s="57">
        <v>25.79519321020959</v>
      </c>
      <c r="Q264" s="57">
        <v>74.02168686659212</v>
      </c>
      <c r="S264" s="57">
        <f t="shared" si="58"/>
        <v>2.207841241432249</v>
      </c>
      <c r="T264" s="57">
        <f t="shared" si="59"/>
        <v>2.4779214121698656</v>
      </c>
      <c r="V264" s="54">
        <v>259</v>
      </c>
      <c r="W264" s="54">
        <v>259</v>
      </c>
      <c r="Y264" s="121">
        <f t="shared" si="68"/>
        <v>0.98664122137404575</v>
      </c>
      <c r="Z264" s="121">
        <f t="shared" si="69"/>
        <v>0.98664122137404575</v>
      </c>
      <c r="AB264" s="121">
        <f t="shared" si="62"/>
        <v>2.2156197184696933</v>
      </c>
      <c r="AC264" s="121">
        <f t="shared" si="62"/>
        <v>2.2156197184696933</v>
      </c>
    </row>
    <row r="265" spans="2:29" x14ac:dyDescent="0.2">
      <c r="B265" s="134">
        <v>44208</v>
      </c>
      <c r="C265" s="142">
        <v>260</v>
      </c>
      <c r="D265" s="137">
        <v>155.71</v>
      </c>
      <c r="E265" s="137">
        <v>494.25</v>
      </c>
      <c r="G265" s="140">
        <f t="shared" si="64"/>
        <v>176.7117945153816</v>
      </c>
      <c r="H265" s="139">
        <f t="shared" si="65"/>
        <v>0.13487762195993572</v>
      </c>
      <c r="I265" s="122"/>
      <c r="J265" s="140">
        <f t="shared" si="66"/>
        <v>550.92305596833739</v>
      </c>
      <c r="K265" s="141">
        <f t="shared" si="67"/>
        <v>0.11466475663801193</v>
      </c>
      <c r="M265" s="57">
        <f t="shared" si="60"/>
        <v>-21.00179451538159</v>
      </c>
      <c r="N265" s="57">
        <f t="shared" si="61"/>
        <v>-56.673055968337394</v>
      </c>
      <c r="P265" s="57">
        <v>26.316611186044071</v>
      </c>
      <c r="Q265" s="57">
        <v>74.491867304533969</v>
      </c>
      <c r="S265" s="57">
        <f t="shared" si="58"/>
        <v>2.2536961616713906</v>
      </c>
      <c r="T265" s="57">
        <f t="shared" si="59"/>
        <v>2.4934668380841165</v>
      </c>
      <c r="V265" s="54">
        <v>260</v>
      </c>
      <c r="W265" s="54">
        <v>260</v>
      </c>
      <c r="Y265" s="121">
        <f t="shared" si="68"/>
        <v>0.99045801526717558</v>
      </c>
      <c r="Z265" s="121">
        <f t="shared" si="69"/>
        <v>0.99045801526717558</v>
      </c>
      <c r="AB265" s="121">
        <f t="shared" si="62"/>
        <v>2.3438866646343479</v>
      </c>
      <c r="AC265" s="121">
        <f t="shared" si="62"/>
        <v>2.3438866646343479</v>
      </c>
    </row>
    <row r="266" spans="2:29" x14ac:dyDescent="0.2">
      <c r="B266" s="134">
        <v>44209</v>
      </c>
      <c r="C266" s="142">
        <v>261</v>
      </c>
      <c r="D266" s="137">
        <v>156.04</v>
      </c>
      <c r="E266" s="137">
        <v>507.79</v>
      </c>
      <c r="G266" s="140">
        <f t="shared" si="64"/>
        <v>177.03743564065974</v>
      </c>
      <c r="H266" s="139">
        <f t="shared" ref="H266:H267" si="70">ABS((D266-G266)/D266)</f>
        <v>0.13456444271122625</v>
      </c>
      <c r="I266" s="122"/>
      <c r="J266" s="140">
        <f t="shared" si="66"/>
        <v>551.70978764765141</v>
      </c>
      <c r="K266" s="141">
        <f t="shared" si="67"/>
        <v>8.6492029476065671E-2</v>
      </c>
      <c r="M266" s="57">
        <f t="shared" si="60"/>
        <v>-20.997435640659745</v>
      </c>
      <c r="N266" s="57">
        <f t="shared" si="61"/>
        <v>-43.91978764765139</v>
      </c>
      <c r="P266" s="57">
        <v>27.877541584931436</v>
      </c>
      <c r="Q266" s="57">
        <v>77.219514649231883</v>
      </c>
      <c r="S266" s="57">
        <f t="shared" si="58"/>
        <v>2.3909686422092555</v>
      </c>
      <c r="T266" s="57">
        <f t="shared" si="59"/>
        <v>2.5836501725988739</v>
      </c>
      <c r="V266" s="54">
        <v>261</v>
      </c>
      <c r="W266" s="54">
        <v>261</v>
      </c>
      <c r="Y266" s="121">
        <f t="shared" si="68"/>
        <v>0.99427480916030531</v>
      </c>
      <c r="Z266" s="121">
        <f t="shared" si="69"/>
        <v>0.99427480916030531</v>
      </c>
      <c r="AB266" s="121">
        <f t="shared" si="62"/>
        <v>2.5286448811898179</v>
      </c>
      <c r="AC266" s="121">
        <f t="shared" si="62"/>
        <v>2.5286448811898179</v>
      </c>
    </row>
    <row r="267" spans="2:29" x14ac:dyDescent="0.2">
      <c r="B267" s="134">
        <v>44210</v>
      </c>
      <c r="C267" s="142">
        <v>262</v>
      </c>
      <c r="D267" s="137">
        <v>158.29</v>
      </c>
      <c r="E267" s="137">
        <v>500.86</v>
      </c>
      <c r="G267" s="140">
        <f t="shared" si="64"/>
        <v>177.36307676593793</v>
      </c>
      <c r="H267" s="139">
        <f t="shared" si="70"/>
        <v>0.12049451491526908</v>
      </c>
      <c r="I267" s="122"/>
      <c r="J267" s="140">
        <f t="shared" si="66"/>
        <v>552.49651932696531</v>
      </c>
      <c r="K267" s="141">
        <f t="shared" si="67"/>
        <v>0.10309571402580621</v>
      </c>
      <c r="M267" s="57">
        <f t="shared" si="60"/>
        <v>-19.073076765937941</v>
      </c>
      <c r="N267" s="57">
        <f t="shared" si="61"/>
        <v>-51.636519326965299</v>
      </c>
      <c r="P267" s="57">
        <v>29.168401259653251</v>
      </c>
      <c r="Q267" s="57">
        <v>98.508579483847939</v>
      </c>
      <c r="S267" s="57">
        <f t="shared" si="58"/>
        <v>2.5044903659848146</v>
      </c>
      <c r="T267" s="57">
        <f t="shared" si="59"/>
        <v>3.2875237357332487</v>
      </c>
      <c r="V267" s="54">
        <v>262</v>
      </c>
      <c r="W267" s="54">
        <v>262</v>
      </c>
      <c r="Y267" s="121">
        <f>(V267-0.5)/262</f>
        <v>0.99809160305343514</v>
      </c>
      <c r="Z267" s="121">
        <f t="shared" si="69"/>
        <v>0.99809160305343514</v>
      </c>
      <c r="AB267" s="121">
        <f t="shared" si="62"/>
        <v>2.8929192678734226</v>
      </c>
      <c r="AC267" s="121">
        <f t="shared" si="62"/>
        <v>2.8929192678734226</v>
      </c>
    </row>
  </sheetData>
  <mergeCells count="8">
    <mergeCell ref="AX5:BD5"/>
    <mergeCell ref="M4:AC4"/>
    <mergeCell ref="BF6:BG6"/>
    <mergeCell ref="AR6:AS6"/>
    <mergeCell ref="B4:E4"/>
    <mergeCell ref="G4:H4"/>
    <mergeCell ref="J4:K4"/>
    <mergeCell ref="AJ5:AP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6050_Module3Project_Data</vt:lpstr>
      <vt:lpstr>Part 1</vt:lpstr>
      <vt:lpstr>Part 2</vt:lpstr>
      <vt:lpstr>Part 3</vt:lpstr>
    </vt:vector>
  </TitlesOfParts>
  <Manager>CPS</Manager>
  <Company>Northeastern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ALY6050- Module 3 Project Data</dc:title>
  <dc:subject>Enterprise Analytics - Forecasting</dc:subject>
  <dc:creator>Rasoul Behboudi</dc:creator>
  <cp:keywords>Forecasting/Prediction</cp:keywords>
  <dc:description/>
  <cp:lastModifiedBy>Microsoft Office User</cp:lastModifiedBy>
  <dcterms:created xsi:type="dcterms:W3CDTF">2020-11-08T14:21:04Z</dcterms:created>
  <dcterms:modified xsi:type="dcterms:W3CDTF">2023-06-14T02:53:17Z</dcterms:modified>
  <cp:category>Analytics</cp:category>
</cp:coreProperties>
</file>