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urvey_Storage\04_SOPs\0_HSRR\4_SSS_Cal\"/>
    </mc:Choice>
  </mc:AlternateContent>
  <bookViews>
    <workbookView xWindow="38385" yWindow="-15" windowWidth="19185" windowHeight="7305"/>
  </bookViews>
  <sheets>
    <sheet name="2021_DN156_SSS_Cal" sheetId="1" r:id="rId1"/>
  </sheets>
  <definedNames>
    <definedName name="_xlnm.Print_Area" localSheetId="0">'2021_DN156_SSS_Cal'!$A$1:$V$54</definedName>
  </definedNames>
  <calcPr calcId="162913"/>
</workbook>
</file>

<file path=xl/calcChain.xml><?xml version="1.0" encoding="utf-8"?>
<calcChain xmlns="http://schemas.openxmlformats.org/spreadsheetml/2006/main">
  <c r="G47" i="1" l="1"/>
  <c r="D21" i="1" l="1"/>
  <c r="F21" i="1" s="1"/>
  <c r="D22" i="1"/>
  <c r="F22" i="1" s="1"/>
  <c r="D23" i="1"/>
  <c r="F23" i="1" s="1"/>
  <c r="D24" i="1"/>
  <c r="F24" i="1" s="1"/>
  <c r="E21" i="1"/>
  <c r="G21" i="1" s="1"/>
  <c r="E22" i="1"/>
  <c r="G22" i="1" s="1"/>
  <c r="E23" i="1"/>
  <c r="G23" i="1" s="1"/>
  <c r="E24" i="1"/>
  <c r="G24" i="1" s="1"/>
  <c r="B27" i="1"/>
  <c r="B28" i="1" s="1"/>
  <c r="H23" i="1" l="1"/>
  <c r="H24" i="1"/>
  <c r="H22" i="1"/>
  <c r="H21" i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9" i="1"/>
  <c r="G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9" i="1"/>
  <c r="F9" i="1" s="1"/>
  <c r="F28" i="1" l="1"/>
  <c r="F27" i="1"/>
  <c r="I28" i="1"/>
  <c r="C53" i="1" s="1"/>
  <c r="I27" i="1"/>
  <c r="G27" i="1"/>
  <c r="G28" i="1"/>
  <c r="H20" i="1"/>
  <c r="H10" i="1"/>
  <c r="H17" i="1"/>
  <c r="H16" i="1"/>
  <c r="H14" i="1"/>
  <c r="H13" i="1"/>
  <c r="H11" i="1"/>
  <c r="H9" i="1"/>
  <c r="H19" i="1"/>
  <c r="H15" i="1"/>
  <c r="H12" i="1"/>
  <c r="H18" i="1"/>
  <c r="H27" i="1" l="1"/>
  <c r="F53" i="1"/>
  <c r="G53" i="1" s="1"/>
  <c r="B53" i="1"/>
</calcChain>
</file>

<file path=xl/sharedStrings.xml><?xml version="1.0" encoding="utf-8"?>
<sst xmlns="http://schemas.openxmlformats.org/spreadsheetml/2006/main" count="40" uniqueCount="39">
  <si>
    <t>SSS Contacts</t>
  </si>
  <si>
    <t>MBES Position of Contact</t>
  </si>
  <si>
    <t>Lat (DD)</t>
  </si>
  <si>
    <t>Long (DD)</t>
  </si>
  <si>
    <t>Lat Diff (m)</t>
  </si>
  <si>
    <t>Long Diff (m)</t>
  </si>
  <si>
    <t>Distance (m)</t>
  </si>
  <si>
    <t>Average</t>
  </si>
  <si>
    <t>StDev</t>
  </si>
  <si>
    <t xml:space="preserve">greater than 10 meters. </t>
  </si>
  <si>
    <t xml:space="preserve">Criteria: 95% Confidence that any future measurement will not give a positional error </t>
  </si>
  <si>
    <t>Chi Sqauerd Statisitcs</t>
  </si>
  <si>
    <t>Value of Chi-Sq such that Probability of Chi-sq is greater than Tabulated Value is a</t>
  </si>
  <si>
    <t>df</t>
  </si>
  <si>
    <t>---</t>
  </si>
  <si>
    <t>from:</t>
  </si>
  <si>
    <t>http://people.richland.edu/james/lecture/m170/tbl-chi.html</t>
  </si>
  <si>
    <t xml:space="preserve">square of the distance error is governed by Chi-squared statistics. </t>
  </si>
  <si>
    <t>So:</t>
  </si>
  <si>
    <t>Setting the distance error equal to 10 meters and using the Chi-squared</t>
  </si>
  <si>
    <t>The sample estimate of the standard deviation will also be Chi-squared distributed</t>
  </si>
  <si>
    <t>At a 95% confidence interval the standard deviation range is:</t>
  </si>
  <si>
    <t>N</t>
  </si>
  <si>
    <t>Distance Error Limit (meters)</t>
  </si>
  <si>
    <t>value for one degree of freedom and alpha = 0.05, solve for the maximum value</t>
  </si>
  <si>
    <t>Max. x,y Std Deviation</t>
  </si>
  <si>
    <t>Assuming x and y errors are goverened by the same normal distribution, the</t>
  </si>
  <si>
    <t>DOF: 2N-1</t>
  </si>
  <si>
    <t>x,y StDev</t>
  </si>
  <si>
    <t>All x,y Diff</t>
  </si>
  <si>
    <t>low</t>
  </si>
  <si>
    <t>best est.</t>
  </si>
  <si>
    <t>high</t>
  </si>
  <si>
    <t>for the standard deviation of the x or y error.</t>
  </si>
  <si>
    <t>** All 16 Contacts used in calculation **</t>
  </si>
  <si>
    <t>FH YYYY Sidescan Calibration</t>
  </si>
  <si>
    <t xml:space="preserve">Side Scan run on DNXXX, YYYY.  MBES run on DNXXX, YYYY </t>
  </si>
  <si>
    <t>Contact is: .</t>
  </si>
  <si>
    <t>OBJECT/ AREA IMAGE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</si>
</sst>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164" fontId="0" fillId="0" borderId="0" xfId="0" applyNumberFormat="1"/>
    <xf numFmtId="164" fontId="18" fillId="0" borderId="0" xfId="0" applyNumberFormat="1" applyFont="1" applyBorder="1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3" xfId="0" applyBorder="1"/>
    <xf numFmtId="164" fontId="0" fillId="0" borderId="14" xfId="0" applyNumberFormat="1" applyBorder="1"/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1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36</xdr:row>
          <xdr:rowOff>38100</xdr:rowOff>
        </xdr:from>
        <xdr:to>
          <xdr:col>5</xdr:col>
          <xdr:colOff>628650</xdr:colOff>
          <xdr:row>39</xdr:row>
          <xdr:rowOff>104775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257175</xdr:colOff>
      <xdr:row>1</xdr:row>
      <xdr:rowOff>85725</xdr:rowOff>
    </xdr:from>
    <xdr:to>
      <xdr:col>20</xdr:col>
      <xdr:colOff>304800</xdr:colOff>
      <xdr:row>25</xdr:row>
      <xdr:rowOff>171450</xdr:rowOff>
    </xdr:to>
    <xdr:sp macro="" textlink="">
      <xdr:nvSpPr>
        <xdr:cNvPr id="3" name="Rectangle 2"/>
        <xdr:cNvSpPr/>
      </xdr:nvSpPr>
      <xdr:spPr>
        <a:xfrm>
          <a:off x="5600700" y="323850"/>
          <a:ext cx="7172325" cy="47529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tabSelected="1" zoomScaleNormal="100" workbookViewId="0">
      <selection activeCell="P16" sqref="P16"/>
    </sheetView>
  </sheetViews>
  <sheetFormatPr defaultRowHeight="15" x14ac:dyDescent="0.25"/>
  <cols>
    <col min="2" max="2" width="11.28515625" customWidth="1"/>
    <col min="3" max="3" width="12.140625" customWidth="1"/>
    <col min="4" max="4" width="9.140625" hidden="1" customWidth="1"/>
    <col min="5" max="5" width="11.140625" hidden="1" customWidth="1"/>
    <col min="6" max="6" width="10.85546875" customWidth="1"/>
    <col min="7" max="7" width="12.85546875" customWidth="1"/>
    <col min="8" max="8" width="11.7109375" customWidth="1"/>
    <col min="9" max="9" width="12.140625" style="2" customWidth="1"/>
    <col min="10" max="10" width="12.42578125" style="2" customWidth="1"/>
    <col min="11" max="11" width="9.140625" style="2"/>
    <col min="12" max="12" width="16.7109375" bestFit="1" customWidth="1"/>
    <col min="20" max="20" width="4.5703125" bestFit="1" customWidth="1"/>
  </cols>
  <sheetData>
    <row r="1" spans="1:22" ht="18.75" x14ac:dyDescent="0.3">
      <c r="A1" s="6" t="s">
        <v>35</v>
      </c>
    </row>
    <row r="2" spans="1:22" ht="18.75" x14ac:dyDescent="0.3">
      <c r="A2" s="6" t="s">
        <v>36</v>
      </c>
    </row>
    <row r="3" spans="1:22" ht="18.75" x14ac:dyDescent="0.3">
      <c r="A3" s="6" t="s">
        <v>37</v>
      </c>
    </row>
    <row r="4" spans="1:22" x14ac:dyDescent="0.25">
      <c r="G4" s="17" t="s">
        <v>34</v>
      </c>
      <c r="H4" s="17"/>
      <c r="I4" s="17"/>
    </row>
    <row r="5" spans="1:22" x14ac:dyDescent="0.25">
      <c r="A5" s="1" t="s">
        <v>1</v>
      </c>
      <c r="G5" s="17"/>
      <c r="H5" s="17"/>
      <c r="I5" s="17"/>
    </row>
    <row r="6" spans="1:22" x14ac:dyDescent="0.25">
      <c r="A6" s="1"/>
      <c r="B6" s="4" t="s">
        <v>2</v>
      </c>
      <c r="C6" s="4" t="s">
        <v>3</v>
      </c>
    </row>
    <row r="7" spans="1:22" x14ac:dyDescent="0.25">
      <c r="A7" s="1"/>
    </row>
    <row r="8" spans="1:22" x14ac:dyDescent="0.25">
      <c r="A8" s="1" t="s">
        <v>0</v>
      </c>
      <c r="F8" s="3" t="s">
        <v>4</v>
      </c>
      <c r="G8" s="3" t="s">
        <v>5</v>
      </c>
      <c r="H8" s="3" t="s">
        <v>6</v>
      </c>
      <c r="I8" s="5" t="s">
        <v>29</v>
      </c>
    </row>
    <row r="9" spans="1:22" x14ac:dyDescent="0.25">
      <c r="A9">
        <v>1</v>
      </c>
      <c r="D9">
        <f t="shared" ref="D9:D24" si="0">B9-$B$7</f>
        <v>0</v>
      </c>
      <c r="E9">
        <f t="shared" ref="E9:E24" si="1">C9-$C$7</f>
        <v>0</v>
      </c>
      <c r="F9" s="2">
        <f>D9*60*1852</f>
        <v>0</v>
      </c>
      <c r="G9" s="2">
        <f t="shared" ref="G9:G20" si="2">E9*COS($B$7*PI()/180)*60*1852</f>
        <v>0</v>
      </c>
      <c r="H9" s="2">
        <f>SQRT(F9^2+G9^2)</f>
        <v>0</v>
      </c>
      <c r="U9" s="2"/>
      <c r="V9" s="2"/>
    </row>
    <row r="10" spans="1:22" x14ac:dyDescent="0.25">
      <c r="A10">
        <v>2</v>
      </c>
      <c r="D10">
        <f t="shared" si="0"/>
        <v>0</v>
      </c>
      <c r="E10">
        <f t="shared" si="1"/>
        <v>0</v>
      </c>
      <c r="F10" s="2">
        <f t="shared" ref="F10:F20" si="3">D10*60*1852</f>
        <v>0</v>
      </c>
      <c r="G10" s="2">
        <f t="shared" si="2"/>
        <v>0</v>
      </c>
      <c r="H10" s="2">
        <f t="shared" ref="H10:H20" si="4">SQRT(F10^2+G10^2)</f>
        <v>0</v>
      </c>
      <c r="U10" s="2"/>
      <c r="V10" s="2"/>
    </row>
    <row r="11" spans="1:22" x14ac:dyDescent="0.25">
      <c r="A11">
        <v>3</v>
      </c>
      <c r="D11">
        <f t="shared" si="0"/>
        <v>0</v>
      </c>
      <c r="E11">
        <f t="shared" si="1"/>
        <v>0</v>
      </c>
      <c r="F11" s="2">
        <f t="shared" si="3"/>
        <v>0</v>
      </c>
      <c r="G11" s="2">
        <f t="shared" si="2"/>
        <v>0</v>
      </c>
      <c r="H11" s="2">
        <f t="shared" si="4"/>
        <v>0</v>
      </c>
      <c r="U11" s="2"/>
      <c r="V11" s="2"/>
    </row>
    <row r="12" spans="1:22" x14ac:dyDescent="0.25">
      <c r="A12">
        <v>4</v>
      </c>
      <c r="D12">
        <f t="shared" si="0"/>
        <v>0</v>
      </c>
      <c r="E12">
        <f t="shared" si="1"/>
        <v>0</v>
      </c>
      <c r="F12" s="2">
        <f t="shared" si="3"/>
        <v>0</v>
      </c>
      <c r="G12" s="2">
        <f t="shared" si="2"/>
        <v>0</v>
      </c>
      <c r="H12" s="2">
        <f t="shared" si="4"/>
        <v>0</v>
      </c>
      <c r="N12" s="1" t="s">
        <v>38</v>
      </c>
      <c r="U12" s="2"/>
      <c r="V12" s="2"/>
    </row>
    <row r="13" spans="1:22" x14ac:dyDescent="0.25">
      <c r="A13">
        <v>5</v>
      </c>
      <c r="D13">
        <f t="shared" si="0"/>
        <v>0</v>
      </c>
      <c r="E13">
        <f t="shared" si="1"/>
        <v>0</v>
      </c>
      <c r="F13" s="2">
        <f t="shared" si="3"/>
        <v>0</v>
      </c>
      <c r="G13" s="2">
        <f t="shared" si="2"/>
        <v>0</v>
      </c>
      <c r="H13" s="2">
        <f t="shared" si="4"/>
        <v>0</v>
      </c>
      <c r="U13" s="2"/>
      <c r="V13" s="2"/>
    </row>
    <row r="14" spans="1:22" x14ac:dyDescent="0.25">
      <c r="A14">
        <v>6</v>
      </c>
      <c r="D14">
        <f t="shared" si="0"/>
        <v>0</v>
      </c>
      <c r="E14">
        <f t="shared" si="1"/>
        <v>0</v>
      </c>
      <c r="F14" s="2">
        <f t="shared" si="3"/>
        <v>0</v>
      </c>
      <c r="G14" s="2">
        <f t="shared" si="2"/>
        <v>0</v>
      </c>
      <c r="H14" s="2">
        <f t="shared" si="4"/>
        <v>0</v>
      </c>
      <c r="U14" s="2"/>
      <c r="V14" s="2"/>
    </row>
    <row r="15" spans="1:22" x14ac:dyDescent="0.25">
      <c r="A15">
        <v>7</v>
      </c>
      <c r="D15">
        <f t="shared" si="0"/>
        <v>0</v>
      </c>
      <c r="E15">
        <f t="shared" si="1"/>
        <v>0</v>
      </c>
      <c r="F15" s="2">
        <f t="shared" si="3"/>
        <v>0</v>
      </c>
      <c r="G15" s="2">
        <f t="shared" si="2"/>
        <v>0</v>
      </c>
      <c r="H15" s="2">
        <f t="shared" si="4"/>
        <v>0</v>
      </c>
      <c r="U15" s="2"/>
      <c r="V15" s="2"/>
    </row>
    <row r="16" spans="1:22" x14ac:dyDescent="0.25">
      <c r="A16">
        <v>8</v>
      </c>
      <c r="D16">
        <f t="shared" si="0"/>
        <v>0</v>
      </c>
      <c r="E16">
        <f t="shared" si="1"/>
        <v>0</v>
      </c>
      <c r="F16" s="2">
        <f t="shared" si="3"/>
        <v>0</v>
      </c>
      <c r="G16" s="2">
        <f t="shared" si="2"/>
        <v>0</v>
      </c>
      <c r="H16" s="2">
        <f t="shared" si="4"/>
        <v>0</v>
      </c>
      <c r="U16" s="2"/>
      <c r="V16" s="2"/>
    </row>
    <row r="17" spans="1:22" x14ac:dyDescent="0.25">
      <c r="A17">
        <v>9</v>
      </c>
      <c r="D17">
        <f t="shared" si="0"/>
        <v>0</v>
      </c>
      <c r="E17">
        <f t="shared" si="1"/>
        <v>0</v>
      </c>
      <c r="F17" s="2">
        <f t="shared" si="3"/>
        <v>0</v>
      </c>
      <c r="G17" s="2">
        <f t="shared" si="2"/>
        <v>0</v>
      </c>
      <c r="H17" s="2">
        <f t="shared" si="4"/>
        <v>0</v>
      </c>
      <c r="U17" s="2"/>
      <c r="V17" s="2"/>
    </row>
    <row r="18" spans="1:22" x14ac:dyDescent="0.25">
      <c r="A18">
        <v>10</v>
      </c>
      <c r="D18">
        <f t="shared" si="0"/>
        <v>0</v>
      </c>
      <c r="E18">
        <f t="shared" si="1"/>
        <v>0</v>
      </c>
      <c r="F18" s="2">
        <f t="shared" si="3"/>
        <v>0</v>
      </c>
      <c r="G18" s="2">
        <f t="shared" si="2"/>
        <v>0</v>
      </c>
      <c r="H18" s="2">
        <f t="shared" si="4"/>
        <v>0</v>
      </c>
      <c r="U18" s="2"/>
      <c r="V18" s="2"/>
    </row>
    <row r="19" spans="1:22" x14ac:dyDescent="0.25">
      <c r="A19">
        <v>11</v>
      </c>
      <c r="D19">
        <f t="shared" si="0"/>
        <v>0</v>
      </c>
      <c r="E19">
        <f t="shared" si="1"/>
        <v>0</v>
      </c>
      <c r="F19" s="2">
        <f t="shared" si="3"/>
        <v>0</v>
      </c>
      <c r="G19" s="2">
        <f t="shared" si="2"/>
        <v>0</v>
      </c>
      <c r="H19" s="2">
        <f t="shared" si="4"/>
        <v>0</v>
      </c>
      <c r="U19" s="2"/>
      <c r="V19" s="2"/>
    </row>
    <row r="20" spans="1:22" x14ac:dyDescent="0.25">
      <c r="A20">
        <v>12</v>
      </c>
      <c r="D20">
        <f t="shared" si="0"/>
        <v>0</v>
      </c>
      <c r="E20">
        <f t="shared" si="1"/>
        <v>0</v>
      </c>
      <c r="F20" s="2">
        <f t="shared" si="3"/>
        <v>0</v>
      </c>
      <c r="G20" s="2">
        <f t="shared" si="2"/>
        <v>0</v>
      </c>
      <c r="H20" s="2">
        <f t="shared" si="4"/>
        <v>0</v>
      </c>
      <c r="U20" s="2"/>
      <c r="V20" s="2"/>
    </row>
    <row r="21" spans="1:22" x14ac:dyDescent="0.25">
      <c r="A21">
        <v>13</v>
      </c>
      <c r="D21">
        <f t="shared" si="0"/>
        <v>0</v>
      </c>
      <c r="E21">
        <f t="shared" si="1"/>
        <v>0</v>
      </c>
      <c r="F21" s="2">
        <f t="shared" ref="F21:F24" si="5">D21*60*1852</f>
        <v>0</v>
      </c>
      <c r="G21" s="2">
        <f t="shared" ref="G21:G24" si="6">E21*COS($B$7*PI()/180)*60*1852</f>
        <v>0</v>
      </c>
      <c r="H21" s="2">
        <f t="shared" ref="H21:H24" si="7">SQRT(F21^2+G21^2)</f>
        <v>0</v>
      </c>
      <c r="U21" s="2"/>
      <c r="V21" s="2"/>
    </row>
    <row r="22" spans="1:22" x14ac:dyDescent="0.25">
      <c r="A22">
        <v>14</v>
      </c>
      <c r="D22">
        <f t="shared" si="0"/>
        <v>0</v>
      </c>
      <c r="E22">
        <f t="shared" si="1"/>
        <v>0</v>
      </c>
      <c r="F22" s="2">
        <f t="shared" si="5"/>
        <v>0</v>
      </c>
      <c r="G22" s="2">
        <f t="shared" si="6"/>
        <v>0</v>
      </c>
      <c r="H22" s="2">
        <f t="shared" si="7"/>
        <v>0</v>
      </c>
      <c r="U22" s="2"/>
      <c r="V22" s="2"/>
    </row>
    <row r="23" spans="1:22" x14ac:dyDescent="0.25">
      <c r="A23">
        <v>15</v>
      </c>
      <c r="D23">
        <f t="shared" si="0"/>
        <v>0</v>
      </c>
      <c r="E23">
        <f t="shared" si="1"/>
        <v>0</v>
      </c>
      <c r="F23" s="2">
        <f t="shared" si="5"/>
        <v>0</v>
      </c>
      <c r="G23" s="2">
        <f t="shared" si="6"/>
        <v>0</v>
      </c>
      <c r="H23" s="2">
        <f t="shared" si="7"/>
        <v>0</v>
      </c>
      <c r="U23" s="2"/>
      <c r="V23" s="2"/>
    </row>
    <row r="24" spans="1:22" x14ac:dyDescent="0.25">
      <c r="A24">
        <v>16</v>
      </c>
      <c r="D24">
        <f t="shared" si="0"/>
        <v>0</v>
      </c>
      <c r="E24">
        <f t="shared" si="1"/>
        <v>0</v>
      </c>
      <c r="F24" s="2">
        <f t="shared" si="5"/>
        <v>0</v>
      </c>
      <c r="G24" s="2">
        <f t="shared" si="6"/>
        <v>0</v>
      </c>
      <c r="H24" s="2">
        <f t="shared" si="7"/>
        <v>0</v>
      </c>
      <c r="U24" s="2"/>
      <c r="V24" s="2"/>
    </row>
    <row r="25" spans="1:22" x14ac:dyDescent="0.25">
      <c r="F25" s="2"/>
      <c r="G25" s="2"/>
      <c r="H25" s="2"/>
      <c r="U25" s="2"/>
      <c r="V25" s="2"/>
    </row>
    <row r="26" spans="1:22" x14ac:dyDescent="0.25">
      <c r="F26" s="2"/>
      <c r="G26" s="2"/>
      <c r="H26" s="2"/>
      <c r="I26"/>
      <c r="J26"/>
      <c r="K26"/>
      <c r="U26" s="2"/>
      <c r="V26" s="2"/>
    </row>
    <row r="27" spans="1:22" x14ac:dyDescent="0.25">
      <c r="A27" s="15" t="s">
        <v>22</v>
      </c>
      <c r="B27" s="16">
        <f>COUNT(A9:A24)</f>
        <v>16</v>
      </c>
      <c r="C27" s="15" t="s">
        <v>7</v>
      </c>
      <c r="F27" s="2">
        <f>AVERAGE(F9:F24)</f>
        <v>0</v>
      </c>
      <c r="G27" s="2">
        <f>AVERAGE(G9:G24)</f>
        <v>0</v>
      </c>
      <c r="H27" s="2">
        <f>AVERAGE(H9:H24)</f>
        <v>0</v>
      </c>
      <c r="I27" s="7">
        <f>AVERAGE(F9:G24)</f>
        <v>0</v>
      </c>
      <c r="J27"/>
      <c r="K27"/>
      <c r="V27" s="2"/>
    </row>
    <row r="28" spans="1:22" x14ac:dyDescent="0.25">
      <c r="A28" s="15" t="s">
        <v>27</v>
      </c>
      <c r="B28" s="16">
        <f>2*B27-1</f>
        <v>31</v>
      </c>
      <c r="C28" s="15" t="s">
        <v>8</v>
      </c>
      <c r="F28" s="2">
        <f>STDEV(F9:F24)</f>
        <v>0</v>
      </c>
      <c r="G28" s="2">
        <f>STDEV(G9:G24)</f>
        <v>0</v>
      </c>
      <c r="H28" s="2"/>
      <c r="I28" s="8">
        <f>STDEV(F9:G24)</f>
        <v>0</v>
      </c>
      <c r="J28"/>
      <c r="K28"/>
    </row>
    <row r="29" spans="1:22" x14ac:dyDescent="0.25">
      <c r="F29" s="2"/>
      <c r="G29" s="2"/>
      <c r="H29" s="2"/>
      <c r="I29"/>
      <c r="J29"/>
      <c r="K29"/>
    </row>
    <row r="30" spans="1:22" x14ac:dyDescent="0.25">
      <c r="C30" s="2"/>
      <c r="F30" s="2"/>
      <c r="G30" s="2"/>
      <c r="H30" s="2"/>
      <c r="I30"/>
      <c r="J30"/>
      <c r="K30"/>
    </row>
    <row r="31" spans="1:22" x14ac:dyDescent="0.25">
      <c r="A31" t="s">
        <v>10</v>
      </c>
      <c r="F31" s="2"/>
      <c r="G31" s="2"/>
      <c r="H31" s="2"/>
      <c r="I31"/>
      <c r="J31"/>
      <c r="K31"/>
    </row>
    <row r="32" spans="1:22" x14ac:dyDescent="0.25">
      <c r="A32" t="s">
        <v>9</v>
      </c>
      <c r="L32" s="2"/>
    </row>
    <row r="33" spans="1:12" x14ac:dyDescent="0.25">
      <c r="L33" s="2"/>
    </row>
    <row r="34" spans="1:12" x14ac:dyDescent="0.25">
      <c r="A34" t="s">
        <v>26</v>
      </c>
    </row>
    <row r="35" spans="1:12" x14ac:dyDescent="0.25">
      <c r="A35" t="s">
        <v>17</v>
      </c>
    </row>
    <row r="37" spans="1:12" x14ac:dyDescent="0.25">
      <c r="A37" t="s">
        <v>18</v>
      </c>
    </row>
    <row r="42" spans="1:12" x14ac:dyDescent="0.25">
      <c r="A42" t="s">
        <v>19</v>
      </c>
    </row>
    <row r="43" spans="1:12" x14ac:dyDescent="0.25">
      <c r="A43" t="s">
        <v>24</v>
      </c>
    </row>
    <row r="44" spans="1:12" x14ac:dyDescent="0.25">
      <c r="A44" t="s">
        <v>33</v>
      </c>
    </row>
    <row r="46" spans="1:12" x14ac:dyDescent="0.25">
      <c r="B46" t="s">
        <v>23</v>
      </c>
      <c r="G46">
        <v>10</v>
      </c>
    </row>
    <row r="47" spans="1:12" x14ac:dyDescent="0.25">
      <c r="B47" t="s">
        <v>25</v>
      </c>
      <c r="G47" s="2">
        <f>SQRT(G46^2/H65)</f>
        <v>5.102439293930173</v>
      </c>
    </row>
    <row r="49" spans="1:11" x14ac:dyDescent="0.25">
      <c r="A49" t="s">
        <v>20</v>
      </c>
    </row>
    <row r="51" spans="1:11" x14ac:dyDescent="0.25">
      <c r="A51" t="s">
        <v>21</v>
      </c>
    </row>
    <row r="52" spans="1:11" x14ac:dyDescent="0.25">
      <c r="B52" s="14" t="s">
        <v>30</v>
      </c>
      <c r="C52" s="14" t="s">
        <v>31</v>
      </c>
      <c r="D52" s="14"/>
      <c r="E52" s="14"/>
      <c r="F52" s="14" t="s">
        <v>32</v>
      </c>
    </row>
    <row r="53" spans="1:11" ht="21" x14ac:dyDescent="0.35">
      <c r="A53" t="s">
        <v>28</v>
      </c>
      <c r="B53" s="9">
        <f>SQRT((B28)*I28^2/VLOOKUP((B28),$A$64:$K$101,9,TRUE))</f>
        <v>0</v>
      </c>
      <c r="C53" s="10">
        <f>I28</f>
        <v>0</v>
      </c>
      <c r="D53" s="11"/>
      <c r="E53" s="11"/>
      <c r="F53" s="12">
        <f>SQRT((B28)*I28^2/VLOOKUP((B28),$A$64:$K$101,4,TRUE))</f>
        <v>0</v>
      </c>
      <c r="G53" s="13" t="str">
        <f>IF(F53&gt;$G$47,"FAIL","PASS")</f>
        <v>PASS</v>
      </c>
    </row>
    <row r="54" spans="1:11" x14ac:dyDescent="0.25">
      <c r="B54" s="2"/>
      <c r="C54" s="2"/>
      <c r="F54" s="2"/>
      <c r="G54" s="1"/>
    </row>
    <row r="61" spans="1:11" x14ac:dyDescent="0.25">
      <c r="A61" t="s">
        <v>11</v>
      </c>
      <c r="D61" t="s">
        <v>15</v>
      </c>
      <c r="E61" t="s">
        <v>16</v>
      </c>
      <c r="I61"/>
      <c r="J61"/>
      <c r="K61"/>
    </row>
    <row r="62" spans="1:11" x14ac:dyDescent="0.25">
      <c r="A62" t="s">
        <v>12</v>
      </c>
      <c r="I62"/>
      <c r="J62"/>
      <c r="K62"/>
    </row>
    <row r="63" spans="1:11" x14ac:dyDescent="0.25">
      <c r="I63"/>
      <c r="J63"/>
      <c r="K63"/>
    </row>
    <row r="64" spans="1:11" x14ac:dyDescent="0.25">
      <c r="A64" t="s">
        <v>13</v>
      </c>
      <c r="B64">
        <v>0.995</v>
      </c>
      <c r="C64">
        <v>0.99</v>
      </c>
      <c r="D64">
        <v>0.97499999999999998</v>
      </c>
      <c r="E64">
        <v>0.95</v>
      </c>
      <c r="F64">
        <v>0.9</v>
      </c>
      <c r="G64">
        <v>0.1</v>
      </c>
      <c r="H64">
        <v>0.05</v>
      </c>
      <c r="I64">
        <v>2.5000000000000001E-2</v>
      </c>
      <c r="J64">
        <v>0.01</v>
      </c>
      <c r="K64">
        <v>5.0000000000000001E-3</v>
      </c>
    </row>
    <row r="65" spans="1:11" x14ac:dyDescent="0.25">
      <c r="A65">
        <v>1</v>
      </c>
      <c r="B65" t="s">
        <v>14</v>
      </c>
      <c r="C65" t="s">
        <v>14</v>
      </c>
      <c r="D65">
        <v>1E-3</v>
      </c>
      <c r="E65">
        <v>4.0000000000000001E-3</v>
      </c>
      <c r="F65">
        <v>1.6E-2</v>
      </c>
      <c r="G65">
        <v>2.706</v>
      </c>
      <c r="H65">
        <v>3.8410000000000002</v>
      </c>
      <c r="I65">
        <v>5.024</v>
      </c>
      <c r="J65">
        <v>6.6349999999999998</v>
      </c>
      <c r="K65">
        <v>7.8789999999999996</v>
      </c>
    </row>
    <row r="66" spans="1:11" x14ac:dyDescent="0.25">
      <c r="A66">
        <v>2</v>
      </c>
      <c r="B66">
        <v>0.01</v>
      </c>
      <c r="C66">
        <v>0.02</v>
      </c>
      <c r="D66">
        <v>5.0999999999999997E-2</v>
      </c>
      <c r="E66">
        <v>0.10299999999999999</v>
      </c>
      <c r="F66">
        <v>0.21099999999999999</v>
      </c>
      <c r="G66">
        <v>4.6050000000000004</v>
      </c>
      <c r="H66">
        <v>5.9909999999999997</v>
      </c>
      <c r="I66">
        <v>7.3780000000000001</v>
      </c>
      <c r="J66">
        <v>9.2100000000000009</v>
      </c>
      <c r="K66">
        <v>10.597</v>
      </c>
    </row>
    <row r="67" spans="1:11" x14ac:dyDescent="0.25">
      <c r="A67">
        <v>3</v>
      </c>
      <c r="B67">
        <v>7.1999999999999995E-2</v>
      </c>
      <c r="C67">
        <v>0.115</v>
      </c>
      <c r="D67">
        <v>0.216</v>
      </c>
      <c r="E67">
        <v>0.35199999999999998</v>
      </c>
      <c r="F67">
        <v>0.58399999999999996</v>
      </c>
      <c r="G67">
        <v>6.2510000000000003</v>
      </c>
      <c r="H67">
        <v>7.8150000000000004</v>
      </c>
      <c r="I67">
        <v>9.3480000000000008</v>
      </c>
      <c r="J67">
        <v>11.345000000000001</v>
      </c>
      <c r="K67">
        <v>12.837999999999999</v>
      </c>
    </row>
    <row r="68" spans="1:11" x14ac:dyDescent="0.25">
      <c r="A68">
        <v>4</v>
      </c>
      <c r="B68">
        <v>0.20699999999999999</v>
      </c>
      <c r="C68">
        <v>0.29699999999999999</v>
      </c>
      <c r="D68">
        <v>0.48399999999999999</v>
      </c>
      <c r="E68">
        <v>0.71099999999999997</v>
      </c>
      <c r="F68">
        <v>1.0640000000000001</v>
      </c>
      <c r="G68">
        <v>7.7789999999999999</v>
      </c>
      <c r="H68">
        <v>9.4879999999999995</v>
      </c>
      <c r="I68">
        <v>11.143000000000001</v>
      </c>
      <c r="J68">
        <v>13.276999999999999</v>
      </c>
      <c r="K68">
        <v>14.86</v>
      </c>
    </row>
    <row r="69" spans="1:11" x14ac:dyDescent="0.25">
      <c r="A69">
        <v>5</v>
      </c>
      <c r="B69">
        <v>0.41199999999999998</v>
      </c>
      <c r="C69">
        <v>0.55400000000000005</v>
      </c>
      <c r="D69">
        <v>0.83099999999999996</v>
      </c>
      <c r="E69">
        <v>1.145</v>
      </c>
      <c r="F69">
        <v>1.61</v>
      </c>
      <c r="G69">
        <v>9.2360000000000007</v>
      </c>
      <c r="H69">
        <v>11.07</v>
      </c>
      <c r="I69">
        <v>12.833</v>
      </c>
      <c r="J69">
        <v>15.086</v>
      </c>
      <c r="K69">
        <v>16.75</v>
      </c>
    </row>
    <row r="70" spans="1:11" x14ac:dyDescent="0.25">
      <c r="A70">
        <v>6</v>
      </c>
      <c r="B70">
        <v>0.67600000000000005</v>
      </c>
      <c r="C70">
        <v>0.872</v>
      </c>
      <c r="D70">
        <v>1.2370000000000001</v>
      </c>
      <c r="E70">
        <v>1.635</v>
      </c>
      <c r="F70">
        <v>2.2040000000000002</v>
      </c>
      <c r="G70">
        <v>10.645</v>
      </c>
      <c r="H70">
        <v>12.592000000000001</v>
      </c>
      <c r="I70">
        <v>14.449</v>
      </c>
      <c r="J70">
        <v>16.812000000000001</v>
      </c>
      <c r="K70">
        <v>18.547999999999998</v>
      </c>
    </row>
    <row r="71" spans="1:11" x14ac:dyDescent="0.25">
      <c r="A71">
        <v>7</v>
      </c>
      <c r="B71">
        <v>0.98899999999999999</v>
      </c>
      <c r="C71">
        <v>1.2390000000000001</v>
      </c>
      <c r="D71">
        <v>1.69</v>
      </c>
      <c r="E71">
        <v>2.1669999999999998</v>
      </c>
      <c r="F71">
        <v>2.8330000000000002</v>
      </c>
      <c r="G71">
        <v>12.016999999999999</v>
      </c>
      <c r="H71">
        <v>14.067</v>
      </c>
      <c r="I71">
        <v>16.013000000000002</v>
      </c>
      <c r="J71">
        <v>18.475000000000001</v>
      </c>
      <c r="K71">
        <v>20.277999999999999</v>
      </c>
    </row>
    <row r="72" spans="1:11" x14ac:dyDescent="0.25">
      <c r="A72">
        <v>8</v>
      </c>
      <c r="B72">
        <v>1.3440000000000001</v>
      </c>
      <c r="C72">
        <v>1.6459999999999999</v>
      </c>
      <c r="D72">
        <v>2.1800000000000002</v>
      </c>
      <c r="E72">
        <v>2.7330000000000001</v>
      </c>
      <c r="F72">
        <v>3.49</v>
      </c>
      <c r="G72">
        <v>13.362</v>
      </c>
      <c r="H72">
        <v>15.507</v>
      </c>
      <c r="I72">
        <v>17.535</v>
      </c>
      <c r="J72">
        <v>20.09</v>
      </c>
      <c r="K72">
        <v>21.954999999999998</v>
      </c>
    </row>
    <row r="73" spans="1:11" x14ac:dyDescent="0.25">
      <c r="A73">
        <v>9</v>
      </c>
      <c r="B73">
        <v>1.7350000000000001</v>
      </c>
      <c r="C73">
        <v>2.0880000000000001</v>
      </c>
      <c r="D73">
        <v>2.7</v>
      </c>
      <c r="E73">
        <v>3.3250000000000002</v>
      </c>
      <c r="F73">
        <v>4.1680000000000001</v>
      </c>
      <c r="G73">
        <v>14.683999999999999</v>
      </c>
      <c r="H73">
        <v>16.919</v>
      </c>
      <c r="I73">
        <v>19.023</v>
      </c>
      <c r="J73">
        <v>21.666</v>
      </c>
      <c r="K73">
        <v>23.588999999999999</v>
      </c>
    </row>
    <row r="74" spans="1:11" x14ac:dyDescent="0.25">
      <c r="A74">
        <v>10</v>
      </c>
      <c r="B74">
        <v>2.1560000000000001</v>
      </c>
      <c r="C74">
        <v>2.5579999999999998</v>
      </c>
      <c r="D74">
        <v>3.2469999999999999</v>
      </c>
      <c r="E74">
        <v>3.94</v>
      </c>
      <c r="F74">
        <v>4.8650000000000002</v>
      </c>
      <c r="G74">
        <v>15.987</v>
      </c>
      <c r="H74">
        <v>18.306999999999999</v>
      </c>
      <c r="I74">
        <v>20.483000000000001</v>
      </c>
      <c r="J74">
        <v>23.209</v>
      </c>
      <c r="K74">
        <v>25.187999999999999</v>
      </c>
    </row>
    <row r="75" spans="1:11" x14ac:dyDescent="0.25">
      <c r="A75">
        <v>11</v>
      </c>
      <c r="B75">
        <v>2.6030000000000002</v>
      </c>
      <c r="C75">
        <v>3.0529999999999999</v>
      </c>
      <c r="D75">
        <v>3.8159999999999998</v>
      </c>
      <c r="E75">
        <v>4.5750000000000002</v>
      </c>
      <c r="F75">
        <v>5.5780000000000003</v>
      </c>
      <c r="G75">
        <v>17.274999999999999</v>
      </c>
      <c r="H75">
        <v>19.675000000000001</v>
      </c>
      <c r="I75">
        <v>21.92</v>
      </c>
      <c r="J75">
        <v>24.725000000000001</v>
      </c>
      <c r="K75">
        <v>26.757000000000001</v>
      </c>
    </row>
    <row r="76" spans="1:11" x14ac:dyDescent="0.25">
      <c r="A76">
        <v>12</v>
      </c>
      <c r="B76">
        <v>3.0739999999999998</v>
      </c>
      <c r="C76">
        <v>3.5710000000000002</v>
      </c>
      <c r="D76">
        <v>4.4039999999999999</v>
      </c>
      <c r="E76">
        <v>5.226</v>
      </c>
      <c r="F76">
        <v>6.3040000000000003</v>
      </c>
      <c r="G76">
        <v>18.548999999999999</v>
      </c>
      <c r="H76">
        <v>21.026</v>
      </c>
      <c r="I76">
        <v>23.337</v>
      </c>
      <c r="J76">
        <v>26.216999999999999</v>
      </c>
      <c r="K76">
        <v>28.3</v>
      </c>
    </row>
    <row r="77" spans="1:11" x14ac:dyDescent="0.25">
      <c r="A77">
        <v>13</v>
      </c>
      <c r="B77">
        <v>3.5649999999999999</v>
      </c>
      <c r="C77">
        <v>4.1070000000000002</v>
      </c>
      <c r="D77">
        <v>5.0090000000000003</v>
      </c>
      <c r="E77">
        <v>5.8920000000000003</v>
      </c>
      <c r="F77">
        <v>7.0419999999999998</v>
      </c>
      <c r="G77">
        <v>19.812000000000001</v>
      </c>
      <c r="H77">
        <v>22.361999999999998</v>
      </c>
      <c r="I77">
        <v>24.736000000000001</v>
      </c>
      <c r="J77">
        <v>27.687999999999999</v>
      </c>
      <c r="K77">
        <v>29.818999999999999</v>
      </c>
    </row>
    <row r="78" spans="1:11" x14ac:dyDescent="0.25">
      <c r="A78">
        <v>14</v>
      </c>
      <c r="B78">
        <v>4.0750000000000002</v>
      </c>
      <c r="C78">
        <v>4.66</v>
      </c>
      <c r="D78">
        <v>5.6289999999999996</v>
      </c>
      <c r="E78">
        <v>6.5709999999999997</v>
      </c>
      <c r="F78">
        <v>7.79</v>
      </c>
      <c r="G78">
        <v>21.064</v>
      </c>
      <c r="H78">
        <v>23.684999999999999</v>
      </c>
      <c r="I78">
        <v>26.119</v>
      </c>
      <c r="J78">
        <v>29.140999999999998</v>
      </c>
      <c r="K78">
        <v>31.318999999999999</v>
      </c>
    </row>
    <row r="79" spans="1:11" x14ac:dyDescent="0.25">
      <c r="A79">
        <v>15</v>
      </c>
      <c r="B79">
        <v>4.601</v>
      </c>
      <c r="C79">
        <v>5.2290000000000001</v>
      </c>
      <c r="D79">
        <v>6.2619999999999996</v>
      </c>
      <c r="E79">
        <v>7.2610000000000001</v>
      </c>
      <c r="F79">
        <v>8.5470000000000006</v>
      </c>
      <c r="G79">
        <v>22.306999999999999</v>
      </c>
      <c r="H79">
        <v>24.995999999999999</v>
      </c>
      <c r="I79">
        <v>27.488</v>
      </c>
      <c r="J79">
        <v>30.577999999999999</v>
      </c>
      <c r="K79">
        <v>32.801000000000002</v>
      </c>
    </row>
    <row r="80" spans="1:11" x14ac:dyDescent="0.25">
      <c r="A80">
        <v>16</v>
      </c>
      <c r="B80">
        <v>5.1420000000000003</v>
      </c>
      <c r="C80">
        <v>5.8120000000000003</v>
      </c>
      <c r="D80">
        <v>6.9080000000000004</v>
      </c>
      <c r="E80">
        <v>7.9619999999999997</v>
      </c>
      <c r="F80">
        <v>9.3119999999999994</v>
      </c>
      <c r="G80">
        <v>23.542000000000002</v>
      </c>
      <c r="H80">
        <v>26.295999999999999</v>
      </c>
      <c r="I80">
        <v>28.844999999999999</v>
      </c>
      <c r="J80">
        <v>32</v>
      </c>
      <c r="K80">
        <v>34.267000000000003</v>
      </c>
    </row>
    <row r="81" spans="1:11" x14ac:dyDescent="0.25">
      <c r="A81">
        <v>17</v>
      </c>
      <c r="B81">
        <v>5.6970000000000001</v>
      </c>
      <c r="C81">
        <v>6.4080000000000004</v>
      </c>
      <c r="D81">
        <v>7.5640000000000001</v>
      </c>
      <c r="E81">
        <v>8.6720000000000006</v>
      </c>
      <c r="F81">
        <v>10.085000000000001</v>
      </c>
      <c r="G81">
        <v>24.768999999999998</v>
      </c>
      <c r="H81">
        <v>27.587</v>
      </c>
      <c r="I81">
        <v>30.190999999999999</v>
      </c>
      <c r="J81">
        <v>33.408999999999999</v>
      </c>
      <c r="K81">
        <v>35.718000000000004</v>
      </c>
    </row>
    <row r="82" spans="1:11" x14ac:dyDescent="0.25">
      <c r="A82">
        <v>18</v>
      </c>
      <c r="B82">
        <v>6.2649999999999997</v>
      </c>
      <c r="C82">
        <v>7.0149999999999997</v>
      </c>
      <c r="D82">
        <v>8.2309999999999999</v>
      </c>
      <c r="E82">
        <v>9.39</v>
      </c>
      <c r="F82">
        <v>10.865</v>
      </c>
      <c r="G82">
        <v>25.989000000000001</v>
      </c>
      <c r="H82">
        <v>28.869</v>
      </c>
      <c r="I82">
        <v>31.526</v>
      </c>
      <c r="J82">
        <v>34.805</v>
      </c>
      <c r="K82">
        <v>37.155999999999999</v>
      </c>
    </row>
    <row r="83" spans="1:11" x14ac:dyDescent="0.25">
      <c r="A83">
        <v>19</v>
      </c>
      <c r="B83">
        <v>6.8440000000000003</v>
      </c>
      <c r="C83">
        <v>7.633</v>
      </c>
      <c r="D83">
        <v>8.907</v>
      </c>
      <c r="E83">
        <v>10.117000000000001</v>
      </c>
      <c r="F83">
        <v>11.651</v>
      </c>
      <c r="G83">
        <v>27.204000000000001</v>
      </c>
      <c r="H83">
        <v>30.143999999999998</v>
      </c>
      <c r="I83">
        <v>32.851999999999997</v>
      </c>
      <c r="J83">
        <v>36.191000000000003</v>
      </c>
      <c r="K83">
        <v>38.582000000000001</v>
      </c>
    </row>
    <row r="84" spans="1:11" x14ac:dyDescent="0.25">
      <c r="A84">
        <v>20</v>
      </c>
      <c r="B84">
        <v>7.4340000000000002</v>
      </c>
      <c r="C84">
        <v>8.26</v>
      </c>
      <c r="D84">
        <v>9.5909999999999993</v>
      </c>
      <c r="E84">
        <v>10.851000000000001</v>
      </c>
      <c r="F84">
        <v>12.443</v>
      </c>
      <c r="G84">
        <v>28.411999999999999</v>
      </c>
      <c r="H84">
        <v>31.41</v>
      </c>
      <c r="I84">
        <v>34.17</v>
      </c>
      <c r="J84">
        <v>37.566000000000003</v>
      </c>
      <c r="K84">
        <v>39.997</v>
      </c>
    </row>
    <row r="85" spans="1:11" x14ac:dyDescent="0.25">
      <c r="A85">
        <v>21</v>
      </c>
      <c r="B85">
        <v>8.0340000000000007</v>
      </c>
      <c r="C85">
        <v>8.8970000000000002</v>
      </c>
      <c r="D85">
        <v>10.282999999999999</v>
      </c>
      <c r="E85">
        <v>11.590999999999999</v>
      </c>
      <c r="F85">
        <v>13.24</v>
      </c>
      <c r="G85">
        <v>29.614999999999998</v>
      </c>
      <c r="H85">
        <v>32.670999999999999</v>
      </c>
      <c r="I85">
        <v>35.478999999999999</v>
      </c>
      <c r="J85">
        <v>38.932000000000002</v>
      </c>
      <c r="K85">
        <v>41.401000000000003</v>
      </c>
    </row>
    <row r="86" spans="1:11" x14ac:dyDescent="0.25">
      <c r="A86">
        <v>22</v>
      </c>
      <c r="B86">
        <v>8.6430000000000007</v>
      </c>
      <c r="C86">
        <v>9.5419999999999998</v>
      </c>
      <c r="D86">
        <v>10.981999999999999</v>
      </c>
      <c r="E86">
        <v>12.337999999999999</v>
      </c>
      <c r="F86">
        <v>14.041</v>
      </c>
      <c r="G86">
        <v>30.812999999999999</v>
      </c>
      <c r="H86">
        <v>33.923999999999999</v>
      </c>
      <c r="I86">
        <v>36.780999999999999</v>
      </c>
      <c r="J86">
        <v>40.289000000000001</v>
      </c>
      <c r="K86">
        <v>42.795999999999999</v>
      </c>
    </row>
    <row r="87" spans="1:11" x14ac:dyDescent="0.25">
      <c r="A87">
        <v>23</v>
      </c>
      <c r="B87">
        <v>9.26</v>
      </c>
      <c r="C87">
        <v>10.196</v>
      </c>
      <c r="D87">
        <v>11.689</v>
      </c>
      <c r="E87">
        <v>13.090999999999999</v>
      </c>
      <c r="F87">
        <v>14.848000000000001</v>
      </c>
      <c r="G87">
        <v>32.006999999999998</v>
      </c>
      <c r="H87">
        <v>35.171999999999997</v>
      </c>
      <c r="I87">
        <v>38.076000000000001</v>
      </c>
      <c r="J87">
        <v>41.637999999999998</v>
      </c>
      <c r="K87">
        <v>44.180999999999997</v>
      </c>
    </row>
    <row r="88" spans="1:11" x14ac:dyDescent="0.25">
      <c r="A88">
        <v>24</v>
      </c>
      <c r="B88">
        <v>9.8859999999999992</v>
      </c>
      <c r="C88">
        <v>10.856</v>
      </c>
      <c r="D88">
        <v>12.401</v>
      </c>
      <c r="E88">
        <v>13.848000000000001</v>
      </c>
      <c r="F88">
        <v>15.659000000000001</v>
      </c>
      <c r="G88">
        <v>33.195999999999998</v>
      </c>
      <c r="H88">
        <v>36.414999999999999</v>
      </c>
      <c r="I88">
        <v>39.363999999999997</v>
      </c>
      <c r="J88">
        <v>42.98</v>
      </c>
      <c r="K88">
        <v>45.558999999999997</v>
      </c>
    </row>
    <row r="89" spans="1:11" x14ac:dyDescent="0.25">
      <c r="A89">
        <v>25</v>
      </c>
      <c r="B89">
        <v>10.52</v>
      </c>
      <c r="C89">
        <v>11.523999999999999</v>
      </c>
      <c r="D89">
        <v>13.12</v>
      </c>
      <c r="E89">
        <v>14.611000000000001</v>
      </c>
      <c r="F89">
        <v>16.472999999999999</v>
      </c>
      <c r="G89">
        <v>34.381999999999998</v>
      </c>
      <c r="H89">
        <v>37.652000000000001</v>
      </c>
      <c r="I89">
        <v>40.646000000000001</v>
      </c>
      <c r="J89">
        <v>44.314</v>
      </c>
      <c r="K89">
        <v>46.927999999999997</v>
      </c>
    </row>
    <row r="90" spans="1:11" x14ac:dyDescent="0.25">
      <c r="A90">
        <v>26</v>
      </c>
      <c r="B90">
        <v>11.16</v>
      </c>
      <c r="C90">
        <v>12.198</v>
      </c>
      <c r="D90">
        <v>13.843999999999999</v>
      </c>
      <c r="E90">
        <v>15.379</v>
      </c>
      <c r="F90">
        <v>17.292000000000002</v>
      </c>
      <c r="G90">
        <v>35.563000000000002</v>
      </c>
      <c r="H90">
        <v>38.884999999999998</v>
      </c>
      <c r="I90">
        <v>41.923000000000002</v>
      </c>
      <c r="J90">
        <v>45.642000000000003</v>
      </c>
      <c r="K90">
        <v>48.29</v>
      </c>
    </row>
    <row r="91" spans="1:11" x14ac:dyDescent="0.25">
      <c r="A91">
        <v>27</v>
      </c>
      <c r="B91">
        <v>11.808</v>
      </c>
      <c r="C91">
        <v>12.879</v>
      </c>
      <c r="D91">
        <v>14.573</v>
      </c>
      <c r="E91">
        <v>16.151</v>
      </c>
      <c r="F91">
        <v>18.114000000000001</v>
      </c>
      <c r="G91">
        <v>36.741</v>
      </c>
      <c r="H91">
        <v>40.113</v>
      </c>
      <c r="I91">
        <v>43.195</v>
      </c>
      <c r="J91">
        <v>46.963000000000001</v>
      </c>
      <c r="K91">
        <v>49.645000000000003</v>
      </c>
    </row>
    <row r="92" spans="1:11" x14ac:dyDescent="0.25">
      <c r="A92">
        <v>28</v>
      </c>
      <c r="B92">
        <v>12.461</v>
      </c>
      <c r="C92">
        <v>13.565</v>
      </c>
      <c r="D92">
        <v>15.308</v>
      </c>
      <c r="E92">
        <v>16.928000000000001</v>
      </c>
      <c r="F92">
        <v>18.939</v>
      </c>
      <c r="G92">
        <v>37.915999999999997</v>
      </c>
      <c r="H92">
        <v>41.337000000000003</v>
      </c>
      <c r="I92">
        <v>44.460999999999999</v>
      </c>
      <c r="J92">
        <v>48.277999999999999</v>
      </c>
      <c r="K92">
        <v>50.993000000000002</v>
      </c>
    </row>
    <row r="93" spans="1:11" x14ac:dyDescent="0.25">
      <c r="A93">
        <v>29</v>
      </c>
      <c r="B93">
        <v>13.121</v>
      </c>
      <c r="C93">
        <v>14.256</v>
      </c>
      <c r="D93">
        <v>16.047000000000001</v>
      </c>
      <c r="E93">
        <v>17.707999999999998</v>
      </c>
      <c r="F93">
        <v>19.768000000000001</v>
      </c>
      <c r="G93">
        <v>39.087000000000003</v>
      </c>
      <c r="H93">
        <v>42.557000000000002</v>
      </c>
      <c r="I93">
        <v>45.722000000000001</v>
      </c>
      <c r="J93">
        <v>49.588000000000001</v>
      </c>
      <c r="K93">
        <v>52.335999999999999</v>
      </c>
    </row>
    <row r="94" spans="1:11" x14ac:dyDescent="0.25">
      <c r="A94">
        <v>30</v>
      </c>
      <c r="B94">
        <v>13.787000000000001</v>
      </c>
      <c r="C94">
        <v>14.952999999999999</v>
      </c>
      <c r="D94">
        <v>16.791</v>
      </c>
      <c r="E94">
        <v>18.492999999999999</v>
      </c>
      <c r="F94">
        <v>20.599</v>
      </c>
      <c r="G94">
        <v>40.256</v>
      </c>
      <c r="H94">
        <v>43.773000000000003</v>
      </c>
      <c r="I94">
        <v>46.978999999999999</v>
      </c>
      <c r="J94">
        <v>50.892000000000003</v>
      </c>
      <c r="K94">
        <v>53.671999999999997</v>
      </c>
    </row>
    <row r="95" spans="1:11" x14ac:dyDescent="0.25">
      <c r="A95">
        <v>40</v>
      </c>
      <c r="B95">
        <v>20.707000000000001</v>
      </c>
      <c r="C95">
        <v>22.164000000000001</v>
      </c>
      <c r="D95">
        <v>24.433</v>
      </c>
      <c r="E95">
        <v>26.509</v>
      </c>
      <c r="F95">
        <v>29.050999999999998</v>
      </c>
      <c r="G95">
        <v>51.805</v>
      </c>
      <c r="H95">
        <v>55.758000000000003</v>
      </c>
      <c r="I95">
        <v>59.341999999999999</v>
      </c>
      <c r="J95">
        <v>63.691000000000003</v>
      </c>
      <c r="K95">
        <v>66.766000000000005</v>
      </c>
    </row>
    <row r="96" spans="1:11" x14ac:dyDescent="0.25">
      <c r="A96">
        <v>50</v>
      </c>
      <c r="B96">
        <v>27.991</v>
      </c>
      <c r="C96">
        <v>29.707000000000001</v>
      </c>
      <c r="D96">
        <v>32.356999999999999</v>
      </c>
      <c r="E96">
        <v>34.764000000000003</v>
      </c>
      <c r="F96">
        <v>37.689</v>
      </c>
      <c r="G96">
        <v>63.167000000000002</v>
      </c>
      <c r="H96">
        <v>67.504999999999995</v>
      </c>
      <c r="I96">
        <v>71.42</v>
      </c>
      <c r="J96">
        <v>76.153999999999996</v>
      </c>
      <c r="K96">
        <v>79.489999999999995</v>
      </c>
    </row>
    <row r="97" spans="1:11" x14ac:dyDescent="0.25">
      <c r="A97">
        <v>60</v>
      </c>
      <c r="B97">
        <v>35.533999999999999</v>
      </c>
      <c r="C97">
        <v>37.484999999999999</v>
      </c>
      <c r="D97">
        <v>40.481999999999999</v>
      </c>
      <c r="E97">
        <v>43.188000000000002</v>
      </c>
      <c r="F97">
        <v>46.459000000000003</v>
      </c>
      <c r="G97">
        <v>74.397000000000006</v>
      </c>
      <c r="H97">
        <v>79.081999999999994</v>
      </c>
      <c r="I97">
        <v>83.298000000000002</v>
      </c>
      <c r="J97">
        <v>88.379000000000005</v>
      </c>
      <c r="K97">
        <v>91.951999999999998</v>
      </c>
    </row>
    <row r="98" spans="1:11" x14ac:dyDescent="0.25">
      <c r="A98">
        <v>70</v>
      </c>
      <c r="B98">
        <v>43.274999999999999</v>
      </c>
      <c r="C98">
        <v>45.442</v>
      </c>
      <c r="D98">
        <v>48.758000000000003</v>
      </c>
      <c r="E98">
        <v>51.738999999999997</v>
      </c>
      <c r="F98">
        <v>55.329000000000001</v>
      </c>
      <c r="G98">
        <v>85.527000000000001</v>
      </c>
      <c r="H98">
        <v>90.531000000000006</v>
      </c>
      <c r="I98">
        <v>95.022999999999996</v>
      </c>
      <c r="J98">
        <v>100.425</v>
      </c>
      <c r="K98">
        <v>104.215</v>
      </c>
    </row>
    <row r="99" spans="1:11" x14ac:dyDescent="0.25">
      <c r="A99">
        <v>80</v>
      </c>
      <c r="B99">
        <v>51.171999999999997</v>
      </c>
      <c r="C99">
        <v>53.54</v>
      </c>
      <c r="D99">
        <v>57.152999999999999</v>
      </c>
      <c r="E99">
        <v>60.390999999999998</v>
      </c>
      <c r="F99">
        <v>64.278000000000006</v>
      </c>
      <c r="G99">
        <v>96.578000000000003</v>
      </c>
      <c r="H99">
        <v>101.879</v>
      </c>
      <c r="I99">
        <v>106.629</v>
      </c>
      <c r="J99">
        <v>112.32899999999999</v>
      </c>
      <c r="K99">
        <v>116.321</v>
      </c>
    </row>
    <row r="100" spans="1:11" x14ac:dyDescent="0.25">
      <c r="A100">
        <v>90</v>
      </c>
      <c r="B100">
        <v>59.195999999999998</v>
      </c>
      <c r="C100">
        <v>61.753999999999998</v>
      </c>
      <c r="D100">
        <v>65.647000000000006</v>
      </c>
      <c r="E100">
        <v>69.126000000000005</v>
      </c>
      <c r="F100">
        <v>73.290999999999997</v>
      </c>
      <c r="G100">
        <v>107.565</v>
      </c>
      <c r="H100">
        <v>113.145</v>
      </c>
      <c r="I100">
        <v>118.136</v>
      </c>
      <c r="J100">
        <v>124.116</v>
      </c>
      <c r="K100">
        <v>128.29900000000001</v>
      </c>
    </row>
    <row r="101" spans="1:11" x14ac:dyDescent="0.25">
      <c r="A101">
        <v>100</v>
      </c>
      <c r="B101">
        <v>67.328000000000003</v>
      </c>
      <c r="C101">
        <v>70.064999999999998</v>
      </c>
      <c r="D101">
        <v>74.221999999999994</v>
      </c>
      <c r="E101">
        <v>77.929000000000002</v>
      </c>
      <c r="F101">
        <v>82.358000000000004</v>
      </c>
      <c r="G101">
        <v>118.498</v>
      </c>
      <c r="H101">
        <v>124.342</v>
      </c>
      <c r="I101">
        <v>129.56100000000001</v>
      </c>
      <c r="J101">
        <v>135.80699999999999</v>
      </c>
      <c r="K101">
        <v>140.16900000000001</v>
      </c>
    </row>
  </sheetData>
  <mergeCells count="1">
    <mergeCell ref="G4:I5"/>
  </mergeCells>
  <pageMargins left="0.25" right="0.25" top="0.75" bottom="0.75" header="0.3" footer="0.3"/>
  <pageSetup scale="63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r:id="rId5">
            <anchor moveWithCells="1">
              <from>
                <xdr:col>1</xdr:col>
                <xdr:colOff>9525</xdr:colOff>
                <xdr:row>36</xdr:row>
                <xdr:rowOff>38100</xdr:rowOff>
              </from>
              <to>
                <xdr:col>5</xdr:col>
                <xdr:colOff>628650</xdr:colOff>
                <xdr:row>39</xdr:row>
                <xdr:rowOff>104775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2021_DN156_SSS_Cal</vt:lpstr>
      <vt:lpstr>'2021_DN156_SSS_Cal'!Print_Area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Survey Acq.fh</dc:creator>
  <cp:lastModifiedBy>Survey Acq.fh</cp:lastModifiedBy>
  <cp:lastPrinted>2021-06-06T19:45:30Z</cp:lastPrinted>
  <dcterms:created xsi:type="dcterms:W3CDTF">2012-07-07T18:16:37Z</dcterms:created>
  <dcterms:modified xsi:type="dcterms:W3CDTF">2023-02-02T17:30:37Z</dcterms:modified>
</cp:coreProperties>
</file>