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ission PlansReports 2020" sheetId="1" r:id="rId3"/>
    <sheet state="visible" name="Mission PlansReports 2019" sheetId="2" r:id="rId4"/>
    <sheet state="visible" name="Mission PlansReports 2018" sheetId="3" r:id="rId5"/>
    <sheet state="visible" name="Mission PlansReports 2017" sheetId="4" r:id="rId6"/>
    <sheet state="visible" name="Mission PlansReports 2016" sheetId="5" r:id="rId7"/>
    <sheet state="visible" name="Mission PlansReports 2015" sheetId="6" r:id="rId8"/>
    <sheet state="visible" name="Mission Reports 2014" sheetId="7" r:id="rId9"/>
    <sheet state="visible" name="29JUL 2019 Audit" sheetId="8" r:id="rId10"/>
    <sheet state="visible" name="Sheet5" sheetId="9" r:id="rId11"/>
  </sheets>
  <definedNames/>
  <calcPr/>
</workbook>
</file>

<file path=xl/comments1.xml><?xml version="1.0" encoding="utf-8"?>
<comments xmlns:r="http://schemas.openxmlformats.org/officeDocument/2006/relationships" xmlns="http://schemas.openxmlformats.org/spreadsheetml/2006/main">
  <authors>
    <author/>
  </authors>
  <commentList>
    <comment authorId="0" ref="P4">
      <text>
        <t xml:space="preserve">Not found on intranet
	-David Mcvay - NOAA Federal
not in my email or mission plan folder
	-Erik Norris - NOAA Affiliate</t>
      </text>
    </comment>
  </commentList>
</comments>
</file>

<file path=xl/sharedStrings.xml><?xml version="1.0" encoding="utf-8"?>
<sst xmlns="http://schemas.openxmlformats.org/spreadsheetml/2006/main" count="704" uniqueCount="500">
  <si>
    <t>Mission Number</t>
  </si>
  <si>
    <t>Mission Title</t>
  </si>
  <si>
    <t>Chief Scientist</t>
  </si>
  <si>
    <t>Contact Number</t>
  </si>
  <si>
    <t>Area of Operations</t>
  </si>
  <si>
    <t>Mission Personnel</t>
  </si>
  <si>
    <t>Start Date</t>
  </si>
  <si>
    <t>End Date</t>
  </si>
  <si>
    <t xml:space="preserve"> On-shore POC/Phone Number</t>
  </si>
  <si>
    <t>Received by Sci Ops</t>
  </si>
  <si>
    <t>Routed to Chad</t>
  </si>
  <si>
    <t>Routed to Tanya</t>
  </si>
  <si>
    <t>Approved</t>
  </si>
  <si>
    <t>Mission Report received by Sci Ops</t>
  </si>
  <si>
    <t>Routed to Audrey</t>
  </si>
  <si>
    <t>Posted to intranet</t>
  </si>
  <si>
    <t>Notes</t>
  </si>
  <si>
    <t>Routed to DO Assistant</t>
  </si>
  <si>
    <t>Marine Debris Survey and Removal at Midway Atoll</t>
  </si>
  <si>
    <t>Coral Bleaching Assessment Surveys</t>
  </si>
  <si>
    <t>James Morioka</t>
  </si>
  <si>
    <t>Bernardo Vargas-Angel</t>
  </si>
  <si>
    <t>808-725-5491</t>
  </si>
  <si>
    <t>808-725-5423</t>
  </si>
  <si>
    <t>NWHI</t>
  </si>
  <si>
    <t>James Morioka, Joao Garriques, Kevin O'Brien, Tate Wester, Matthew Chauvin, Tessa Code, Andrew McWhirter, Kristen Kelly, Steve Gnam, Rhonda, Suka, Andrew Gray, Kaylyn McCoy, Michael Pamatat, Jessica Schem, and Rebecca Weible</t>
  </si>
  <si>
    <t>Coastal Oahu</t>
  </si>
  <si>
    <t>Vargas-Angel, Bernardo</t>
  </si>
  <si>
    <t>Marine turtle surveys and captures in the nearshore waters of Guam and CNMI</t>
  </si>
  <si>
    <t>Summer Martin</t>
  </si>
  <si>
    <t>808-202-1920 (cell)</t>
  </si>
  <si>
    <t>Nearshore waters and reefs of Guam, Saipan, and Tinian</t>
  </si>
  <si>
    <t>Midway Refuge Manager: 808–954–4814; Assistant Midway Refuge Manager: 808–954–4817</t>
  </si>
  <si>
    <t>Summer Martin, Camryn Allen, Amber Bellamy</t>
  </si>
  <si>
    <t xml:space="preserve">Guam: Primary Eric Cruz 671-797-0801 (primary), Valeri Brown 671-735-4032 (secondary). CNMI: Mike Trianni 670-285-0014 </t>
  </si>
  <si>
    <t>Designated via VOP: Primary Russ Reardon, Secondary Kyle Koyanagi</t>
  </si>
  <si>
    <t>Marine Debris Survey and Removal in NWHI</t>
  </si>
  <si>
    <t>Kevin O'Brien</t>
  </si>
  <si>
    <t>808-725-5446</t>
  </si>
  <si>
    <t>James Morioka, Joao Garriques, Kevin O'Brien, Tate Wester, Matthew Chauvin, Tessa Code, Andrew McWhirter, Kristen Kelly, Steve Gnam, Amanada Boyd (USFWS), Kauaoa Fraiola (USFWS), James Kwon (USFWS)</t>
  </si>
  <si>
    <t>Kahekili Ecosystem Recovery Area</t>
  </si>
  <si>
    <t>VOC Russ Reardon 305-360-1109</t>
  </si>
  <si>
    <t>Dr. Ivor Williams</t>
  </si>
  <si>
    <t>(808)-987-4154</t>
  </si>
  <si>
    <t>Ivor Williams, Kevin Lino</t>
  </si>
  <si>
    <t xml:space="preserve"> Sue Baker (primary) 808-243-5294, Russell Sparks (alternate) 808-264-2043.</t>
  </si>
  <si>
    <t>Gray, Andrew</t>
  </si>
  <si>
    <t xml:space="preserve">Elucidating movement behavior and habitat use requirements of threatened species around the Hawaiian Archipelago.
</t>
  </si>
  <si>
    <t>Melanie Hutchinson</t>
  </si>
  <si>
    <t>808-927-3781</t>
  </si>
  <si>
    <t>Hawaiian Archipelago with a focus around west Hawaii and Oahu.</t>
  </si>
  <si>
    <t>Melanie Hutchinson (JIMAR), Ali Bayless (JIMAR), Mia Iwane (JIMAR) and Danny Coffey (HIMB), Mark Royer (HIMB), Jeffery Muir (HIMB)</t>
  </si>
  <si>
    <t>Halperin, Ariel</t>
  </si>
  <si>
    <t>Dr. Carl Meyer: 808-428-4819 &amp; 808-638-9406; Jason Jones 808-554-4495 &amp; 808-440-8608; Ryan Nicohl 808-679-5733</t>
  </si>
  <si>
    <t>Pacific Islands Fisheries Group (PIFG) Deployments of Pacific Islands Fisheries Science Center (PIFSC) Modular Optical Underwater Survey System (MOUSS)</t>
  </si>
  <si>
    <t>Justin Ossolinski</t>
  </si>
  <si>
    <t>302-448-5812</t>
  </si>
  <si>
    <t>Cascadia Research MHI False Killer Whale Surveys</t>
  </si>
  <si>
    <t>Robin Baird</t>
  </si>
  <si>
    <t>425-879-0360</t>
  </si>
  <si>
    <t>Coastal waters of Oahu and Penguin Banks</t>
  </si>
  <si>
    <t xml:space="preserve">Kym Yano, Yvonne Barkley, Marie Hill </t>
  </si>
  <si>
    <t>Asher, Jacob</t>
  </si>
  <si>
    <t>Coastal Oahu, within 10nm of shore</t>
  </si>
  <si>
    <t>Chris Demarke, Justin Ossolinski, Jeremy Taylor</t>
  </si>
  <si>
    <t>Erik Norris 757-375-6882</t>
  </si>
  <si>
    <t>Kyle Koyanagi 808-292-9512; Chad Yoshinaga 808-222-1072, Nori Shoji 808-265-3836, Russ Reardon 305-360-1109</t>
  </si>
  <si>
    <t>Monitoring and tagging o marine turtles at Rose Atoll, National Wildlife Refuge (NWR)</t>
  </si>
  <si>
    <t>Shawn Murakawa</t>
  </si>
  <si>
    <t>Lichowski, Frances</t>
  </si>
  <si>
    <t>(808) 725-5731</t>
  </si>
  <si>
    <t>Rose Atoll NWR</t>
  </si>
  <si>
    <t>Shawn Murakawa, Marylou Staman, Lindsey Bull</t>
  </si>
  <si>
    <t>Andy Wearing (primary) 684-733-3890 (cell) and 684-699-9234 (office).  Gataivai Talamoa (alternate) 684-733-5207 (cell) and 684-633-5328 (office). Brian Peck (Tutuila POC) 684-258-2813 (cell), 684-633-7082 ext. 15, 87-077-649-0447 (sat)</t>
  </si>
  <si>
    <t>Cetacean surveys of the Commonwealth of the Northern Mariana Islands (CNMI)</t>
  </si>
  <si>
    <t>Marie Hill</t>
  </si>
  <si>
    <t>808-725-5710</t>
  </si>
  <si>
    <t>McCoy, Kaylyn</t>
  </si>
  <si>
    <t>Saipan, Tinian, and Aguijan</t>
  </si>
  <si>
    <t>Marie Hill, Benigno Sablan, Allan Ligon, Adam U, and TBD</t>
  </si>
  <si>
    <t>Mike Trianni 670-285-0014 (Mobile)</t>
  </si>
  <si>
    <t>Shawn Murakawa, Camryn Allen</t>
  </si>
  <si>
    <r>
      <rPr>
        <b/>
      </rPr>
      <t xml:space="preserve">Andy Wearing </t>
    </r>
    <r>
      <t xml:space="preserve">(primary) 684-733-3890 (cell) and 684-699-9234 (office).  </t>
    </r>
    <r>
      <rPr>
        <b/>
      </rPr>
      <t xml:space="preserve">Gataivai Talamoa </t>
    </r>
    <r>
      <t>(alternate) 684-733-5207 (cell) and 684-633-5328 (office)</t>
    </r>
  </si>
  <si>
    <t>Morioka, James</t>
  </si>
  <si>
    <t>HMSRP Spring field camp</t>
  </si>
  <si>
    <t>Structure-from-Motion Methods Development</t>
  </si>
  <si>
    <t>Keelan Barcina</t>
  </si>
  <si>
    <t>Courtney Couch</t>
  </si>
  <si>
    <t>808-232-7804</t>
  </si>
  <si>
    <t>808-725-5507</t>
  </si>
  <si>
    <t>French Frigate Shoals and Laysan Island, Papahānaumokuākea Marine National Monument</t>
  </si>
  <si>
    <t>Oahu</t>
  </si>
  <si>
    <t>Suka, Rhonda</t>
  </si>
  <si>
    <t>Courtney Couch, Mollie Asbury, Paula Ayotte, Joao Garriques, Louise Giuseffi, Andrew Gray, Ariel Hlperin, Brittany Huntington, Frances Lichowski, Thomas Oliver, Rhonda Suka, Morgan Winson</t>
  </si>
  <si>
    <t>VOC Russ Reardon 305-360-1109, however a specific shore contact will be detailed in float plans specific to the daily operations</t>
  </si>
  <si>
    <t>Keelan Barcina, Alix Gibson</t>
  </si>
  <si>
    <t xml:space="preserve">Lizabeth Kashinsky (primary) 808-285-4578 (cell), Jessica Bohlande 808-342-2437 </t>
  </si>
  <si>
    <t>Winston, Morgan</t>
  </si>
  <si>
    <t>HMSRP FFS</t>
  </si>
  <si>
    <t>Mark Sullivan</t>
  </si>
  <si>
    <t>808-725-5727</t>
  </si>
  <si>
    <t>NWHI specifically FFS</t>
  </si>
  <si>
    <t>Shawn Farry, Jon Schniederman, Marylou Staman, Shawn Murakawa, Jason Klem, and John Avery</t>
  </si>
  <si>
    <t xml:space="preserve">Liz Kashinky 808-285-4578 (primary), Jessica Bohlander 808-342-2437 (secondary) </t>
  </si>
  <si>
    <t>Cetacean UAS Pilot Study</t>
  </si>
  <si>
    <t>Amanda Bradford</t>
  </si>
  <si>
    <t>Leeward Oahu</t>
  </si>
  <si>
    <t>Amanda Bradfor, Kym Yano, Marie Hill, Erin Oleson, Erik Norris</t>
  </si>
  <si>
    <t>Erin Oleson, Siri Hakala</t>
  </si>
  <si>
    <t>Alexander Gaos</t>
  </si>
  <si>
    <t>619-818-0041 (cell), 808-725-5715</t>
  </si>
  <si>
    <t>Nearshore waters and reefs of Guam</t>
  </si>
  <si>
    <t>Alexander Gaos, Camryn Allen, Todd Jones</t>
  </si>
  <si>
    <t>Asbury, Mollie</t>
  </si>
  <si>
    <t>Guam: Primary Eric Cruz 671-797-0801 (primary), Valeri Brown 671-735-4032 (secondary). CNMI: Mike Trianni 670-285-0014 (Alternate)</t>
  </si>
  <si>
    <t>Marie Hill, Amanda Bradford, Allan Ligon, Adam U</t>
  </si>
  <si>
    <t>Tinian and Saipan HARP recovery and deployment</t>
  </si>
  <si>
    <t>Erik Norris</t>
  </si>
  <si>
    <t>808-725-5375</t>
  </si>
  <si>
    <t>Waters on the south and west side of Saipan</t>
  </si>
  <si>
    <t>Mike Trianni 670-285-0014</t>
  </si>
  <si>
    <t>Barkley, Hannah</t>
  </si>
  <si>
    <t>Couch, Courtney</t>
  </si>
  <si>
    <t>Humpback whale surveys off Guam</t>
  </si>
  <si>
    <t>Onaga (Etelis coruscans) Main Hawaiian Islands: description of female reproduction characteristics</t>
  </si>
  <si>
    <t>Erin Reed</t>
  </si>
  <si>
    <t>Guam Snata Rosa Reef, Galvez Bank</t>
  </si>
  <si>
    <t>619.307.1075</t>
  </si>
  <si>
    <t>Kaʻena Pt, Makapu‘u Pt and Kāneʻohe-Kailua, OAHU</t>
  </si>
  <si>
    <t>Marie Hill, and Amanda Bradford</t>
  </si>
  <si>
    <t>Erin Reed, Ryan Nichols, James Barlow, Chris Demarke</t>
  </si>
  <si>
    <t>Dr. Joseph Omalley (808-469-05057 (c), 808-725-5741 (o)), other VOCs as designated, see float plans</t>
  </si>
  <si>
    <t>USCG Sector Guam 671-355-4821</t>
  </si>
  <si>
    <t>Huntington, Brittany</t>
  </si>
  <si>
    <t>Alexander Gaos, Camryn Allen, Summer Martin</t>
  </si>
  <si>
    <t>Guam: Primary Eric Cruz 671-797-0801 (primary), Valeri Brown 671-735-4032 (secondary). CNMI: Mike Trianni 670-285-0014 (primary)</t>
  </si>
  <si>
    <t>Ivor Williams</t>
  </si>
  <si>
    <t>808-987-4154</t>
  </si>
  <si>
    <t>Kindinger, Tye</t>
  </si>
  <si>
    <t>Kahekili Watershed, Maui</t>
  </si>
  <si>
    <t>Falkor April 2018 Sea Trials</t>
  </si>
  <si>
    <t>Oliver, Thomas</t>
  </si>
  <si>
    <t>Stian Alesandrini</t>
  </si>
  <si>
    <t>831-359-6207</t>
  </si>
  <si>
    <t>Waianae, Oahu</t>
  </si>
  <si>
    <t>Dianna Miller</t>
  </si>
  <si>
    <t>Kyle Koyanagi 808-292-9512</t>
  </si>
  <si>
    <t>ISSF Bycatch Project, Atlantic Ocean, Albacora Cruise 2018</t>
  </si>
  <si>
    <t>Office: (808) 725-5362, Mobile: 808-927-3781</t>
  </si>
  <si>
    <t>Tropical Eastern Atlantic Ocean; Abidjan, Cote d’Ivoire, Gabon, Gulf of Guinea</t>
  </si>
  <si>
    <t xml:space="preserve">Melanie Hutchinson </t>
  </si>
  <si>
    <t xml:space="preserve">Laurent Dagorn Tél : +33 (0)6 48 32 32 05 (mobile) / +33 (0)4 99 57 32 02 (Sète) / +33 (0)4 67 14 93 97 (Montpellier) </t>
  </si>
  <si>
    <t xml:space="preserve">Alternate Shore Contact: Shira Worley,
Tel: 267.280.6923 (mobile), sworley@iss-foundation.org
</t>
  </si>
  <si>
    <t>West Hawaii Integrated Ecosystem Assessment (IEA)</t>
  </si>
  <si>
    <t>Dr. Jamison Gove</t>
  </si>
  <si>
    <t>808-725-5444</t>
  </si>
  <si>
    <t xml:space="preserve">West Hawaii Waters </t>
  </si>
  <si>
    <t>Williams, Ivor</t>
  </si>
  <si>
    <t>Jamison Gove, John Whitney, Don Kobayshi, Joey Lecky, Katherine Smit</t>
  </si>
  <si>
    <t>Steve Kennedy 707-495-2954, 808-932-7951</t>
  </si>
  <si>
    <t>Cetacean surveys of Guam and the Commonwealth of the Northern Mariana Islands (CNMI)</t>
  </si>
  <si>
    <t>Guam, Saipan, Tinian, and Aguijan</t>
  </si>
  <si>
    <t xml:space="preserve">Eric Cruz (Guam) 671-797-0801 (Mobile), Valerie Brown (Guam) 671.488.4032 (Mobile),
Steve McKagan (CNMI) 670 285-7908 (Mobile), Mike Trianni (CNMI) 670-285-0014 (Mobile)
</t>
  </si>
  <si>
    <t>Dr. Summer L. Martin</t>
  </si>
  <si>
    <t>Summer Martin, Camryn Allen, Todd Jones, Alexander Gaos</t>
  </si>
  <si>
    <t>Ivor Williams, Jake Asher, Linda Castro, Itana Freire, Tatiana Martinez, Kristy Stone, Russell Sparks</t>
  </si>
  <si>
    <t>Brittany Huntingdon</t>
  </si>
  <si>
    <t>Nioha Island HMS Survey</t>
  </si>
  <si>
    <t>808-725-5438</t>
  </si>
  <si>
    <t>Ilana Nimz</t>
  </si>
  <si>
    <t>808-392-7946</t>
  </si>
  <si>
    <t>Nihoa</t>
  </si>
  <si>
    <t>Liz Kashinsky 808-285-45-78 (primary), Jessica Bohlander 808-342-2437 (secondary)</t>
  </si>
  <si>
    <t>Coastal Maui, Lanai</t>
  </si>
  <si>
    <t>Designated in HIHWNMS Float Plan: Primary VOC Russ Reardon, Secondary Kyle Koyanagi</t>
  </si>
  <si>
    <t>Coral Bleaching Assessment Sureys</t>
  </si>
  <si>
    <t>Leeward Hawai'i Island</t>
  </si>
  <si>
    <t>Primary VOC Russ Reardon, Secondary Kyle Koyanagi</t>
  </si>
  <si>
    <t>MP-20-04</t>
  </si>
  <si>
    <t>R/V Falkor Cetacean Cruise FK191021</t>
  </si>
  <si>
    <t>Ann Allen</t>
  </si>
  <si>
    <t>808-725-5506</t>
  </si>
  <si>
    <t>MHI, primarily west Oahu to Hawaii</t>
  </si>
  <si>
    <t>Allen, Ann</t>
  </si>
  <si>
    <t>Keating McCullough, Jennifer</t>
  </si>
  <si>
    <t>Hill, Marie</t>
  </si>
  <si>
    <t>Norris, Erik</t>
  </si>
  <si>
    <t>Barkley, Yvonne</t>
  </si>
  <si>
    <t>Yano, Kym</t>
  </si>
  <si>
    <t>Gruden, Pina</t>
  </si>
  <si>
    <t>Koyanagi, Kyle</t>
  </si>
  <si>
    <t>Ivor Williams, Kelvin Gorospe</t>
  </si>
  <si>
    <t>Russell Sparks (primary) 808-264-2043. Sue Baker (secondary) 808-243-5294</t>
  </si>
  <si>
    <t>Marine turtle surveys and capture in the nearshore waters of Guam and CNMI</t>
  </si>
  <si>
    <t>670-788-7932</t>
  </si>
  <si>
    <t>CNMI including Saipan and Tinian nearshore waters (weather dependent); and Guam including Navy Base Guam (Apra Harbor) and Cocos Lagoon</t>
  </si>
  <si>
    <t>Summer Martin, T. Todd Jones, Camryn Allen</t>
  </si>
  <si>
    <r>
      <rPr>
        <b/>
      </rPr>
      <t>Guam:</t>
    </r>
    <r>
      <t xml:space="preserve"> Primary Eric Cruz 671-797-0801 (primary), Valeri Brown 671-735-4032 (secondary).  </t>
    </r>
    <r>
      <rPr>
        <b/>
      </rPr>
      <t xml:space="preserve">CNMI: </t>
    </r>
    <r>
      <t>Mike Trianni 670-285-0014</t>
    </r>
  </si>
  <si>
    <t>Monitoring and tagging of marine turtles at Rose Atoll, National Wildlife Refuge</t>
  </si>
  <si>
    <t>Dr. T. Todd Jones</t>
  </si>
  <si>
    <t>PIFSC Sat Phone 88-164-144-5858</t>
  </si>
  <si>
    <t>T. Todd Jones, Shawn Murakawa</t>
  </si>
  <si>
    <t>Andy Wearing 684-733-3890</t>
  </si>
  <si>
    <t>Cetacean Surveys of the CNMI</t>
  </si>
  <si>
    <t>670-286-0523 (Mobile)</t>
  </si>
  <si>
    <t>Tinian, and Aguijan</t>
  </si>
  <si>
    <t>Marie Hill, Amanda Bradford, Fred Guzman, Allan Ligon, Adam U</t>
  </si>
  <si>
    <t>Marine Species Survey, Pearl Harbor</t>
  </si>
  <si>
    <t>Revecca Smith</t>
  </si>
  <si>
    <t>Pearl Harbor</t>
  </si>
  <si>
    <t>Recbecca Smith, James Barlow, Corrina Carnes, Aurelia Gonzales, Lance Young, Glenn Uemura, James Furuhasi, April Teekell, Cory Campora</t>
  </si>
  <si>
    <t>Kyle Koyanagi 808-292-4161</t>
  </si>
  <si>
    <t>Tern Island Fuel Delivery and HMS Survey</t>
  </si>
  <si>
    <t>(808) 725-5727</t>
  </si>
  <si>
    <t>FFS, Laysan, Midway, PMNM</t>
  </si>
  <si>
    <t>Mark Sullivan, David Schofield</t>
  </si>
  <si>
    <t>Liz Kashinsky</t>
  </si>
  <si>
    <t>MARAMP (Mariana Archipelago RAMP) In-port Operations</t>
  </si>
  <si>
    <t>Brett Schumacher</t>
  </si>
  <si>
    <t>(808) 725-5405</t>
  </si>
  <si>
    <t>Apra Harbor, Guam</t>
  </si>
  <si>
    <t>Brett Schumacher, Dione Swanson, Marie Ferguson, Dave Burdick, Whitney Hoot, Lyza Johnston, Ashley Pugh, Kelvin Gorospe, Paula Ayotte, Val Brown, Louise Giuseffi, Andrew Gray, Andrew Purves, Tate Wester</t>
  </si>
  <si>
    <t>Hi‘ialakai OOD</t>
  </si>
  <si>
    <t>ISSF Bycatch Project, Atlantic Ocean, Pangea Cruise 2015.</t>
  </si>
  <si>
    <t>David Itano</t>
  </si>
  <si>
    <t>870 776 335 179 Sat Phone</t>
  </si>
  <si>
    <t>Tropical Eastern Atlantic Ocean; Dakar, Senegal.</t>
  </si>
  <si>
    <t>Emily Penn emily@panexplore.com +44 7890 890475</t>
  </si>
  <si>
    <t xml:space="preserve">Movement behavior and habitat use requirements of pelagic predators </t>
  </si>
  <si>
    <t>Leeward Hawaii (Kailua-Kona)</t>
  </si>
  <si>
    <t>Primary: Carl Meyer 808-428-4819, 808-638-9406. Secondary: Cynthia King 808-640-8687</t>
  </si>
  <si>
    <t>Coral Demographic Surveys to Assess the Efficacy of Management Activities in Faga'alu, Vatia, and Fagamalo</t>
  </si>
  <si>
    <t>CRED Iridium 8816 631 615 197</t>
  </si>
  <si>
    <t>American Samoa</t>
  </si>
  <si>
    <t>Bernardo Vargas-Angel, Hatsue Bailey, Brett Schumacher</t>
  </si>
  <si>
    <t>Andy Wearing (684) 733-3890, Vai Talamoa (684) 733-5207, Russell Cox (684) 733-0964</t>
  </si>
  <si>
    <t>670-789-2864</t>
  </si>
  <si>
    <t>Guam, CNMI</t>
  </si>
  <si>
    <t>Marie Hill, Allan Ligon, Adam U, Tom Ninke, Ben Sablan, Masao Tembata, Tim Hanley</t>
  </si>
  <si>
    <r>
      <rPr>
        <b/>
      </rPr>
      <t>Guam:</t>
    </r>
    <r>
      <t xml:space="preserve"> Primary Eric Cruz 671-797-0801 (primary), Valeri Brown 671-735-4032 (secondary).  </t>
    </r>
    <r>
      <rPr>
        <b/>
      </rPr>
      <t xml:space="preserve">CNMI: </t>
    </r>
    <r>
      <t>Mike Trianni 670-285-0014</t>
    </r>
  </si>
  <si>
    <t>Marine turtle surveys and capture in the nearshore waters of Guarm and CNMI</t>
  </si>
  <si>
    <t>T. Todd Jones</t>
  </si>
  <si>
    <t>1-670-788-7929</t>
  </si>
  <si>
    <t>T. Todd Jones, Summer Martin</t>
  </si>
  <si>
    <t>Mo'omomi CBFMA Baseline</t>
  </si>
  <si>
    <t>(808) 987-4154</t>
  </si>
  <si>
    <t>Eric Cruz 671-797-0801and Mike Trianni 670-285-0014</t>
  </si>
  <si>
    <t>North Molokai</t>
  </si>
  <si>
    <t>Primary Paul Hosten 808-567-6802 ext1501 M-Th.  Secondary PACC 808-985-6170</t>
  </si>
  <si>
    <t>Exploring the Sunken Heritage of the Battle of Midway</t>
  </si>
  <si>
    <t>Kelly Keogh and Bert Ho</t>
  </si>
  <si>
    <t>808-282-1243</t>
  </si>
  <si>
    <t>Midway</t>
  </si>
  <si>
    <t>Russell Reardon</t>
  </si>
  <si>
    <t>Monitoring and tagging of marine turtles at Rose Atoll, NWR</t>
  </si>
  <si>
    <t>Bob Peyton 808-954-4814</t>
  </si>
  <si>
    <t>808-636-4850</t>
  </si>
  <si>
    <t>Darla White</t>
  </si>
  <si>
    <t>808-281-4916</t>
  </si>
  <si>
    <t xml:space="preserve">Kahekili Watershed, Maui </t>
  </si>
  <si>
    <t>Rose Atoll NWR, American Samoa</t>
  </si>
  <si>
    <t xml:space="preserve">Brian Peck 684-258-2813 and Andy Wearing 684-733-3890  </t>
  </si>
  <si>
    <t>Marine turtle surveys and captures in the nearshore waters of Guam</t>
  </si>
  <si>
    <t>TBD: with new sim card. Hilton Tumon 671-646-1835</t>
  </si>
  <si>
    <t>Guam including Navy Base Guam (Apra Harbor) and Cocos Lagoon</t>
  </si>
  <si>
    <t>Summer Martin, Irene Kelly, Camryn Allen</t>
  </si>
  <si>
    <t>MP-16-04 returned for edits 02 NOV 2015</t>
  </si>
  <si>
    <t xml:space="preserve">Guam: Primary Eric Cruz 671-797-0801 (primary), Valeri Brown 671-735-4032 (secondary).  </t>
  </si>
  <si>
    <t>Modular Optical Underwater Survey System (MOUSS) PIFG Platform Testing</t>
  </si>
  <si>
    <t>808-725-5535 office, 302-448-5812 cell</t>
  </si>
  <si>
    <t>2015 MHI Bleaching Surveys (HA-16-02 continuation): O'ahu Survey Operations</t>
  </si>
  <si>
    <t>Thomas Oliver</t>
  </si>
  <si>
    <t>Hatsue Bailey, Joao Garriques, Frances Lichowski, Noah Pomeroy</t>
  </si>
  <si>
    <t>Russell Reardon 808-725-5404</t>
  </si>
  <si>
    <t>Mike Abe, Justin Ossolinski, Jeremy Taylor, Clay Tam, Ben Richards, Ruhul Amin, TBAs</t>
  </si>
  <si>
    <t xml:space="preserve">Chad Yoshinaga 808-222-1072 , Nori Shoji 808-265-3836 , Kyle Koyanagi  808-292-9512, Russ Reardon 305-360-1109 </t>
  </si>
  <si>
    <t>Cetacean Surveys of Oahu</t>
  </si>
  <si>
    <t>Erin Oleson</t>
  </si>
  <si>
    <t>808-725-5712</t>
  </si>
  <si>
    <t>Jamie Barlow, Robin Baird, Daniel Webster, Kimberly Wood, Amanda Bradford, Ali Bayless, Marie Hill, Erin Oleson</t>
  </si>
  <si>
    <t>David McVay 808-282-1950</t>
  </si>
  <si>
    <t>Reviewed and routed back to Erin for edits 16 DEC 2015.  Edits approved by Erik Norris, mission plan signed by Erik Norris and David McVay for Erin Oleson and Chad Yoshinaga.</t>
  </si>
  <si>
    <t>Olympic Coast Canyon and Ocean Acidification Mission</t>
  </si>
  <si>
    <t>Christopher Roman</t>
  </si>
  <si>
    <t>808-725-5519 office, 206-660-6233 Seattle</t>
  </si>
  <si>
    <t>NOAA's Olmpic Coast National Marine Sanctuary,WA</t>
  </si>
  <si>
    <t>Jeremy Taylor</t>
  </si>
  <si>
    <t>Kay McConagha 928.266.5445</t>
  </si>
  <si>
    <t>Elucidating movement behavior and habitat use requirements of threatened species around the Hawaiian Archipelago</t>
  </si>
  <si>
    <t>808-725-5427</t>
  </si>
  <si>
    <t>Ivor Williams, Kevin Lino, Linda Castro, Darla White, Itana Freire, Tatiana Marinez, Russel Sparks</t>
  </si>
  <si>
    <t>Primary: Russell Sparks 808-264-2043 Alternate: Sue Baker 808-243-5294</t>
  </si>
  <si>
    <t>Reviewd and routed to Russel Reardon for edits, updates, and tweaks on 11 JAN 2016.</t>
  </si>
  <si>
    <t>Cetacean Surveys of CNMI</t>
  </si>
  <si>
    <t>808-561-0406</t>
  </si>
  <si>
    <t>Marie Hill, Amanda Bradford, Adam Ligon (contractor), Adam U (contractor), Ben Sablan (Sea Hunter Captain)</t>
  </si>
  <si>
    <t>Primary: Mike Trianni 670-285-0014</t>
  </si>
  <si>
    <t>West Maui Priority Watershed Reef Status</t>
  </si>
  <si>
    <t>Kahana Watershed, Maui</t>
  </si>
  <si>
    <t>Ivor Williams, Kelvin Gorospe, Adam Wong, Linda Castro, Darla White, Itana Freire, Tatiana Martinez, Russell Sparks</t>
  </si>
  <si>
    <t>Reviewed and routed to Ivor for signature 07 MAR 2016</t>
  </si>
  <si>
    <t>Marine Debris</t>
  </si>
  <si>
    <t>Midway Atoll</t>
  </si>
  <si>
    <t>James Morioka, Joao Garriques, Rhonda Suka, Ryan Tabata, David Slater, Charley Westbrook, Tomoko Acoba, Amanda Dillon, Kristen Kelly, Liat Portner</t>
  </si>
  <si>
    <t>Chad Yoshinaga 808-222-1072</t>
  </si>
  <si>
    <t>?</t>
  </si>
  <si>
    <t>Guam and CNMI</t>
  </si>
  <si>
    <t>Marie Hill, Allan Ligon, Adam U, Andrea Bendlin</t>
  </si>
  <si>
    <t xml:space="preserve">Guam: Eric Cruz - 671-797-0801 (Mobile)/Valerie Brown - 671-488-4032 (Mobile)
Saipan:  Mike Triani - 670-285-0014 (Mobile)/Steve McKagan - 670-285-7908 (Mobile)
</t>
  </si>
  <si>
    <t>Sink or Swim, post release survivorship of bigeye thresher sharks, Alopias superciliousus, caputered in the ika-shibi fishery</t>
  </si>
  <si>
    <t>808-725-5362</t>
  </si>
  <si>
    <t>Oil Response</t>
  </si>
  <si>
    <t>Kona to South Point, Big Island</t>
  </si>
  <si>
    <t>Melanie Hutchinson, Danny Cofey (HIMB), Geoff Walker (Kona Tuna Co), Mark Royer (HIMB)</t>
  </si>
  <si>
    <t>Carl Walker 808-428-4819/808-638-9406, Ryan Nichols 808-983-5300 (mobile)</t>
  </si>
  <si>
    <t>Operational days will be opertunistic.  Melanie will be coming and going from Kona accordingly.</t>
  </si>
  <si>
    <t>CRP-CNMI</t>
  </si>
  <si>
    <t xml:space="preserve">Marie Hill
</t>
  </si>
  <si>
    <t>Saipan</t>
  </si>
  <si>
    <t>Summer L. Martin</t>
  </si>
  <si>
    <t>Guam including Navy Base Guam (Apra Harbor) and Cocos Lagoon; and CNM, iincluding: Saipan and Tinian nearshore waters</t>
  </si>
  <si>
    <t>Maui</t>
  </si>
  <si>
    <t>Williams</t>
  </si>
  <si>
    <t>Russell Sparks/808-264-2043</t>
  </si>
  <si>
    <t>Summer Martin, T. Todd Jones, Camrn Allen (SWFSC)</t>
  </si>
  <si>
    <t>Translocation of Yearling Hawaiian Monk Seals to Kure Atoll</t>
  </si>
  <si>
    <t>Brenda Becker</t>
  </si>
  <si>
    <t>Midway/Kure</t>
  </si>
  <si>
    <t>Becker, Barbieri, Kaufman</t>
  </si>
  <si>
    <t>Jessie Lopez/808-226-1969</t>
  </si>
  <si>
    <t>Vince Pangelinan (Guam) 671-777-0702 Valerie Brown 671-735-4032                  Mike Trianni 670-285-0014</t>
  </si>
  <si>
    <t>Kohola MAI HAW Toad Survey</t>
  </si>
  <si>
    <t>John Rooney</t>
  </si>
  <si>
    <t>Office: 808-725-5438          Mobile: 808-542-1650</t>
  </si>
  <si>
    <t>Kapualua, Maui/ Waikoloa, Hawaii</t>
  </si>
  <si>
    <t>Rooney, DeFazio, Suka, Golmon, Bliss</t>
  </si>
  <si>
    <t>TBD</t>
  </si>
  <si>
    <t>emailed to john rooney not posted on intranet</t>
  </si>
  <si>
    <t>Marine turtle surveys and capture in the nearshore waters of Guam</t>
  </si>
  <si>
    <t>808-725-5713</t>
  </si>
  <si>
    <t>Jones, Martin</t>
  </si>
  <si>
    <t>Eric Cruz/671-797-0801</t>
  </si>
  <si>
    <t>False Killer Whale Anti-depredation Device Gear Trials</t>
  </si>
  <si>
    <t>NLS 5/7/15</t>
  </si>
  <si>
    <t>Daniel Curran</t>
  </si>
  <si>
    <t>(808) 725-5382</t>
  </si>
  <si>
    <t>Within 800 miles of Oahu in any direction</t>
  </si>
  <si>
    <t>Field Operations Plan Philippines 2015</t>
  </si>
  <si>
    <t xml:space="preserve">Max Sudnovsky
</t>
  </si>
  <si>
    <t>Keith Bigelow</t>
  </si>
  <si>
    <t>Sat: 11 8816 315 60389      Shore Contact: 63 1924 8235</t>
  </si>
  <si>
    <t>Manila, Quexon City Philippines / Anilao, Mabini, Philippines</t>
  </si>
  <si>
    <t>Russell Brainard, Molly Timmers, Max Sudnovsky, Kerry Reardon</t>
  </si>
  <si>
    <t>Alett Nunez +63 1924 8235</t>
  </si>
  <si>
    <t>MOUSS/BotCam Comparison</t>
  </si>
  <si>
    <t>Jeremy C. Taylor</t>
  </si>
  <si>
    <t>808-956-5239</t>
  </si>
  <si>
    <t>Waianae</t>
  </si>
  <si>
    <t>Jeremy Taylor, Ryan Wagner, Christopher Demarke, Dianna Miller, William Misa</t>
  </si>
  <si>
    <t>Nihoa Island Monk Seal Survey</t>
  </si>
  <si>
    <t xml:space="preserve">Tracy (Wurth) Mercer </t>
  </si>
  <si>
    <t>808-388-7876</t>
  </si>
  <si>
    <t>Thea Johanos 808-722-2463(cell)</t>
  </si>
  <si>
    <t>Phomosaic of Rockfish Habitat with AUV</t>
  </si>
  <si>
    <t>Elizabeth Clarke</t>
  </si>
  <si>
    <t>206 860-5616</t>
  </si>
  <si>
    <t>Friday Harbor, WA</t>
  </si>
  <si>
    <t>PFISC Kyle Koyanagi (808)725-5481, Local Kristy Kull (Friday Harbor Boat Safety Officer) 206-543-0876</t>
  </si>
  <si>
    <t>Developing gillnet bycatch reduction technologies</t>
  </si>
  <si>
    <t>John Wang</t>
  </si>
  <si>
    <t>Bahia de Los Angeles, Baja California Norte, MX</t>
  </si>
  <si>
    <t>John Wang, Tina Fahy, Wendy Dow, Yonat Swimmer, Mike Osmond, Shara Fisler, Joel Barkan, TBDs</t>
  </si>
  <si>
    <t>Melissa Nichols (619-203-6160, MacKenzi Wilson (619) 248-2300</t>
  </si>
  <si>
    <t>Determining the efficacy of watershed management activities in the Wahikuli and Honokowai watersheds, West Maui</t>
  </si>
  <si>
    <t>Bernardo Vargas-Ángel</t>
  </si>
  <si>
    <t>808-690-4975</t>
  </si>
  <si>
    <t>West Maui, Lahaina – Honolua Bay</t>
  </si>
  <si>
    <t>Bernardo Vargas, Jesse Tootell, Darla White, 3 Field Support Personnel TBD</t>
  </si>
  <si>
    <t>Guam and the Commonwealth of the Northern Mariana Islands</t>
  </si>
  <si>
    <t>Marie Hill, Ben Sablan, Alphonsus Ngirmeriil, Tim Hanley, Allan Ligon, Andrea Bendlin, Adam Ü</t>
  </si>
  <si>
    <t>Oahu CCR-OC Stationary Point Counts Comparison</t>
  </si>
  <si>
    <t>Island of Oahu (Near shore)</t>
  </si>
  <si>
    <t>Andrew Gray, Kevin Lino, Kelvin Gorospe, Jake Asher, Adel Heenan, Kaylyn McKoy, John Rooney, James Morioka, Morgan Winston, Ivor Williams, Ray Boland, Mar Nadon, Ben Richards, Jason Leonard, Brian Hauk, Kosta Stamoulis, Jonatha Giddens, Alex Filous, Hatsue Bailey</t>
  </si>
  <si>
    <t>Russell Reardon, CRED VOC, 305.360.1109 (cell); 808.725.5404 (ofc)</t>
  </si>
  <si>
    <t>Midway Atoll Marine Debris Survey and Removal Operation</t>
  </si>
  <si>
    <t>Mark Manuel</t>
  </si>
  <si>
    <t>808-725-5424 (off) 881-632-612-086 (sat)</t>
  </si>
  <si>
    <t>Mark Manuel, James Morioka, Russell Reardon, Kerry Reardon, Kevin O' Brien, Hatsue Bailey, Frances Lichowski, TBD</t>
  </si>
  <si>
    <t>Daniel Clark 808-954-4818 (office)           Bret Wolfe 808-954-4817,</t>
  </si>
  <si>
    <t>Kahekili Watershed, West Maui</t>
  </si>
  <si>
    <t>Primary Russel Sparks 808-264-2043 Allternate Sue Baker 808-243-5294</t>
  </si>
  <si>
    <t xml:space="preserve">Phoenix Islands Protected Area (PIPA) Research Expedition </t>
  </si>
  <si>
    <t>Sangeeta Mangubhai</t>
  </si>
  <si>
    <t>Upolu Island, Kanton Island, Enderbury Island, Rawaki Island, Orona Island, Nikumaroro Island, McKean Island, Birnie Island, and Manra Island</t>
  </si>
  <si>
    <t>Charles (Chip) Young, 12 non-PIFSC scientists, and 14 Ship's Crew</t>
  </si>
  <si>
    <t>MOUSS Equipment Testing and Training</t>
  </si>
  <si>
    <t>Kyle Koyanagi</t>
  </si>
  <si>
    <t>808-725-5481</t>
  </si>
  <si>
    <t>Oahu South Shore</t>
  </si>
  <si>
    <t>J. Barlow, Dianna Miller, D. McVay, J. Asher, E. Mooney, C. Demarke, Jeremy Taylor, L Giusseffi, K. Bliss, K. Golmon, W. Misa, R. Reardon, and K. Koyanagi</t>
  </si>
  <si>
    <t>Marine turtle surveys and capture in the nearshore waters of Maui</t>
  </si>
  <si>
    <t>808-366-9824</t>
  </si>
  <si>
    <t>Maui coast including Kaanapali through Kihei</t>
  </si>
  <si>
    <t>T. Todd Jones, S. Brunson, Irene Kelly</t>
  </si>
  <si>
    <t>Mission Report</t>
  </si>
  <si>
    <t>Responsible Party</t>
  </si>
  <si>
    <t>Date of Submission</t>
  </si>
  <si>
    <t>Routed to Rivero</t>
  </si>
  <si>
    <t>Published to intranet</t>
  </si>
  <si>
    <t>MR-14-07</t>
  </si>
  <si>
    <t>MR-14-08</t>
  </si>
  <si>
    <t>Jake Asher</t>
  </si>
  <si>
    <t>MR-14-10</t>
  </si>
  <si>
    <t>MR-14-11</t>
  </si>
  <si>
    <t>MR-14-12</t>
  </si>
  <si>
    <t>MR-14-13</t>
  </si>
  <si>
    <t>Rhonda Suka</t>
  </si>
  <si>
    <t>MR-14-14</t>
  </si>
  <si>
    <t>Tracy Wurth</t>
  </si>
  <si>
    <t>MR-14-17</t>
  </si>
  <si>
    <t>Shawn Muraka</t>
  </si>
  <si>
    <t>MR-14-20</t>
  </si>
  <si>
    <t>Erick Norris</t>
  </si>
  <si>
    <t>MP-19-01</t>
  </si>
  <si>
    <t>MP-18-01</t>
  </si>
  <si>
    <t>MP-17-01</t>
  </si>
  <si>
    <t>MP-16-01</t>
  </si>
  <si>
    <t>MP-15-01</t>
  </si>
  <si>
    <t>MP-19-02</t>
  </si>
  <si>
    <t>MP-18-02</t>
  </si>
  <si>
    <t>MP-17-02</t>
  </si>
  <si>
    <t>MP-16-02</t>
  </si>
  <si>
    <t>MP-15-02</t>
  </si>
  <si>
    <t>MP-19-03</t>
  </si>
  <si>
    <t>MP-18-03</t>
  </si>
  <si>
    <t>MP-17-03</t>
  </si>
  <si>
    <t>MP-16-03</t>
  </si>
  <si>
    <t>MP-15-03</t>
  </si>
  <si>
    <t>MP-19-04</t>
  </si>
  <si>
    <t>MP-18-04</t>
  </si>
  <si>
    <t>MP-17-04</t>
  </si>
  <si>
    <t>MP-16-04</t>
  </si>
  <si>
    <t>MP-15-04</t>
  </si>
  <si>
    <t>MP-19-05</t>
  </si>
  <si>
    <t>MP-18-05</t>
  </si>
  <si>
    <t>MP-17-05</t>
  </si>
  <si>
    <t>MP-16-05</t>
  </si>
  <si>
    <t>MP-15-05</t>
  </si>
  <si>
    <t>MP-19-06</t>
  </si>
  <si>
    <t>MP-18-06</t>
  </si>
  <si>
    <t>MP-17-06</t>
  </si>
  <si>
    <t>MP-16-06</t>
  </si>
  <si>
    <t>MP-15-06</t>
  </si>
  <si>
    <t>MP-19-07</t>
  </si>
  <si>
    <t>MP-18-07</t>
  </si>
  <si>
    <t>MP-17-07</t>
  </si>
  <si>
    <t>MP-16-07</t>
  </si>
  <si>
    <t>MP-15-07</t>
  </si>
  <si>
    <t>MP-19-08</t>
  </si>
  <si>
    <t>MP-18-08</t>
  </si>
  <si>
    <t>MP-17-08</t>
  </si>
  <si>
    <t>MP-16-08</t>
  </si>
  <si>
    <t>MP-15-08</t>
  </si>
  <si>
    <t>MP-19-09</t>
  </si>
  <si>
    <t>MP-18-09</t>
  </si>
  <si>
    <t>MP-17-09</t>
  </si>
  <si>
    <t>MP-16-09</t>
  </si>
  <si>
    <t>MP-15-09</t>
  </si>
  <si>
    <t>MP-19-10</t>
  </si>
  <si>
    <t>MP-18-10</t>
  </si>
  <si>
    <t>MP-17-10</t>
  </si>
  <si>
    <t>MP-16-10</t>
  </si>
  <si>
    <t>MP-15-10</t>
  </si>
  <si>
    <t>MP-19-11</t>
  </si>
  <si>
    <t>MP-18-11</t>
  </si>
  <si>
    <t>MP-17-11</t>
  </si>
  <si>
    <t>MP-16-11</t>
  </si>
  <si>
    <t>MP-15-11</t>
  </si>
  <si>
    <t>MP-18-12</t>
  </si>
  <si>
    <t>MP-17-12</t>
  </si>
  <si>
    <t>MP-16-12</t>
  </si>
  <si>
    <t>MP-15-12</t>
  </si>
  <si>
    <t>MP-18-13</t>
  </si>
  <si>
    <t>MP-17-13</t>
  </si>
  <si>
    <t>MP-16-13</t>
  </si>
  <si>
    <t>MP-15-13</t>
  </si>
  <si>
    <t>MP-18-14</t>
  </si>
  <si>
    <t>MP-17-14</t>
  </si>
  <si>
    <t>MP-16-14</t>
  </si>
  <si>
    <t>MP-15-14</t>
  </si>
  <si>
    <t>MP-18-15</t>
  </si>
  <si>
    <t>MP-17-15</t>
  </si>
  <si>
    <t>MP-15-15</t>
  </si>
  <si>
    <t>MP-18-16</t>
  </si>
  <si>
    <t>MP-17-16</t>
  </si>
  <si>
    <t>MP-15-16</t>
  </si>
  <si>
    <t>MP-17-17</t>
  </si>
  <si>
    <t>MP-15-17</t>
  </si>
  <si>
    <t>MP-15-18</t>
  </si>
  <si>
    <t>MP-15-19</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</si>
</sst>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quot;-&quot;mmm&quot;-&quot;yyyy"/>
    <numFmt numFmtId="165" formatCode="d-mmm-yyyy"/>
    <numFmt numFmtId="166" formatCode="yyyy-mm-dd"/>
  </numFmts>
  <fonts count="21">
    <font>
      <sz val="10.0"/>
      <color rgb="FF000000"/>
      <name val="Arial"/>
    </font>
    <font>
      <b/>
    </font>
    <font>
      <u/>
      <color rgb="FF0000FF"/>
    </font>
    <font>
      <u/>
      <color rgb="FF0000FF"/>
    </font>
    <font/>
    <font>
      <u/>
      <color rgb="FF0000FF"/>
    </font>
    <font>
      <sz val="10.0"/>
      <name val="Arial"/>
    </font>
    <font>
      <color rgb="FF000000"/>
      <name val="Arial"/>
    </font>
    <font>
      <u/>
      <sz val="10.0"/>
      <color rgb="FF0000FF"/>
      <name val="Arial"/>
    </font>
    <font>
      <u/>
      <sz val="10.0"/>
      <color rgb="FF0000FF"/>
      <name val="Arial"/>
    </font>
    <font>
      <color rgb="FF000000"/>
      <name val="Tahoma"/>
    </font>
    <font>
      <color rgb="FF222222"/>
      <name val="Arial"/>
    </font>
    <font>
      <u/>
      <sz val="10.0"/>
      <color rgb="FF0000FF"/>
      <name val="Arial"/>
    </font>
    <font>
      <u/>
      <color rgb="FF0000FF"/>
    </font>
    <font>
      <i/>
      <sz val="10.0"/>
      <name val="Arial"/>
    </font>
    <font>
      <sz val="10.0"/>
    </font>
    <font>
      <color rgb="FF1155CC"/>
      <name val="Arial"/>
    </font>
    <font>
      <color rgb="FF000000"/>
    </font>
    <font>
      <sz val="12.0"/>
      <name val="Arial"/>
    </font>
    <font>
      <sz val="10.0"/>
      <color rgb="FF222222"/>
      <name val="Arial"/>
    </font>
    <font>
      <sz val="11.0"/>
    </font>
  </fonts>
  <fills count="6">
    <fill>
      <patternFill patternType="none"/>
    </fill>
    <fill>
      <patternFill patternType="lightGray"/>
    </fill>
    <fill>
      <patternFill patternType="solid">
        <fgColor rgb="FF00FF00"/>
        <bgColor rgb="FF00FF00"/>
      </patternFill>
    </fill>
    <fill>
      <patternFill patternType="solid">
        <fgColor rgb="FFFFFFFF"/>
        <bgColor rgb="FFFFFFFF"/>
      </patternFill>
    </fill>
    <fill>
      <patternFill patternType="solid">
        <fgColor rgb="FFFFFF00"/>
        <bgColor rgb="FFFFFF00"/>
      </patternFill>
    </fill>
    <fill>
      <patternFill patternType="solid">
        <fgColor rgb="FFF4CCCC"/>
        <bgColor rgb="FFF4CCCC"/>
      </patternFill>
    </fill>
  </fills>
  <borders count="10">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10">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1" numFmtId="0" xfId="0" applyAlignment="1" applyFont="1">
      <alignment horizontal="center" readingOrder="0" shrinkToFit="0" wrapText="1"/>
    </xf>
    <xf borderId="0" fillId="0" fontId="1" numFmtId="0" xfId="0" applyAlignment="1" applyFont="1">
      <alignment horizontal="center" shrinkToFit="0" wrapText="1"/>
    </xf>
    <xf borderId="0" fillId="0" fontId="2" numFmtId="0" xfId="0" applyAlignment="1" applyFont="1">
      <alignment readingOrder="0" shrinkToFit="0" wrapText="1"/>
    </xf>
    <xf borderId="1" fillId="0" fontId="3" numFmtId="0" xfId="0" applyAlignment="1" applyBorder="1" applyFont="1">
      <alignment readingOrder="0" shrinkToFit="0" wrapText="1"/>
    </xf>
    <xf borderId="0" fillId="0" fontId="4" numFmtId="0" xfId="0" applyAlignment="1" applyFont="1">
      <alignment readingOrder="0" shrinkToFit="0" wrapText="1"/>
    </xf>
    <xf borderId="2" fillId="0" fontId="4" numFmtId="0" xfId="0" applyAlignment="1" applyBorder="1" applyFont="1">
      <alignment readingOrder="0" shrinkToFit="0" wrapText="1"/>
    </xf>
    <xf borderId="0" fillId="0" fontId="4" numFmtId="0" xfId="0" applyAlignment="1" applyFont="1">
      <alignment readingOrder="0" shrinkToFit="0" wrapText="1"/>
    </xf>
    <xf borderId="2" fillId="0" fontId="4" numFmtId="0" xfId="0" applyAlignment="1" applyBorder="1" applyFont="1">
      <alignment readingOrder="0" shrinkToFit="0" wrapText="1"/>
    </xf>
    <xf borderId="0" fillId="0" fontId="4" numFmtId="49" xfId="0" applyAlignment="1" applyFont="1" applyNumberFormat="1">
      <alignment readingOrder="0" shrinkToFit="0" wrapText="1"/>
    </xf>
    <xf borderId="2" fillId="0" fontId="4" numFmtId="49" xfId="0" applyAlignment="1" applyBorder="1" applyFont="1" applyNumberFormat="1">
      <alignment readingOrder="0" shrinkToFit="0" wrapText="1"/>
    </xf>
    <xf borderId="0" fillId="0" fontId="4" numFmtId="164" xfId="0" applyAlignment="1" applyFont="1" applyNumberFormat="1">
      <alignment readingOrder="0" shrinkToFit="0" wrapText="1"/>
    </xf>
    <xf borderId="0" fillId="2" fontId="5" numFmtId="0" xfId="0" applyAlignment="1" applyFill="1" applyFont="1">
      <alignment readingOrder="0" shrinkToFit="0" wrapText="1"/>
    </xf>
    <xf borderId="0" fillId="0" fontId="6" numFmtId="164" xfId="0" applyAlignment="1" applyFont="1" applyNumberFormat="1">
      <alignment readingOrder="0" shrinkToFit="0" wrapText="1"/>
    </xf>
    <xf borderId="0" fillId="0" fontId="4" numFmtId="49" xfId="0" applyAlignment="1" applyFont="1" applyNumberFormat="1">
      <alignment readingOrder="0" shrinkToFit="0" wrapText="1"/>
    </xf>
    <xf borderId="0" fillId="0" fontId="6" numFmtId="0" xfId="0" applyAlignment="1" applyFont="1">
      <alignment readingOrder="0" shrinkToFit="0" wrapText="1"/>
    </xf>
    <xf borderId="2" fillId="0" fontId="4" numFmtId="164" xfId="0" applyAlignment="1" applyBorder="1" applyFont="1" applyNumberFormat="1">
      <alignment readingOrder="0" shrinkToFit="0" wrapText="1"/>
    </xf>
    <xf borderId="0" fillId="0" fontId="4" numFmtId="164" xfId="0" applyAlignment="1" applyFont="1" applyNumberFormat="1">
      <alignment shrinkToFit="0" wrapText="1"/>
    </xf>
    <xf borderId="0" fillId="0" fontId="4" numFmtId="0" xfId="0" applyAlignment="1" applyFont="1">
      <alignment shrinkToFit="0" wrapText="1"/>
    </xf>
    <xf borderId="2" fillId="0" fontId="6" numFmtId="164" xfId="0" applyAlignment="1" applyBorder="1" applyFont="1" applyNumberFormat="1">
      <alignment readingOrder="0" shrinkToFit="0" wrapText="1"/>
    </xf>
    <xf borderId="2" fillId="0" fontId="6" numFmtId="0" xfId="0" applyAlignment="1" applyBorder="1" applyFont="1">
      <alignment readingOrder="0" shrinkToFit="0" wrapText="1"/>
    </xf>
    <xf borderId="0" fillId="0" fontId="6" numFmtId="0" xfId="0" applyAlignment="1" applyFont="1">
      <alignment readingOrder="0"/>
    </xf>
    <xf borderId="0" fillId="0" fontId="6" numFmtId="49" xfId="0" applyAlignment="1" applyFont="1" applyNumberFormat="1">
      <alignment readingOrder="0"/>
    </xf>
    <xf borderId="3" fillId="0" fontId="4" numFmtId="164" xfId="0" applyAlignment="1" applyBorder="1" applyFont="1" applyNumberFormat="1">
      <alignment shrinkToFit="0" wrapText="1"/>
    </xf>
    <xf borderId="0" fillId="3" fontId="7" numFmtId="0" xfId="0" applyAlignment="1" applyFill="1" applyFont="1">
      <alignment horizontal="left" readingOrder="0" shrinkToFit="0" wrapText="1"/>
    </xf>
    <xf borderId="4" fillId="0" fontId="4" numFmtId="0" xfId="0" applyBorder="1" applyFont="1"/>
    <xf borderId="5" fillId="0" fontId="4" numFmtId="164" xfId="0" applyAlignment="1" applyBorder="1" applyFont="1" applyNumberFormat="1">
      <alignment shrinkToFit="0" wrapText="1"/>
    </xf>
    <xf borderId="0" fillId="0" fontId="8" numFmtId="0" xfId="0" applyAlignment="1" applyFont="1">
      <alignment readingOrder="0" shrinkToFit="0" wrapText="1"/>
    </xf>
    <xf borderId="4" fillId="0" fontId="6" numFmtId="0" xfId="0" applyAlignment="1" applyBorder="1" applyFont="1">
      <alignment readingOrder="0" shrinkToFit="0" wrapText="1"/>
    </xf>
    <xf borderId="0" fillId="0" fontId="6" numFmtId="0" xfId="0" applyAlignment="1" applyFont="1">
      <alignment readingOrder="0" shrinkToFit="0" wrapText="1"/>
    </xf>
    <xf borderId="0" fillId="3" fontId="0" numFmtId="49" xfId="0" applyAlignment="1" applyFont="1" applyNumberFormat="1">
      <alignment readingOrder="0"/>
    </xf>
    <xf borderId="0" fillId="0" fontId="6" numFmtId="49" xfId="0" applyAlignment="1" applyFont="1" applyNumberFormat="1">
      <alignment readingOrder="0" shrinkToFit="0" wrapText="1"/>
    </xf>
    <xf borderId="0" fillId="4" fontId="9" numFmtId="0" xfId="0" applyAlignment="1" applyFill="1" applyFont="1">
      <alignment readingOrder="0" shrinkToFit="0" wrapText="1"/>
    </xf>
    <xf borderId="0" fillId="3" fontId="10" numFmtId="49" xfId="0" applyAlignment="1" applyFont="1" applyNumberFormat="1">
      <alignment readingOrder="0"/>
    </xf>
    <xf borderId="5" fillId="0" fontId="4" numFmtId="0" xfId="0" applyAlignment="1" applyBorder="1" applyFont="1">
      <alignment readingOrder="0" shrinkToFit="0" wrapText="1"/>
    </xf>
    <xf borderId="0" fillId="0" fontId="0" numFmtId="0" xfId="0" applyAlignment="1" applyFont="1">
      <alignment readingOrder="0" shrinkToFit="0" wrapText="1"/>
    </xf>
    <xf borderId="0" fillId="3" fontId="11" numFmtId="49" xfId="0" applyAlignment="1" applyFill="1" applyFont="1" applyNumberFormat="1">
      <alignment readingOrder="0" shrinkToFit="0" wrapText="0"/>
    </xf>
    <xf borderId="0" fillId="0" fontId="4" numFmtId="165" xfId="0" applyAlignment="1" applyFont="1" applyNumberFormat="1">
      <alignment readingOrder="0" shrinkToFit="0" wrapText="1"/>
    </xf>
    <xf borderId="0" fillId="0" fontId="4" numFmtId="166" xfId="0" applyAlignment="1" applyFont="1" applyNumberFormat="1">
      <alignment readingOrder="0" shrinkToFit="0" wrapText="1"/>
    </xf>
    <xf borderId="0" fillId="0" fontId="6" numFmtId="49" xfId="0" applyAlignment="1" applyFont="1" applyNumberFormat="1">
      <alignment readingOrder="0" shrinkToFit="0" wrapText="1"/>
    </xf>
    <xf borderId="0" fillId="0" fontId="0" numFmtId="49" xfId="0" applyAlignment="1" applyFont="1" applyNumberFormat="1">
      <alignment readingOrder="0"/>
    </xf>
    <xf borderId="0" fillId="3" fontId="6" numFmtId="49" xfId="0" applyAlignment="1" applyFont="1" applyNumberFormat="1">
      <alignment horizontal="left" readingOrder="0" shrinkToFit="0" wrapText="1"/>
    </xf>
    <xf borderId="0" fillId="3" fontId="7" numFmtId="0" xfId="0" applyAlignment="1" applyFont="1">
      <alignment horizontal="left" readingOrder="0"/>
    </xf>
    <xf borderId="0" fillId="0" fontId="6" numFmtId="14" xfId="0" applyAlignment="1" applyFont="1" applyNumberFormat="1">
      <alignment readingOrder="0" shrinkToFit="0" wrapText="1"/>
    </xf>
    <xf borderId="0" fillId="0" fontId="6" numFmtId="0" xfId="0" applyAlignment="1" applyFont="1">
      <alignment readingOrder="0" shrinkToFit="0" wrapText="1"/>
    </xf>
    <xf borderId="0" fillId="3" fontId="6" numFmtId="49" xfId="0" applyAlignment="1" applyFont="1" applyNumberFormat="1">
      <alignment horizontal="left" readingOrder="0"/>
    </xf>
    <xf borderId="6" fillId="0" fontId="6" numFmtId="0" xfId="0" applyAlignment="1" applyBorder="1" applyFont="1">
      <alignment readingOrder="0" shrinkToFit="0" wrapText="1"/>
    </xf>
    <xf borderId="0" fillId="0" fontId="4" numFmtId="0" xfId="0" applyAlignment="1" applyFont="1">
      <alignment readingOrder="0" shrinkToFit="0" wrapText="1"/>
    </xf>
    <xf borderId="7" fillId="0" fontId="4" numFmtId="0" xfId="0" applyAlignment="1" applyBorder="1" applyFont="1">
      <alignment readingOrder="0" shrinkToFit="0" wrapText="1"/>
    </xf>
    <xf borderId="0" fillId="0" fontId="4" numFmtId="49" xfId="0" applyAlignment="1" applyFont="1" applyNumberFormat="1">
      <alignment shrinkToFit="0" wrapText="1"/>
    </xf>
    <xf borderId="7" fillId="0" fontId="6" numFmtId="0" xfId="0" applyAlignment="1" applyBorder="1" applyFont="1">
      <alignment readingOrder="0" shrinkToFit="0" wrapText="1"/>
    </xf>
    <xf borderId="7" fillId="0" fontId="6" numFmtId="49" xfId="0" applyAlignment="1" applyBorder="1" applyFont="1" applyNumberFormat="1">
      <alignment readingOrder="0" shrinkToFit="0" wrapText="1"/>
    </xf>
    <xf borderId="7" fillId="0" fontId="6" numFmtId="0" xfId="0" applyAlignment="1" applyBorder="1" applyFont="1">
      <alignment readingOrder="0" shrinkToFit="0" wrapText="1"/>
    </xf>
    <xf borderId="0" fillId="0" fontId="4" numFmtId="0" xfId="0" applyAlignment="1" applyFont="1">
      <alignment shrinkToFit="0" wrapText="1"/>
    </xf>
    <xf borderId="7" fillId="0" fontId="6" numFmtId="164" xfId="0" applyAlignment="1" applyBorder="1" applyFont="1" applyNumberFormat="1">
      <alignment readingOrder="0" shrinkToFit="0" wrapText="1"/>
    </xf>
    <xf borderId="0" fillId="0" fontId="4" numFmtId="164" xfId="0" applyAlignment="1" applyFont="1" applyNumberFormat="1">
      <alignment shrinkToFit="0" wrapText="1"/>
    </xf>
    <xf borderId="7" fillId="3" fontId="7" numFmtId="0" xfId="0" applyAlignment="1" applyBorder="1" applyFont="1">
      <alignment horizontal="left" readingOrder="0"/>
    </xf>
    <xf borderId="7" fillId="0" fontId="4" numFmtId="164" xfId="0" applyAlignment="1" applyBorder="1" applyFont="1" applyNumberFormat="1">
      <alignment readingOrder="0" shrinkToFit="0" wrapText="1"/>
    </xf>
    <xf borderId="7" fillId="0" fontId="4" numFmtId="164" xfId="0" applyAlignment="1" applyBorder="1" applyFont="1" applyNumberFormat="1">
      <alignment shrinkToFit="0" wrapText="1"/>
    </xf>
    <xf borderId="8" fillId="0" fontId="4" numFmtId="164" xfId="0" applyAlignment="1" applyBorder="1" applyFont="1" applyNumberFormat="1">
      <alignment shrinkToFit="0" wrapText="1"/>
    </xf>
    <xf borderId="2" fillId="0" fontId="6" numFmtId="0" xfId="0" applyAlignment="1" applyBorder="1" applyFont="1">
      <alignment readingOrder="0"/>
    </xf>
    <xf borderId="0" fillId="0" fontId="4" numFmtId="0" xfId="0" applyAlignment="1" applyFont="1">
      <alignment readingOrder="0"/>
    </xf>
    <xf borderId="2" fillId="0" fontId="6" numFmtId="49" xfId="0" applyAlignment="1" applyBorder="1" applyFont="1" applyNumberFormat="1">
      <alignment readingOrder="0"/>
    </xf>
    <xf borderId="2" fillId="0" fontId="4" numFmtId="164" xfId="0" applyAlignment="1" applyBorder="1" applyFont="1" applyNumberFormat="1">
      <alignment shrinkToFit="0" wrapText="1"/>
    </xf>
    <xf borderId="4" fillId="0" fontId="4" numFmtId="0" xfId="0" applyAlignment="1" applyBorder="1" applyFont="1">
      <alignment readingOrder="0" shrinkToFit="0" wrapText="1"/>
    </xf>
    <xf borderId="0" fillId="0" fontId="4" numFmtId="49" xfId="0" applyAlignment="1" applyFont="1" applyNumberFormat="1">
      <alignment shrinkToFit="0" wrapText="1"/>
    </xf>
    <xf borderId="6" fillId="0" fontId="4" numFmtId="0" xfId="0" applyAlignment="1" applyBorder="1" applyFont="1">
      <alignment readingOrder="0" shrinkToFit="0" wrapText="1"/>
    </xf>
    <xf borderId="7" fillId="0" fontId="6" numFmtId="0" xfId="0" applyAlignment="1" applyBorder="1" applyFont="1">
      <alignment readingOrder="0"/>
    </xf>
    <xf borderId="7" fillId="0" fontId="6" numFmtId="49" xfId="0" applyAlignment="1" applyBorder="1" applyFont="1" applyNumberFormat="1">
      <alignment readingOrder="0"/>
    </xf>
    <xf borderId="7" fillId="0" fontId="4" numFmtId="49" xfId="0" applyAlignment="1" applyBorder="1" applyFont="1" applyNumberFormat="1">
      <alignment readingOrder="0" shrinkToFit="0" wrapText="1"/>
    </xf>
    <xf borderId="0" fillId="0" fontId="4" numFmtId="164" xfId="0" applyFont="1" applyNumberFormat="1"/>
    <xf borderId="7" fillId="3" fontId="7" numFmtId="0" xfId="0" applyAlignment="1" applyBorder="1" applyFont="1">
      <alignment horizontal="left" readingOrder="0" shrinkToFit="0" wrapText="1"/>
    </xf>
    <xf borderId="6" fillId="0" fontId="4" numFmtId="0" xfId="0" applyAlignment="1" applyBorder="1" applyFont="1">
      <alignment shrinkToFit="0" wrapText="1"/>
    </xf>
    <xf borderId="7" fillId="0" fontId="4" numFmtId="0" xfId="0" applyAlignment="1" applyBorder="1" applyFont="1">
      <alignment shrinkToFit="0" wrapText="1"/>
    </xf>
    <xf borderId="7" fillId="0" fontId="4" numFmtId="0" xfId="0" applyAlignment="1" applyBorder="1" applyFont="1">
      <alignment shrinkToFit="0" wrapText="1"/>
    </xf>
    <xf borderId="7" fillId="0" fontId="4" numFmtId="49" xfId="0" applyAlignment="1" applyBorder="1" applyFont="1" applyNumberFormat="1">
      <alignment shrinkToFit="0" wrapText="1"/>
    </xf>
    <xf borderId="0" fillId="0" fontId="4" numFmtId="49" xfId="0" applyFont="1" applyNumberFormat="1"/>
    <xf borderId="0" fillId="2" fontId="12" numFmtId="0" xfId="0" applyAlignment="1" applyFont="1">
      <alignment readingOrder="0" shrinkToFit="0" wrapText="1"/>
    </xf>
    <xf borderId="0" fillId="3" fontId="6" numFmtId="0" xfId="0" applyAlignment="1" applyFont="1">
      <alignment readingOrder="0" shrinkToFit="0" wrapText="1"/>
    </xf>
    <xf borderId="0" fillId="4" fontId="13" numFmtId="0" xfId="0" applyAlignment="1" applyFont="1">
      <alignment readingOrder="0" shrinkToFit="0" wrapText="1"/>
    </xf>
    <xf borderId="0" fillId="0" fontId="14" numFmtId="0" xfId="0" applyAlignment="1" applyFont="1">
      <alignment readingOrder="0" shrinkToFit="0" wrapText="1"/>
    </xf>
    <xf borderId="0" fillId="3" fontId="15" numFmtId="0" xfId="0" applyAlignment="1" applyFont="1">
      <alignment readingOrder="0" shrinkToFit="0" wrapText="1"/>
    </xf>
    <xf borderId="0" fillId="3" fontId="16" numFmtId="49" xfId="0" applyAlignment="1" applyFont="1" applyNumberFormat="1">
      <alignment readingOrder="0"/>
    </xf>
    <xf borderId="0" fillId="0" fontId="17" numFmtId="0" xfId="0" applyAlignment="1" applyFont="1">
      <alignment readingOrder="0" shrinkToFit="0" wrapText="1"/>
    </xf>
    <xf borderId="0" fillId="0" fontId="18" numFmtId="49" xfId="0" applyAlignment="1" applyFont="1" applyNumberFormat="1">
      <alignment readingOrder="0"/>
    </xf>
    <xf borderId="0" fillId="0" fontId="18" numFmtId="49" xfId="0" applyAlignment="1" applyFont="1" applyNumberFormat="1">
      <alignment readingOrder="0" shrinkToFit="0" wrapText="1"/>
    </xf>
    <xf borderId="0" fillId="3" fontId="19" numFmtId="49" xfId="0" applyAlignment="1" applyFont="1" applyNumberFormat="1">
      <alignment readingOrder="0" shrinkToFit="0" wrapText="0"/>
    </xf>
    <xf borderId="0" fillId="0" fontId="18" numFmtId="0" xfId="0" applyAlignment="1" applyFont="1">
      <alignment readingOrder="0"/>
    </xf>
    <xf borderId="0" fillId="0" fontId="18" numFmtId="0" xfId="0" applyAlignment="1" applyFont="1">
      <alignment readingOrder="0" shrinkToFit="0" wrapText="1"/>
    </xf>
    <xf borderId="0" fillId="0" fontId="17" numFmtId="49" xfId="0" applyAlignment="1" applyFont="1" applyNumberFormat="1">
      <alignment readingOrder="0"/>
    </xf>
    <xf borderId="0" fillId="3" fontId="15" numFmtId="49" xfId="0" applyAlignment="1" applyFont="1" applyNumberFormat="1">
      <alignment horizontal="left" readingOrder="0"/>
    </xf>
    <xf borderId="0" fillId="0" fontId="7" numFmtId="49" xfId="0" applyAlignment="1" applyFont="1" applyNumberFormat="1">
      <alignment readingOrder="0"/>
    </xf>
    <xf borderId="0" fillId="0" fontId="6" numFmtId="0" xfId="0" applyAlignment="1" applyFont="1">
      <alignment readingOrder="0"/>
    </xf>
    <xf borderId="0" fillId="0" fontId="6" numFmtId="49" xfId="0" applyAlignment="1" applyFont="1" applyNumberFormat="1">
      <alignment readingOrder="0"/>
    </xf>
    <xf borderId="0" fillId="0" fontId="6" numFmtId="49" xfId="0" applyAlignment="1" applyFont="1" applyNumberFormat="1">
      <alignment readingOrder="0" shrinkToFit="0" wrapText="1"/>
    </xf>
    <xf borderId="0" fillId="0" fontId="6" numFmtId="0" xfId="0" applyAlignment="1" applyFont="1">
      <alignment readingOrder="0" shrinkToFit="0" wrapText="1"/>
    </xf>
    <xf borderId="0" fillId="0" fontId="15" numFmtId="14" xfId="0" applyAlignment="1" applyFont="1" applyNumberFormat="1">
      <alignment readingOrder="0" shrinkToFit="0" wrapText="1"/>
    </xf>
    <xf borderId="0" fillId="0" fontId="15" numFmtId="164" xfId="0" applyAlignment="1" applyFont="1" applyNumberFormat="1">
      <alignment readingOrder="0" shrinkToFit="0" wrapText="1"/>
    </xf>
    <xf borderId="0" fillId="0" fontId="15" numFmtId="164" xfId="0" applyAlignment="1" applyFont="1" applyNumberFormat="1">
      <alignment shrinkToFit="0" wrapText="1"/>
    </xf>
    <xf borderId="0" fillId="3" fontId="19" numFmtId="49" xfId="0" applyAlignment="1" applyFont="1" applyNumberFormat="1">
      <alignment readingOrder="0" shrinkToFit="0" wrapText="0"/>
    </xf>
    <xf borderId="0" fillId="0" fontId="20" numFmtId="0" xfId="0" applyAlignment="1" applyFont="1">
      <alignment readingOrder="0" shrinkToFit="0" vertical="bottom" wrapText="0"/>
    </xf>
    <xf borderId="0" fillId="0" fontId="20" numFmtId="164" xfId="0" applyAlignment="1" applyFont="1" applyNumberFormat="1">
      <alignment shrinkToFit="0" vertical="bottom" wrapText="0"/>
    </xf>
    <xf borderId="0" fillId="0" fontId="20" numFmtId="164" xfId="0" applyAlignment="1" applyFont="1" applyNumberFormat="1">
      <alignment readingOrder="0" shrinkToFit="0" vertical="bottom" wrapText="0"/>
    </xf>
    <xf borderId="0" fillId="0" fontId="20" numFmtId="0" xfId="0" applyAlignment="1" applyFont="1">
      <alignment shrinkToFit="0" vertical="bottom" wrapText="0"/>
    </xf>
    <xf borderId="9" fillId="0" fontId="1" numFmtId="0" xfId="0" applyAlignment="1" applyBorder="1" applyFont="1">
      <alignment readingOrder="0"/>
    </xf>
    <xf borderId="0" fillId="0" fontId="1" numFmtId="0" xfId="0" applyAlignment="1" applyFont="1">
      <alignment readingOrder="0"/>
    </xf>
    <xf borderId="0" fillId="0" fontId="1" numFmtId="0" xfId="0" applyFont="1"/>
    <xf borderId="9" fillId="2" fontId="4" numFmtId="0" xfId="0" applyAlignment="1" applyBorder="1" applyFont="1">
      <alignment readingOrder="0"/>
    </xf>
    <xf borderId="9" fillId="5" fontId="4" numFmtId="0" xfId="0" applyAlignment="1" applyBorder="1" applyFill="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6.xml"/><Relationship Id="rId3"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23.0"/>
    <col customWidth="1" min="2" max="2" width="34.71"/>
    <col customWidth="1" min="3" max="3" width="22.14"/>
    <col customWidth="1" min="4" max="4" width="33.71"/>
    <col customWidth="1" min="5" max="5" width="26.0"/>
    <col customWidth="1" min="6" max="6" width="29.0"/>
    <col customWidth="1" min="7" max="7" width="15.14"/>
    <col customWidth="1" min="8" max="8" width="14.29"/>
    <col customWidth="1" min="9" max="9" width="38.43"/>
    <col customWidth="1" min="10" max="10" width="25.43"/>
    <col customWidth="1" min="11" max="11" width="17.57"/>
    <col customWidth="1" min="12" max="12" width="19.0"/>
    <col customWidth="1" min="14" max="14" width="33.29"/>
    <col customWidth="1" min="15" max="15" width="17.14"/>
    <col customWidth="1" min="16" max="16" width="20.43"/>
    <col customWidth="1" min="17" max="17" width="54.14"/>
  </cols>
  <sheetData>
    <row r="1">
      <c r="A1" s="1" t="s">
        <v>0</v>
      </c>
      <c r="B1" s="2" t="s">
        <v>1</v>
      </c>
      <c r="C1" s="1" t="s">
        <v>2</v>
      </c>
      <c r="D1" s="2" t="s">
        <v>3</v>
      </c>
      <c r="E1" s="2" t="s">
        <v>4</v>
      </c>
      <c r="F1" s="2" t="s">
        <v>5</v>
      </c>
      <c r="G1" s="1" t="s">
        <v>6</v>
      </c>
      <c r="H1" s="1" t="s">
        <v>7</v>
      </c>
      <c r="I1" s="2" t="s">
        <v>8</v>
      </c>
      <c r="J1" s="1" t="s">
        <v>9</v>
      </c>
      <c r="K1" s="1" t="s">
        <v>10</v>
      </c>
      <c r="L1" s="1" t="s">
        <v>17</v>
      </c>
      <c r="M1" s="1" t="s">
        <v>12</v>
      </c>
      <c r="N1" s="1" t="s">
        <v>13</v>
      </c>
      <c r="O1" s="1" t="s">
        <v>14</v>
      </c>
      <c r="P1" s="1" t="s">
        <v>15</v>
      </c>
      <c r="Q1" s="1" t="s">
        <v>16</v>
      </c>
      <c r="R1" s="3"/>
      <c r="S1" s="3"/>
      <c r="T1" s="3"/>
      <c r="U1" s="3"/>
      <c r="V1" s="3"/>
      <c r="W1" s="3"/>
      <c r="X1" s="3"/>
      <c r="Y1" s="3"/>
      <c r="Z1" s="3"/>
      <c r="AA1" s="3"/>
      <c r="AB1" s="3"/>
      <c r="AC1" s="3"/>
      <c r="AD1" s="3"/>
      <c r="AE1" s="3"/>
      <c r="AF1" s="3"/>
      <c r="AG1" s="3"/>
      <c r="AH1" s="3"/>
    </row>
    <row r="2">
      <c r="A2" s="5" t="str">
        <f>HYPERLINK("https://drive.google.com/open?id=1d58lQy5_QwmBAr5XTFRNSDUIqGUZakVt","MP-20-01")</f>
        <v>MP-20-01</v>
      </c>
      <c r="B2" s="7" t="s">
        <v>19</v>
      </c>
      <c r="C2" s="9" t="s">
        <v>21</v>
      </c>
      <c r="D2" s="11" t="s">
        <v>23</v>
      </c>
      <c r="E2" s="11" t="s">
        <v>26</v>
      </c>
      <c r="F2" s="11" t="s">
        <v>27</v>
      </c>
      <c r="G2" s="17">
        <v>43746.0</v>
      </c>
      <c r="H2" s="20">
        <v>44119.0</v>
      </c>
      <c r="I2" s="21" t="s">
        <v>35</v>
      </c>
      <c r="J2" s="17">
        <v>43741.0</v>
      </c>
      <c r="K2" s="20">
        <v>43742.0</v>
      </c>
      <c r="L2" s="20">
        <v>43742.0</v>
      </c>
      <c r="M2" s="20"/>
      <c r="N2" s="20"/>
      <c r="O2" s="20"/>
      <c r="P2" s="20"/>
      <c r="Q2" s="24"/>
      <c r="R2" s="19"/>
      <c r="S2" s="19"/>
      <c r="T2" s="19"/>
      <c r="U2" s="19"/>
      <c r="V2" s="19"/>
      <c r="W2" s="19"/>
      <c r="X2" s="19"/>
      <c r="Y2" s="19"/>
      <c r="Z2" s="19"/>
      <c r="AA2" s="19"/>
      <c r="AB2" s="19"/>
      <c r="AC2" s="19"/>
      <c r="AD2" s="19"/>
      <c r="AE2" s="19"/>
      <c r="AF2" s="19"/>
      <c r="AG2" s="19"/>
      <c r="AH2" s="19"/>
    </row>
    <row r="3">
      <c r="A3" s="26"/>
      <c r="E3" s="10"/>
      <c r="F3" s="10" t="s">
        <v>46</v>
      </c>
      <c r="G3" s="12"/>
      <c r="H3" s="14"/>
      <c r="I3" s="25"/>
      <c r="J3" s="12"/>
      <c r="K3" s="12"/>
      <c r="L3" s="12"/>
      <c r="M3" s="12"/>
      <c r="N3" s="12"/>
      <c r="O3" s="12"/>
      <c r="P3" s="12"/>
      <c r="Q3" s="27"/>
      <c r="R3" s="19"/>
      <c r="S3" s="19"/>
      <c r="T3" s="19"/>
      <c r="U3" s="19"/>
      <c r="V3" s="19"/>
      <c r="W3" s="19"/>
      <c r="X3" s="19"/>
      <c r="Y3" s="19"/>
      <c r="Z3" s="19"/>
      <c r="AA3" s="19"/>
      <c r="AB3" s="19"/>
      <c r="AC3" s="19"/>
      <c r="AD3" s="19"/>
      <c r="AE3" s="19"/>
      <c r="AF3" s="19"/>
      <c r="AG3" s="19"/>
      <c r="AH3" s="19"/>
    </row>
    <row r="4">
      <c r="A4" s="29"/>
      <c r="B4" s="16"/>
      <c r="C4" s="30"/>
      <c r="D4" s="31"/>
      <c r="E4" s="32"/>
      <c r="F4" s="32" t="s">
        <v>52</v>
      </c>
      <c r="G4" s="14"/>
      <c r="H4" s="14"/>
      <c r="I4" s="16"/>
      <c r="J4" s="12"/>
      <c r="K4" s="12"/>
      <c r="L4" s="12"/>
      <c r="M4" s="12"/>
      <c r="N4" s="12"/>
      <c r="O4" s="18"/>
      <c r="P4" s="12"/>
      <c r="Q4" s="27"/>
      <c r="R4" s="19"/>
      <c r="S4" s="19"/>
      <c r="T4" s="19"/>
      <c r="U4" s="19"/>
      <c r="V4" s="19"/>
      <c r="W4" s="19"/>
      <c r="X4" s="19"/>
      <c r="Y4" s="19"/>
      <c r="Z4" s="19"/>
      <c r="AA4" s="19"/>
      <c r="AB4" s="19"/>
      <c r="AC4" s="19"/>
      <c r="AD4" s="19"/>
      <c r="AE4" s="19"/>
      <c r="AF4" s="19"/>
      <c r="AG4" s="19"/>
      <c r="AH4" s="19"/>
    </row>
    <row r="5">
      <c r="A5" s="29"/>
      <c r="B5" s="6"/>
      <c r="C5" s="30"/>
      <c r="D5" s="34"/>
      <c r="E5" s="32"/>
      <c r="F5" s="32" t="s">
        <v>62</v>
      </c>
      <c r="G5" s="14"/>
      <c r="H5" s="14"/>
      <c r="I5" s="16"/>
      <c r="J5" s="12"/>
      <c r="K5" s="12"/>
      <c r="L5" s="12"/>
      <c r="M5" s="12"/>
      <c r="N5" s="12"/>
      <c r="O5" s="12"/>
      <c r="P5" s="18"/>
      <c r="Q5" s="35"/>
      <c r="R5" s="19"/>
      <c r="S5" s="19"/>
      <c r="T5" s="19"/>
      <c r="U5" s="19"/>
      <c r="V5" s="19"/>
      <c r="W5" s="19"/>
      <c r="X5" s="19"/>
      <c r="Y5" s="19"/>
      <c r="Z5" s="19"/>
      <c r="AA5" s="19"/>
      <c r="AB5" s="19"/>
      <c r="AC5" s="19"/>
      <c r="AD5" s="19"/>
      <c r="AE5" s="19"/>
      <c r="AF5" s="19"/>
      <c r="AG5" s="19"/>
      <c r="AH5" s="19"/>
    </row>
    <row r="6">
      <c r="A6" s="29"/>
      <c r="B6" s="36"/>
      <c r="C6" s="30"/>
      <c r="D6" s="32"/>
      <c r="E6" s="32"/>
      <c r="F6" s="32" t="s">
        <v>69</v>
      </c>
      <c r="G6" s="14"/>
      <c r="H6" s="14"/>
      <c r="I6" s="16"/>
      <c r="J6" s="12"/>
      <c r="K6" s="12"/>
      <c r="L6" s="12"/>
      <c r="M6" s="12"/>
      <c r="N6" s="18"/>
      <c r="O6" s="18"/>
      <c r="P6" s="18"/>
      <c r="Q6" s="27"/>
      <c r="R6" s="19"/>
      <c r="S6" s="19"/>
      <c r="T6" s="19"/>
      <c r="U6" s="19"/>
      <c r="V6" s="19"/>
      <c r="W6" s="19"/>
      <c r="X6" s="19"/>
      <c r="Y6" s="19"/>
      <c r="Z6" s="19"/>
      <c r="AA6" s="19"/>
      <c r="AB6" s="19"/>
      <c r="AC6" s="19"/>
      <c r="AD6" s="19"/>
      <c r="AE6" s="19"/>
      <c r="AF6" s="19"/>
      <c r="AG6" s="19"/>
      <c r="AH6" s="19"/>
    </row>
    <row r="7">
      <c r="A7" s="29"/>
      <c r="B7" s="6"/>
      <c r="C7" s="30"/>
      <c r="D7" s="37"/>
      <c r="E7" s="32"/>
      <c r="F7" s="32" t="s">
        <v>77</v>
      </c>
      <c r="G7" s="14"/>
      <c r="H7" s="14"/>
      <c r="I7" s="16"/>
      <c r="J7" s="12"/>
      <c r="K7" s="38"/>
      <c r="L7" s="12"/>
      <c r="M7" s="39"/>
      <c r="N7" s="18"/>
      <c r="O7" s="18"/>
      <c r="P7" s="18"/>
      <c r="Q7" s="35"/>
      <c r="R7" s="19"/>
      <c r="S7" s="19"/>
      <c r="T7" s="19"/>
      <c r="U7" s="19"/>
      <c r="V7" s="19"/>
      <c r="W7" s="19"/>
      <c r="X7" s="19"/>
      <c r="Y7" s="19"/>
      <c r="Z7" s="19"/>
      <c r="AA7" s="19"/>
      <c r="AB7" s="19"/>
      <c r="AC7" s="19"/>
      <c r="AD7" s="19"/>
      <c r="AE7" s="19"/>
      <c r="AF7" s="19"/>
      <c r="AG7" s="19"/>
      <c r="AH7" s="19"/>
    </row>
    <row r="8">
      <c r="A8" s="29"/>
      <c r="B8" s="6"/>
      <c r="C8" s="30"/>
      <c r="D8" s="37"/>
      <c r="E8" s="32"/>
      <c r="F8" s="32" t="s">
        <v>83</v>
      </c>
      <c r="G8" s="14"/>
      <c r="H8" s="14"/>
      <c r="I8" s="16"/>
      <c r="J8" s="12"/>
      <c r="K8" s="12"/>
      <c r="L8" s="12"/>
      <c r="M8" s="39"/>
      <c r="N8" s="18"/>
      <c r="O8" s="18"/>
      <c r="P8" s="18"/>
      <c r="Q8" s="35"/>
      <c r="R8" s="19"/>
      <c r="S8" s="19"/>
      <c r="T8" s="19"/>
      <c r="U8" s="19"/>
      <c r="V8" s="19"/>
      <c r="W8" s="19"/>
      <c r="X8" s="19"/>
      <c r="Y8" s="19"/>
      <c r="Z8" s="19"/>
      <c r="AA8" s="19"/>
      <c r="AB8" s="19"/>
      <c r="AC8" s="19"/>
      <c r="AD8" s="19"/>
      <c r="AE8" s="19"/>
      <c r="AF8" s="19"/>
      <c r="AG8" s="19"/>
      <c r="AH8" s="19"/>
    </row>
    <row r="9">
      <c r="A9" s="29"/>
      <c r="B9" s="16"/>
      <c r="C9" s="30"/>
      <c r="D9" s="37"/>
      <c r="E9" s="32"/>
      <c r="F9" s="32" t="s">
        <v>92</v>
      </c>
      <c r="G9" s="14"/>
      <c r="H9" s="14"/>
      <c r="I9" s="16"/>
      <c r="J9" s="12"/>
      <c r="K9" s="12"/>
      <c r="L9" s="12"/>
      <c r="M9" s="12"/>
      <c r="N9" s="18"/>
      <c r="O9" s="18"/>
      <c r="P9" s="18"/>
      <c r="Q9" s="27"/>
      <c r="R9" s="19"/>
      <c r="S9" s="19"/>
      <c r="T9" s="19"/>
      <c r="U9" s="19"/>
      <c r="V9" s="19"/>
      <c r="W9" s="19"/>
      <c r="X9" s="19"/>
      <c r="Y9" s="19"/>
      <c r="Z9" s="19"/>
      <c r="AA9" s="19"/>
      <c r="AB9" s="19"/>
      <c r="AC9" s="19"/>
      <c r="AD9" s="19"/>
      <c r="AE9" s="19"/>
      <c r="AF9" s="19"/>
      <c r="AG9" s="19"/>
      <c r="AH9" s="19"/>
    </row>
    <row r="10">
      <c r="A10" s="29"/>
      <c r="B10" s="16"/>
      <c r="C10" s="22"/>
      <c r="D10" s="23"/>
      <c r="E10" s="32"/>
      <c r="F10" s="16" t="s">
        <v>97</v>
      </c>
      <c r="G10" s="14"/>
      <c r="H10" s="14"/>
      <c r="I10" s="16"/>
      <c r="J10" s="12"/>
      <c r="K10" s="18"/>
      <c r="L10" s="12"/>
      <c r="M10" s="12"/>
      <c r="N10" s="18"/>
      <c r="O10" s="18"/>
      <c r="P10" s="18"/>
      <c r="Q10" s="35"/>
      <c r="R10" s="19"/>
      <c r="S10" s="19"/>
      <c r="T10" s="19"/>
      <c r="U10" s="19"/>
      <c r="V10" s="19"/>
      <c r="W10" s="19"/>
      <c r="X10" s="19"/>
      <c r="Y10" s="19"/>
      <c r="Z10" s="19"/>
      <c r="AA10" s="19"/>
      <c r="AB10" s="19"/>
      <c r="AC10" s="19"/>
      <c r="AD10" s="19"/>
      <c r="AE10" s="19"/>
      <c r="AF10" s="19"/>
      <c r="AG10" s="19"/>
      <c r="AH10" s="19"/>
    </row>
    <row r="11">
      <c r="A11" s="29"/>
      <c r="B11" s="16"/>
      <c r="C11" s="30"/>
      <c r="D11" s="41"/>
      <c r="E11" s="42"/>
      <c r="F11" s="32" t="s">
        <v>113</v>
      </c>
      <c r="G11" s="14"/>
      <c r="H11" s="14"/>
      <c r="I11" s="43"/>
      <c r="J11" s="12"/>
      <c r="K11" s="12"/>
      <c r="L11" s="12"/>
      <c r="M11" s="12"/>
      <c r="N11" s="18"/>
      <c r="O11" s="18"/>
      <c r="P11" s="18"/>
      <c r="Q11" s="27"/>
      <c r="R11" s="19"/>
      <c r="S11" s="19"/>
      <c r="T11" s="19"/>
      <c r="U11" s="19"/>
      <c r="V11" s="19"/>
      <c r="W11" s="19"/>
      <c r="X11" s="19"/>
      <c r="Y11" s="19"/>
      <c r="Z11" s="19"/>
      <c r="AA11" s="19"/>
      <c r="AB11" s="19"/>
      <c r="AC11" s="19"/>
      <c r="AD11" s="19"/>
      <c r="AE11" s="19"/>
      <c r="AF11" s="19"/>
      <c r="AG11" s="19"/>
      <c r="AH11" s="19"/>
    </row>
    <row r="12" ht="33.0" customHeight="1">
      <c r="A12" s="29"/>
      <c r="B12" s="16"/>
      <c r="C12" s="30"/>
      <c r="D12" s="41"/>
      <c r="E12" s="32"/>
      <c r="F12" s="32" t="s">
        <v>121</v>
      </c>
      <c r="G12" s="14"/>
      <c r="H12" s="14"/>
      <c r="I12" s="16"/>
      <c r="J12" s="12"/>
      <c r="K12" s="12"/>
      <c r="L12" s="12"/>
      <c r="M12" s="12"/>
      <c r="N12" s="18"/>
      <c r="O12" s="18"/>
      <c r="P12" s="18"/>
      <c r="Q12" s="35"/>
      <c r="R12" s="19"/>
      <c r="S12" s="19"/>
      <c r="T12" s="19"/>
      <c r="U12" s="19"/>
      <c r="V12" s="19"/>
      <c r="W12" s="19"/>
      <c r="X12" s="19"/>
      <c r="Y12" s="19"/>
      <c r="Z12" s="19"/>
      <c r="AA12" s="19"/>
      <c r="AB12" s="19"/>
      <c r="AC12" s="19"/>
      <c r="AD12" s="19"/>
      <c r="AE12" s="19"/>
      <c r="AF12" s="19"/>
      <c r="AG12" s="19"/>
      <c r="AH12" s="19"/>
    </row>
    <row r="13">
      <c r="A13" s="29"/>
      <c r="B13" s="16"/>
      <c r="C13" s="30"/>
      <c r="D13" s="23"/>
      <c r="E13" s="32"/>
      <c r="F13" s="16" t="s">
        <v>122</v>
      </c>
      <c r="G13" s="14"/>
      <c r="H13" s="14"/>
      <c r="I13" s="16"/>
      <c r="J13" s="12"/>
      <c r="K13" s="12"/>
      <c r="L13" s="18"/>
      <c r="M13" s="18"/>
      <c r="N13" s="18"/>
      <c r="O13" s="18"/>
      <c r="P13" s="18"/>
      <c r="Q13" s="35"/>
      <c r="R13" s="19"/>
      <c r="S13" s="19"/>
      <c r="T13" s="19"/>
      <c r="U13" s="19"/>
      <c r="V13" s="19"/>
      <c r="W13" s="19"/>
      <c r="X13" s="19"/>
      <c r="Y13" s="19"/>
      <c r="Z13" s="19"/>
      <c r="AA13" s="19"/>
      <c r="AB13" s="19"/>
      <c r="AC13" s="19"/>
      <c r="AD13" s="19"/>
      <c r="AE13" s="19"/>
      <c r="AF13" s="19"/>
      <c r="AG13" s="19"/>
      <c r="AH13" s="19"/>
    </row>
    <row r="14">
      <c r="A14" s="29"/>
      <c r="B14" s="16"/>
      <c r="C14" s="22"/>
      <c r="D14" s="37"/>
      <c r="E14" s="32"/>
      <c r="F14" s="32" t="s">
        <v>133</v>
      </c>
      <c r="G14" s="14"/>
      <c r="H14" s="14"/>
      <c r="I14" s="16"/>
      <c r="J14" s="12"/>
      <c r="K14" s="18"/>
      <c r="L14" s="12"/>
      <c r="M14" s="18"/>
      <c r="N14" s="18"/>
      <c r="O14" s="18"/>
      <c r="P14" s="18"/>
      <c r="Q14" s="27"/>
      <c r="R14" s="19"/>
      <c r="S14" s="19"/>
      <c r="T14" s="19"/>
      <c r="U14" s="19"/>
      <c r="V14" s="19"/>
      <c r="W14" s="19"/>
      <c r="X14" s="19"/>
      <c r="Y14" s="19"/>
      <c r="Z14" s="19"/>
      <c r="AA14" s="19"/>
      <c r="AB14" s="19"/>
      <c r="AC14" s="19"/>
      <c r="AD14" s="19"/>
      <c r="AE14" s="19"/>
      <c r="AF14" s="19"/>
      <c r="AG14" s="19"/>
      <c r="AH14" s="19"/>
    </row>
    <row r="15">
      <c r="A15" s="29"/>
      <c r="B15" s="16"/>
      <c r="C15" s="22"/>
      <c r="D15" s="10"/>
      <c r="E15" s="10"/>
      <c r="F15" s="16" t="s">
        <v>138</v>
      </c>
      <c r="G15" s="44"/>
      <c r="H15" s="14"/>
      <c r="I15" s="16"/>
      <c r="J15" s="12"/>
      <c r="K15" s="12"/>
      <c r="L15" s="12"/>
      <c r="M15" s="18"/>
      <c r="N15" s="18"/>
      <c r="O15" s="18"/>
      <c r="P15" s="18"/>
      <c r="Q15" s="27"/>
      <c r="R15" s="19"/>
      <c r="S15" s="19"/>
      <c r="T15" s="19"/>
      <c r="U15" s="19"/>
      <c r="V15" s="19"/>
      <c r="W15" s="19"/>
      <c r="X15" s="19"/>
      <c r="Y15" s="19"/>
      <c r="Z15" s="19"/>
      <c r="AA15" s="19"/>
      <c r="AB15" s="19"/>
      <c r="AC15" s="19"/>
      <c r="AD15" s="19"/>
      <c r="AE15" s="19"/>
      <c r="AF15" s="19"/>
      <c r="AG15" s="19"/>
      <c r="AH15" s="19"/>
    </row>
    <row r="16">
      <c r="A16" s="29"/>
      <c r="B16" s="6"/>
      <c r="C16" s="22"/>
      <c r="D16" s="32"/>
      <c r="E16" s="32"/>
      <c r="F16" s="32" t="s">
        <v>141</v>
      </c>
      <c r="G16" s="14"/>
      <c r="H16" s="14"/>
      <c r="I16" s="16"/>
      <c r="J16" s="12"/>
      <c r="K16" s="12"/>
      <c r="L16" s="12"/>
      <c r="M16" s="18"/>
      <c r="N16" s="18"/>
      <c r="O16" s="18"/>
      <c r="P16" s="18"/>
      <c r="Q16" s="27"/>
      <c r="R16" s="19"/>
      <c r="S16" s="19"/>
      <c r="T16" s="19"/>
      <c r="U16" s="19"/>
      <c r="V16" s="19"/>
      <c r="W16" s="19"/>
      <c r="X16" s="19"/>
      <c r="Y16" s="19"/>
      <c r="Z16" s="19"/>
      <c r="AA16" s="19"/>
      <c r="AB16" s="19"/>
      <c r="AC16" s="19"/>
      <c r="AD16" s="19"/>
      <c r="AE16" s="19"/>
      <c r="AF16" s="19"/>
      <c r="AG16" s="19"/>
      <c r="AH16" s="19"/>
    </row>
    <row r="17">
      <c r="A17" s="47"/>
      <c r="B17" s="49"/>
      <c r="C17" s="51"/>
      <c r="D17" s="52"/>
      <c r="E17" s="53"/>
      <c r="F17" s="52" t="s">
        <v>157</v>
      </c>
      <c r="G17" s="55"/>
      <c r="H17" s="55"/>
      <c r="I17" s="57"/>
      <c r="J17" s="58"/>
      <c r="K17" s="58"/>
      <c r="L17" s="58"/>
      <c r="M17" s="58"/>
      <c r="N17" s="59"/>
      <c r="O17" s="59"/>
      <c r="P17" s="59"/>
      <c r="Q17" s="60"/>
      <c r="R17" s="19"/>
      <c r="S17" s="19"/>
      <c r="T17" s="19"/>
      <c r="U17" s="19"/>
      <c r="V17" s="19"/>
      <c r="W17" s="19"/>
      <c r="X17" s="19"/>
      <c r="Y17" s="19"/>
      <c r="Z17" s="19"/>
      <c r="AA17" s="19"/>
      <c r="AB17" s="19"/>
      <c r="AC17" s="19"/>
      <c r="AD17" s="19"/>
      <c r="AE17" s="19"/>
      <c r="AF17" s="19"/>
      <c r="AG17" s="19"/>
      <c r="AH17" s="19"/>
    </row>
    <row r="18">
      <c r="A18" s="5" t="str">
        <f>HYPERLINK("https://drive.google.com/open?id=1OZd9xgZtcSOv0POyBuYiNzdWbo8-C5cZ","MP-20-02")</f>
        <v>MP-20-02</v>
      </c>
      <c r="B18" s="7" t="s">
        <v>19</v>
      </c>
      <c r="C18" s="61" t="s">
        <v>166</v>
      </c>
      <c r="D18" s="63" t="s">
        <v>168</v>
      </c>
      <c r="E18" s="11" t="s">
        <v>173</v>
      </c>
      <c r="F18" s="11" t="s">
        <v>133</v>
      </c>
      <c r="G18" s="17">
        <v>43751.0</v>
      </c>
      <c r="H18" s="20">
        <v>43768.0</v>
      </c>
      <c r="I18" s="7" t="s">
        <v>174</v>
      </c>
      <c r="J18" s="17">
        <v>43741.0</v>
      </c>
      <c r="K18" s="17">
        <v>43742.0</v>
      </c>
      <c r="L18" s="17"/>
      <c r="M18" s="17"/>
      <c r="N18" s="64"/>
      <c r="O18" s="64"/>
      <c r="P18" s="64"/>
      <c r="Q18" s="24"/>
      <c r="R18" s="19"/>
      <c r="S18" s="19"/>
      <c r="T18" s="19"/>
      <c r="U18" s="19"/>
      <c r="V18" s="19"/>
      <c r="W18" s="19"/>
      <c r="X18" s="19"/>
      <c r="Y18" s="19"/>
      <c r="Z18" s="19"/>
      <c r="AA18" s="19"/>
      <c r="AB18" s="19"/>
      <c r="AC18" s="19"/>
      <c r="AD18" s="19"/>
      <c r="AE18" s="19"/>
      <c r="AF18" s="19"/>
      <c r="AG18" s="19"/>
      <c r="AH18" s="19"/>
    </row>
    <row r="19">
      <c r="A19" s="65"/>
      <c r="B19" s="6"/>
      <c r="C19" s="8"/>
      <c r="D19" s="10"/>
      <c r="E19" s="10"/>
      <c r="F19" s="10" t="s">
        <v>97</v>
      </c>
      <c r="G19" s="12"/>
      <c r="H19" s="14"/>
      <c r="I19" s="16"/>
      <c r="J19" s="12"/>
      <c r="K19" s="18"/>
      <c r="L19" s="18"/>
      <c r="M19" s="18"/>
      <c r="N19" s="18"/>
      <c r="O19" s="18"/>
      <c r="P19" s="18"/>
      <c r="Q19" s="27"/>
      <c r="R19" s="19"/>
      <c r="S19" s="19"/>
      <c r="T19" s="19"/>
      <c r="U19" s="19"/>
      <c r="V19" s="19"/>
      <c r="W19" s="19"/>
      <c r="X19" s="19"/>
      <c r="Y19" s="19"/>
      <c r="Z19" s="19"/>
      <c r="AA19" s="19"/>
      <c r="AB19" s="19"/>
      <c r="AC19" s="19"/>
      <c r="AD19" s="19"/>
      <c r="AE19" s="19"/>
      <c r="AF19" s="19"/>
      <c r="AG19" s="19"/>
      <c r="AH19" s="19"/>
    </row>
    <row r="20">
      <c r="A20" s="67"/>
      <c r="B20" s="49"/>
      <c r="C20" s="68"/>
      <c r="D20" s="69"/>
      <c r="E20" s="70"/>
      <c r="F20" s="70" t="s">
        <v>121</v>
      </c>
      <c r="G20" s="58"/>
      <c r="H20" s="55"/>
      <c r="I20" s="72"/>
      <c r="J20" s="58"/>
      <c r="K20" s="59"/>
      <c r="L20" s="59"/>
      <c r="M20" s="59"/>
      <c r="N20" s="59"/>
      <c r="O20" s="59"/>
      <c r="P20" s="59"/>
      <c r="Q20" s="60"/>
      <c r="R20" s="19"/>
      <c r="S20" s="19"/>
      <c r="T20" s="19"/>
      <c r="U20" s="19"/>
      <c r="V20" s="19"/>
      <c r="W20" s="19"/>
      <c r="X20" s="19"/>
      <c r="Y20" s="19"/>
      <c r="Z20" s="19"/>
      <c r="AA20" s="19"/>
      <c r="AB20" s="19"/>
      <c r="AC20" s="19"/>
      <c r="AD20" s="19"/>
      <c r="AE20" s="19"/>
      <c r="AF20" s="19"/>
      <c r="AG20" s="19"/>
      <c r="AH20" s="19"/>
    </row>
    <row r="21">
      <c r="A21" s="5" t="str">
        <f>HYPERLINK("https://drive.google.com/open?id=1aekB0MQ8xH68OwvlIarefy059sGozK0D","MP-20-03")</f>
        <v>MP-20-03</v>
      </c>
      <c r="B21" s="7" t="s">
        <v>175</v>
      </c>
      <c r="C21" s="9" t="s">
        <v>87</v>
      </c>
      <c r="D21" s="11" t="s">
        <v>89</v>
      </c>
      <c r="E21" s="11" t="s">
        <v>176</v>
      </c>
      <c r="F21" s="11" t="s">
        <v>122</v>
      </c>
      <c r="G21" s="17">
        <v>43752.0</v>
      </c>
      <c r="H21" s="20">
        <v>43764.0</v>
      </c>
      <c r="I21" s="7" t="s">
        <v>177</v>
      </c>
      <c r="J21" s="17">
        <v>43742.0</v>
      </c>
      <c r="K21" s="64"/>
      <c r="L21" s="64"/>
      <c r="M21" s="64"/>
      <c r="N21" s="64"/>
      <c r="O21" s="64"/>
      <c r="P21" s="64"/>
      <c r="Q21" s="24"/>
      <c r="R21" s="19"/>
      <c r="S21" s="19"/>
      <c r="T21" s="19"/>
      <c r="U21" s="19"/>
      <c r="V21" s="19"/>
      <c r="W21" s="19"/>
      <c r="X21" s="19"/>
      <c r="Y21" s="19"/>
      <c r="Z21" s="19"/>
      <c r="AA21" s="19"/>
      <c r="AB21" s="19"/>
      <c r="AC21" s="19"/>
      <c r="AD21" s="19"/>
      <c r="AE21" s="19"/>
      <c r="AF21" s="19"/>
      <c r="AG21" s="19"/>
      <c r="AH21" s="19"/>
    </row>
    <row r="22">
      <c r="A22" s="73"/>
      <c r="B22" s="74"/>
      <c r="C22" s="75"/>
      <c r="D22" s="76"/>
      <c r="E22" s="76"/>
      <c r="F22" s="70" t="s">
        <v>92</v>
      </c>
      <c r="G22" s="59"/>
      <c r="H22" s="55"/>
      <c r="I22" s="49"/>
      <c r="J22" s="59"/>
      <c r="K22" s="59"/>
      <c r="L22" s="59"/>
      <c r="M22" s="59"/>
      <c r="N22" s="59"/>
      <c r="O22" s="59"/>
      <c r="P22" s="59"/>
      <c r="Q22" s="60"/>
      <c r="R22" s="19"/>
      <c r="S22" s="19"/>
      <c r="T22" s="19"/>
      <c r="U22" s="19"/>
      <c r="V22" s="19"/>
      <c r="W22" s="19"/>
      <c r="X22" s="19"/>
      <c r="Y22" s="19"/>
      <c r="Z22" s="19"/>
      <c r="AA22" s="19"/>
      <c r="AB22" s="19"/>
      <c r="AC22" s="19"/>
      <c r="AD22" s="19"/>
      <c r="AE22" s="19"/>
      <c r="AF22" s="19"/>
      <c r="AG22" s="19"/>
      <c r="AH22" s="19"/>
    </row>
    <row r="23">
      <c r="A23" s="8" t="s">
        <v>178</v>
      </c>
      <c r="B23" s="6" t="s">
        <v>179</v>
      </c>
      <c r="C23" s="8" t="s">
        <v>180</v>
      </c>
      <c r="D23" s="10" t="s">
        <v>181</v>
      </c>
      <c r="E23" s="10" t="s">
        <v>182</v>
      </c>
      <c r="F23" s="10" t="s">
        <v>183</v>
      </c>
      <c r="G23" s="12">
        <v>43759.0</v>
      </c>
      <c r="H23" s="14">
        <v>43764.0</v>
      </c>
      <c r="I23" s="6"/>
      <c r="J23" s="18"/>
      <c r="K23" s="18"/>
      <c r="L23" s="18"/>
      <c r="M23" s="18"/>
      <c r="N23" s="18"/>
      <c r="O23" s="18"/>
      <c r="P23" s="18"/>
      <c r="Q23" s="18"/>
      <c r="R23" s="19"/>
      <c r="S23" s="19"/>
      <c r="T23" s="19"/>
      <c r="U23" s="19"/>
      <c r="V23" s="19"/>
      <c r="W23" s="19"/>
      <c r="X23" s="19"/>
      <c r="Y23" s="19"/>
      <c r="Z23" s="19"/>
      <c r="AA23" s="19"/>
      <c r="AB23" s="19"/>
      <c r="AC23" s="19"/>
      <c r="AD23" s="19"/>
      <c r="AE23" s="19"/>
      <c r="AF23" s="19"/>
      <c r="AG23" s="19"/>
      <c r="AH23" s="19"/>
    </row>
    <row r="24">
      <c r="A24" s="19"/>
      <c r="B24" s="54"/>
      <c r="C24" s="19"/>
      <c r="D24" s="50"/>
      <c r="E24" s="50"/>
      <c r="F24" s="10" t="s">
        <v>184</v>
      </c>
      <c r="G24" s="18"/>
      <c r="H24" s="14"/>
      <c r="I24" s="56"/>
      <c r="J24" s="18"/>
      <c r="K24" s="18"/>
      <c r="L24" s="18"/>
      <c r="M24" s="18"/>
      <c r="N24" s="18"/>
      <c r="O24" s="18"/>
      <c r="P24" s="18"/>
      <c r="Q24" s="18"/>
      <c r="R24" s="19"/>
      <c r="S24" s="19"/>
      <c r="T24" s="19"/>
      <c r="U24" s="19"/>
      <c r="V24" s="19"/>
      <c r="W24" s="19"/>
      <c r="X24" s="19"/>
      <c r="Y24" s="19"/>
      <c r="Z24" s="19"/>
      <c r="AA24" s="19"/>
      <c r="AB24" s="19"/>
      <c r="AC24" s="19"/>
      <c r="AD24" s="19"/>
      <c r="AE24" s="19"/>
      <c r="AF24" s="19"/>
      <c r="AG24" s="19"/>
      <c r="AH24" s="19"/>
    </row>
    <row r="25">
      <c r="A25" s="19"/>
      <c r="B25" s="54"/>
      <c r="C25" s="19"/>
      <c r="D25" s="50"/>
      <c r="E25" s="50"/>
      <c r="F25" s="10" t="s">
        <v>185</v>
      </c>
      <c r="G25" s="18"/>
      <c r="H25" s="14"/>
      <c r="I25" s="56"/>
      <c r="J25" s="18"/>
      <c r="K25" s="18"/>
      <c r="L25" s="18"/>
      <c r="M25" s="18"/>
      <c r="N25" s="18"/>
      <c r="O25" s="18"/>
      <c r="P25" s="18"/>
      <c r="Q25" s="18"/>
      <c r="R25" s="19"/>
      <c r="S25" s="19"/>
      <c r="T25" s="19"/>
      <c r="U25" s="19"/>
      <c r="V25" s="19"/>
      <c r="W25" s="19"/>
      <c r="X25" s="19"/>
      <c r="Y25" s="19"/>
      <c r="Z25" s="19"/>
      <c r="AA25" s="19"/>
      <c r="AB25" s="19"/>
      <c r="AC25" s="19"/>
      <c r="AD25" s="19"/>
      <c r="AE25" s="19"/>
      <c r="AF25" s="19"/>
      <c r="AG25" s="19"/>
      <c r="AH25" s="19"/>
    </row>
    <row r="26">
      <c r="A26" s="19"/>
      <c r="B26" s="54"/>
      <c r="C26" s="19"/>
      <c r="D26" s="50"/>
      <c r="E26" s="50"/>
      <c r="F26" s="10" t="s">
        <v>186</v>
      </c>
      <c r="G26" s="18"/>
      <c r="H26" s="14"/>
      <c r="I26" s="56"/>
      <c r="J26" s="18"/>
      <c r="K26" s="18"/>
      <c r="L26" s="18"/>
      <c r="M26" s="18"/>
      <c r="N26" s="18"/>
      <c r="O26" s="18"/>
      <c r="P26" s="18"/>
      <c r="Q26" s="18"/>
      <c r="R26" s="19"/>
      <c r="S26" s="19"/>
      <c r="T26" s="19"/>
      <c r="U26" s="19"/>
      <c r="V26" s="19"/>
      <c r="W26" s="19"/>
      <c r="X26" s="19"/>
      <c r="Y26" s="19"/>
      <c r="Z26" s="19"/>
      <c r="AA26" s="19"/>
      <c r="AB26" s="19"/>
      <c r="AC26" s="19"/>
      <c r="AD26" s="19"/>
      <c r="AE26" s="19"/>
      <c r="AF26" s="19"/>
      <c r="AG26" s="19"/>
      <c r="AH26" s="19"/>
    </row>
    <row r="27">
      <c r="A27" s="19"/>
      <c r="B27" s="54"/>
      <c r="C27" s="19"/>
      <c r="D27" s="50"/>
      <c r="E27" s="50"/>
      <c r="F27" s="10" t="s">
        <v>187</v>
      </c>
      <c r="G27" s="18"/>
      <c r="H27" s="14"/>
      <c r="I27" s="56"/>
      <c r="J27" s="18"/>
      <c r="K27" s="18"/>
      <c r="L27" s="18"/>
      <c r="M27" s="18"/>
      <c r="N27" s="18"/>
      <c r="O27" s="18"/>
      <c r="P27" s="18"/>
      <c r="Q27" s="18"/>
      <c r="R27" s="19"/>
      <c r="S27" s="19"/>
      <c r="T27" s="19"/>
      <c r="U27" s="19"/>
      <c r="V27" s="19"/>
      <c r="W27" s="19"/>
      <c r="X27" s="19"/>
      <c r="Y27" s="19"/>
      <c r="Z27" s="19"/>
      <c r="AA27" s="19"/>
      <c r="AB27" s="19"/>
      <c r="AC27" s="19"/>
      <c r="AD27" s="19"/>
      <c r="AE27" s="19"/>
      <c r="AF27" s="19"/>
      <c r="AG27" s="19"/>
      <c r="AH27" s="19"/>
    </row>
    <row r="28">
      <c r="A28" s="19"/>
      <c r="B28" s="54"/>
      <c r="C28" s="19"/>
      <c r="D28" s="50"/>
      <c r="E28" s="50"/>
      <c r="F28" s="10" t="s">
        <v>188</v>
      </c>
      <c r="G28" s="18"/>
      <c r="H28" s="14"/>
      <c r="I28" s="56"/>
      <c r="J28" s="18"/>
      <c r="K28" s="18"/>
      <c r="L28" s="18"/>
      <c r="M28" s="18"/>
      <c r="N28" s="18"/>
      <c r="O28" s="18"/>
      <c r="P28" s="18"/>
      <c r="Q28" s="18"/>
      <c r="R28" s="19"/>
      <c r="S28" s="19"/>
      <c r="T28" s="19"/>
      <c r="U28" s="19"/>
      <c r="V28" s="19"/>
      <c r="W28" s="19"/>
      <c r="X28" s="19"/>
      <c r="Y28" s="19"/>
      <c r="Z28" s="19"/>
      <c r="AA28" s="19"/>
      <c r="AB28" s="19"/>
      <c r="AC28" s="19"/>
      <c r="AD28" s="19"/>
      <c r="AE28" s="19"/>
      <c r="AF28" s="19"/>
      <c r="AG28" s="19"/>
      <c r="AH28" s="19"/>
    </row>
    <row r="29">
      <c r="A29" s="19"/>
      <c r="B29" s="54"/>
      <c r="C29" s="19"/>
      <c r="D29" s="50"/>
      <c r="E29" s="50"/>
      <c r="F29" s="10" t="s">
        <v>189</v>
      </c>
      <c r="G29" s="18"/>
      <c r="H29" s="14"/>
      <c r="I29" s="56"/>
      <c r="J29" s="18"/>
      <c r="K29" s="18"/>
      <c r="L29" s="18"/>
      <c r="M29" s="18"/>
      <c r="N29" s="18"/>
      <c r="O29" s="18"/>
      <c r="P29" s="18"/>
      <c r="Q29" s="18"/>
      <c r="R29" s="19"/>
      <c r="S29" s="19"/>
      <c r="T29" s="19"/>
      <c r="U29" s="19"/>
      <c r="V29" s="19"/>
      <c r="W29" s="19"/>
      <c r="X29" s="19"/>
      <c r="Y29" s="19"/>
      <c r="Z29" s="19"/>
      <c r="AA29" s="19"/>
      <c r="AB29" s="19"/>
      <c r="AC29" s="19"/>
      <c r="AD29" s="19"/>
      <c r="AE29" s="19"/>
      <c r="AF29" s="19"/>
      <c r="AG29" s="19"/>
      <c r="AH29" s="19"/>
    </row>
    <row r="30">
      <c r="A30" s="19"/>
      <c r="B30" s="54"/>
      <c r="C30" s="19"/>
      <c r="D30" s="50"/>
      <c r="E30" s="50"/>
      <c r="F30" s="10" t="s">
        <v>190</v>
      </c>
      <c r="G30" s="18"/>
      <c r="H30" s="14"/>
      <c r="I30" s="56"/>
      <c r="J30" s="18"/>
      <c r="K30" s="18"/>
      <c r="L30" s="18"/>
      <c r="M30" s="18"/>
      <c r="N30" s="18"/>
      <c r="O30" s="18"/>
      <c r="P30" s="18"/>
      <c r="Q30" s="18"/>
      <c r="R30" s="19"/>
      <c r="S30" s="19"/>
      <c r="T30" s="19"/>
      <c r="U30" s="19"/>
      <c r="V30" s="19"/>
      <c r="W30" s="19"/>
      <c r="X30" s="19"/>
      <c r="Y30" s="19"/>
      <c r="Z30" s="19"/>
      <c r="AA30" s="19"/>
      <c r="AB30" s="19"/>
      <c r="AC30" s="19"/>
      <c r="AD30" s="19"/>
      <c r="AE30" s="19"/>
      <c r="AF30" s="19"/>
      <c r="AG30" s="19"/>
      <c r="AH30" s="19"/>
    </row>
    <row r="31">
      <c r="A31" s="19"/>
      <c r="B31" s="54"/>
      <c r="C31" s="19"/>
      <c r="D31" s="50"/>
      <c r="E31" s="50"/>
      <c r="F31" s="10"/>
      <c r="G31" s="18"/>
      <c r="H31" s="14"/>
      <c r="I31" s="56"/>
      <c r="J31" s="18"/>
      <c r="K31" s="18"/>
      <c r="L31" s="18"/>
      <c r="M31" s="18"/>
      <c r="N31" s="18"/>
      <c r="O31" s="18"/>
      <c r="P31" s="18"/>
      <c r="Q31" s="18"/>
      <c r="R31" s="19"/>
      <c r="S31" s="19"/>
      <c r="T31" s="19"/>
      <c r="U31" s="19"/>
      <c r="V31" s="19"/>
      <c r="W31" s="19"/>
      <c r="X31" s="19"/>
      <c r="Y31" s="19"/>
      <c r="Z31" s="19"/>
      <c r="AA31" s="19"/>
      <c r="AB31" s="19"/>
      <c r="AC31" s="19"/>
      <c r="AD31" s="19"/>
      <c r="AE31" s="19"/>
      <c r="AF31" s="19"/>
      <c r="AG31" s="19"/>
      <c r="AH31" s="19"/>
    </row>
    <row r="32">
      <c r="A32" s="19"/>
      <c r="B32" s="54"/>
      <c r="C32" s="19"/>
      <c r="D32" s="50"/>
      <c r="E32" s="50"/>
      <c r="F32" s="10"/>
      <c r="G32" s="18"/>
      <c r="H32" s="14"/>
      <c r="I32" s="56"/>
      <c r="J32" s="18"/>
      <c r="K32" s="18"/>
      <c r="L32" s="18"/>
      <c r="M32" s="18"/>
      <c r="N32" s="18"/>
      <c r="O32" s="18"/>
      <c r="P32" s="18"/>
      <c r="Q32" s="18"/>
      <c r="R32" s="19"/>
      <c r="S32" s="19"/>
      <c r="T32" s="19"/>
      <c r="U32" s="19"/>
      <c r="V32" s="19"/>
      <c r="W32" s="19"/>
      <c r="X32" s="19"/>
      <c r="Y32" s="19"/>
      <c r="Z32" s="19"/>
      <c r="AA32" s="19"/>
      <c r="AB32" s="19"/>
      <c r="AC32" s="19"/>
      <c r="AD32" s="19"/>
      <c r="AE32" s="19"/>
      <c r="AF32" s="19"/>
      <c r="AG32" s="19"/>
      <c r="AH32" s="19"/>
    </row>
    <row r="33">
      <c r="A33" s="19"/>
      <c r="B33" s="54"/>
      <c r="C33" s="19"/>
      <c r="D33" s="50"/>
      <c r="E33" s="50"/>
      <c r="F33" s="50"/>
      <c r="G33" s="18"/>
      <c r="H33" s="14"/>
      <c r="I33" s="56"/>
      <c r="J33" s="18"/>
      <c r="K33" s="18"/>
      <c r="L33" s="18"/>
      <c r="M33" s="18"/>
      <c r="N33" s="18"/>
      <c r="O33" s="18"/>
      <c r="P33" s="18"/>
      <c r="Q33" s="18"/>
      <c r="R33" s="19"/>
      <c r="S33" s="19"/>
      <c r="T33" s="19"/>
      <c r="U33" s="19"/>
      <c r="V33" s="19"/>
      <c r="W33" s="19"/>
      <c r="X33" s="19"/>
      <c r="Y33" s="19"/>
      <c r="Z33" s="19"/>
      <c r="AA33" s="19"/>
      <c r="AB33" s="19"/>
      <c r="AC33" s="19"/>
      <c r="AD33" s="19"/>
      <c r="AE33" s="19"/>
      <c r="AF33" s="19"/>
      <c r="AG33" s="19"/>
      <c r="AH33" s="19"/>
    </row>
    <row r="34">
      <c r="A34" s="19"/>
      <c r="B34" s="54"/>
      <c r="C34" s="19"/>
      <c r="D34" s="50"/>
      <c r="E34" s="50"/>
      <c r="F34" s="50"/>
      <c r="G34" s="18"/>
      <c r="H34" s="14"/>
      <c r="I34" s="56"/>
      <c r="J34" s="18"/>
      <c r="K34" s="18"/>
      <c r="L34" s="18"/>
      <c r="M34" s="18"/>
      <c r="N34" s="18"/>
      <c r="O34" s="18"/>
      <c r="P34" s="18"/>
      <c r="Q34" s="18"/>
      <c r="R34" s="19"/>
      <c r="S34" s="19"/>
      <c r="T34" s="19"/>
      <c r="U34" s="19"/>
      <c r="V34" s="19"/>
      <c r="W34" s="19"/>
      <c r="X34" s="19"/>
      <c r="Y34" s="19"/>
      <c r="Z34" s="19"/>
      <c r="AA34" s="19"/>
      <c r="AB34" s="19"/>
      <c r="AC34" s="19"/>
      <c r="AD34" s="19"/>
      <c r="AE34" s="19"/>
      <c r="AF34" s="19"/>
      <c r="AG34" s="19"/>
      <c r="AH34" s="19"/>
    </row>
    <row r="35">
      <c r="B35" s="54"/>
      <c r="D35" s="50"/>
      <c r="E35" s="50"/>
      <c r="F35" s="50"/>
      <c r="G35" s="71"/>
      <c r="H35" s="14"/>
      <c r="I35" s="56"/>
      <c r="J35" s="71"/>
      <c r="K35" s="71"/>
      <c r="L35" s="71"/>
      <c r="M35" s="71"/>
      <c r="N35" s="71"/>
      <c r="O35" s="71"/>
      <c r="P35" s="71"/>
      <c r="Q35" s="71"/>
    </row>
    <row r="36">
      <c r="B36" s="54"/>
      <c r="D36" s="50"/>
      <c r="E36" s="50"/>
      <c r="F36" s="50"/>
      <c r="G36" s="71"/>
      <c r="H36" s="14"/>
      <c r="I36" s="56"/>
      <c r="J36" s="71"/>
      <c r="K36" s="71"/>
      <c r="L36" s="71"/>
      <c r="M36" s="71"/>
      <c r="N36" s="71"/>
      <c r="O36" s="71"/>
      <c r="P36" s="71"/>
      <c r="Q36" s="71"/>
    </row>
    <row r="37">
      <c r="B37" s="54"/>
      <c r="D37" s="50"/>
      <c r="E37" s="50"/>
      <c r="F37" s="50"/>
      <c r="G37" s="71"/>
      <c r="H37" s="14"/>
      <c r="I37" s="56"/>
      <c r="J37" s="71"/>
      <c r="K37" s="71"/>
      <c r="L37" s="71"/>
      <c r="M37" s="71"/>
      <c r="N37" s="71"/>
      <c r="O37" s="71"/>
      <c r="P37" s="71"/>
      <c r="Q37" s="71"/>
    </row>
    <row r="38">
      <c r="B38" s="54"/>
      <c r="D38" s="50"/>
      <c r="E38" s="50"/>
      <c r="F38" s="50"/>
      <c r="G38" s="71"/>
      <c r="H38" s="14"/>
      <c r="I38" s="56"/>
      <c r="J38" s="71"/>
      <c r="K38" s="71"/>
      <c r="L38" s="71"/>
      <c r="M38" s="71"/>
      <c r="N38" s="71"/>
      <c r="O38" s="71"/>
      <c r="P38" s="71"/>
      <c r="Q38" s="71"/>
    </row>
    <row r="39">
      <c r="B39" s="54"/>
      <c r="D39" s="50"/>
      <c r="E39" s="50"/>
      <c r="F39" s="50"/>
      <c r="G39" s="71"/>
      <c r="H39" s="14"/>
      <c r="I39" s="56"/>
      <c r="J39" s="71"/>
      <c r="K39" s="71"/>
      <c r="L39" s="71"/>
      <c r="M39" s="71"/>
      <c r="N39" s="71"/>
      <c r="O39" s="71"/>
      <c r="P39" s="71"/>
      <c r="Q39" s="71"/>
    </row>
    <row r="40">
      <c r="B40" s="54"/>
      <c r="D40" s="50"/>
      <c r="E40" s="50"/>
      <c r="F40" s="50"/>
      <c r="G40" s="71"/>
      <c r="H40" s="14"/>
      <c r="I40" s="56"/>
      <c r="J40" s="71"/>
      <c r="K40" s="71"/>
      <c r="L40" s="71"/>
      <c r="M40" s="71"/>
      <c r="N40" s="71"/>
      <c r="O40" s="71"/>
      <c r="P40" s="71"/>
      <c r="Q40" s="71"/>
    </row>
    <row r="41">
      <c r="B41" s="54"/>
      <c r="D41" s="50"/>
      <c r="E41" s="50"/>
      <c r="F41" s="50"/>
      <c r="G41" s="71"/>
      <c r="H41" s="14"/>
      <c r="I41" s="56"/>
      <c r="J41" s="71"/>
      <c r="K41" s="71"/>
      <c r="L41" s="71"/>
      <c r="M41" s="71"/>
      <c r="N41" s="71"/>
      <c r="O41" s="71"/>
      <c r="P41" s="71"/>
      <c r="Q41" s="71"/>
    </row>
    <row r="42">
      <c r="B42" s="54"/>
      <c r="D42" s="50"/>
      <c r="E42" s="50"/>
      <c r="F42" s="50"/>
      <c r="G42" s="71"/>
      <c r="H42" s="14"/>
      <c r="I42" s="56"/>
      <c r="J42" s="71"/>
      <c r="K42" s="71"/>
      <c r="L42" s="71"/>
      <c r="M42" s="71"/>
      <c r="N42" s="71"/>
      <c r="O42" s="71"/>
      <c r="P42" s="71"/>
      <c r="Q42" s="71"/>
    </row>
    <row r="43">
      <c r="B43" s="54"/>
      <c r="D43" s="50"/>
      <c r="E43" s="50"/>
      <c r="F43" s="50"/>
      <c r="G43" s="71"/>
      <c r="H43" s="14"/>
      <c r="I43" s="56"/>
      <c r="J43" s="71"/>
      <c r="K43" s="71"/>
      <c r="L43" s="71"/>
      <c r="M43" s="71"/>
      <c r="N43" s="71"/>
      <c r="O43" s="71"/>
      <c r="P43" s="71"/>
      <c r="Q43" s="71"/>
    </row>
    <row r="44">
      <c r="B44" s="54"/>
      <c r="D44" s="50"/>
      <c r="E44" s="50"/>
      <c r="F44" s="50"/>
      <c r="G44" s="71"/>
      <c r="H44" s="14"/>
      <c r="I44" s="56"/>
      <c r="J44" s="71"/>
      <c r="K44" s="71"/>
      <c r="L44" s="71"/>
      <c r="M44" s="71"/>
      <c r="N44" s="71"/>
      <c r="O44" s="71"/>
      <c r="P44" s="71"/>
      <c r="Q44" s="71"/>
    </row>
    <row r="45">
      <c r="B45" s="54"/>
      <c r="D45" s="50"/>
      <c r="E45" s="50"/>
      <c r="F45" s="50"/>
      <c r="G45" s="71"/>
      <c r="H45" s="14"/>
      <c r="I45" s="56"/>
      <c r="J45" s="71"/>
      <c r="K45" s="71"/>
      <c r="L45" s="71"/>
      <c r="M45" s="71"/>
      <c r="N45" s="71"/>
      <c r="O45" s="71"/>
      <c r="P45" s="71"/>
      <c r="Q45" s="71"/>
    </row>
    <row r="46">
      <c r="B46" s="54"/>
      <c r="D46" s="50"/>
      <c r="E46" s="50"/>
      <c r="F46" s="50"/>
      <c r="G46" s="71"/>
      <c r="H46" s="14"/>
      <c r="I46" s="56"/>
      <c r="J46" s="71"/>
      <c r="K46" s="71"/>
      <c r="L46" s="71"/>
      <c r="M46" s="71"/>
      <c r="N46" s="71"/>
      <c r="O46" s="71"/>
      <c r="P46" s="71"/>
      <c r="Q46" s="71"/>
    </row>
    <row r="47">
      <c r="B47" s="54"/>
      <c r="D47" s="50"/>
      <c r="E47" s="50"/>
      <c r="F47" s="50"/>
      <c r="G47" s="71"/>
      <c r="H47" s="14"/>
      <c r="I47" s="56"/>
      <c r="J47" s="71"/>
      <c r="K47" s="71"/>
      <c r="L47" s="71"/>
      <c r="M47" s="71"/>
      <c r="N47" s="71"/>
      <c r="O47" s="71"/>
      <c r="P47" s="71"/>
      <c r="Q47" s="71"/>
    </row>
    <row r="48">
      <c r="B48" s="54"/>
      <c r="D48" s="50"/>
      <c r="E48" s="50"/>
      <c r="F48" s="50"/>
      <c r="G48" s="71"/>
      <c r="H48" s="14"/>
      <c r="I48" s="56"/>
      <c r="J48" s="71"/>
      <c r="K48" s="71"/>
      <c r="L48" s="71"/>
      <c r="M48" s="71"/>
      <c r="N48" s="71"/>
      <c r="O48" s="71"/>
      <c r="P48" s="71"/>
      <c r="Q48" s="71"/>
    </row>
    <row r="49">
      <c r="B49" s="54"/>
      <c r="D49" s="50"/>
      <c r="E49" s="50"/>
      <c r="F49" s="50"/>
      <c r="G49" s="71"/>
      <c r="H49" s="14"/>
      <c r="I49" s="56"/>
      <c r="J49" s="71"/>
      <c r="K49" s="71"/>
      <c r="L49" s="71"/>
      <c r="M49" s="71"/>
      <c r="N49" s="71"/>
      <c r="O49" s="71"/>
      <c r="P49" s="71"/>
      <c r="Q49" s="71"/>
    </row>
    <row r="50">
      <c r="B50" s="54"/>
      <c r="D50" s="50"/>
      <c r="E50" s="50"/>
      <c r="F50" s="50"/>
      <c r="G50" s="71"/>
      <c r="H50" s="14"/>
      <c r="I50" s="56"/>
      <c r="J50" s="71"/>
      <c r="K50" s="71"/>
      <c r="L50" s="71"/>
      <c r="M50" s="71"/>
      <c r="N50" s="71"/>
      <c r="O50" s="71"/>
      <c r="P50" s="71"/>
      <c r="Q50" s="71"/>
    </row>
    <row r="51">
      <c r="B51" s="54"/>
      <c r="D51" s="50"/>
      <c r="E51" s="50"/>
      <c r="F51" s="50"/>
      <c r="G51" s="71"/>
      <c r="H51" s="14"/>
      <c r="I51" s="56"/>
      <c r="J51" s="71"/>
      <c r="K51" s="71"/>
      <c r="L51" s="71"/>
      <c r="M51" s="71"/>
      <c r="N51" s="71"/>
      <c r="O51" s="71"/>
      <c r="P51" s="71"/>
      <c r="Q51" s="71"/>
    </row>
    <row r="52">
      <c r="B52" s="54"/>
      <c r="D52" s="50"/>
      <c r="E52" s="50"/>
      <c r="F52" s="50"/>
      <c r="G52" s="71"/>
      <c r="H52" s="14"/>
      <c r="I52" s="56"/>
      <c r="J52" s="71"/>
      <c r="K52" s="71"/>
      <c r="L52" s="71"/>
      <c r="M52" s="71"/>
      <c r="N52" s="71"/>
      <c r="O52" s="71"/>
      <c r="P52" s="71"/>
      <c r="Q52" s="71"/>
    </row>
    <row r="53">
      <c r="B53" s="54"/>
      <c r="D53" s="50"/>
      <c r="E53" s="50"/>
      <c r="F53" s="50"/>
      <c r="G53" s="71"/>
      <c r="H53" s="14"/>
      <c r="I53" s="56"/>
      <c r="J53" s="71"/>
      <c r="K53" s="71"/>
      <c r="L53" s="71"/>
      <c r="M53" s="71"/>
      <c r="N53" s="71"/>
      <c r="O53" s="71"/>
      <c r="P53" s="71"/>
      <c r="Q53" s="71"/>
    </row>
    <row r="54">
      <c r="B54" s="54"/>
      <c r="D54" s="50"/>
      <c r="E54" s="50"/>
      <c r="F54" s="50"/>
      <c r="G54" s="71"/>
      <c r="H54" s="14"/>
      <c r="I54" s="56"/>
      <c r="J54" s="71"/>
      <c r="K54" s="71"/>
      <c r="L54" s="71"/>
      <c r="M54" s="71"/>
      <c r="N54" s="71"/>
      <c r="O54" s="71"/>
      <c r="P54" s="71"/>
      <c r="Q54" s="71"/>
    </row>
    <row r="55">
      <c r="B55" s="54"/>
      <c r="D55" s="50"/>
      <c r="E55" s="50"/>
      <c r="F55" s="50"/>
      <c r="G55" s="71"/>
      <c r="H55" s="14"/>
      <c r="I55" s="56"/>
      <c r="J55" s="71"/>
      <c r="K55" s="71"/>
      <c r="L55" s="71"/>
      <c r="M55" s="71"/>
      <c r="N55" s="71"/>
      <c r="O55" s="71"/>
      <c r="P55" s="71"/>
      <c r="Q55" s="71"/>
    </row>
    <row r="56">
      <c r="B56" s="54"/>
      <c r="D56" s="50"/>
      <c r="E56" s="50"/>
      <c r="F56" s="50"/>
      <c r="G56" s="71"/>
      <c r="H56" s="14"/>
      <c r="I56" s="56"/>
      <c r="J56" s="71"/>
      <c r="K56" s="71"/>
      <c r="L56" s="71"/>
      <c r="M56" s="71"/>
      <c r="N56" s="71"/>
      <c r="O56" s="71"/>
      <c r="P56" s="71"/>
      <c r="Q56" s="71"/>
    </row>
    <row r="57">
      <c r="B57" s="54"/>
      <c r="D57" s="50"/>
      <c r="E57" s="50"/>
      <c r="F57" s="50"/>
      <c r="G57" s="71"/>
      <c r="H57" s="14"/>
      <c r="I57" s="56"/>
      <c r="J57" s="71"/>
      <c r="K57" s="71"/>
      <c r="L57" s="71"/>
      <c r="M57" s="71"/>
      <c r="N57" s="71"/>
      <c r="O57" s="71"/>
      <c r="P57" s="71"/>
      <c r="Q57" s="71"/>
    </row>
    <row r="58">
      <c r="B58" s="54"/>
      <c r="D58" s="50"/>
      <c r="E58" s="50"/>
      <c r="F58" s="50"/>
      <c r="G58" s="71"/>
      <c r="H58" s="14"/>
      <c r="I58" s="56"/>
      <c r="J58" s="71"/>
      <c r="K58" s="71"/>
      <c r="L58" s="71"/>
      <c r="M58" s="71"/>
      <c r="N58" s="71"/>
      <c r="O58" s="71"/>
      <c r="P58" s="71"/>
      <c r="Q58" s="71"/>
    </row>
    <row r="59">
      <c r="B59" s="54"/>
      <c r="D59" s="50"/>
      <c r="E59" s="50"/>
      <c r="F59" s="50"/>
      <c r="G59" s="71"/>
      <c r="H59" s="14"/>
      <c r="I59" s="56"/>
      <c r="J59" s="71"/>
      <c r="K59" s="71"/>
      <c r="L59" s="71"/>
      <c r="M59" s="71"/>
      <c r="N59" s="71"/>
      <c r="O59" s="71"/>
      <c r="P59" s="71"/>
      <c r="Q59" s="71"/>
    </row>
    <row r="60">
      <c r="B60" s="54"/>
      <c r="D60" s="50"/>
      <c r="E60" s="50"/>
      <c r="F60" s="50"/>
      <c r="G60" s="71"/>
      <c r="H60" s="14"/>
      <c r="I60" s="56"/>
      <c r="J60" s="71"/>
      <c r="K60" s="71"/>
      <c r="L60" s="71"/>
      <c r="M60" s="71"/>
      <c r="N60" s="71"/>
      <c r="O60" s="71"/>
      <c r="P60" s="71"/>
      <c r="Q60" s="71"/>
    </row>
    <row r="61">
      <c r="B61" s="54"/>
      <c r="D61" s="50"/>
      <c r="E61" s="50"/>
      <c r="F61" s="50"/>
      <c r="G61" s="71"/>
      <c r="H61" s="14"/>
      <c r="I61" s="56"/>
      <c r="J61" s="71"/>
      <c r="K61" s="71"/>
      <c r="L61" s="71"/>
      <c r="M61" s="71"/>
      <c r="N61" s="71"/>
      <c r="O61" s="71"/>
      <c r="P61" s="71"/>
      <c r="Q61" s="71"/>
    </row>
    <row r="62">
      <c r="B62" s="54"/>
      <c r="D62" s="50"/>
      <c r="E62" s="50"/>
      <c r="F62" s="50"/>
      <c r="G62" s="71"/>
      <c r="H62" s="14"/>
      <c r="I62" s="56"/>
      <c r="J62" s="71"/>
      <c r="K62" s="71"/>
      <c r="L62" s="71"/>
      <c r="M62" s="71"/>
      <c r="N62" s="71"/>
      <c r="O62" s="71"/>
      <c r="P62" s="71"/>
      <c r="Q62" s="71"/>
    </row>
    <row r="63">
      <c r="B63" s="54"/>
      <c r="D63" s="50"/>
      <c r="E63" s="50"/>
      <c r="F63" s="50"/>
      <c r="G63" s="71"/>
      <c r="H63" s="14"/>
      <c r="I63" s="56"/>
      <c r="J63" s="71"/>
      <c r="K63" s="71"/>
      <c r="L63" s="71"/>
      <c r="M63" s="71"/>
      <c r="N63" s="71"/>
      <c r="O63" s="71"/>
      <c r="P63" s="71"/>
      <c r="Q63" s="71"/>
    </row>
    <row r="64">
      <c r="B64" s="54"/>
      <c r="D64" s="50"/>
      <c r="E64" s="50"/>
      <c r="F64" s="50"/>
      <c r="G64" s="71"/>
      <c r="H64" s="14"/>
      <c r="I64" s="56"/>
      <c r="J64" s="71"/>
      <c r="K64" s="71"/>
      <c r="L64" s="71"/>
      <c r="M64" s="71"/>
      <c r="N64" s="71"/>
      <c r="O64" s="71"/>
      <c r="P64" s="71"/>
      <c r="Q64" s="71"/>
    </row>
    <row r="65">
      <c r="B65" s="54"/>
      <c r="D65" s="50"/>
      <c r="E65" s="50"/>
      <c r="F65" s="50"/>
      <c r="G65" s="71"/>
      <c r="H65" s="14"/>
      <c r="I65" s="56"/>
      <c r="J65" s="71"/>
      <c r="K65" s="71"/>
      <c r="L65" s="71"/>
      <c r="M65" s="71"/>
      <c r="N65" s="71"/>
      <c r="O65" s="71"/>
      <c r="P65" s="71"/>
      <c r="Q65" s="71"/>
    </row>
    <row r="66">
      <c r="B66" s="54"/>
      <c r="D66" s="50"/>
      <c r="E66" s="50"/>
      <c r="F66" s="50"/>
      <c r="G66" s="71"/>
      <c r="H66" s="14"/>
      <c r="I66" s="56"/>
      <c r="J66" s="71"/>
      <c r="K66" s="71"/>
      <c r="L66" s="71"/>
      <c r="M66" s="71"/>
      <c r="N66" s="71"/>
      <c r="O66" s="71"/>
      <c r="P66" s="71"/>
      <c r="Q66" s="71"/>
    </row>
    <row r="67">
      <c r="B67" s="54"/>
      <c r="D67" s="50"/>
      <c r="E67" s="50"/>
      <c r="F67" s="50"/>
      <c r="G67" s="71"/>
      <c r="H67" s="14"/>
      <c r="I67" s="56"/>
      <c r="J67" s="71"/>
      <c r="K67" s="71"/>
      <c r="L67" s="71"/>
      <c r="M67" s="71"/>
      <c r="N67" s="71"/>
      <c r="O67" s="71"/>
      <c r="P67" s="71"/>
      <c r="Q67" s="71"/>
    </row>
    <row r="68">
      <c r="B68" s="54"/>
      <c r="D68" s="50"/>
      <c r="E68" s="50"/>
      <c r="F68" s="50"/>
      <c r="G68" s="71"/>
      <c r="H68" s="14"/>
      <c r="I68" s="56"/>
      <c r="J68" s="71"/>
      <c r="K68" s="71"/>
      <c r="L68" s="71"/>
      <c r="M68" s="71"/>
      <c r="N68" s="71"/>
      <c r="O68" s="71"/>
      <c r="P68" s="71"/>
      <c r="Q68" s="71"/>
    </row>
    <row r="69">
      <c r="B69" s="54"/>
      <c r="D69" s="50"/>
      <c r="E69" s="50"/>
      <c r="F69" s="50"/>
      <c r="G69" s="71"/>
      <c r="H69" s="14"/>
      <c r="I69" s="56"/>
      <c r="J69" s="71"/>
      <c r="K69" s="71"/>
      <c r="L69" s="71"/>
      <c r="M69" s="71"/>
      <c r="N69" s="71"/>
      <c r="O69" s="71"/>
      <c r="P69" s="71"/>
      <c r="Q69" s="71"/>
    </row>
    <row r="70">
      <c r="B70" s="54"/>
      <c r="D70" s="50"/>
      <c r="E70" s="50"/>
      <c r="F70" s="50"/>
      <c r="G70" s="71"/>
      <c r="H70" s="14"/>
      <c r="I70" s="56"/>
      <c r="J70" s="71"/>
      <c r="K70" s="71"/>
      <c r="L70" s="71"/>
      <c r="M70" s="71"/>
      <c r="N70" s="71"/>
      <c r="O70" s="71"/>
      <c r="P70" s="71"/>
      <c r="Q70" s="71"/>
    </row>
    <row r="71">
      <c r="B71" s="54"/>
      <c r="D71" s="50"/>
      <c r="E71" s="50"/>
      <c r="F71" s="50"/>
      <c r="G71" s="71"/>
      <c r="H71" s="14"/>
      <c r="I71" s="56"/>
      <c r="J71" s="71"/>
      <c r="K71" s="71"/>
      <c r="L71" s="71"/>
      <c r="M71" s="71"/>
      <c r="N71" s="71"/>
      <c r="O71" s="71"/>
      <c r="P71" s="71"/>
      <c r="Q71" s="71"/>
    </row>
    <row r="72">
      <c r="B72" s="54"/>
      <c r="D72" s="50"/>
      <c r="E72" s="50"/>
      <c r="F72" s="50"/>
      <c r="G72" s="71"/>
      <c r="H72" s="14"/>
      <c r="I72" s="56"/>
      <c r="J72" s="71"/>
      <c r="K72" s="71"/>
      <c r="L72" s="71"/>
      <c r="M72" s="71"/>
      <c r="N72" s="71"/>
      <c r="O72" s="71"/>
      <c r="P72" s="71"/>
      <c r="Q72" s="71"/>
    </row>
    <row r="73">
      <c r="B73" s="54"/>
      <c r="D73" s="50"/>
      <c r="E73" s="50"/>
      <c r="F73" s="50"/>
      <c r="G73" s="71"/>
      <c r="H73" s="14"/>
      <c r="I73" s="56"/>
      <c r="J73" s="71"/>
      <c r="K73" s="71"/>
      <c r="L73" s="71"/>
      <c r="M73" s="71"/>
      <c r="N73" s="71"/>
      <c r="O73" s="71"/>
      <c r="P73" s="71"/>
      <c r="Q73" s="71"/>
    </row>
    <row r="74">
      <c r="B74" s="54"/>
      <c r="D74" s="50"/>
      <c r="E74" s="50"/>
      <c r="F74" s="50"/>
      <c r="G74" s="71"/>
      <c r="H74" s="71"/>
      <c r="I74" s="56"/>
      <c r="J74" s="71"/>
      <c r="K74" s="71"/>
      <c r="L74" s="71"/>
      <c r="M74" s="71"/>
      <c r="N74" s="71"/>
      <c r="O74" s="71"/>
      <c r="P74" s="71"/>
      <c r="Q74" s="71"/>
    </row>
    <row r="75">
      <c r="B75" s="54"/>
      <c r="D75" s="50"/>
      <c r="E75" s="50"/>
      <c r="F75" s="50"/>
      <c r="G75" s="71"/>
      <c r="H75" s="71"/>
      <c r="I75" s="56"/>
      <c r="J75" s="71"/>
      <c r="K75" s="71"/>
      <c r="L75" s="71"/>
      <c r="M75" s="71"/>
      <c r="N75" s="71"/>
      <c r="O75" s="71"/>
      <c r="P75" s="71"/>
      <c r="Q75" s="71"/>
    </row>
    <row r="76">
      <c r="B76" s="54"/>
      <c r="D76" s="50"/>
      <c r="E76" s="50"/>
      <c r="F76" s="50"/>
      <c r="G76" s="71"/>
      <c r="H76" s="71"/>
      <c r="I76" s="56"/>
      <c r="J76" s="71"/>
      <c r="K76" s="71"/>
      <c r="L76" s="71"/>
      <c r="M76" s="71"/>
      <c r="N76" s="71"/>
      <c r="O76" s="71"/>
      <c r="P76" s="71"/>
      <c r="Q76" s="71"/>
    </row>
    <row r="77">
      <c r="B77" s="54"/>
      <c r="D77" s="50"/>
      <c r="E77" s="50"/>
      <c r="F77" s="50"/>
      <c r="G77" s="71"/>
      <c r="H77" s="71"/>
      <c r="I77" s="56"/>
      <c r="J77" s="71"/>
      <c r="K77" s="71"/>
      <c r="L77" s="71"/>
      <c r="M77" s="71"/>
      <c r="N77" s="71"/>
      <c r="O77" s="71"/>
      <c r="P77" s="71"/>
      <c r="Q77" s="71"/>
    </row>
    <row r="78">
      <c r="B78" s="54"/>
      <c r="D78" s="50"/>
      <c r="E78" s="50"/>
      <c r="F78" s="50"/>
      <c r="G78" s="71"/>
      <c r="H78" s="71"/>
      <c r="I78" s="56"/>
      <c r="J78" s="71"/>
      <c r="K78" s="71"/>
      <c r="L78" s="71"/>
      <c r="M78" s="71"/>
      <c r="N78" s="71"/>
      <c r="O78" s="71"/>
      <c r="P78" s="71"/>
      <c r="Q78" s="71"/>
    </row>
    <row r="79">
      <c r="B79" s="54"/>
      <c r="D79" s="50"/>
      <c r="E79" s="50"/>
      <c r="F79" s="50"/>
      <c r="G79" s="71"/>
      <c r="H79" s="71"/>
      <c r="I79" s="56"/>
      <c r="J79" s="71"/>
      <c r="K79" s="71"/>
      <c r="L79" s="71"/>
      <c r="M79" s="71"/>
      <c r="N79" s="71"/>
      <c r="O79" s="71"/>
      <c r="P79" s="71"/>
      <c r="Q79" s="71"/>
    </row>
    <row r="80">
      <c r="B80" s="54"/>
      <c r="D80" s="50"/>
      <c r="E80" s="50"/>
      <c r="F80" s="50"/>
      <c r="G80" s="71"/>
      <c r="H80" s="71"/>
      <c r="I80" s="56"/>
      <c r="J80" s="71"/>
      <c r="K80" s="71"/>
      <c r="L80" s="71"/>
      <c r="M80" s="71"/>
      <c r="N80" s="71"/>
      <c r="O80" s="71"/>
      <c r="P80" s="71"/>
      <c r="Q80" s="71"/>
    </row>
    <row r="81">
      <c r="B81" s="54"/>
      <c r="D81" s="50"/>
      <c r="E81" s="50"/>
      <c r="F81" s="50"/>
      <c r="G81" s="71"/>
      <c r="H81" s="71"/>
      <c r="I81" s="56"/>
      <c r="J81" s="71"/>
      <c r="K81" s="71"/>
      <c r="L81" s="71"/>
      <c r="M81" s="71"/>
      <c r="N81" s="71"/>
      <c r="O81" s="71"/>
      <c r="P81" s="71"/>
      <c r="Q81" s="71"/>
    </row>
    <row r="82">
      <c r="B82" s="54"/>
      <c r="D82" s="50"/>
      <c r="E82" s="50"/>
      <c r="F82" s="50"/>
      <c r="G82" s="71"/>
      <c r="H82" s="71"/>
      <c r="I82" s="56"/>
      <c r="J82" s="71"/>
      <c r="K82" s="71"/>
      <c r="L82" s="71"/>
      <c r="M82" s="71"/>
      <c r="N82" s="71"/>
      <c r="O82" s="71"/>
      <c r="P82" s="71"/>
      <c r="Q82" s="71"/>
    </row>
    <row r="83">
      <c r="B83" s="54"/>
      <c r="D83" s="50"/>
      <c r="E83" s="50"/>
      <c r="F83" s="50"/>
      <c r="G83" s="71"/>
      <c r="H83" s="71"/>
      <c r="I83" s="56"/>
      <c r="J83" s="71"/>
      <c r="K83" s="71"/>
      <c r="L83" s="71"/>
      <c r="M83" s="71"/>
      <c r="N83" s="71"/>
      <c r="O83" s="71"/>
      <c r="P83" s="71"/>
      <c r="Q83" s="71"/>
    </row>
    <row r="84">
      <c r="B84" s="54"/>
      <c r="D84" s="50"/>
      <c r="E84" s="50"/>
      <c r="F84" s="50"/>
      <c r="G84" s="71"/>
      <c r="H84" s="71"/>
      <c r="I84" s="56"/>
      <c r="J84" s="71"/>
      <c r="K84" s="71"/>
      <c r="L84" s="71"/>
      <c r="M84" s="71"/>
      <c r="N84" s="71"/>
      <c r="O84" s="71"/>
      <c r="P84" s="71"/>
      <c r="Q84" s="71"/>
    </row>
    <row r="85">
      <c r="B85" s="54"/>
      <c r="D85" s="50"/>
      <c r="E85" s="50"/>
      <c r="F85" s="50"/>
      <c r="G85" s="71"/>
      <c r="H85" s="71"/>
      <c r="I85" s="56"/>
      <c r="J85" s="71"/>
      <c r="K85" s="71"/>
      <c r="L85" s="71"/>
      <c r="M85" s="71"/>
      <c r="N85" s="71"/>
      <c r="O85" s="71"/>
      <c r="P85" s="71"/>
      <c r="Q85" s="71"/>
    </row>
    <row r="86">
      <c r="B86" s="54"/>
      <c r="D86" s="50"/>
      <c r="E86" s="50"/>
      <c r="F86" s="50"/>
      <c r="G86" s="71"/>
      <c r="H86" s="71"/>
      <c r="I86" s="56"/>
      <c r="J86" s="71"/>
      <c r="K86" s="71"/>
      <c r="L86" s="71"/>
      <c r="M86" s="71"/>
      <c r="N86" s="71"/>
      <c r="O86" s="71"/>
      <c r="P86" s="71"/>
      <c r="Q86" s="71"/>
    </row>
    <row r="87">
      <c r="B87" s="54"/>
      <c r="D87" s="50"/>
      <c r="E87" s="50"/>
      <c r="F87" s="50"/>
      <c r="G87" s="71"/>
      <c r="H87" s="71"/>
      <c r="I87" s="56"/>
      <c r="J87" s="71"/>
      <c r="K87" s="71"/>
      <c r="L87" s="71"/>
      <c r="M87" s="71"/>
      <c r="N87" s="71"/>
      <c r="O87" s="71"/>
      <c r="P87" s="71"/>
      <c r="Q87" s="71"/>
    </row>
    <row r="88">
      <c r="B88" s="54"/>
      <c r="D88" s="50"/>
      <c r="E88" s="50"/>
      <c r="F88" s="50"/>
      <c r="G88" s="71"/>
      <c r="H88" s="71"/>
      <c r="I88" s="56"/>
      <c r="J88" s="71"/>
      <c r="K88" s="71"/>
      <c r="L88" s="71"/>
      <c r="M88" s="71"/>
      <c r="N88" s="71"/>
      <c r="O88" s="71"/>
      <c r="P88" s="71"/>
      <c r="Q88" s="71"/>
    </row>
    <row r="89">
      <c r="B89" s="54"/>
      <c r="D89" s="50"/>
      <c r="E89" s="50"/>
      <c r="F89" s="50"/>
      <c r="G89" s="71"/>
      <c r="H89" s="71"/>
      <c r="I89" s="56"/>
      <c r="J89" s="71"/>
      <c r="K89" s="71"/>
      <c r="L89" s="71"/>
      <c r="M89" s="71"/>
      <c r="N89" s="71"/>
      <c r="O89" s="71"/>
      <c r="P89" s="71"/>
      <c r="Q89" s="71"/>
    </row>
    <row r="90">
      <c r="B90" s="54"/>
      <c r="D90" s="50"/>
      <c r="E90" s="50"/>
      <c r="F90" s="50"/>
      <c r="G90" s="71"/>
      <c r="H90" s="71"/>
      <c r="I90" s="56"/>
      <c r="J90" s="71"/>
      <c r="K90" s="71"/>
      <c r="L90" s="71"/>
      <c r="M90" s="71"/>
      <c r="N90" s="71"/>
      <c r="O90" s="71"/>
      <c r="P90" s="71"/>
      <c r="Q90" s="71"/>
    </row>
    <row r="91">
      <c r="B91" s="54"/>
      <c r="D91" s="50"/>
      <c r="E91" s="50"/>
      <c r="F91" s="50"/>
      <c r="G91" s="71"/>
      <c r="H91" s="71"/>
      <c r="I91" s="56"/>
      <c r="J91" s="71"/>
      <c r="K91" s="71"/>
      <c r="L91" s="71"/>
      <c r="M91" s="71"/>
      <c r="N91" s="71"/>
      <c r="O91" s="71"/>
      <c r="P91" s="71"/>
      <c r="Q91" s="71"/>
    </row>
    <row r="92">
      <c r="B92" s="54"/>
      <c r="D92" s="50"/>
      <c r="E92" s="50"/>
      <c r="F92" s="50"/>
      <c r="G92" s="71"/>
      <c r="H92" s="71"/>
      <c r="I92" s="56"/>
      <c r="J92" s="71"/>
      <c r="K92" s="71"/>
      <c r="L92" s="71"/>
      <c r="M92" s="71"/>
      <c r="N92" s="71"/>
      <c r="O92" s="71"/>
      <c r="P92" s="71"/>
      <c r="Q92" s="71"/>
    </row>
    <row r="93">
      <c r="B93" s="54"/>
      <c r="D93" s="50"/>
      <c r="E93" s="50"/>
      <c r="F93" s="50"/>
      <c r="G93" s="71"/>
      <c r="H93" s="71"/>
      <c r="I93" s="56"/>
      <c r="J93" s="71"/>
      <c r="K93" s="71"/>
      <c r="L93" s="71"/>
      <c r="M93" s="71"/>
      <c r="N93" s="71"/>
      <c r="O93" s="71"/>
      <c r="P93" s="71"/>
      <c r="Q93" s="71"/>
    </row>
    <row r="94">
      <c r="B94" s="54"/>
      <c r="D94" s="50"/>
      <c r="E94" s="50"/>
      <c r="F94" s="50"/>
      <c r="G94" s="71"/>
      <c r="H94" s="71"/>
      <c r="I94" s="56"/>
      <c r="J94" s="71"/>
      <c r="K94" s="71"/>
      <c r="L94" s="71"/>
      <c r="M94" s="71"/>
      <c r="N94" s="71"/>
      <c r="O94" s="71"/>
      <c r="P94" s="71"/>
      <c r="Q94" s="71"/>
    </row>
    <row r="95">
      <c r="B95" s="54"/>
      <c r="D95" s="50"/>
      <c r="E95" s="50"/>
      <c r="F95" s="50"/>
      <c r="G95" s="71"/>
      <c r="H95" s="71"/>
      <c r="I95" s="56"/>
      <c r="J95" s="71"/>
      <c r="K95" s="71"/>
      <c r="L95" s="71"/>
      <c r="M95" s="71"/>
      <c r="N95" s="71"/>
      <c r="O95" s="71"/>
      <c r="P95" s="71"/>
      <c r="Q95" s="71"/>
    </row>
    <row r="96">
      <c r="B96" s="54"/>
      <c r="D96" s="50"/>
      <c r="E96" s="50"/>
      <c r="F96" s="50"/>
      <c r="G96" s="71"/>
      <c r="H96" s="71"/>
      <c r="I96" s="56"/>
      <c r="J96" s="71"/>
      <c r="K96" s="71"/>
      <c r="L96" s="71"/>
      <c r="M96" s="71"/>
      <c r="N96" s="71"/>
      <c r="O96" s="71"/>
      <c r="P96" s="71"/>
      <c r="Q96" s="71"/>
    </row>
    <row r="97">
      <c r="B97" s="54"/>
      <c r="D97" s="50"/>
      <c r="E97" s="50"/>
      <c r="F97" s="50"/>
      <c r="G97" s="71"/>
      <c r="H97" s="71"/>
      <c r="I97" s="56"/>
      <c r="J97" s="71"/>
      <c r="K97" s="71"/>
      <c r="L97" s="71"/>
      <c r="M97" s="71"/>
      <c r="N97" s="71"/>
      <c r="O97" s="71"/>
      <c r="P97" s="71"/>
      <c r="Q97" s="71"/>
    </row>
    <row r="98">
      <c r="B98" s="54"/>
      <c r="D98" s="50"/>
      <c r="E98" s="50"/>
      <c r="F98" s="50"/>
      <c r="G98" s="71"/>
      <c r="H98" s="71"/>
      <c r="I98" s="56"/>
      <c r="J98" s="71"/>
      <c r="K98" s="71"/>
      <c r="L98" s="71"/>
      <c r="M98" s="71"/>
      <c r="N98" s="71"/>
      <c r="O98" s="71"/>
      <c r="P98" s="71"/>
      <c r="Q98" s="71"/>
    </row>
    <row r="99">
      <c r="B99" s="54"/>
      <c r="D99" s="50"/>
      <c r="E99" s="50"/>
      <c r="F99" s="50"/>
      <c r="G99" s="71"/>
      <c r="H99" s="71"/>
      <c r="I99" s="56"/>
      <c r="J99" s="71"/>
      <c r="K99" s="71"/>
      <c r="L99" s="71"/>
      <c r="M99" s="71"/>
      <c r="N99" s="71"/>
      <c r="O99" s="71"/>
      <c r="P99" s="71"/>
      <c r="Q99" s="71"/>
    </row>
    <row r="100">
      <c r="B100" s="54"/>
      <c r="D100" s="50"/>
      <c r="E100" s="50"/>
      <c r="F100" s="50"/>
      <c r="G100" s="71"/>
      <c r="H100" s="71"/>
      <c r="I100" s="56"/>
      <c r="J100" s="71"/>
      <c r="K100" s="71"/>
      <c r="L100" s="71"/>
      <c r="M100" s="71"/>
      <c r="N100" s="71"/>
      <c r="O100" s="71"/>
      <c r="P100" s="71"/>
      <c r="Q100" s="71"/>
    </row>
    <row r="101">
      <c r="B101" s="54"/>
      <c r="D101" s="50"/>
      <c r="E101" s="50"/>
      <c r="F101" s="50"/>
      <c r="G101" s="71"/>
      <c r="H101" s="71"/>
      <c r="I101" s="56"/>
      <c r="J101" s="71"/>
      <c r="K101" s="71"/>
      <c r="L101" s="71"/>
      <c r="M101" s="71"/>
      <c r="N101" s="71"/>
      <c r="O101" s="71"/>
      <c r="P101" s="71"/>
      <c r="Q101" s="71"/>
    </row>
    <row r="102">
      <c r="B102" s="54"/>
      <c r="D102" s="50"/>
      <c r="E102" s="50"/>
      <c r="F102" s="50"/>
      <c r="G102" s="71"/>
      <c r="H102" s="71"/>
      <c r="I102" s="56"/>
      <c r="J102" s="71"/>
      <c r="K102" s="71"/>
      <c r="L102" s="71"/>
      <c r="M102" s="71"/>
      <c r="N102" s="71"/>
      <c r="O102" s="71"/>
      <c r="P102" s="71"/>
      <c r="Q102" s="71"/>
    </row>
    <row r="103">
      <c r="B103" s="54"/>
      <c r="D103" s="50"/>
      <c r="E103" s="50"/>
      <c r="F103" s="50"/>
      <c r="G103" s="71"/>
      <c r="H103" s="71"/>
      <c r="I103" s="56"/>
      <c r="J103" s="71"/>
      <c r="K103" s="71"/>
      <c r="L103" s="71"/>
      <c r="M103" s="71"/>
      <c r="N103" s="71"/>
      <c r="O103" s="71"/>
      <c r="P103" s="71"/>
      <c r="Q103" s="71"/>
    </row>
    <row r="104">
      <c r="B104" s="54"/>
      <c r="D104" s="50"/>
      <c r="E104" s="50"/>
      <c r="F104" s="50"/>
      <c r="G104" s="71"/>
      <c r="H104" s="71"/>
      <c r="I104" s="56"/>
      <c r="J104" s="71"/>
      <c r="K104" s="71"/>
      <c r="L104" s="71"/>
      <c r="M104" s="71"/>
      <c r="N104" s="71"/>
      <c r="O104" s="71"/>
      <c r="P104" s="71"/>
      <c r="Q104" s="71"/>
    </row>
    <row r="105">
      <c r="B105" s="54"/>
      <c r="D105" s="50"/>
      <c r="E105" s="50"/>
      <c r="F105" s="50"/>
      <c r="G105" s="71"/>
      <c r="H105" s="71"/>
      <c r="I105" s="56"/>
      <c r="J105" s="71"/>
      <c r="K105" s="71"/>
      <c r="L105" s="71"/>
      <c r="M105" s="71"/>
      <c r="N105" s="71"/>
      <c r="O105" s="71"/>
      <c r="P105" s="71"/>
      <c r="Q105" s="71"/>
    </row>
    <row r="106">
      <c r="B106" s="54"/>
      <c r="D106" s="50"/>
      <c r="E106" s="50"/>
      <c r="F106" s="50"/>
      <c r="G106" s="71"/>
      <c r="H106" s="71"/>
      <c r="I106" s="56"/>
      <c r="J106" s="71"/>
      <c r="K106" s="71"/>
      <c r="L106" s="71"/>
      <c r="M106" s="71"/>
      <c r="N106" s="71"/>
      <c r="O106" s="71"/>
      <c r="P106" s="71"/>
      <c r="Q106" s="71"/>
    </row>
    <row r="107">
      <c r="B107" s="54"/>
      <c r="D107" s="50"/>
      <c r="E107" s="50"/>
      <c r="F107" s="50"/>
      <c r="G107" s="71"/>
      <c r="H107" s="71"/>
      <c r="I107" s="56"/>
      <c r="J107" s="71"/>
      <c r="K107" s="71"/>
      <c r="L107" s="71"/>
      <c r="M107" s="71"/>
      <c r="N107" s="71"/>
      <c r="O107" s="71"/>
      <c r="P107" s="71"/>
      <c r="Q107" s="71"/>
    </row>
    <row r="108">
      <c r="B108" s="54"/>
      <c r="D108" s="50"/>
      <c r="E108" s="50"/>
      <c r="F108" s="50"/>
      <c r="G108" s="71"/>
      <c r="H108" s="71"/>
      <c r="I108" s="56"/>
      <c r="J108" s="71"/>
      <c r="K108" s="71"/>
      <c r="L108" s="71"/>
      <c r="M108" s="71"/>
      <c r="N108" s="71"/>
      <c r="O108" s="71"/>
      <c r="P108" s="71"/>
      <c r="Q108" s="71"/>
    </row>
    <row r="109">
      <c r="B109" s="54"/>
      <c r="D109" s="50"/>
      <c r="E109" s="50"/>
      <c r="F109" s="50"/>
      <c r="G109" s="71"/>
      <c r="H109" s="71"/>
      <c r="I109" s="56"/>
      <c r="J109" s="71"/>
      <c r="K109" s="71"/>
      <c r="L109" s="71"/>
      <c r="M109" s="71"/>
      <c r="N109" s="71"/>
      <c r="O109" s="71"/>
      <c r="P109" s="71"/>
      <c r="Q109" s="71"/>
    </row>
    <row r="110">
      <c r="B110" s="54"/>
      <c r="D110" s="50"/>
      <c r="E110" s="50"/>
      <c r="F110" s="50"/>
      <c r="G110" s="71"/>
      <c r="H110" s="71"/>
      <c r="I110" s="56"/>
      <c r="J110" s="71"/>
      <c r="K110" s="71"/>
      <c r="L110" s="71"/>
      <c r="M110" s="71"/>
      <c r="N110" s="71"/>
      <c r="O110" s="71"/>
      <c r="P110" s="71"/>
      <c r="Q110" s="71"/>
    </row>
    <row r="111">
      <c r="B111" s="54"/>
      <c r="D111" s="50"/>
      <c r="E111" s="50"/>
      <c r="F111" s="50"/>
      <c r="G111" s="71"/>
      <c r="H111" s="71"/>
      <c r="I111" s="56"/>
      <c r="J111" s="71"/>
      <c r="K111" s="71"/>
      <c r="L111" s="71"/>
      <c r="M111" s="71"/>
      <c r="N111" s="71"/>
      <c r="O111" s="71"/>
      <c r="P111" s="71"/>
      <c r="Q111" s="71"/>
    </row>
    <row r="112">
      <c r="B112" s="54"/>
      <c r="D112" s="50"/>
      <c r="E112" s="50"/>
      <c r="F112" s="50"/>
      <c r="G112" s="71"/>
      <c r="H112" s="71"/>
      <c r="I112" s="56"/>
      <c r="J112" s="71"/>
      <c r="K112" s="71"/>
      <c r="L112" s="71"/>
      <c r="M112" s="71"/>
      <c r="N112" s="71"/>
      <c r="O112" s="71"/>
      <c r="P112" s="71"/>
      <c r="Q112" s="71"/>
    </row>
    <row r="113">
      <c r="B113" s="54"/>
      <c r="D113" s="50"/>
      <c r="E113" s="50"/>
      <c r="F113" s="50"/>
      <c r="G113" s="71"/>
      <c r="H113" s="71"/>
      <c r="I113" s="56"/>
      <c r="J113" s="71"/>
      <c r="K113" s="71"/>
      <c r="L113" s="71"/>
      <c r="M113" s="71"/>
      <c r="N113" s="71"/>
      <c r="O113" s="71"/>
      <c r="P113" s="71"/>
      <c r="Q113" s="71"/>
    </row>
    <row r="114">
      <c r="B114" s="54"/>
      <c r="D114" s="50"/>
      <c r="E114" s="50"/>
      <c r="F114" s="50"/>
      <c r="G114" s="71"/>
      <c r="H114" s="71"/>
      <c r="I114" s="56"/>
      <c r="J114" s="71"/>
      <c r="K114" s="71"/>
      <c r="L114" s="71"/>
      <c r="M114" s="71"/>
      <c r="N114" s="71"/>
      <c r="O114" s="71"/>
      <c r="P114" s="71"/>
      <c r="Q114" s="71"/>
    </row>
    <row r="115">
      <c r="B115" s="54"/>
      <c r="D115" s="50"/>
      <c r="E115" s="50"/>
      <c r="F115" s="50"/>
      <c r="G115" s="71"/>
      <c r="H115" s="71"/>
      <c r="I115" s="56"/>
      <c r="J115" s="71"/>
      <c r="K115" s="71"/>
      <c r="L115" s="71"/>
      <c r="M115" s="71"/>
      <c r="N115" s="71"/>
      <c r="O115" s="71"/>
      <c r="P115" s="71"/>
      <c r="Q115" s="71"/>
    </row>
    <row r="116">
      <c r="B116" s="54"/>
      <c r="D116" s="50"/>
      <c r="E116" s="50"/>
      <c r="F116" s="50"/>
      <c r="G116" s="71"/>
      <c r="H116" s="71"/>
      <c r="I116" s="56"/>
      <c r="J116" s="71"/>
      <c r="K116" s="71"/>
      <c r="L116" s="71"/>
      <c r="M116" s="71"/>
      <c r="N116" s="71"/>
      <c r="O116" s="71"/>
      <c r="P116" s="71"/>
      <c r="Q116" s="71"/>
    </row>
    <row r="117">
      <c r="B117" s="54"/>
      <c r="D117" s="50"/>
      <c r="E117" s="50"/>
      <c r="F117" s="50"/>
      <c r="G117" s="71"/>
      <c r="H117" s="71"/>
      <c r="I117" s="56"/>
      <c r="J117" s="71"/>
      <c r="K117" s="71"/>
      <c r="L117" s="71"/>
      <c r="M117" s="71"/>
      <c r="N117" s="71"/>
      <c r="O117" s="71"/>
      <c r="P117" s="71"/>
      <c r="Q117" s="71"/>
    </row>
    <row r="118">
      <c r="B118" s="54"/>
      <c r="D118" s="50"/>
      <c r="E118" s="50"/>
      <c r="F118" s="50"/>
      <c r="G118" s="71"/>
      <c r="H118" s="71"/>
      <c r="I118" s="56"/>
      <c r="J118" s="71"/>
      <c r="K118" s="71"/>
      <c r="L118" s="71"/>
      <c r="M118" s="71"/>
      <c r="N118" s="71"/>
      <c r="O118" s="71"/>
      <c r="P118" s="71"/>
      <c r="Q118" s="71"/>
    </row>
    <row r="119">
      <c r="B119" s="54"/>
      <c r="D119" s="50"/>
      <c r="E119" s="50"/>
      <c r="F119" s="50"/>
      <c r="G119" s="71"/>
      <c r="H119" s="71"/>
      <c r="I119" s="56"/>
      <c r="J119" s="71"/>
      <c r="K119" s="71"/>
      <c r="L119" s="71"/>
      <c r="M119" s="71"/>
      <c r="N119" s="71"/>
      <c r="O119" s="71"/>
      <c r="P119" s="71"/>
      <c r="Q119" s="71"/>
    </row>
    <row r="120">
      <c r="B120" s="54"/>
      <c r="D120" s="50"/>
      <c r="E120" s="50"/>
      <c r="F120" s="50"/>
      <c r="G120" s="71"/>
      <c r="H120" s="71"/>
      <c r="I120" s="56"/>
      <c r="J120" s="71"/>
      <c r="K120" s="71"/>
      <c r="L120" s="71"/>
      <c r="M120" s="71"/>
      <c r="N120" s="71"/>
      <c r="O120" s="71"/>
      <c r="P120" s="71"/>
      <c r="Q120" s="71"/>
    </row>
    <row r="121">
      <c r="B121" s="54"/>
      <c r="D121" s="50"/>
      <c r="E121" s="50"/>
      <c r="F121" s="50"/>
      <c r="G121" s="71"/>
      <c r="H121" s="71"/>
      <c r="I121" s="56"/>
      <c r="J121" s="71"/>
      <c r="K121" s="71"/>
      <c r="L121" s="71"/>
      <c r="M121" s="71"/>
      <c r="N121" s="71"/>
      <c r="O121" s="71"/>
      <c r="P121" s="71"/>
      <c r="Q121" s="71"/>
    </row>
    <row r="122">
      <c r="B122" s="54"/>
      <c r="D122" s="50"/>
      <c r="E122" s="50"/>
      <c r="F122" s="50"/>
      <c r="G122" s="71"/>
      <c r="H122" s="71"/>
      <c r="I122" s="56"/>
      <c r="J122" s="71"/>
      <c r="K122" s="71"/>
      <c r="L122" s="71"/>
      <c r="M122" s="71"/>
      <c r="N122" s="71"/>
      <c r="O122" s="71"/>
      <c r="P122" s="71"/>
      <c r="Q122" s="71"/>
    </row>
    <row r="123">
      <c r="B123" s="54"/>
      <c r="D123" s="50"/>
      <c r="E123" s="50"/>
      <c r="F123" s="50"/>
      <c r="G123" s="71"/>
      <c r="H123" s="71"/>
      <c r="I123" s="56"/>
      <c r="J123" s="71"/>
      <c r="K123" s="71"/>
      <c r="L123" s="71"/>
      <c r="M123" s="71"/>
      <c r="N123" s="71"/>
      <c r="O123" s="71"/>
      <c r="P123" s="71"/>
      <c r="Q123" s="71"/>
    </row>
    <row r="124">
      <c r="B124" s="54"/>
      <c r="D124" s="50"/>
      <c r="E124" s="50"/>
      <c r="F124" s="50"/>
      <c r="G124" s="71"/>
      <c r="H124" s="71"/>
      <c r="I124" s="56"/>
      <c r="J124" s="71"/>
      <c r="K124" s="71"/>
      <c r="L124" s="71"/>
      <c r="M124" s="71"/>
      <c r="N124" s="71"/>
      <c r="O124" s="71"/>
      <c r="P124" s="71"/>
      <c r="Q124" s="71"/>
    </row>
    <row r="125">
      <c r="B125" s="54"/>
      <c r="D125" s="56"/>
      <c r="E125" s="56"/>
      <c r="F125" s="56"/>
      <c r="G125" s="71"/>
      <c r="H125" s="71"/>
      <c r="I125" s="56"/>
      <c r="J125" s="71"/>
      <c r="K125" s="71"/>
      <c r="L125" s="71"/>
      <c r="M125" s="71"/>
      <c r="N125" s="71"/>
      <c r="O125" s="71"/>
      <c r="P125" s="71"/>
      <c r="Q125" s="71"/>
    </row>
    <row r="126">
      <c r="B126" s="54"/>
      <c r="D126" s="56"/>
      <c r="E126" s="56"/>
      <c r="F126" s="56"/>
      <c r="G126" s="71"/>
      <c r="H126" s="71"/>
      <c r="I126" s="56"/>
      <c r="J126" s="71"/>
      <c r="K126" s="71"/>
      <c r="L126" s="71"/>
      <c r="M126" s="71"/>
      <c r="N126" s="71"/>
      <c r="O126" s="71"/>
      <c r="P126" s="71"/>
      <c r="Q126" s="71"/>
    </row>
    <row r="127">
      <c r="B127" s="54"/>
      <c r="D127" s="56"/>
      <c r="E127" s="56"/>
      <c r="F127" s="56"/>
      <c r="G127" s="71"/>
      <c r="H127" s="71"/>
      <c r="I127" s="56"/>
      <c r="J127" s="71"/>
      <c r="K127" s="71"/>
      <c r="L127" s="71"/>
      <c r="M127" s="71"/>
      <c r="N127" s="71"/>
      <c r="O127" s="71"/>
      <c r="P127" s="71"/>
      <c r="Q127" s="71"/>
    </row>
    <row r="128">
      <c r="B128" s="54"/>
      <c r="D128" s="56"/>
      <c r="E128" s="56"/>
      <c r="F128" s="56"/>
      <c r="G128" s="71"/>
      <c r="H128" s="71"/>
      <c r="I128" s="56"/>
      <c r="J128" s="71"/>
      <c r="K128" s="71"/>
      <c r="L128" s="71"/>
      <c r="M128" s="71"/>
      <c r="N128" s="71"/>
      <c r="O128" s="71"/>
      <c r="P128" s="71"/>
      <c r="Q128" s="71"/>
    </row>
    <row r="129">
      <c r="B129" s="54"/>
      <c r="D129" s="56"/>
      <c r="E129" s="56"/>
      <c r="F129" s="56"/>
      <c r="G129" s="71"/>
      <c r="H129" s="71"/>
      <c r="I129" s="56"/>
      <c r="J129" s="71"/>
      <c r="K129" s="71"/>
      <c r="L129" s="71"/>
      <c r="M129" s="71"/>
      <c r="N129" s="71"/>
      <c r="O129" s="71"/>
      <c r="P129" s="71"/>
      <c r="Q129" s="71"/>
    </row>
    <row r="130">
      <c r="B130" s="54"/>
      <c r="D130" s="56"/>
      <c r="E130" s="56"/>
      <c r="F130" s="56"/>
      <c r="G130" s="71"/>
      <c r="H130" s="71"/>
      <c r="I130" s="56"/>
      <c r="J130" s="71"/>
      <c r="K130" s="71"/>
      <c r="L130" s="71"/>
      <c r="M130" s="71"/>
      <c r="N130" s="71"/>
      <c r="O130" s="71"/>
      <c r="P130" s="71"/>
      <c r="Q130" s="71"/>
    </row>
    <row r="131">
      <c r="B131" s="54"/>
      <c r="D131" s="56"/>
      <c r="E131" s="56"/>
      <c r="F131" s="56"/>
      <c r="G131" s="71"/>
      <c r="H131" s="71"/>
      <c r="I131" s="56"/>
      <c r="J131" s="71"/>
      <c r="K131" s="71"/>
      <c r="L131" s="71"/>
      <c r="M131" s="71"/>
      <c r="N131" s="71"/>
      <c r="O131" s="71"/>
      <c r="P131" s="71"/>
      <c r="Q131" s="71"/>
    </row>
    <row r="132">
      <c r="B132" s="54"/>
      <c r="D132" s="56"/>
      <c r="E132" s="56"/>
      <c r="F132" s="56"/>
      <c r="G132" s="71"/>
      <c r="H132" s="71"/>
      <c r="I132" s="56"/>
      <c r="J132" s="71"/>
      <c r="K132" s="71"/>
      <c r="L132" s="71"/>
      <c r="M132" s="71"/>
      <c r="N132" s="71"/>
      <c r="O132" s="71"/>
      <c r="P132" s="71"/>
      <c r="Q132" s="71"/>
    </row>
    <row r="133">
      <c r="B133" s="54"/>
      <c r="D133" s="56"/>
      <c r="E133" s="56"/>
      <c r="F133" s="56"/>
      <c r="G133" s="71"/>
      <c r="H133" s="71"/>
      <c r="I133" s="56"/>
      <c r="J133" s="71"/>
      <c r="K133" s="71"/>
      <c r="L133" s="71"/>
      <c r="M133" s="71"/>
      <c r="N133" s="71"/>
      <c r="O133" s="71"/>
      <c r="P133" s="71"/>
      <c r="Q133" s="71"/>
    </row>
    <row r="134">
      <c r="B134" s="54"/>
      <c r="D134" s="56"/>
      <c r="E134" s="56"/>
      <c r="F134" s="56"/>
      <c r="G134" s="71"/>
      <c r="H134" s="71"/>
      <c r="I134" s="56"/>
      <c r="J134" s="71"/>
      <c r="K134" s="71"/>
      <c r="L134" s="71"/>
      <c r="M134" s="71"/>
      <c r="N134" s="71"/>
      <c r="O134" s="71"/>
      <c r="P134" s="71"/>
      <c r="Q134" s="71"/>
    </row>
    <row r="135">
      <c r="B135" s="54"/>
      <c r="D135" s="56"/>
      <c r="E135" s="56"/>
      <c r="F135" s="56"/>
      <c r="G135" s="71"/>
      <c r="H135" s="71"/>
      <c r="I135" s="56"/>
      <c r="J135" s="71"/>
      <c r="K135" s="71"/>
      <c r="L135" s="71"/>
      <c r="M135" s="71"/>
      <c r="N135" s="71"/>
      <c r="O135" s="71"/>
      <c r="P135" s="71"/>
      <c r="Q135" s="71"/>
    </row>
    <row r="136">
      <c r="B136" s="54"/>
      <c r="D136" s="56"/>
      <c r="E136" s="56"/>
      <c r="F136" s="56"/>
      <c r="G136" s="71"/>
      <c r="H136" s="71"/>
      <c r="I136" s="56"/>
      <c r="J136" s="71"/>
      <c r="K136" s="71"/>
      <c r="L136" s="71"/>
      <c r="M136" s="71"/>
      <c r="N136" s="71"/>
      <c r="O136" s="71"/>
      <c r="P136" s="71"/>
      <c r="Q136" s="71"/>
    </row>
    <row r="137">
      <c r="B137" s="54"/>
      <c r="D137" s="56"/>
      <c r="E137" s="56"/>
      <c r="F137" s="56"/>
      <c r="G137" s="71"/>
      <c r="H137" s="71"/>
      <c r="I137" s="56"/>
      <c r="J137" s="71"/>
      <c r="K137" s="71"/>
      <c r="L137" s="71"/>
      <c r="M137" s="71"/>
      <c r="N137" s="71"/>
      <c r="O137" s="71"/>
      <c r="P137" s="71"/>
      <c r="Q137" s="71"/>
    </row>
    <row r="138">
      <c r="B138" s="54"/>
      <c r="D138" s="56"/>
      <c r="E138" s="56"/>
      <c r="F138" s="56"/>
      <c r="G138" s="71"/>
      <c r="H138" s="71"/>
      <c r="I138" s="56"/>
      <c r="J138" s="71"/>
      <c r="K138" s="71"/>
      <c r="L138" s="71"/>
      <c r="M138" s="71"/>
      <c r="N138" s="71"/>
      <c r="O138" s="71"/>
      <c r="P138" s="71"/>
      <c r="Q138" s="71"/>
    </row>
    <row r="139">
      <c r="B139" s="54"/>
      <c r="D139" s="56"/>
      <c r="E139" s="56"/>
      <c r="F139" s="56"/>
      <c r="G139" s="71"/>
      <c r="H139" s="71"/>
      <c r="I139" s="56"/>
      <c r="J139" s="71"/>
      <c r="K139" s="71"/>
      <c r="L139" s="71"/>
      <c r="M139" s="71"/>
      <c r="N139" s="71"/>
      <c r="O139" s="71"/>
      <c r="P139" s="71"/>
      <c r="Q139" s="71"/>
    </row>
    <row r="140">
      <c r="B140" s="54"/>
      <c r="D140" s="56"/>
      <c r="E140" s="56"/>
      <c r="F140" s="56"/>
      <c r="G140" s="71"/>
      <c r="H140" s="71"/>
      <c r="I140" s="56"/>
      <c r="J140" s="71"/>
      <c r="K140" s="71"/>
      <c r="L140" s="71"/>
      <c r="M140" s="71"/>
      <c r="N140" s="71"/>
      <c r="O140" s="71"/>
      <c r="P140" s="71"/>
      <c r="Q140" s="71"/>
    </row>
    <row r="141">
      <c r="B141" s="54"/>
      <c r="D141" s="56"/>
      <c r="E141" s="56"/>
      <c r="F141" s="56"/>
      <c r="G141" s="71"/>
      <c r="H141" s="71"/>
      <c r="I141" s="56"/>
      <c r="J141" s="71"/>
      <c r="K141" s="71"/>
      <c r="L141" s="71"/>
      <c r="M141" s="71"/>
      <c r="N141" s="71"/>
      <c r="O141" s="71"/>
      <c r="P141" s="71"/>
      <c r="Q141" s="71"/>
    </row>
    <row r="142">
      <c r="B142" s="54"/>
      <c r="D142" s="56"/>
      <c r="E142" s="56"/>
      <c r="F142" s="56"/>
      <c r="G142" s="71"/>
      <c r="H142" s="71"/>
      <c r="I142" s="56"/>
      <c r="J142" s="71"/>
      <c r="K142" s="71"/>
      <c r="L142" s="71"/>
      <c r="M142" s="71"/>
      <c r="N142" s="71"/>
      <c r="O142" s="71"/>
      <c r="P142" s="71"/>
      <c r="Q142" s="71"/>
    </row>
    <row r="143">
      <c r="B143" s="54"/>
      <c r="D143" s="56"/>
      <c r="E143" s="56"/>
      <c r="F143" s="56"/>
      <c r="G143" s="71"/>
      <c r="H143" s="71"/>
      <c r="I143" s="56"/>
      <c r="J143" s="71"/>
      <c r="K143" s="71"/>
      <c r="L143" s="71"/>
      <c r="M143" s="71"/>
      <c r="N143" s="71"/>
      <c r="O143" s="71"/>
      <c r="P143" s="71"/>
      <c r="Q143" s="71"/>
    </row>
    <row r="144">
      <c r="B144" s="54"/>
      <c r="D144" s="56"/>
      <c r="E144" s="56"/>
      <c r="F144" s="56"/>
      <c r="G144" s="71"/>
      <c r="H144" s="71"/>
      <c r="I144" s="56"/>
      <c r="J144" s="71"/>
      <c r="K144" s="71"/>
      <c r="L144" s="71"/>
      <c r="M144" s="71"/>
      <c r="N144" s="71"/>
      <c r="O144" s="71"/>
      <c r="P144" s="71"/>
      <c r="Q144" s="71"/>
    </row>
    <row r="145">
      <c r="B145" s="54"/>
      <c r="D145" s="56"/>
      <c r="E145" s="56"/>
      <c r="F145" s="56"/>
      <c r="G145" s="71"/>
      <c r="H145" s="71"/>
      <c r="I145" s="56"/>
      <c r="J145" s="71"/>
      <c r="K145" s="71"/>
      <c r="L145" s="71"/>
      <c r="M145" s="71"/>
      <c r="N145" s="71"/>
      <c r="O145" s="71"/>
      <c r="P145" s="71"/>
      <c r="Q145" s="71"/>
    </row>
    <row r="146">
      <c r="B146" s="54"/>
      <c r="D146" s="56"/>
      <c r="E146" s="56"/>
      <c r="F146" s="56"/>
      <c r="G146" s="71"/>
      <c r="H146" s="71"/>
      <c r="I146" s="56"/>
      <c r="J146" s="71"/>
      <c r="K146" s="71"/>
      <c r="L146" s="71"/>
      <c r="M146" s="71"/>
      <c r="N146" s="71"/>
      <c r="O146" s="71"/>
      <c r="P146" s="71"/>
      <c r="Q146" s="71"/>
    </row>
    <row r="147">
      <c r="B147" s="54"/>
      <c r="D147" s="56"/>
      <c r="E147" s="56"/>
      <c r="F147" s="56"/>
      <c r="G147" s="71"/>
      <c r="H147" s="71"/>
      <c r="I147" s="56"/>
      <c r="J147" s="71"/>
      <c r="K147" s="71"/>
      <c r="L147" s="71"/>
      <c r="M147" s="71"/>
      <c r="N147" s="71"/>
      <c r="O147" s="71"/>
      <c r="P147" s="71"/>
      <c r="Q147" s="71"/>
    </row>
    <row r="148">
      <c r="B148" s="54"/>
      <c r="D148" s="56"/>
      <c r="E148" s="56"/>
      <c r="F148" s="56"/>
      <c r="G148" s="71"/>
      <c r="H148" s="71"/>
      <c r="I148" s="56"/>
      <c r="J148" s="71"/>
      <c r="K148" s="71"/>
      <c r="L148" s="71"/>
      <c r="M148" s="71"/>
      <c r="N148" s="71"/>
      <c r="O148" s="71"/>
      <c r="P148" s="71"/>
      <c r="Q148" s="71"/>
    </row>
    <row r="149">
      <c r="B149" s="54"/>
      <c r="D149" s="56"/>
      <c r="E149" s="56"/>
      <c r="F149" s="56"/>
      <c r="G149" s="71"/>
      <c r="H149" s="71"/>
      <c r="I149" s="56"/>
      <c r="J149" s="71"/>
      <c r="K149" s="71"/>
      <c r="L149" s="71"/>
      <c r="M149" s="71"/>
      <c r="N149" s="71"/>
      <c r="O149" s="71"/>
      <c r="P149" s="71"/>
      <c r="Q149" s="71"/>
    </row>
    <row r="150">
      <c r="B150" s="54"/>
      <c r="D150" s="56"/>
      <c r="E150" s="56"/>
      <c r="F150" s="56"/>
      <c r="G150" s="71"/>
      <c r="H150" s="71"/>
      <c r="I150" s="56"/>
      <c r="J150" s="71"/>
      <c r="K150" s="71"/>
      <c r="L150" s="71"/>
      <c r="M150" s="71"/>
      <c r="N150" s="71"/>
      <c r="O150" s="71"/>
      <c r="P150" s="71"/>
      <c r="Q150" s="71"/>
    </row>
    <row r="151">
      <c r="B151" s="54"/>
      <c r="D151" s="56"/>
      <c r="E151" s="56"/>
      <c r="F151" s="56"/>
      <c r="G151" s="71"/>
      <c r="H151" s="71"/>
      <c r="I151" s="56"/>
      <c r="J151" s="71"/>
      <c r="K151" s="71"/>
      <c r="L151" s="71"/>
      <c r="M151" s="71"/>
      <c r="N151" s="71"/>
      <c r="O151" s="71"/>
      <c r="P151" s="71"/>
      <c r="Q151" s="71"/>
    </row>
    <row r="152">
      <c r="B152" s="54"/>
      <c r="D152" s="56"/>
      <c r="E152" s="56"/>
      <c r="F152" s="56"/>
      <c r="G152" s="71"/>
      <c r="H152" s="71"/>
      <c r="I152" s="56"/>
      <c r="J152" s="71"/>
      <c r="K152" s="71"/>
      <c r="L152" s="71"/>
      <c r="M152" s="71"/>
      <c r="N152" s="71"/>
      <c r="O152" s="71"/>
      <c r="P152" s="71"/>
      <c r="Q152" s="71"/>
    </row>
    <row r="153">
      <c r="B153" s="54"/>
      <c r="D153" s="56"/>
      <c r="E153" s="56"/>
      <c r="F153" s="56"/>
      <c r="G153" s="71"/>
      <c r="H153" s="71"/>
      <c r="I153" s="56"/>
      <c r="J153" s="71"/>
      <c r="K153" s="71"/>
      <c r="L153" s="71"/>
      <c r="M153" s="71"/>
      <c r="N153" s="71"/>
      <c r="O153" s="71"/>
      <c r="P153" s="71"/>
      <c r="Q153" s="71"/>
    </row>
    <row r="154">
      <c r="B154" s="54"/>
      <c r="D154" s="56"/>
      <c r="E154" s="56"/>
      <c r="F154" s="56"/>
      <c r="G154" s="71"/>
      <c r="H154" s="71"/>
      <c r="I154" s="56"/>
      <c r="J154" s="71"/>
      <c r="K154" s="71"/>
      <c r="L154" s="71"/>
      <c r="M154" s="71"/>
      <c r="N154" s="71"/>
      <c r="O154" s="71"/>
      <c r="P154" s="71"/>
      <c r="Q154" s="71"/>
    </row>
    <row r="155">
      <c r="B155" s="54"/>
      <c r="D155" s="56"/>
      <c r="E155" s="56"/>
      <c r="F155" s="56"/>
      <c r="G155" s="71"/>
      <c r="H155" s="71"/>
      <c r="I155" s="56"/>
      <c r="J155" s="71"/>
      <c r="K155" s="71"/>
      <c r="L155" s="71"/>
      <c r="M155" s="71"/>
      <c r="N155" s="71"/>
      <c r="O155" s="71"/>
      <c r="P155" s="71"/>
      <c r="Q155" s="71"/>
    </row>
    <row r="156">
      <c r="B156" s="54"/>
      <c r="D156" s="56"/>
      <c r="E156" s="56"/>
      <c r="F156" s="56"/>
      <c r="G156" s="71"/>
      <c r="H156" s="71"/>
      <c r="I156" s="56"/>
      <c r="J156" s="71"/>
      <c r="K156" s="71"/>
      <c r="L156" s="71"/>
      <c r="M156" s="71"/>
      <c r="N156" s="71"/>
      <c r="O156" s="71"/>
      <c r="P156" s="71"/>
      <c r="Q156" s="71"/>
    </row>
    <row r="157">
      <c r="B157" s="54"/>
      <c r="D157" s="56"/>
      <c r="E157" s="56"/>
      <c r="F157" s="56"/>
      <c r="G157" s="71"/>
      <c r="H157" s="71"/>
      <c r="I157" s="56"/>
      <c r="J157" s="71"/>
      <c r="K157" s="71"/>
      <c r="L157" s="71"/>
      <c r="M157" s="71"/>
      <c r="N157" s="71"/>
      <c r="O157" s="71"/>
      <c r="P157" s="71"/>
      <c r="Q157" s="71"/>
    </row>
    <row r="158">
      <c r="B158" s="54"/>
      <c r="D158" s="56"/>
      <c r="E158" s="56"/>
      <c r="F158" s="56"/>
      <c r="G158" s="71"/>
      <c r="H158" s="71"/>
      <c r="I158" s="56"/>
      <c r="J158" s="71"/>
      <c r="K158" s="71"/>
      <c r="L158" s="71"/>
      <c r="M158" s="71"/>
      <c r="N158" s="71"/>
      <c r="O158" s="71"/>
      <c r="P158" s="71"/>
      <c r="Q158" s="71"/>
    </row>
    <row r="159">
      <c r="B159" s="54"/>
      <c r="D159" s="56"/>
      <c r="E159" s="56"/>
      <c r="F159" s="56"/>
      <c r="G159" s="71"/>
      <c r="H159" s="71"/>
      <c r="I159" s="56"/>
      <c r="J159" s="71"/>
      <c r="K159" s="71"/>
      <c r="L159" s="71"/>
      <c r="M159" s="71"/>
      <c r="N159" s="71"/>
      <c r="O159" s="71"/>
      <c r="P159" s="71"/>
      <c r="Q159" s="71"/>
    </row>
    <row r="160">
      <c r="B160" s="54"/>
      <c r="D160" s="56"/>
      <c r="E160" s="56"/>
      <c r="F160" s="56"/>
      <c r="G160" s="71"/>
      <c r="H160" s="71"/>
      <c r="I160" s="56"/>
      <c r="J160" s="71"/>
      <c r="K160" s="71"/>
      <c r="L160" s="71"/>
      <c r="M160" s="71"/>
      <c r="N160" s="71"/>
      <c r="O160" s="71"/>
      <c r="P160" s="71"/>
      <c r="Q160" s="71"/>
    </row>
    <row r="161">
      <c r="B161" s="54"/>
      <c r="D161" s="56"/>
      <c r="E161" s="56"/>
      <c r="F161" s="56"/>
      <c r="G161" s="71"/>
      <c r="H161" s="71"/>
      <c r="I161" s="56"/>
      <c r="J161" s="71"/>
      <c r="K161" s="71"/>
      <c r="L161" s="71"/>
      <c r="M161" s="71"/>
      <c r="N161" s="71"/>
      <c r="O161" s="71"/>
      <c r="P161" s="71"/>
      <c r="Q161" s="71"/>
    </row>
    <row r="162">
      <c r="B162" s="54"/>
      <c r="D162" s="56"/>
      <c r="E162" s="56"/>
      <c r="F162" s="56"/>
      <c r="G162" s="71"/>
      <c r="H162" s="71"/>
      <c r="I162" s="56"/>
      <c r="J162" s="71"/>
      <c r="K162" s="71"/>
      <c r="L162" s="71"/>
      <c r="M162" s="71"/>
      <c r="N162" s="71"/>
      <c r="O162" s="71"/>
      <c r="P162" s="71"/>
      <c r="Q162" s="71"/>
    </row>
    <row r="163">
      <c r="B163" s="54"/>
      <c r="D163" s="56"/>
      <c r="E163" s="56"/>
      <c r="F163" s="56"/>
      <c r="G163" s="71"/>
      <c r="H163" s="71"/>
      <c r="I163" s="56"/>
      <c r="J163" s="71"/>
      <c r="K163" s="71"/>
      <c r="L163" s="71"/>
      <c r="M163" s="71"/>
      <c r="N163" s="71"/>
      <c r="O163" s="71"/>
      <c r="P163" s="71"/>
      <c r="Q163" s="71"/>
    </row>
    <row r="164">
      <c r="B164" s="54"/>
      <c r="D164" s="56"/>
      <c r="E164" s="56"/>
      <c r="F164" s="56"/>
      <c r="G164" s="71"/>
      <c r="H164" s="71"/>
      <c r="I164" s="56"/>
      <c r="J164" s="71"/>
      <c r="K164" s="71"/>
      <c r="L164" s="71"/>
      <c r="M164" s="71"/>
      <c r="N164" s="71"/>
      <c r="O164" s="71"/>
      <c r="P164" s="71"/>
      <c r="Q164" s="71"/>
    </row>
    <row r="165">
      <c r="B165" s="54"/>
      <c r="D165" s="56"/>
      <c r="E165" s="56"/>
      <c r="F165" s="56"/>
      <c r="G165" s="71"/>
      <c r="H165" s="71"/>
      <c r="I165" s="56"/>
      <c r="J165" s="71"/>
      <c r="K165" s="71"/>
      <c r="L165" s="71"/>
      <c r="M165" s="71"/>
      <c r="N165" s="71"/>
      <c r="O165" s="71"/>
      <c r="P165" s="71"/>
      <c r="Q165" s="71"/>
    </row>
    <row r="166">
      <c r="B166" s="54"/>
      <c r="D166" s="56"/>
      <c r="E166" s="56"/>
      <c r="F166" s="56"/>
      <c r="G166" s="71"/>
      <c r="H166" s="71"/>
      <c r="I166" s="56"/>
      <c r="J166" s="71"/>
      <c r="K166" s="71"/>
      <c r="L166" s="71"/>
      <c r="M166" s="71"/>
      <c r="N166" s="71"/>
      <c r="O166" s="71"/>
      <c r="P166" s="71"/>
      <c r="Q166" s="71"/>
    </row>
    <row r="167">
      <c r="B167" s="54"/>
      <c r="D167" s="56"/>
      <c r="E167" s="56"/>
      <c r="F167" s="56"/>
      <c r="G167" s="71"/>
      <c r="H167" s="71"/>
      <c r="I167" s="56"/>
      <c r="J167" s="71"/>
      <c r="K167" s="71"/>
      <c r="L167" s="71"/>
      <c r="M167" s="71"/>
      <c r="N167" s="71"/>
      <c r="O167" s="71"/>
      <c r="P167" s="71"/>
      <c r="Q167" s="71"/>
    </row>
    <row r="168">
      <c r="B168" s="54"/>
      <c r="D168" s="56"/>
      <c r="E168" s="56"/>
      <c r="F168" s="56"/>
      <c r="G168" s="71"/>
      <c r="H168" s="71"/>
      <c r="I168" s="56"/>
      <c r="J168" s="71"/>
      <c r="K168" s="71"/>
      <c r="L168" s="71"/>
      <c r="M168" s="71"/>
      <c r="N168" s="71"/>
      <c r="O168" s="71"/>
      <c r="P168" s="71"/>
      <c r="Q168" s="71"/>
    </row>
    <row r="169">
      <c r="B169" s="54"/>
      <c r="D169" s="56"/>
      <c r="E169" s="56"/>
      <c r="F169" s="56"/>
      <c r="G169" s="71"/>
      <c r="H169" s="71"/>
      <c r="I169" s="56"/>
      <c r="J169" s="71"/>
      <c r="K169" s="71"/>
      <c r="L169" s="71"/>
      <c r="M169" s="71"/>
      <c r="N169" s="71"/>
      <c r="O169" s="71"/>
      <c r="P169" s="71"/>
      <c r="Q169" s="71"/>
    </row>
    <row r="170">
      <c r="B170" s="54"/>
      <c r="D170" s="56"/>
      <c r="E170" s="56"/>
      <c r="F170" s="56"/>
      <c r="G170" s="71"/>
      <c r="H170" s="71"/>
      <c r="I170" s="56"/>
      <c r="J170" s="71"/>
      <c r="K170" s="71"/>
      <c r="L170" s="71"/>
      <c r="M170" s="71"/>
      <c r="N170" s="71"/>
      <c r="O170" s="71"/>
      <c r="P170" s="71"/>
      <c r="Q170" s="71"/>
    </row>
    <row r="171">
      <c r="B171" s="54"/>
      <c r="D171" s="56"/>
      <c r="E171" s="56"/>
      <c r="F171" s="56"/>
      <c r="G171" s="71"/>
      <c r="H171" s="71"/>
      <c r="I171" s="56"/>
      <c r="J171" s="71"/>
      <c r="K171" s="71"/>
      <c r="L171" s="71"/>
      <c r="M171" s="71"/>
      <c r="N171" s="71"/>
      <c r="O171" s="71"/>
      <c r="P171" s="71"/>
      <c r="Q171" s="71"/>
    </row>
    <row r="172">
      <c r="B172" s="54"/>
      <c r="D172" s="56"/>
      <c r="E172" s="56"/>
      <c r="F172" s="56"/>
      <c r="G172" s="71"/>
      <c r="H172" s="71"/>
      <c r="I172" s="56"/>
      <c r="J172" s="71"/>
      <c r="K172" s="71"/>
      <c r="L172" s="71"/>
      <c r="M172" s="71"/>
      <c r="N172" s="71"/>
      <c r="O172" s="71"/>
      <c r="P172" s="71"/>
      <c r="Q172" s="71"/>
    </row>
    <row r="173">
      <c r="B173" s="54"/>
      <c r="D173" s="56"/>
      <c r="E173" s="56"/>
      <c r="F173" s="56"/>
      <c r="G173" s="71"/>
      <c r="H173" s="71"/>
      <c r="I173" s="56"/>
      <c r="J173" s="71"/>
      <c r="K173" s="71"/>
      <c r="L173" s="71"/>
      <c r="M173" s="71"/>
      <c r="N173" s="71"/>
      <c r="O173" s="71"/>
      <c r="P173" s="71"/>
      <c r="Q173" s="71"/>
    </row>
    <row r="174">
      <c r="B174" s="54"/>
      <c r="D174" s="56"/>
      <c r="E174" s="56"/>
      <c r="F174" s="56"/>
      <c r="G174" s="71"/>
      <c r="H174" s="71"/>
      <c r="I174" s="56"/>
      <c r="J174" s="71"/>
      <c r="K174" s="71"/>
      <c r="L174" s="71"/>
      <c r="M174" s="71"/>
      <c r="N174" s="71"/>
      <c r="O174" s="71"/>
      <c r="P174" s="71"/>
      <c r="Q174" s="71"/>
    </row>
    <row r="175">
      <c r="B175" s="54"/>
      <c r="D175" s="56"/>
      <c r="E175" s="56"/>
      <c r="F175" s="56"/>
      <c r="G175" s="71"/>
      <c r="H175" s="71"/>
      <c r="I175" s="56"/>
      <c r="J175" s="71"/>
      <c r="K175" s="71"/>
      <c r="L175" s="71"/>
      <c r="M175" s="71"/>
      <c r="N175" s="71"/>
      <c r="O175" s="71"/>
      <c r="P175" s="71"/>
      <c r="Q175" s="71"/>
    </row>
    <row r="176">
      <c r="B176" s="54"/>
      <c r="D176" s="56"/>
      <c r="E176" s="56"/>
      <c r="F176" s="56"/>
      <c r="G176" s="71"/>
      <c r="H176" s="71"/>
      <c r="I176" s="56"/>
      <c r="J176" s="71"/>
      <c r="K176" s="71"/>
      <c r="L176" s="71"/>
      <c r="M176" s="71"/>
      <c r="N176" s="71"/>
      <c r="O176" s="71"/>
      <c r="P176" s="71"/>
      <c r="Q176" s="71"/>
    </row>
    <row r="177">
      <c r="B177" s="54"/>
      <c r="D177" s="54"/>
      <c r="E177" s="54"/>
      <c r="F177" s="54"/>
      <c r="I177" s="54"/>
    </row>
    <row r="178">
      <c r="B178" s="54"/>
      <c r="D178" s="54"/>
      <c r="E178" s="54"/>
      <c r="F178" s="54"/>
      <c r="I178" s="54"/>
    </row>
    <row r="179">
      <c r="B179" s="54"/>
      <c r="D179" s="54"/>
      <c r="E179" s="54"/>
      <c r="F179" s="54"/>
      <c r="I179" s="54"/>
    </row>
    <row r="180">
      <c r="B180" s="54"/>
      <c r="D180" s="54"/>
      <c r="E180" s="54"/>
      <c r="F180" s="54"/>
      <c r="I180" s="54"/>
    </row>
    <row r="181">
      <c r="B181" s="54"/>
      <c r="D181" s="54"/>
      <c r="E181" s="54"/>
      <c r="F181" s="54"/>
      <c r="I181" s="54"/>
    </row>
    <row r="182">
      <c r="B182" s="54"/>
      <c r="D182" s="54"/>
      <c r="E182" s="54"/>
      <c r="F182" s="54"/>
      <c r="I182" s="54"/>
    </row>
    <row r="183">
      <c r="B183" s="54"/>
      <c r="D183" s="54"/>
      <c r="E183" s="54"/>
      <c r="F183" s="54"/>
      <c r="I183" s="54"/>
    </row>
    <row r="184">
      <c r="B184" s="54"/>
      <c r="D184" s="54"/>
      <c r="E184" s="54"/>
      <c r="F184" s="54"/>
      <c r="I184" s="54"/>
    </row>
    <row r="185">
      <c r="B185" s="54"/>
      <c r="D185" s="54"/>
      <c r="E185" s="54"/>
      <c r="F185" s="54"/>
      <c r="I185" s="54"/>
    </row>
    <row r="186">
      <c r="B186" s="54"/>
      <c r="D186" s="54"/>
      <c r="E186" s="54"/>
      <c r="F186" s="54"/>
      <c r="I186" s="54"/>
    </row>
    <row r="187">
      <c r="B187" s="54"/>
      <c r="D187" s="54"/>
      <c r="E187" s="54"/>
      <c r="F187" s="54"/>
      <c r="I187" s="54"/>
    </row>
    <row r="188">
      <c r="B188" s="54"/>
      <c r="D188" s="54"/>
      <c r="E188" s="54"/>
      <c r="F188" s="54"/>
      <c r="I188" s="54"/>
    </row>
    <row r="189">
      <c r="B189" s="54"/>
      <c r="D189" s="54"/>
      <c r="E189" s="54"/>
      <c r="F189" s="54"/>
      <c r="I189" s="54"/>
    </row>
    <row r="190">
      <c r="B190" s="54"/>
      <c r="D190" s="54"/>
      <c r="E190" s="54"/>
      <c r="F190" s="54"/>
      <c r="I190" s="54"/>
    </row>
    <row r="191">
      <c r="B191" s="54"/>
      <c r="D191" s="54"/>
      <c r="E191" s="54"/>
      <c r="F191" s="54"/>
      <c r="I191" s="54"/>
    </row>
    <row r="192">
      <c r="B192" s="54"/>
      <c r="D192" s="54"/>
      <c r="E192" s="54"/>
      <c r="F192" s="54"/>
      <c r="I192" s="54"/>
    </row>
    <row r="193">
      <c r="B193" s="54"/>
      <c r="D193" s="54"/>
      <c r="E193" s="54"/>
      <c r="F193" s="54"/>
      <c r="I193" s="54"/>
    </row>
    <row r="194">
      <c r="B194" s="54"/>
      <c r="D194" s="54"/>
      <c r="E194" s="54"/>
      <c r="F194" s="54"/>
      <c r="I194" s="54"/>
    </row>
    <row r="195">
      <c r="B195" s="54"/>
      <c r="D195" s="54"/>
      <c r="E195" s="54"/>
      <c r="F195" s="54"/>
      <c r="I195" s="54"/>
    </row>
    <row r="196">
      <c r="B196" s="54"/>
      <c r="D196" s="54"/>
      <c r="E196" s="54"/>
      <c r="F196" s="54"/>
      <c r="I196" s="54"/>
    </row>
    <row r="197">
      <c r="B197" s="54"/>
      <c r="D197" s="54"/>
      <c r="E197" s="54"/>
      <c r="F197" s="54"/>
      <c r="I197" s="54"/>
    </row>
    <row r="198">
      <c r="B198" s="54"/>
      <c r="D198" s="54"/>
      <c r="E198" s="54"/>
      <c r="F198" s="54"/>
      <c r="I198" s="54"/>
    </row>
    <row r="199">
      <c r="B199" s="54"/>
      <c r="D199" s="54"/>
      <c r="E199" s="54"/>
      <c r="F199" s="54"/>
      <c r="I199" s="54"/>
    </row>
    <row r="200">
      <c r="B200" s="54"/>
      <c r="D200" s="54"/>
      <c r="E200" s="54"/>
      <c r="F200" s="54"/>
      <c r="I200" s="54"/>
    </row>
    <row r="201">
      <c r="B201" s="54"/>
      <c r="D201" s="54"/>
      <c r="E201" s="54"/>
      <c r="F201" s="54"/>
      <c r="I201" s="54"/>
    </row>
    <row r="202">
      <c r="B202" s="54"/>
      <c r="D202" s="54"/>
      <c r="E202" s="54"/>
      <c r="F202" s="54"/>
      <c r="I202" s="54"/>
    </row>
    <row r="203">
      <c r="B203" s="54"/>
      <c r="D203" s="54"/>
      <c r="E203" s="54"/>
      <c r="F203" s="54"/>
      <c r="I203" s="54"/>
    </row>
    <row r="204">
      <c r="B204" s="54"/>
      <c r="D204" s="54"/>
      <c r="E204" s="54"/>
      <c r="F204" s="54"/>
      <c r="I204" s="54"/>
    </row>
    <row r="205">
      <c r="B205" s="54"/>
      <c r="D205" s="54"/>
      <c r="E205" s="54"/>
      <c r="F205" s="54"/>
      <c r="I205" s="54"/>
    </row>
    <row r="206">
      <c r="B206" s="54"/>
      <c r="D206" s="54"/>
      <c r="E206" s="54"/>
      <c r="F206" s="54"/>
      <c r="I206" s="54"/>
    </row>
    <row r="207">
      <c r="B207" s="54"/>
      <c r="D207" s="54"/>
      <c r="E207" s="54"/>
      <c r="F207" s="54"/>
      <c r="I207" s="54"/>
    </row>
    <row r="208">
      <c r="B208" s="54"/>
      <c r="D208" s="54"/>
      <c r="E208" s="54"/>
      <c r="F208" s="54"/>
      <c r="I208" s="54"/>
    </row>
    <row r="209">
      <c r="B209" s="54"/>
      <c r="D209" s="54"/>
      <c r="E209" s="54"/>
      <c r="F209" s="54"/>
      <c r="I209" s="54"/>
    </row>
    <row r="210">
      <c r="B210" s="54"/>
      <c r="D210" s="54"/>
      <c r="E210" s="54"/>
      <c r="F210" s="54"/>
      <c r="I210" s="54"/>
    </row>
    <row r="211">
      <c r="B211" s="54"/>
      <c r="D211" s="54"/>
      <c r="E211" s="54"/>
      <c r="F211" s="54"/>
      <c r="I211" s="54"/>
    </row>
    <row r="212">
      <c r="B212" s="54"/>
      <c r="D212" s="54"/>
      <c r="E212" s="54"/>
      <c r="F212" s="54"/>
      <c r="I212" s="54"/>
    </row>
    <row r="213">
      <c r="B213" s="54"/>
      <c r="D213" s="54"/>
      <c r="E213" s="54"/>
      <c r="F213" s="54"/>
      <c r="I213" s="54"/>
    </row>
    <row r="214">
      <c r="B214" s="54"/>
      <c r="D214" s="54"/>
      <c r="E214" s="54"/>
      <c r="F214" s="54"/>
      <c r="I214" s="54"/>
    </row>
    <row r="215">
      <c r="B215" s="54"/>
      <c r="D215" s="54"/>
      <c r="E215" s="54"/>
      <c r="F215" s="54"/>
      <c r="I215" s="54"/>
    </row>
    <row r="216">
      <c r="B216" s="54"/>
      <c r="D216" s="54"/>
      <c r="E216" s="54"/>
      <c r="F216" s="54"/>
      <c r="I216" s="54"/>
    </row>
    <row r="217">
      <c r="B217" s="54"/>
      <c r="D217" s="54"/>
      <c r="E217" s="54"/>
      <c r="F217" s="54"/>
      <c r="I217" s="54"/>
    </row>
    <row r="218">
      <c r="B218" s="54"/>
      <c r="D218" s="54"/>
      <c r="E218" s="54"/>
      <c r="F218" s="54"/>
      <c r="I218" s="54"/>
    </row>
    <row r="219">
      <c r="B219" s="54"/>
      <c r="D219" s="54"/>
      <c r="E219" s="54"/>
      <c r="F219" s="54"/>
      <c r="I219" s="54"/>
    </row>
    <row r="220">
      <c r="B220" s="54"/>
      <c r="D220" s="54"/>
      <c r="E220" s="54"/>
      <c r="F220" s="54"/>
      <c r="I220" s="54"/>
    </row>
    <row r="221">
      <c r="B221" s="54"/>
      <c r="D221" s="54"/>
      <c r="E221" s="54"/>
      <c r="F221" s="54"/>
      <c r="I221" s="54"/>
    </row>
    <row r="222">
      <c r="B222" s="54"/>
      <c r="D222" s="54"/>
      <c r="E222" s="54"/>
      <c r="F222" s="54"/>
      <c r="I222" s="54"/>
    </row>
    <row r="223">
      <c r="B223" s="54"/>
      <c r="D223" s="54"/>
      <c r="E223" s="54"/>
      <c r="F223" s="54"/>
      <c r="I223" s="54"/>
    </row>
    <row r="224">
      <c r="B224" s="54"/>
      <c r="D224" s="54"/>
      <c r="E224" s="54"/>
      <c r="F224" s="54"/>
      <c r="I224" s="54"/>
    </row>
    <row r="225">
      <c r="B225" s="54"/>
      <c r="D225" s="54"/>
      <c r="E225" s="54"/>
      <c r="F225" s="54"/>
      <c r="I225" s="54"/>
    </row>
    <row r="226">
      <c r="B226" s="54"/>
      <c r="D226" s="54"/>
      <c r="E226" s="54"/>
      <c r="F226" s="54"/>
      <c r="I226" s="54"/>
    </row>
    <row r="227">
      <c r="B227" s="54"/>
      <c r="D227" s="54"/>
      <c r="E227" s="54"/>
      <c r="F227" s="54"/>
      <c r="I227" s="54"/>
    </row>
    <row r="228">
      <c r="B228" s="54"/>
      <c r="D228" s="54"/>
      <c r="E228" s="54"/>
      <c r="F228" s="54"/>
      <c r="I228" s="54"/>
    </row>
    <row r="229">
      <c r="B229" s="54"/>
      <c r="D229" s="54"/>
      <c r="E229" s="54"/>
      <c r="F229" s="54"/>
      <c r="I229" s="54"/>
    </row>
    <row r="230">
      <c r="B230" s="54"/>
      <c r="D230" s="54"/>
      <c r="E230" s="54"/>
      <c r="F230" s="54"/>
      <c r="I230" s="54"/>
    </row>
    <row r="231">
      <c r="B231" s="54"/>
      <c r="D231" s="54"/>
      <c r="E231" s="54"/>
      <c r="F231" s="54"/>
      <c r="I231" s="54"/>
    </row>
    <row r="232">
      <c r="B232" s="54"/>
      <c r="D232" s="54"/>
      <c r="E232" s="54"/>
      <c r="F232" s="54"/>
      <c r="I232" s="54"/>
    </row>
    <row r="233">
      <c r="B233" s="54"/>
      <c r="D233" s="54"/>
      <c r="E233" s="54"/>
      <c r="F233" s="54"/>
      <c r="I233" s="54"/>
    </row>
    <row r="234">
      <c r="B234" s="54"/>
      <c r="D234" s="54"/>
      <c r="E234" s="54"/>
      <c r="F234" s="54"/>
      <c r="I234" s="54"/>
    </row>
    <row r="235">
      <c r="B235" s="54"/>
      <c r="D235" s="54"/>
      <c r="E235" s="54"/>
      <c r="F235" s="54"/>
      <c r="I235" s="54"/>
    </row>
    <row r="236">
      <c r="B236" s="54"/>
      <c r="D236" s="54"/>
      <c r="E236" s="54"/>
      <c r="F236" s="54"/>
      <c r="I236" s="54"/>
    </row>
    <row r="237">
      <c r="B237" s="54"/>
      <c r="D237" s="54"/>
      <c r="E237" s="54"/>
      <c r="F237" s="54"/>
      <c r="I237" s="54"/>
    </row>
    <row r="238">
      <c r="B238" s="54"/>
      <c r="D238" s="54"/>
      <c r="E238" s="54"/>
      <c r="F238" s="54"/>
      <c r="I238" s="54"/>
    </row>
    <row r="239">
      <c r="B239" s="54"/>
      <c r="D239" s="54"/>
      <c r="E239" s="54"/>
      <c r="F239" s="54"/>
      <c r="I239" s="54"/>
    </row>
    <row r="240">
      <c r="B240" s="54"/>
      <c r="D240" s="54"/>
      <c r="E240" s="54"/>
      <c r="F240" s="54"/>
      <c r="I240" s="54"/>
    </row>
    <row r="241">
      <c r="B241" s="54"/>
      <c r="D241" s="54"/>
      <c r="E241" s="54"/>
      <c r="F241" s="54"/>
      <c r="I241" s="54"/>
    </row>
    <row r="242">
      <c r="B242" s="54"/>
      <c r="D242" s="54"/>
      <c r="E242" s="54"/>
      <c r="F242" s="54"/>
      <c r="I242" s="54"/>
    </row>
    <row r="243">
      <c r="B243" s="54"/>
      <c r="D243" s="54"/>
      <c r="E243" s="54"/>
      <c r="F243" s="54"/>
      <c r="I243" s="54"/>
    </row>
    <row r="244">
      <c r="B244" s="54"/>
      <c r="D244" s="54"/>
      <c r="E244" s="54"/>
      <c r="F244" s="54"/>
      <c r="I244" s="54"/>
    </row>
    <row r="245">
      <c r="B245" s="54"/>
      <c r="D245" s="54"/>
      <c r="E245" s="54"/>
      <c r="F245" s="54"/>
      <c r="I245" s="54"/>
    </row>
    <row r="246">
      <c r="B246" s="54"/>
      <c r="D246" s="54"/>
      <c r="E246" s="54"/>
      <c r="F246" s="54"/>
      <c r="I246" s="54"/>
    </row>
    <row r="247">
      <c r="B247" s="54"/>
      <c r="D247" s="54"/>
      <c r="E247" s="54"/>
      <c r="F247" s="54"/>
      <c r="I247" s="54"/>
    </row>
    <row r="248">
      <c r="B248" s="54"/>
      <c r="D248" s="54"/>
      <c r="E248" s="54"/>
      <c r="F248" s="54"/>
      <c r="I248" s="54"/>
    </row>
    <row r="249">
      <c r="B249" s="54"/>
      <c r="D249" s="54"/>
      <c r="E249" s="54"/>
      <c r="F249" s="54"/>
      <c r="I249" s="54"/>
    </row>
    <row r="250">
      <c r="B250" s="54"/>
      <c r="D250" s="54"/>
      <c r="E250" s="54"/>
      <c r="F250" s="54"/>
      <c r="I250" s="54"/>
    </row>
    <row r="251">
      <c r="B251" s="54"/>
      <c r="D251" s="54"/>
      <c r="E251" s="54"/>
      <c r="F251" s="54"/>
      <c r="I251" s="54"/>
    </row>
    <row r="252">
      <c r="B252" s="54"/>
      <c r="D252" s="54"/>
      <c r="E252" s="54"/>
      <c r="F252" s="54"/>
      <c r="I252" s="54"/>
    </row>
    <row r="253">
      <c r="B253" s="54"/>
      <c r="D253" s="54"/>
      <c r="E253" s="54"/>
      <c r="F253" s="54"/>
      <c r="I253" s="54"/>
    </row>
    <row r="254">
      <c r="B254" s="54"/>
      <c r="D254" s="54"/>
      <c r="E254" s="54"/>
      <c r="F254" s="54"/>
      <c r="I254" s="54"/>
    </row>
    <row r="255">
      <c r="B255" s="54"/>
      <c r="D255" s="54"/>
      <c r="E255" s="54"/>
      <c r="F255" s="54"/>
      <c r="I255" s="54"/>
    </row>
    <row r="256">
      <c r="B256" s="54"/>
      <c r="D256" s="54"/>
      <c r="E256" s="54"/>
      <c r="F256" s="54"/>
      <c r="I256" s="54"/>
    </row>
    <row r="257">
      <c r="B257" s="54"/>
      <c r="D257" s="54"/>
      <c r="E257" s="54"/>
      <c r="F257" s="54"/>
      <c r="I257" s="54"/>
    </row>
    <row r="258">
      <c r="B258" s="54"/>
      <c r="D258" s="54"/>
      <c r="E258" s="54"/>
      <c r="F258" s="54"/>
      <c r="I258" s="54"/>
    </row>
    <row r="259">
      <c r="B259" s="54"/>
      <c r="D259" s="54"/>
      <c r="E259" s="54"/>
      <c r="F259" s="54"/>
      <c r="I259" s="54"/>
    </row>
    <row r="260">
      <c r="B260" s="54"/>
      <c r="D260" s="54"/>
      <c r="E260" s="54"/>
      <c r="F260" s="54"/>
      <c r="I260" s="54"/>
    </row>
    <row r="261">
      <c r="B261" s="54"/>
      <c r="D261" s="54"/>
      <c r="E261" s="54"/>
      <c r="F261" s="54"/>
      <c r="I261" s="54"/>
    </row>
    <row r="262">
      <c r="B262" s="54"/>
      <c r="D262" s="54"/>
      <c r="E262" s="54"/>
      <c r="F262" s="54"/>
      <c r="I262" s="54"/>
    </row>
    <row r="263">
      <c r="B263" s="54"/>
      <c r="D263" s="54"/>
      <c r="E263" s="54"/>
      <c r="F263" s="54"/>
      <c r="I263" s="54"/>
    </row>
    <row r="264">
      <c r="B264" s="54"/>
      <c r="D264" s="54"/>
      <c r="E264" s="54"/>
      <c r="F264" s="54"/>
      <c r="I264" s="54"/>
    </row>
    <row r="265">
      <c r="B265" s="54"/>
      <c r="D265" s="54"/>
      <c r="E265" s="54"/>
      <c r="F265" s="54"/>
      <c r="I265" s="54"/>
    </row>
    <row r="266">
      <c r="B266" s="54"/>
      <c r="D266" s="54"/>
      <c r="E266" s="54"/>
      <c r="F266" s="54"/>
      <c r="I266" s="54"/>
    </row>
    <row r="267">
      <c r="B267" s="54"/>
      <c r="D267" s="54"/>
      <c r="E267" s="54"/>
      <c r="F267" s="54"/>
      <c r="I267" s="54"/>
    </row>
    <row r="268">
      <c r="B268" s="54"/>
      <c r="D268" s="54"/>
      <c r="E268" s="54"/>
      <c r="F268" s="54"/>
      <c r="I268" s="54"/>
    </row>
    <row r="269">
      <c r="B269" s="54"/>
      <c r="D269" s="54"/>
      <c r="E269" s="54"/>
      <c r="F269" s="54"/>
      <c r="I269" s="54"/>
    </row>
    <row r="270">
      <c r="B270" s="54"/>
      <c r="D270" s="54"/>
      <c r="E270" s="54"/>
      <c r="F270" s="54"/>
      <c r="I270" s="54"/>
    </row>
    <row r="271">
      <c r="B271" s="54"/>
      <c r="D271" s="54"/>
      <c r="E271" s="54"/>
      <c r="F271" s="54"/>
      <c r="I271" s="54"/>
    </row>
    <row r="272">
      <c r="B272" s="54"/>
      <c r="D272" s="54"/>
      <c r="E272" s="54"/>
      <c r="F272" s="54"/>
      <c r="I272" s="54"/>
    </row>
    <row r="273">
      <c r="B273" s="54"/>
      <c r="D273" s="54"/>
      <c r="E273" s="54"/>
      <c r="F273" s="54"/>
      <c r="I273" s="54"/>
    </row>
    <row r="274">
      <c r="B274" s="54"/>
      <c r="D274" s="54"/>
      <c r="E274" s="54"/>
      <c r="F274" s="54"/>
      <c r="I274" s="54"/>
    </row>
    <row r="275">
      <c r="B275" s="54"/>
      <c r="D275" s="54"/>
      <c r="E275" s="54"/>
      <c r="F275" s="54"/>
      <c r="I275" s="54"/>
    </row>
    <row r="276">
      <c r="B276" s="54"/>
      <c r="D276" s="54"/>
      <c r="E276" s="54"/>
      <c r="F276" s="54"/>
      <c r="I276" s="54"/>
    </row>
    <row r="277">
      <c r="B277" s="54"/>
      <c r="D277" s="54"/>
      <c r="E277" s="54"/>
      <c r="F277" s="54"/>
      <c r="I277" s="54"/>
    </row>
    <row r="278">
      <c r="B278" s="54"/>
      <c r="D278" s="54"/>
      <c r="E278" s="54"/>
      <c r="F278" s="54"/>
      <c r="I278" s="54"/>
    </row>
    <row r="279">
      <c r="B279" s="54"/>
      <c r="D279" s="54"/>
      <c r="E279" s="54"/>
      <c r="F279" s="54"/>
      <c r="I279" s="54"/>
    </row>
    <row r="280">
      <c r="B280" s="54"/>
      <c r="D280" s="54"/>
      <c r="E280" s="54"/>
      <c r="F280" s="54"/>
      <c r="I280" s="54"/>
    </row>
    <row r="281">
      <c r="B281" s="54"/>
      <c r="D281" s="54"/>
      <c r="E281" s="54"/>
      <c r="F281" s="54"/>
      <c r="I281" s="54"/>
    </row>
    <row r="282">
      <c r="B282" s="54"/>
      <c r="D282" s="54"/>
      <c r="E282" s="54"/>
      <c r="F282" s="54"/>
      <c r="I282" s="54"/>
    </row>
    <row r="283">
      <c r="B283" s="54"/>
      <c r="D283" s="54"/>
      <c r="E283" s="54"/>
      <c r="F283" s="54"/>
      <c r="I283" s="54"/>
    </row>
    <row r="284">
      <c r="B284" s="54"/>
      <c r="D284" s="54"/>
      <c r="E284" s="54"/>
      <c r="F284" s="54"/>
      <c r="I284" s="54"/>
    </row>
    <row r="285">
      <c r="B285" s="54"/>
      <c r="D285" s="54"/>
      <c r="E285" s="54"/>
      <c r="F285" s="54"/>
      <c r="I285" s="54"/>
    </row>
    <row r="286">
      <c r="B286" s="54"/>
      <c r="D286" s="54"/>
      <c r="E286" s="54"/>
      <c r="F286" s="54"/>
      <c r="I286" s="54"/>
    </row>
    <row r="287">
      <c r="B287" s="54"/>
      <c r="D287" s="54"/>
      <c r="E287" s="54"/>
      <c r="F287" s="54"/>
      <c r="I287" s="54"/>
    </row>
    <row r="288">
      <c r="B288" s="54"/>
      <c r="D288" s="54"/>
      <c r="E288" s="54"/>
      <c r="F288" s="54"/>
      <c r="I288" s="54"/>
    </row>
    <row r="289">
      <c r="B289" s="54"/>
      <c r="D289" s="54"/>
      <c r="E289" s="54"/>
      <c r="F289" s="54"/>
      <c r="I289" s="54"/>
    </row>
    <row r="290">
      <c r="B290" s="54"/>
      <c r="D290" s="54"/>
      <c r="E290" s="54"/>
      <c r="F290" s="54"/>
      <c r="I290" s="54"/>
    </row>
    <row r="291">
      <c r="B291" s="54"/>
      <c r="D291" s="54"/>
      <c r="E291" s="54"/>
      <c r="F291" s="54"/>
      <c r="I291" s="54"/>
    </row>
    <row r="292">
      <c r="B292" s="54"/>
      <c r="D292" s="54"/>
      <c r="E292" s="54"/>
      <c r="F292" s="54"/>
      <c r="I292" s="54"/>
    </row>
    <row r="293">
      <c r="B293" s="54"/>
      <c r="D293" s="54"/>
      <c r="E293" s="54"/>
      <c r="F293" s="54"/>
      <c r="I293" s="54"/>
    </row>
    <row r="294">
      <c r="B294" s="54"/>
      <c r="D294" s="54"/>
      <c r="E294" s="54"/>
      <c r="F294" s="54"/>
      <c r="I294" s="54"/>
    </row>
    <row r="295">
      <c r="B295" s="54"/>
      <c r="D295" s="54"/>
      <c r="E295" s="54"/>
      <c r="F295" s="54"/>
      <c r="I295" s="54"/>
    </row>
    <row r="296">
      <c r="B296" s="54"/>
      <c r="D296" s="54"/>
      <c r="E296" s="54"/>
      <c r="F296" s="54"/>
      <c r="I296" s="54"/>
    </row>
    <row r="297">
      <c r="B297" s="54"/>
      <c r="D297" s="54"/>
      <c r="E297" s="54"/>
      <c r="F297" s="54"/>
      <c r="I297" s="54"/>
    </row>
    <row r="298">
      <c r="B298" s="54"/>
      <c r="D298" s="54"/>
      <c r="E298" s="54"/>
      <c r="F298" s="54"/>
      <c r="I298" s="54"/>
    </row>
    <row r="299">
      <c r="B299" s="54"/>
      <c r="D299" s="54"/>
      <c r="E299" s="54"/>
      <c r="F299" s="54"/>
      <c r="I299" s="54"/>
    </row>
    <row r="300">
      <c r="B300" s="54"/>
      <c r="D300" s="54"/>
      <c r="E300" s="54"/>
      <c r="F300" s="54"/>
      <c r="I300" s="54"/>
    </row>
    <row r="301">
      <c r="B301" s="54"/>
      <c r="D301" s="54"/>
      <c r="E301" s="54"/>
      <c r="F301" s="54"/>
      <c r="I301" s="54"/>
    </row>
    <row r="302">
      <c r="B302" s="54"/>
      <c r="D302" s="54"/>
      <c r="E302" s="54"/>
      <c r="F302" s="54"/>
      <c r="I302" s="54"/>
    </row>
    <row r="303">
      <c r="B303" s="54"/>
      <c r="D303" s="54"/>
      <c r="E303" s="54"/>
      <c r="F303" s="54"/>
      <c r="I303" s="54"/>
    </row>
    <row r="304">
      <c r="B304" s="54"/>
      <c r="D304" s="54"/>
      <c r="E304" s="54"/>
      <c r="F304" s="54"/>
      <c r="I304" s="54"/>
    </row>
    <row r="305">
      <c r="B305" s="54"/>
      <c r="D305" s="54"/>
      <c r="E305" s="54"/>
      <c r="F305" s="54"/>
      <c r="I305" s="54"/>
    </row>
    <row r="306">
      <c r="B306" s="54"/>
      <c r="D306" s="54"/>
      <c r="E306" s="54"/>
      <c r="F306" s="54"/>
      <c r="I306" s="54"/>
    </row>
    <row r="307">
      <c r="B307" s="54"/>
      <c r="D307" s="54"/>
      <c r="E307" s="54"/>
      <c r="F307" s="54"/>
      <c r="I307" s="54"/>
    </row>
    <row r="308">
      <c r="B308" s="54"/>
      <c r="D308" s="54"/>
      <c r="E308" s="54"/>
      <c r="F308" s="54"/>
      <c r="I308" s="54"/>
    </row>
    <row r="309">
      <c r="B309" s="54"/>
      <c r="D309" s="54"/>
      <c r="E309" s="54"/>
      <c r="F309" s="54"/>
      <c r="I309" s="54"/>
    </row>
    <row r="310">
      <c r="B310" s="54"/>
      <c r="D310" s="54"/>
      <c r="E310" s="54"/>
      <c r="F310" s="54"/>
      <c r="I310" s="54"/>
    </row>
    <row r="311">
      <c r="B311" s="54"/>
      <c r="D311" s="54"/>
      <c r="E311" s="54"/>
      <c r="F311" s="54"/>
      <c r="I311" s="54"/>
    </row>
    <row r="312">
      <c r="B312" s="54"/>
      <c r="D312" s="54"/>
      <c r="E312" s="54"/>
      <c r="F312" s="54"/>
      <c r="I312" s="54"/>
    </row>
    <row r="313">
      <c r="B313" s="54"/>
      <c r="D313" s="54"/>
      <c r="E313" s="54"/>
      <c r="F313" s="54"/>
      <c r="I313" s="54"/>
    </row>
    <row r="314">
      <c r="B314" s="54"/>
      <c r="D314" s="54"/>
      <c r="E314" s="54"/>
      <c r="F314" s="54"/>
      <c r="I314" s="54"/>
    </row>
    <row r="315">
      <c r="B315" s="54"/>
      <c r="D315" s="54"/>
      <c r="E315" s="54"/>
      <c r="F315" s="54"/>
      <c r="I315" s="54"/>
    </row>
    <row r="316">
      <c r="B316" s="54"/>
      <c r="D316" s="54"/>
      <c r="E316" s="54"/>
      <c r="F316" s="54"/>
      <c r="I316" s="54"/>
    </row>
    <row r="317">
      <c r="B317" s="54"/>
      <c r="D317" s="54"/>
      <c r="E317" s="54"/>
      <c r="F317" s="54"/>
      <c r="I317" s="54"/>
    </row>
    <row r="318">
      <c r="B318" s="54"/>
      <c r="D318" s="54"/>
      <c r="E318" s="54"/>
      <c r="F318" s="54"/>
      <c r="I318" s="54"/>
    </row>
    <row r="319">
      <c r="B319" s="54"/>
      <c r="D319" s="54"/>
      <c r="E319" s="54"/>
      <c r="F319" s="54"/>
      <c r="I319" s="54"/>
    </row>
    <row r="320">
      <c r="B320" s="54"/>
      <c r="D320" s="54"/>
      <c r="E320" s="54"/>
      <c r="F320" s="54"/>
      <c r="I320" s="54"/>
    </row>
    <row r="321">
      <c r="B321" s="54"/>
      <c r="D321" s="54"/>
      <c r="E321" s="54"/>
      <c r="F321" s="54"/>
      <c r="I321" s="54"/>
    </row>
    <row r="322">
      <c r="B322" s="54"/>
      <c r="D322" s="54"/>
      <c r="E322" s="54"/>
      <c r="F322" s="54"/>
      <c r="I322" s="54"/>
    </row>
    <row r="323">
      <c r="B323" s="54"/>
      <c r="D323" s="54"/>
      <c r="E323" s="54"/>
      <c r="F323" s="54"/>
      <c r="I323" s="54"/>
    </row>
    <row r="324">
      <c r="B324" s="54"/>
      <c r="D324" s="54"/>
      <c r="E324" s="54"/>
      <c r="F324" s="54"/>
      <c r="I324" s="54"/>
    </row>
    <row r="325">
      <c r="B325" s="54"/>
      <c r="D325" s="54"/>
      <c r="E325" s="54"/>
      <c r="F325" s="54"/>
      <c r="I325" s="54"/>
    </row>
    <row r="326">
      <c r="B326" s="54"/>
      <c r="D326" s="54"/>
      <c r="E326" s="54"/>
      <c r="F326" s="54"/>
      <c r="I326" s="54"/>
    </row>
    <row r="327">
      <c r="B327" s="54"/>
      <c r="D327" s="54"/>
      <c r="E327" s="54"/>
      <c r="F327" s="54"/>
      <c r="I327" s="54"/>
    </row>
    <row r="328">
      <c r="B328" s="54"/>
      <c r="D328" s="54"/>
      <c r="E328" s="54"/>
      <c r="F328" s="54"/>
      <c r="I328" s="54"/>
    </row>
    <row r="329">
      <c r="B329" s="54"/>
      <c r="D329" s="54"/>
      <c r="E329" s="54"/>
      <c r="F329" s="54"/>
      <c r="I329" s="54"/>
    </row>
    <row r="330">
      <c r="B330" s="54"/>
      <c r="D330" s="54"/>
      <c r="E330" s="54"/>
      <c r="F330" s="54"/>
      <c r="I330" s="54"/>
    </row>
    <row r="331">
      <c r="B331" s="54"/>
      <c r="D331" s="54"/>
      <c r="E331" s="54"/>
      <c r="F331" s="54"/>
      <c r="I331" s="54"/>
    </row>
    <row r="332">
      <c r="B332" s="54"/>
      <c r="D332" s="54"/>
      <c r="E332" s="54"/>
      <c r="F332" s="54"/>
      <c r="I332" s="54"/>
    </row>
    <row r="333">
      <c r="B333" s="54"/>
      <c r="D333" s="54"/>
      <c r="E333" s="54"/>
      <c r="F333" s="54"/>
      <c r="I333" s="54"/>
    </row>
    <row r="334">
      <c r="B334" s="54"/>
      <c r="D334" s="54"/>
      <c r="E334" s="54"/>
      <c r="F334" s="54"/>
      <c r="I334" s="54"/>
    </row>
    <row r="335">
      <c r="B335" s="54"/>
      <c r="D335" s="54"/>
      <c r="E335" s="54"/>
      <c r="F335" s="54"/>
      <c r="I335" s="54"/>
    </row>
    <row r="336">
      <c r="B336" s="54"/>
      <c r="D336" s="54"/>
      <c r="E336" s="54"/>
      <c r="F336" s="54"/>
      <c r="I336" s="54"/>
    </row>
    <row r="337">
      <c r="B337" s="54"/>
      <c r="D337" s="54"/>
      <c r="E337" s="54"/>
      <c r="F337" s="54"/>
      <c r="I337" s="54"/>
    </row>
    <row r="338">
      <c r="B338" s="54"/>
      <c r="D338" s="54"/>
      <c r="E338" s="54"/>
      <c r="F338" s="54"/>
      <c r="I338" s="54"/>
    </row>
    <row r="339">
      <c r="B339" s="54"/>
      <c r="D339" s="54"/>
      <c r="E339" s="54"/>
      <c r="F339" s="54"/>
      <c r="I339" s="54"/>
    </row>
    <row r="340">
      <c r="B340" s="54"/>
      <c r="D340" s="54"/>
      <c r="E340" s="54"/>
      <c r="F340" s="54"/>
      <c r="I340" s="54"/>
    </row>
    <row r="341">
      <c r="B341" s="54"/>
      <c r="D341" s="54"/>
      <c r="E341" s="54"/>
      <c r="F341" s="54"/>
      <c r="I341" s="54"/>
    </row>
    <row r="342">
      <c r="B342" s="54"/>
      <c r="D342" s="54"/>
      <c r="E342" s="54"/>
      <c r="F342" s="54"/>
      <c r="I342" s="54"/>
    </row>
    <row r="343">
      <c r="B343" s="54"/>
      <c r="D343" s="54"/>
      <c r="E343" s="54"/>
      <c r="F343" s="54"/>
      <c r="I343" s="54"/>
    </row>
    <row r="344">
      <c r="B344" s="54"/>
      <c r="D344" s="54"/>
      <c r="E344" s="54"/>
      <c r="F344" s="54"/>
      <c r="I344" s="54"/>
    </row>
    <row r="345">
      <c r="B345" s="54"/>
      <c r="D345" s="54"/>
      <c r="E345" s="54"/>
      <c r="F345" s="54"/>
      <c r="I345" s="54"/>
    </row>
    <row r="346">
      <c r="B346" s="54"/>
      <c r="D346" s="54"/>
      <c r="E346" s="54"/>
      <c r="F346" s="54"/>
      <c r="I346" s="54"/>
    </row>
    <row r="347">
      <c r="B347" s="54"/>
      <c r="D347" s="54"/>
      <c r="E347" s="54"/>
      <c r="F347" s="54"/>
      <c r="I347" s="54"/>
    </row>
    <row r="348">
      <c r="B348" s="54"/>
      <c r="D348" s="54"/>
      <c r="E348" s="54"/>
      <c r="F348" s="54"/>
      <c r="I348" s="54"/>
    </row>
    <row r="349">
      <c r="B349" s="54"/>
      <c r="D349" s="54"/>
      <c r="E349" s="54"/>
      <c r="F349" s="54"/>
      <c r="I349" s="54"/>
    </row>
    <row r="350">
      <c r="B350" s="54"/>
      <c r="D350" s="54"/>
      <c r="E350" s="54"/>
      <c r="F350" s="54"/>
      <c r="I350" s="54"/>
    </row>
    <row r="351">
      <c r="B351" s="54"/>
      <c r="D351" s="54"/>
      <c r="E351" s="54"/>
      <c r="F351" s="54"/>
      <c r="I351" s="54"/>
    </row>
    <row r="352">
      <c r="B352" s="54"/>
      <c r="D352" s="54"/>
      <c r="E352" s="54"/>
      <c r="F352" s="54"/>
      <c r="I352" s="54"/>
    </row>
    <row r="353">
      <c r="B353" s="54"/>
      <c r="D353" s="54"/>
      <c r="E353" s="54"/>
      <c r="F353" s="54"/>
      <c r="I353" s="54"/>
    </row>
    <row r="354">
      <c r="B354" s="54"/>
      <c r="D354" s="54"/>
      <c r="E354" s="54"/>
      <c r="F354" s="54"/>
      <c r="I354" s="54"/>
    </row>
    <row r="355">
      <c r="B355" s="54"/>
      <c r="D355" s="54"/>
      <c r="E355" s="54"/>
      <c r="F355" s="54"/>
      <c r="I355" s="54"/>
    </row>
    <row r="356">
      <c r="B356" s="54"/>
      <c r="D356" s="54"/>
      <c r="E356" s="54"/>
      <c r="F356" s="54"/>
      <c r="I356" s="54"/>
    </row>
    <row r="357">
      <c r="B357" s="54"/>
      <c r="D357" s="54"/>
      <c r="E357" s="54"/>
      <c r="F357" s="54"/>
      <c r="I357" s="54"/>
    </row>
    <row r="358">
      <c r="B358" s="54"/>
      <c r="D358" s="54"/>
      <c r="E358" s="54"/>
      <c r="F358" s="54"/>
      <c r="I358" s="54"/>
    </row>
    <row r="359">
      <c r="B359" s="54"/>
      <c r="D359" s="54"/>
      <c r="E359" s="54"/>
      <c r="F359" s="54"/>
      <c r="I359" s="54"/>
    </row>
    <row r="360">
      <c r="B360" s="54"/>
      <c r="D360" s="54"/>
      <c r="E360" s="54"/>
      <c r="F360" s="54"/>
      <c r="I360" s="54"/>
    </row>
    <row r="361">
      <c r="B361" s="54"/>
      <c r="D361" s="54"/>
      <c r="E361" s="54"/>
      <c r="F361" s="54"/>
      <c r="I361" s="54"/>
    </row>
    <row r="362">
      <c r="B362" s="54"/>
      <c r="D362" s="54"/>
      <c r="E362" s="54"/>
      <c r="F362" s="54"/>
      <c r="I362" s="54"/>
    </row>
    <row r="363">
      <c r="B363" s="54"/>
      <c r="D363" s="54"/>
      <c r="E363" s="54"/>
      <c r="F363" s="54"/>
      <c r="I363" s="54"/>
    </row>
    <row r="364">
      <c r="B364" s="54"/>
      <c r="D364" s="54"/>
      <c r="E364" s="54"/>
      <c r="F364" s="54"/>
      <c r="I364" s="54"/>
    </row>
    <row r="365">
      <c r="B365" s="54"/>
      <c r="D365" s="54"/>
      <c r="E365" s="54"/>
      <c r="F365" s="54"/>
      <c r="I365" s="54"/>
    </row>
    <row r="366">
      <c r="B366" s="54"/>
      <c r="D366" s="54"/>
      <c r="E366" s="54"/>
      <c r="F366" s="54"/>
      <c r="I366" s="54"/>
    </row>
    <row r="367">
      <c r="B367" s="54"/>
      <c r="D367" s="54"/>
      <c r="E367" s="54"/>
      <c r="F367" s="54"/>
      <c r="I367" s="54"/>
    </row>
    <row r="368">
      <c r="B368" s="54"/>
      <c r="D368" s="54"/>
      <c r="E368" s="54"/>
      <c r="F368" s="54"/>
      <c r="I368" s="54"/>
    </row>
    <row r="369">
      <c r="B369" s="54"/>
      <c r="D369" s="54"/>
      <c r="E369" s="54"/>
      <c r="F369" s="54"/>
      <c r="I369" s="54"/>
    </row>
    <row r="370">
      <c r="B370" s="54"/>
      <c r="D370" s="54"/>
      <c r="E370" s="54"/>
      <c r="F370" s="54"/>
      <c r="I370" s="54"/>
    </row>
    <row r="371">
      <c r="B371" s="54"/>
      <c r="D371" s="54"/>
      <c r="E371" s="54"/>
      <c r="F371" s="54"/>
      <c r="I371" s="54"/>
    </row>
    <row r="372">
      <c r="B372" s="54"/>
      <c r="D372" s="54"/>
      <c r="E372" s="54"/>
      <c r="F372" s="54"/>
      <c r="I372" s="54"/>
    </row>
    <row r="373">
      <c r="B373" s="54"/>
      <c r="D373" s="54"/>
      <c r="E373" s="54"/>
      <c r="F373" s="54"/>
      <c r="I373" s="54"/>
    </row>
    <row r="374">
      <c r="B374" s="54"/>
      <c r="D374" s="54"/>
      <c r="E374" s="54"/>
      <c r="F374" s="54"/>
      <c r="I374" s="54"/>
    </row>
    <row r="375">
      <c r="B375" s="54"/>
      <c r="D375" s="54"/>
      <c r="E375" s="54"/>
      <c r="F375" s="54"/>
      <c r="I375" s="54"/>
    </row>
    <row r="376">
      <c r="B376" s="54"/>
      <c r="D376" s="54"/>
      <c r="E376" s="54"/>
      <c r="F376" s="54"/>
      <c r="I376" s="54"/>
    </row>
    <row r="377">
      <c r="B377" s="54"/>
      <c r="D377" s="54"/>
      <c r="E377" s="54"/>
      <c r="F377" s="54"/>
      <c r="I377" s="54"/>
    </row>
    <row r="378">
      <c r="B378" s="54"/>
      <c r="D378" s="54"/>
      <c r="E378" s="54"/>
      <c r="F378" s="54"/>
      <c r="I378" s="54"/>
    </row>
    <row r="379">
      <c r="B379" s="54"/>
      <c r="D379" s="54"/>
      <c r="E379" s="54"/>
      <c r="F379" s="54"/>
      <c r="I379" s="54"/>
    </row>
    <row r="380">
      <c r="B380" s="54"/>
      <c r="D380" s="54"/>
      <c r="E380" s="54"/>
      <c r="F380" s="54"/>
      <c r="I380" s="54"/>
    </row>
    <row r="381">
      <c r="B381" s="54"/>
      <c r="D381" s="54"/>
      <c r="E381" s="54"/>
      <c r="F381" s="54"/>
      <c r="I381" s="54"/>
    </row>
    <row r="382">
      <c r="B382" s="54"/>
      <c r="D382" s="54"/>
      <c r="E382" s="54"/>
      <c r="F382" s="54"/>
      <c r="I382" s="54"/>
    </row>
    <row r="383">
      <c r="B383" s="54"/>
      <c r="D383" s="54"/>
      <c r="E383" s="54"/>
      <c r="F383" s="54"/>
      <c r="I383" s="54"/>
    </row>
    <row r="384">
      <c r="B384" s="54"/>
      <c r="D384" s="54"/>
      <c r="E384" s="54"/>
      <c r="F384" s="54"/>
      <c r="I384" s="54"/>
    </row>
    <row r="385">
      <c r="B385" s="54"/>
      <c r="D385" s="54"/>
      <c r="E385" s="54"/>
      <c r="F385" s="54"/>
      <c r="I385" s="54"/>
    </row>
    <row r="386">
      <c r="B386" s="54"/>
      <c r="D386" s="54"/>
      <c r="E386" s="54"/>
      <c r="F386" s="54"/>
      <c r="I386" s="54"/>
    </row>
    <row r="387">
      <c r="B387" s="54"/>
      <c r="D387" s="54"/>
      <c r="E387" s="54"/>
      <c r="F387" s="54"/>
      <c r="I387" s="54"/>
    </row>
    <row r="388">
      <c r="B388" s="54"/>
      <c r="D388" s="54"/>
      <c r="E388" s="54"/>
      <c r="F388" s="54"/>
      <c r="I388" s="54"/>
    </row>
    <row r="389">
      <c r="B389" s="54"/>
      <c r="D389" s="54"/>
      <c r="E389" s="54"/>
      <c r="F389" s="54"/>
      <c r="I389" s="54"/>
    </row>
    <row r="390">
      <c r="B390" s="54"/>
      <c r="D390" s="54"/>
      <c r="E390" s="54"/>
      <c r="F390" s="54"/>
      <c r="I390" s="54"/>
    </row>
    <row r="391">
      <c r="B391" s="54"/>
      <c r="D391" s="54"/>
      <c r="E391" s="54"/>
      <c r="F391" s="54"/>
      <c r="I391" s="54"/>
    </row>
    <row r="392">
      <c r="B392" s="54"/>
      <c r="D392" s="54"/>
      <c r="E392" s="54"/>
      <c r="F392" s="54"/>
      <c r="I392" s="54"/>
    </row>
    <row r="393">
      <c r="B393" s="54"/>
      <c r="D393" s="54"/>
      <c r="E393" s="54"/>
      <c r="F393" s="54"/>
      <c r="I393" s="54"/>
    </row>
    <row r="394">
      <c r="B394" s="54"/>
      <c r="D394" s="54"/>
      <c r="E394" s="54"/>
      <c r="F394" s="54"/>
      <c r="I394" s="54"/>
    </row>
    <row r="395">
      <c r="B395" s="54"/>
      <c r="D395" s="54"/>
      <c r="E395" s="54"/>
      <c r="F395" s="54"/>
      <c r="I395" s="54"/>
    </row>
    <row r="396">
      <c r="B396" s="54"/>
      <c r="D396" s="54"/>
      <c r="E396" s="54"/>
      <c r="F396" s="54"/>
      <c r="I396" s="54"/>
    </row>
    <row r="397">
      <c r="B397" s="54"/>
      <c r="D397" s="54"/>
      <c r="E397" s="54"/>
      <c r="F397" s="54"/>
      <c r="I397" s="54"/>
    </row>
    <row r="398">
      <c r="B398" s="54"/>
      <c r="D398" s="54"/>
      <c r="E398" s="54"/>
      <c r="F398" s="54"/>
      <c r="I398" s="54"/>
    </row>
    <row r="399">
      <c r="B399" s="54"/>
      <c r="D399" s="54"/>
      <c r="E399" s="54"/>
      <c r="F399" s="54"/>
      <c r="I399" s="54"/>
    </row>
    <row r="400">
      <c r="B400" s="54"/>
      <c r="D400" s="54"/>
      <c r="E400" s="54"/>
      <c r="F400" s="54"/>
      <c r="I400" s="54"/>
    </row>
    <row r="401">
      <c r="B401" s="54"/>
      <c r="D401" s="54"/>
      <c r="E401" s="54"/>
      <c r="F401" s="54"/>
      <c r="I401" s="54"/>
    </row>
    <row r="402">
      <c r="B402" s="54"/>
      <c r="D402" s="54"/>
      <c r="E402" s="54"/>
      <c r="F402" s="54"/>
      <c r="I402" s="54"/>
    </row>
    <row r="403">
      <c r="B403" s="54"/>
      <c r="D403" s="54"/>
      <c r="E403" s="54"/>
      <c r="F403" s="54"/>
      <c r="I403" s="54"/>
    </row>
    <row r="404">
      <c r="B404" s="54"/>
      <c r="D404" s="54"/>
      <c r="E404" s="54"/>
      <c r="F404" s="54"/>
      <c r="I404" s="54"/>
    </row>
    <row r="405">
      <c r="B405" s="54"/>
      <c r="D405" s="54"/>
      <c r="E405" s="54"/>
      <c r="F405" s="54"/>
      <c r="I405" s="54"/>
    </row>
    <row r="406">
      <c r="B406" s="54"/>
      <c r="D406" s="54"/>
      <c r="E406" s="54"/>
      <c r="F406" s="54"/>
      <c r="I406" s="54"/>
    </row>
    <row r="407">
      <c r="B407" s="54"/>
      <c r="D407" s="54"/>
      <c r="E407" s="54"/>
      <c r="F407" s="54"/>
      <c r="I407" s="54"/>
    </row>
    <row r="408">
      <c r="B408" s="54"/>
      <c r="D408" s="54"/>
      <c r="E408" s="54"/>
      <c r="F408" s="54"/>
      <c r="I408" s="54"/>
    </row>
    <row r="409">
      <c r="B409" s="54"/>
      <c r="D409" s="54"/>
      <c r="E409" s="54"/>
      <c r="F409" s="54"/>
      <c r="I409" s="54"/>
    </row>
    <row r="410">
      <c r="B410" s="54"/>
      <c r="D410" s="54"/>
      <c r="E410" s="54"/>
      <c r="F410" s="54"/>
      <c r="I410" s="54"/>
    </row>
    <row r="411">
      <c r="B411" s="54"/>
      <c r="D411" s="54"/>
      <c r="E411" s="54"/>
      <c r="F411" s="54"/>
      <c r="I411" s="54"/>
    </row>
    <row r="412">
      <c r="B412" s="54"/>
      <c r="D412" s="54"/>
      <c r="E412" s="54"/>
      <c r="F412" s="54"/>
      <c r="I412" s="54"/>
    </row>
    <row r="413">
      <c r="B413" s="54"/>
      <c r="D413" s="54"/>
      <c r="E413" s="54"/>
      <c r="F413" s="54"/>
      <c r="I413" s="54"/>
    </row>
    <row r="414">
      <c r="B414" s="54"/>
      <c r="D414" s="54"/>
      <c r="E414" s="54"/>
      <c r="F414" s="54"/>
      <c r="I414" s="54"/>
    </row>
    <row r="415">
      <c r="B415" s="54"/>
      <c r="D415" s="54"/>
      <c r="E415" s="54"/>
      <c r="F415" s="54"/>
      <c r="I415" s="54"/>
    </row>
    <row r="416">
      <c r="B416" s="54"/>
      <c r="D416" s="54"/>
      <c r="E416" s="54"/>
      <c r="F416" s="54"/>
      <c r="I416" s="54"/>
    </row>
    <row r="417">
      <c r="B417" s="54"/>
      <c r="D417" s="54"/>
      <c r="E417" s="54"/>
      <c r="F417" s="54"/>
      <c r="I417" s="54"/>
    </row>
    <row r="418">
      <c r="B418" s="54"/>
      <c r="D418" s="54"/>
      <c r="E418" s="54"/>
      <c r="F418" s="54"/>
      <c r="I418" s="54"/>
    </row>
    <row r="419">
      <c r="B419" s="54"/>
      <c r="D419" s="54"/>
      <c r="E419" s="54"/>
      <c r="F419" s="54"/>
      <c r="I419" s="54"/>
    </row>
    <row r="420">
      <c r="B420" s="54"/>
      <c r="D420" s="54"/>
      <c r="E420" s="54"/>
      <c r="F420" s="54"/>
      <c r="I420" s="54"/>
    </row>
    <row r="421">
      <c r="B421" s="54"/>
      <c r="D421" s="54"/>
      <c r="E421" s="54"/>
      <c r="F421" s="54"/>
      <c r="I421" s="54"/>
    </row>
    <row r="422">
      <c r="B422" s="54"/>
      <c r="D422" s="54"/>
      <c r="E422" s="54"/>
      <c r="F422" s="54"/>
      <c r="I422" s="54"/>
    </row>
    <row r="423">
      <c r="B423" s="54"/>
      <c r="D423" s="54"/>
      <c r="E423" s="54"/>
      <c r="F423" s="54"/>
      <c r="I423" s="54"/>
    </row>
    <row r="424">
      <c r="B424" s="54"/>
      <c r="D424" s="54"/>
      <c r="E424" s="54"/>
      <c r="F424" s="54"/>
      <c r="I424" s="54"/>
    </row>
    <row r="425">
      <c r="B425" s="54"/>
      <c r="D425" s="54"/>
      <c r="E425" s="54"/>
      <c r="F425" s="54"/>
      <c r="I425" s="54"/>
    </row>
    <row r="426">
      <c r="B426" s="54"/>
      <c r="D426" s="54"/>
      <c r="E426" s="54"/>
      <c r="F426" s="54"/>
      <c r="I426" s="54"/>
    </row>
    <row r="427">
      <c r="B427" s="54"/>
      <c r="D427" s="54"/>
      <c r="E427" s="54"/>
      <c r="F427" s="54"/>
      <c r="I427" s="54"/>
    </row>
    <row r="428">
      <c r="B428" s="54"/>
      <c r="D428" s="54"/>
      <c r="E428" s="54"/>
      <c r="F428" s="54"/>
      <c r="I428" s="54"/>
    </row>
    <row r="429">
      <c r="B429" s="54"/>
      <c r="D429" s="54"/>
      <c r="E429" s="54"/>
      <c r="F429" s="54"/>
      <c r="I429" s="54"/>
    </row>
    <row r="430">
      <c r="B430" s="54"/>
      <c r="D430" s="54"/>
      <c r="E430" s="54"/>
      <c r="F430" s="54"/>
      <c r="I430" s="54"/>
    </row>
    <row r="431">
      <c r="B431" s="54"/>
      <c r="D431" s="54"/>
      <c r="E431" s="54"/>
      <c r="F431" s="54"/>
      <c r="I431" s="54"/>
    </row>
    <row r="432">
      <c r="B432" s="54"/>
      <c r="D432" s="54"/>
      <c r="E432" s="54"/>
      <c r="F432" s="54"/>
      <c r="I432" s="54"/>
    </row>
    <row r="433">
      <c r="B433" s="54"/>
      <c r="D433" s="54"/>
      <c r="E433" s="54"/>
      <c r="F433" s="54"/>
      <c r="I433" s="54"/>
    </row>
    <row r="434">
      <c r="B434" s="54"/>
      <c r="D434" s="54"/>
      <c r="E434" s="54"/>
      <c r="F434" s="54"/>
      <c r="I434" s="54"/>
    </row>
    <row r="435">
      <c r="B435" s="54"/>
      <c r="D435" s="54"/>
      <c r="E435" s="54"/>
      <c r="F435" s="54"/>
      <c r="I435" s="54"/>
    </row>
    <row r="436">
      <c r="B436" s="54"/>
      <c r="D436" s="54"/>
      <c r="E436" s="54"/>
      <c r="F436" s="54"/>
      <c r="I436" s="54"/>
    </row>
    <row r="437">
      <c r="B437" s="54"/>
      <c r="D437" s="54"/>
      <c r="E437" s="54"/>
      <c r="F437" s="54"/>
      <c r="I437" s="54"/>
    </row>
    <row r="438">
      <c r="B438" s="54"/>
      <c r="D438" s="54"/>
      <c r="E438" s="54"/>
      <c r="F438" s="54"/>
      <c r="I438" s="54"/>
    </row>
    <row r="439">
      <c r="B439" s="54"/>
      <c r="D439" s="54"/>
      <c r="E439" s="54"/>
      <c r="F439" s="54"/>
      <c r="I439" s="54"/>
    </row>
    <row r="440">
      <c r="B440" s="54"/>
      <c r="D440" s="54"/>
      <c r="E440" s="54"/>
      <c r="F440" s="54"/>
      <c r="I440" s="54"/>
    </row>
    <row r="441">
      <c r="B441" s="54"/>
      <c r="D441" s="54"/>
      <c r="E441" s="54"/>
      <c r="F441" s="54"/>
      <c r="I441" s="54"/>
    </row>
    <row r="442">
      <c r="B442" s="54"/>
      <c r="D442" s="54"/>
      <c r="E442" s="54"/>
      <c r="F442" s="54"/>
      <c r="I442" s="54"/>
    </row>
    <row r="443">
      <c r="B443" s="54"/>
      <c r="D443" s="54"/>
      <c r="E443" s="54"/>
      <c r="F443" s="54"/>
      <c r="I443" s="54"/>
    </row>
    <row r="444">
      <c r="B444" s="54"/>
      <c r="D444" s="54"/>
      <c r="E444" s="54"/>
      <c r="F444" s="54"/>
      <c r="I444" s="54"/>
    </row>
    <row r="445">
      <c r="B445" s="54"/>
      <c r="D445" s="54"/>
      <c r="E445" s="54"/>
      <c r="F445" s="54"/>
      <c r="I445" s="54"/>
    </row>
    <row r="446">
      <c r="B446" s="54"/>
      <c r="D446" s="54"/>
      <c r="E446" s="54"/>
      <c r="F446" s="54"/>
      <c r="I446" s="54"/>
    </row>
    <row r="447">
      <c r="B447" s="54"/>
      <c r="D447" s="54"/>
      <c r="E447" s="54"/>
      <c r="F447" s="54"/>
      <c r="I447" s="54"/>
    </row>
    <row r="448">
      <c r="B448" s="54"/>
      <c r="D448" s="54"/>
      <c r="E448" s="54"/>
      <c r="F448" s="54"/>
      <c r="I448" s="54"/>
    </row>
    <row r="449">
      <c r="B449" s="54"/>
      <c r="D449" s="54"/>
      <c r="E449" s="54"/>
      <c r="F449" s="54"/>
      <c r="I449" s="54"/>
    </row>
    <row r="450">
      <c r="B450" s="54"/>
      <c r="D450" s="54"/>
      <c r="E450" s="54"/>
      <c r="F450" s="54"/>
      <c r="I450" s="54"/>
    </row>
    <row r="451">
      <c r="B451" s="54"/>
      <c r="D451" s="54"/>
      <c r="E451" s="54"/>
      <c r="F451" s="54"/>
      <c r="I451" s="54"/>
    </row>
    <row r="452">
      <c r="B452" s="54"/>
      <c r="D452" s="54"/>
      <c r="E452" s="54"/>
      <c r="F452" s="54"/>
      <c r="I452" s="54"/>
    </row>
    <row r="453">
      <c r="B453" s="54"/>
      <c r="D453" s="54"/>
      <c r="E453" s="54"/>
      <c r="F453" s="54"/>
      <c r="I453" s="54"/>
    </row>
    <row r="454">
      <c r="B454" s="54"/>
      <c r="D454" s="54"/>
      <c r="E454" s="54"/>
      <c r="F454" s="54"/>
      <c r="I454" s="54"/>
    </row>
    <row r="455">
      <c r="B455" s="54"/>
      <c r="D455" s="54"/>
      <c r="E455" s="54"/>
      <c r="F455" s="54"/>
      <c r="I455" s="54"/>
    </row>
    <row r="456">
      <c r="B456" s="54"/>
      <c r="D456" s="54"/>
      <c r="E456" s="54"/>
      <c r="F456" s="54"/>
      <c r="I456" s="54"/>
    </row>
    <row r="457">
      <c r="B457" s="54"/>
      <c r="D457" s="54"/>
      <c r="E457" s="54"/>
      <c r="F457" s="54"/>
      <c r="I457" s="54"/>
    </row>
    <row r="458">
      <c r="B458" s="54"/>
      <c r="D458" s="54"/>
      <c r="E458" s="54"/>
      <c r="F458" s="54"/>
      <c r="I458" s="54"/>
    </row>
    <row r="459">
      <c r="B459" s="54"/>
      <c r="D459" s="54"/>
      <c r="E459" s="54"/>
      <c r="F459" s="54"/>
      <c r="I459" s="54"/>
    </row>
    <row r="460">
      <c r="B460" s="54"/>
      <c r="D460" s="54"/>
      <c r="E460" s="54"/>
      <c r="F460" s="54"/>
      <c r="I460" s="54"/>
    </row>
    <row r="461">
      <c r="B461" s="54"/>
      <c r="D461" s="54"/>
      <c r="E461" s="54"/>
      <c r="F461" s="54"/>
      <c r="I461" s="54"/>
    </row>
    <row r="462">
      <c r="B462" s="54"/>
      <c r="D462" s="54"/>
      <c r="E462" s="54"/>
      <c r="F462" s="54"/>
      <c r="I462" s="54"/>
    </row>
    <row r="463">
      <c r="B463" s="54"/>
      <c r="D463" s="54"/>
      <c r="E463" s="54"/>
      <c r="F463" s="54"/>
      <c r="I463" s="54"/>
    </row>
    <row r="464">
      <c r="B464" s="54"/>
      <c r="D464" s="54"/>
      <c r="E464" s="54"/>
      <c r="F464" s="54"/>
      <c r="I464" s="54"/>
    </row>
    <row r="465">
      <c r="B465" s="54"/>
      <c r="D465" s="54"/>
      <c r="E465" s="54"/>
      <c r="F465" s="54"/>
      <c r="I465" s="54"/>
    </row>
    <row r="466">
      <c r="B466" s="54"/>
      <c r="D466" s="54"/>
      <c r="E466" s="54"/>
      <c r="F466" s="54"/>
      <c r="I466" s="54"/>
    </row>
    <row r="467">
      <c r="B467" s="54"/>
      <c r="D467" s="54"/>
      <c r="E467" s="54"/>
      <c r="F467" s="54"/>
      <c r="I467" s="54"/>
    </row>
    <row r="468">
      <c r="B468" s="54"/>
      <c r="D468" s="54"/>
      <c r="E468" s="54"/>
      <c r="F468" s="54"/>
      <c r="I468" s="54"/>
    </row>
    <row r="469">
      <c r="B469" s="54"/>
      <c r="D469" s="54"/>
      <c r="E469" s="54"/>
      <c r="F469" s="54"/>
      <c r="I469" s="54"/>
    </row>
    <row r="470">
      <c r="B470" s="54"/>
      <c r="D470" s="54"/>
      <c r="E470" s="54"/>
      <c r="F470" s="54"/>
      <c r="I470" s="54"/>
    </row>
    <row r="471">
      <c r="B471" s="54"/>
      <c r="D471" s="54"/>
      <c r="E471" s="54"/>
      <c r="F471" s="54"/>
      <c r="I471" s="54"/>
    </row>
    <row r="472">
      <c r="B472" s="54"/>
      <c r="D472" s="54"/>
      <c r="E472" s="54"/>
      <c r="F472" s="54"/>
      <c r="I472" s="54"/>
    </row>
    <row r="473">
      <c r="B473" s="54"/>
      <c r="D473" s="54"/>
      <c r="E473" s="54"/>
      <c r="F473" s="54"/>
      <c r="I473" s="54"/>
    </row>
    <row r="474">
      <c r="B474" s="54"/>
      <c r="D474" s="54"/>
      <c r="E474" s="54"/>
      <c r="F474" s="54"/>
      <c r="I474" s="54"/>
    </row>
    <row r="475">
      <c r="B475" s="54"/>
      <c r="D475" s="54"/>
      <c r="E475" s="54"/>
      <c r="F475" s="54"/>
      <c r="I475" s="54"/>
    </row>
    <row r="476">
      <c r="B476" s="54"/>
      <c r="D476" s="54"/>
      <c r="E476" s="54"/>
      <c r="F476" s="54"/>
      <c r="I476" s="54"/>
    </row>
    <row r="477">
      <c r="B477" s="54"/>
      <c r="D477" s="54"/>
      <c r="E477" s="54"/>
      <c r="F477" s="54"/>
      <c r="I477" s="54"/>
    </row>
    <row r="478">
      <c r="B478" s="54"/>
      <c r="D478" s="54"/>
      <c r="E478" s="54"/>
      <c r="F478" s="54"/>
      <c r="I478" s="54"/>
    </row>
    <row r="479">
      <c r="B479" s="54"/>
      <c r="D479" s="54"/>
      <c r="E479" s="54"/>
      <c r="F479" s="54"/>
      <c r="I479" s="54"/>
    </row>
    <row r="480">
      <c r="B480" s="54"/>
      <c r="D480" s="54"/>
      <c r="E480" s="54"/>
      <c r="F480" s="54"/>
      <c r="I480" s="54"/>
    </row>
    <row r="481">
      <c r="B481" s="54"/>
      <c r="D481" s="54"/>
      <c r="E481" s="54"/>
      <c r="F481" s="54"/>
      <c r="I481" s="54"/>
    </row>
    <row r="482">
      <c r="B482" s="54"/>
      <c r="D482" s="54"/>
      <c r="E482" s="54"/>
      <c r="F482" s="54"/>
      <c r="I482" s="54"/>
    </row>
    <row r="483">
      <c r="B483" s="54"/>
      <c r="D483" s="54"/>
      <c r="E483" s="54"/>
      <c r="F483" s="54"/>
      <c r="I483" s="54"/>
    </row>
    <row r="484">
      <c r="B484" s="54"/>
      <c r="D484" s="54"/>
      <c r="E484" s="54"/>
      <c r="F484" s="54"/>
      <c r="I484" s="54"/>
    </row>
    <row r="485">
      <c r="B485" s="54"/>
      <c r="D485" s="54"/>
      <c r="E485" s="54"/>
      <c r="F485" s="54"/>
      <c r="I485" s="54"/>
    </row>
    <row r="486">
      <c r="B486" s="54"/>
      <c r="D486" s="54"/>
      <c r="E486" s="54"/>
      <c r="F486" s="54"/>
      <c r="I486" s="54"/>
    </row>
    <row r="487">
      <c r="B487" s="54"/>
      <c r="D487" s="54"/>
      <c r="E487" s="54"/>
      <c r="F487" s="54"/>
      <c r="I487" s="54"/>
    </row>
    <row r="488">
      <c r="B488" s="54"/>
      <c r="D488" s="54"/>
      <c r="E488" s="54"/>
      <c r="F488" s="54"/>
      <c r="I488" s="54"/>
    </row>
    <row r="489">
      <c r="B489" s="54"/>
      <c r="D489" s="54"/>
      <c r="E489" s="54"/>
      <c r="F489" s="54"/>
      <c r="I489" s="54"/>
    </row>
    <row r="490">
      <c r="B490" s="54"/>
      <c r="D490" s="54"/>
      <c r="E490" s="54"/>
      <c r="F490" s="54"/>
      <c r="I490" s="54"/>
    </row>
    <row r="491">
      <c r="B491" s="54"/>
      <c r="D491" s="54"/>
      <c r="E491" s="54"/>
      <c r="F491" s="54"/>
      <c r="I491" s="54"/>
    </row>
    <row r="492">
      <c r="B492" s="54"/>
      <c r="D492" s="54"/>
      <c r="E492" s="54"/>
      <c r="F492" s="54"/>
      <c r="I492" s="54"/>
    </row>
    <row r="493">
      <c r="B493" s="54"/>
      <c r="D493" s="54"/>
      <c r="E493" s="54"/>
      <c r="F493" s="54"/>
      <c r="I493" s="54"/>
    </row>
    <row r="494">
      <c r="B494" s="54"/>
      <c r="D494" s="54"/>
      <c r="E494" s="54"/>
      <c r="F494" s="54"/>
      <c r="I494" s="54"/>
    </row>
    <row r="495">
      <c r="B495" s="54"/>
      <c r="D495" s="54"/>
      <c r="E495" s="54"/>
      <c r="F495" s="54"/>
      <c r="I495" s="54"/>
    </row>
    <row r="496">
      <c r="B496" s="54"/>
      <c r="D496" s="54"/>
      <c r="E496" s="54"/>
      <c r="F496" s="54"/>
      <c r="I496" s="54"/>
    </row>
    <row r="497">
      <c r="B497" s="54"/>
      <c r="D497" s="54"/>
      <c r="E497" s="54"/>
      <c r="F497" s="54"/>
      <c r="I497" s="54"/>
    </row>
    <row r="498">
      <c r="B498" s="54"/>
      <c r="D498" s="54"/>
      <c r="E498" s="54"/>
      <c r="F498" s="54"/>
      <c r="I498" s="54"/>
    </row>
    <row r="499">
      <c r="B499" s="54"/>
      <c r="D499" s="54"/>
      <c r="E499" s="54"/>
      <c r="F499" s="54"/>
      <c r="I499" s="54"/>
    </row>
    <row r="500">
      <c r="B500" s="54"/>
      <c r="D500" s="54"/>
      <c r="E500" s="54"/>
      <c r="F500" s="54"/>
      <c r="I500" s="54"/>
    </row>
    <row r="501">
      <c r="B501" s="54"/>
      <c r="D501" s="54"/>
      <c r="E501" s="54"/>
      <c r="F501" s="54"/>
      <c r="I501" s="54"/>
    </row>
    <row r="502">
      <c r="B502" s="54"/>
      <c r="D502" s="54"/>
      <c r="E502" s="54"/>
      <c r="F502" s="54"/>
      <c r="I502" s="54"/>
    </row>
    <row r="503">
      <c r="B503" s="54"/>
      <c r="D503" s="54"/>
      <c r="E503" s="54"/>
      <c r="F503" s="54"/>
      <c r="I503" s="54"/>
    </row>
    <row r="504">
      <c r="B504" s="54"/>
      <c r="D504" s="54"/>
      <c r="E504" s="54"/>
      <c r="F504" s="54"/>
      <c r="I504" s="54"/>
    </row>
    <row r="505">
      <c r="B505" s="54"/>
      <c r="D505" s="54"/>
      <c r="E505" s="54"/>
      <c r="F505" s="54"/>
      <c r="I505" s="54"/>
    </row>
    <row r="506">
      <c r="B506" s="54"/>
      <c r="D506" s="54"/>
      <c r="E506" s="54"/>
      <c r="F506" s="54"/>
      <c r="I506" s="54"/>
    </row>
    <row r="507">
      <c r="B507" s="54"/>
      <c r="D507" s="54"/>
      <c r="E507" s="54"/>
      <c r="F507" s="54"/>
      <c r="I507" s="54"/>
    </row>
    <row r="508">
      <c r="B508" s="54"/>
      <c r="D508" s="54"/>
      <c r="E508" s="54"/>
      <c r="F508" s="54"/>
      <c r="I508" s="54"/>
    </row>
    <row r="509">
      <c r="B509" s="54"/>
      <c r="D509" s="54"/>
      <c r="E509" s="54"/>
      <c r="F509" s="54"/>
      <c r="I509" s="54"/>
    </row>
    <row r="510">
      <c r="B510" s="54"/>
      <c r="D510" s="54"/>
      <c r="E510" s="54"/>
      <c r="F510" s="54"/>
      <c r="I510" s="54"/>
    </row>
    <row r="511">
      <c r="B511" s="54"/>
      <c r="D511" s="54"/>
      <c r="E511" s="54"/>
      <c r="F511" s="54"/>
      <c r="I511" s="54"/>
    </row>
    <row r="512">
      <c r="B512" s="54"/>
      <c r="D512" s="54"/>
      <c r="E512" s="54"/>
      <c r="F512" s="54"/>
      <c r="I512" s="54"/>
    </row>
    <row r="513">
      <c r="B513" s="54"/>
      <c r="D513" s="54"/>
      <c r="E513" s="54"/>
      <c r="F513" s="54"/>
      <c r="I513" s="54"/>
    </row>
    <row r="514">
      <c r="B514" s="54"/>
      <c r="D514" s="54"/>
      <c r="E514" s="54"/>
      <c r="F514" s="54"/>
      <c r="I514" s="54"/>
    </row>
    <row r="515">
      <c r="B515" s="54"/>
      <c r="D515" s="54"/>
      <c r="E515" s="54"/>
      <c r="F515" s="54"/>
      <c r="I515" s="54"/>
    </row>
    <row r="516">
      <c r="B516" s="54"/>
      <c r="D516" s="54"/>
      <c r="E516" s="54"/>
      <c r="F516" s="54"/>
      <c r="I516" s="54"/>
    </row>
    <row r="517">
      <c r="B517" s="54"/>
      <c r="D517" s="54"/>
      <c r="E517" s="54"/>
      <c r="F517" s="54"/>
      <c r="I517" s="54"/>
    </row>
    <row r="518">
      <c r="B518" s="54"/>
      <c r="D518" s="54"/>
      <c r="E518" s="54"/>
      <c r="F518" s="54"/>
      <c r="I518" s="54"/>
    </row>
    <row r="519">
      <c r="B519" s="54"/>
      <c r="D519" s="54"/>
      <c r="E519" s="54"/>
      <c r="F519" s="54"/>
      <c r="I519" s="54"/>
    </row>
    <row r="520">
      <c r="B520" s="54"/>
      <c r="D520" s="54"/>
      <c r="E520" s="54"/>
      <c r="F520" s="54"/>
      <c r="I520" s="54"/>
    </row>
    <row r="521">
      <c r="B521" s="54"/>
      <c r="D521" s="54"/>
      <c r="E521" s="54"/>
      <c r="F521" s="54"/>
      <c r="I521" s="54"/>
    </row>
    <row r="522">
      <c r="B522" s="54"/>
      <c r="D522" s="54"/>
      <c r="E522" s="54"/>
      <c r="F522" s="54"/>
      <c r="I522" s="54"/>
    </row>
    <row r="523">
      <c r="B523" s="54"/>
      <c r="D523" s="54"/>
      <c r="E523" s="54"/>
      <c r="F523" s="54"/>
      <c r="I523" s="54"/>
    </row>
    <row r="524">
      <c r="B524" s="54"/>
      <c r="D524" s="54"/>
      <c r="E524" s="54"/>
      <c r="F524" s="54"/>
      <c r="I524" s="54"/>
    </row>
    <row r="525">
      <c r="B525" s="54"/>
      <c r="D525" s="54"/>
      <c r="E525" s="54"/>
      <c r="F525" s="54"/>
      <c r="I525" s="54"/>
    </row>
    <row r="526">
      <c r="B526" s="54"/>
      <c r="D526" s="54"/>
      <c r="E526" s="54"/>
      <c r="F526" s="54"/>
      <c r="I526" s="54"/>
    </row>
    <row r="527">
      <c r="B527" s="54"/>
      <c r="D527" s="54"/>
      <c r="E527" s="54"/>
      <c r="F527" s="54"/>
      <c r="I527" s="54"/>
    </row>
    <row r="528">
      <c r="B528" s="54"/>
      <c r="D528" s="54"/>
      <c r="E528" s="54"/>
      <c r="F528" s="54"/>
      <c r="I528" s="54"/>
    </row>
    <row r="529">
      <c r="B529" s="54"/>
      <c r="D529" s="54"/>
      <c r="E529" s="54"/>
      <c r="F529" s="54"/>
      <c r="I529" s="54"/>
    </row>
    <row r="530">
      <c r="B530" s="54"/>
      <c r="D530" s="54"/>
      <c r="E530" s="54"/>
      <c r="F530" s="54"/>
      <c r="I530" s="54"/>
    </row>
    <row r="531">
      <c r="B531" s="54"/>
      <c r="D531" s="54"/>
      <c r="E531" s="54"/>
      <c r="F531" s="54"/>
      <c r="I531" s="54"/>
    </row>
    <row r="532">
      <c r="B532" s="54"/>
      <c r="D532" s="54"/>
      <c r="E532" s="54"/>
      <c r="F532" s="54"/>
      <c r="I532" s="54"/>
    </row>
    <row r="533">
      <c r="B533" s="54"/>
      <c r="D533" s="54"/>
      <c r="E533" s="54"/>
      <c r="F533" s="54"/>
      <c r="I533" s="54"/>
    </row>
    <row r="534">
      <c r="B534" s="54"/>
      <c r="D534" s="54"/>
      <c r="E534" s="54"/>
      <c r="F534" s="54"/>
      <c r="I534" s="54"/>
    </row>
    <row r="535">
      <c r="B535" s="54"/>
      <c r="D535" s="54"/>
      <c r="E535" s="54"/>
      <c r="F535" s="54"/>
      <c r="I535" s="54"/>
    </row>
    <row r="536">
      <c r="B536" s="54"/>
      <c r="D536" s="54"/>
      <c r="E536" s="54"/>
      <c r="F536" s="54"/>
      <c r="I536" s="54"/>
    </row>
    <row r="537">
      <c r="B537" s="54"/>
      <c r="D537" s="54"/>
      <c r="E537" s="54"/>
      <c r="F537" s="54"/>
      <c r="I537" s="54"/>
    </row>
    <row r="538">
      <c r="B538" s="54"/>
      <c r="D538" s="54"/>
      <c r="E538" s="54"/>
      <c r="F538" s="54"/>
      <c r="I538" s="54"/>
    </row>
    <row r="539">
      <c r="B539" s="54"/>
      <c r="D539" s="54"/>
      <c r="E539" s="54"/>
      <c r="F539" s="54"/>
      <c r="I539" s="54"/>
    </row>
    <row r="540">
      <c r="B540" s="54"/>
      <c r="D540" s="54"/>
      <c r="E540" s="54"/>
      <c r="F540" s="54"/>
      <c r="I540" s="54"/>
    </row>
    <row r="541">
      <c r="B541" s="54"/>
      <c r="D541" s="54"/>
      <c r="E541" s="54"/>
      <c r="F541" s="54"/>
      <c r="I541" s="54"/>
    </row>
    <row r="542">
      <c r="B542" s="54"/>
      <c r="D542" s="54"/>
      <c r="E542" s="54"/>
      <c r="F542" s="54"/>
      <c r="I542" s="54"/>
    </row>
    <row r="543">
      <c r="B543" s="54"/>
      <c r="D543" s="54"/>
      <c r="E543" s="54"/>
      <c r="F543" s="54"/>
      <c r="I543" s="54"/>
    </row>
    <row r="544">
      <c r="B544" s="54"/>
      <c r="D544" s="54"/>
      <c r="E544" s="54"/>
      <c r="F544" s="54"/>
      <c r="I544" s="54"/>
    </row>
    <row r="545">
      <c r="B545" s="54"/>
      <c r="D545" s="54"/>
      <c r="E545" s="54"/>
      <c r="F545" s="54"/>
      <c r="I545" s="54"/>
    </row>
    <row r="546">
      <c r="B546" s="54"/>
      <c r="D546" s="54"/>
      <c r="E546" s="54"/>
      <c r="F546" s="54"/>
      <c r="I546" s="54"/>
    </row>
    <row r="547">
      <c r="B547" s="54"/>
      <c r="D547" s="54"/>
      <c r="E547" s="54"/>
      <c r="F547" s="54"/>
      <c r="I547" s="54"/>
    </row>
    <row r="548">
      <c r="B548" s="54"/>
      <c r="D548" s="54"/>
      <c r="E548" s="54"/>
      <c r="F548" s="54"/>
      <c r="I548" s="54"/>
    </row>
    <row r="549">
      <c r="B549" s="54"/>
      <c r="D549" s="54"/>
      <c r="E549" s="54"/>
      <c r="F549" s="54"/>
      <c r="I549" s="54"/>
    </row>
    <row r="550">
      <c r="B550" s="54"/>
      <c r="D550" s="54"/>
      <c r="E550" s="54"/>
      <c r="F550" s="54"/>
      <c r="I550" s="54"/>
    </row>
    <row r="551">
      <c r="B551" s="54"/>
      <c r="D551" s="54"/>
      <c r="E551" s="54"/>
      <c r="F551" s="54"/>
      <c r="I551" s="54"/>
    </row>
    <row r="552">
      <c r="B552" s="54"/>
      <c r="D552" s="54"/>
      <c r="E552" s="54"/>
      <c r="F552" s="54"/>
      <c r="I552" s="54"/>
    </row>
    <row r="553">
      <c r="B553" s="54"/>
      <c r="D553" s="54"/>
      <c r="E553" s="54"/>
      <c r="F553" s="54"/>
      <c r="I553" s="54"/>
    </row>
    <row r="554">
      <c r="B554" s="54"/>
      <c r="D554" s="54"/>
      <c r="E554" s="54"/>
      <c r="F554" s="54"/>
      <c r="I554" s="54"/>
    </row>
    <row r="555">
      <c r="B555" s="54"/>
      <c r="D555" s="54"/>
      <c r="E555" s="54"/>
      <c r="F555" s="54"/>
      <c r="I555" s="54"/>
    </row>
    <row r="556">
      <c r="B556" s="54"/>
      <c r="D556" s="54"/>
      <c r="E556" s="54"/>
      <c r="F556" s="54"/>
      <c r="I556" s="54"/>
    </row>
    <row r="557">
      <c r="B557" s="54"/>
      <c r="D557" s="54"/>
      <c r="E557" s="54"/>
      <c r="F557" s="54"/>
      <c r="I557" s="54"/>
    </row>
    <row r="558">
      <c r="B558" s="54"/>
      <c r="D558" s="54"/>
      <c r="E558" s="54"/>
      <c r="F558" s="54"/>
      <c r="I558" s="54"/>
    </row>
    <row r="559">
      <c r="B559" s="54"/>
      <c r="D559" s="54"/>
      <c r="E559" s="54"/>
      <c r="F559" s="54"/>
      <c r="I559" s="54"/>
    </row>
    <row r="560">
      <c r="B560" s="54"/>
      <c r="D560" s="54"/>
      <c r="E560" s="54"/>
      <c r="F560" s="54"/>
      <c r="I560" s="54"/>
    </row>
    <row r="561">
      <c r="B561" s="54"/>
      <c r="D561" s="54"/>
      <c r="E561" s="54"/>
      <c r="F561" s="54"/>
      <c r="I561" s="54"/>
    </row>
    <row r="562">
      <c r="B562" s="54"/>
      <c r="D562" s="54"/>
      <c r="E562" s="54"/>
      <c r="F562" s="54"/>
      <c r="I562" s="54"/>
    </row>
    <row r="563">
      <c r="B563" s="54"/>
      <c r="D563" s="54"/>
      <c r="E563" s="54"/>
      <c r="F563" s="54"/>
      <c r="I563" s="54"/>
    </row>
    <row r="564">
      <c r="B564" s="54"/>
      <c r="D564" s="54"/>
      <c r="E564" s="54"/>
      <c r="F564" s="54"/>
      <c r="I564" s="54"/>
    </row>
    <row r="565">
      <c r="B565" s="54"/>
      <c r="D565" s="54"/>
      <c r="E565" s="54"/>
      <c r="F565" s="54"/>
      <c r="I565" s="54"/>
    </row>
    <row r="566">
      <c r="B566" s="54"/>
      <c r="D566" s="54"/>
      <c r="E566" s="54"/>
      <c r="F566" s="54"/>
      <c r="I566" s="54"/>
    </row>
    <row r="567">
      <c r="B567" s="54"/>
      <c r="D567" s="54"/>
      <c r="E567" s="54"/>
      <c r="F567" s="54"/>
      <c r="I567" s="54"/>
    </row>
    <row r="568">
      <c r="B568" s="54"/>
      <c r="D568" s="54"/>
      <c r="E568" s="54"/>
      <c r="F568" s="54"/>
      <c r="I568" s="54"/>
    </row>
    <row r="569">
      <c r="B569" s="54"/>
      <c r="D569" s="54"/>
      <c r="E569" s="54"/>
      <c r="F569" s="54"/>
      <c r="I569" s="54"/>
    </row>
    <row r="570">
      <c r="B570" s="54"/>
      <c r="D570" s="54"/>
      <c r="E570" s="54"/>
      <c r="F570" s="54"/>
      <c r="I570" s="54"/>
    </row>
    <row r="571">
      <c r="B571" s="54"/>
      <c r="D571" s="54"/>
      <c r="E571" s="54"/>
      <c r="F571" s="54"/>
      <c r="I571" s="54"/>
    </row>
    <row r="572">
      <c r="B572" s="54"/>
      <c r="D572" s="54"/>
      <c r="E572" s="54"/>
      <c r="F572" s="54"/>
      <c r="I572" s="54"/>
    </row>
    <row r="573">
      <c r="B573" s="54"/>
      <c r="D573" s="54"/>
      <c r="E573" s="54"/>
      <c r="F573" s="54"/>
      <c r="I573" s="54"/>
    </row>
    <row r="574">
      <c r="B574" s="54"/>
      <c r="D574" s="54"/>
      <c r="E574" s="54"/>
      <c r="F574" s="54"/>
      <c r="I574" s="54"/>
    </row>
    <row r="575">
      <c r="B575" s="54"/>
      <c r="D575" s="54"/>
      <c r="E575" s="54"/>
      <c r="F575" s="54"/>
      <c r="I575" s="54"/>
    </row>
    <row r="576">
      <c r="B576" s="54"/>
      <c r="D576" s="54"/>
      <c r="E576" s="54"/>
      <c r="F576" s="54"/>
      <c r="I576" s="54"/>
    </row>
    <row r="577">
      <c r="B577" s="54"/>
      <c r="D577" s="54"/>
      <c r="E577" s="54"/>
      <c r="F577" s="54"/>
      <c r="I577" s="54"/>
    </row>
    <row r="578">
      <c r="B578" s="54"/>
      <c r="D578" s="54"/>
      <c r="E578" s="54"/>
      <c r="F578" s="54"/>
      <c r="I578" s="54"/>
    </row>
    <row r="579">
      <c r="B579" s="54"/>
      <c r="D579" s="54"/>
      <c r="E579" s="54"/>
      <c r="F579" s="54"/>
      <c r="I579" s="54"/>
    </row>
    <row r="580">
      <c r="B580" s="54"/>
      <c r="D580" s="54"/>
      <c r="E580" s="54"/>
      <c r="F580" s="54"/>
      <c r="I580" s="54"/>
    </row>
    <row r="581">
      <c r="B581" s="54"/>
      <c r="D581" s="54"/>
      <c r="E581" s="54"/>
      <c r="F581" s="54"/>
      <c r="I581" s="54"/>
    </row>
    <row r="582">
      <c r="B582" s="54"/>
      <c r="D582" s="54"/>
      <c r="E582" s="54"/>
      <c r="F582" s="54"/>
      <c r="I582" s="54"/>
    </row>
    <row r="583">
      <c r="B583" s="54"/>
      <c r="D583" s="54"/>
      <c r="E583" s="54"/>
      <c r="F583" s="54"/>
      <c r="I583" s="54"/>
    </row>
    <row r="584">
      <c r="B584" s="54"/>
      <c r="D584" s="54"/>
      <c r="E584" s="54"/>
      <c r="F584" s="54"/>
      <c r="I584" s="54"/>
    </row>
    <row r="585">
      <c r="B585" s="54"/>
      <c r="D585" s="54"/>
      <c r="E585" s="54"/>
      <c r="F585" s="54"/>
      <c r="I585" s="54"/>
    </row>
    <row r="586">
      <c r="B586" s="54"/>
      <c r="D586" s="54"/>
      <c r="E586" s="54"/>
      <c r="F586" s="54"/>
      <c r="I586" s="54"/>
    </row>
    <row r="587">
      <c r="B587" s="54"/>
      <c r="D587" s="54"/>
      <c r="E587" s="54"/>
      <c r="F587" s="54"/>
      <c r="I587" s="54"/>
    </row>
    <row r="588">
      <c r="B588" s="54"/>
      <c r="D588" s="54"/>
      <c r="E588" s="54"/>
      <c r="F588" s="54"/>
      <c r="I588" s="54"/>
    </row>
    <row r="589">
      <c r="B589" s="54"/>
      <c r="D589" s="54"/>
      <c r="E589" s="54"/>
      <c r="F589" s="54"/>
      <c r="I589" s="54"/>
    </row>
    <row r="590">
      <c r="B590" s="54"/>
      <c r="D590" s="54"/>
      <c r="E590" s="54"/>
      <c r="F590" s="54"/>
      <c r="I590" s="54"/>
    </row>
    <row r="591">
      <c r="B591" s="54"/>
      <c r="D591" s="54"/>
      <c r="E591" s="54"/>
      <c r="F591" s="54"/>
      <c r="I591" s="54"/>
    </row>
    <row r="592">
      <c r="B592" s="54"/>
      <c r="D592" s="54"/>
      <c r="E592" s="54"/>
      <c r="F592" s="54"/>
      <c r="I592" s="54"/>
    </row>
    <row r="593">
      <c r="B593" s="54"/>
      <c r="D593" s="54"/>
      <c r="E593" s="54"/>
      <c r="F593" s="54"/>
      <c r="I593" s="54"/>
    </row>
    <row r="594">
      <c r="B594" s="54"/>
      <c r="D594" s="54"/>
      <c r="E594" s="54"/>
      <c r="F594" s="54"/>
      <c r="I594" s="54"/>
    </row>
    <row r="595">
      <c r="B595" s="54"/>
      <c r="D595" s="54"/>
      <c r="E595" s="54"/>
      <c r="F595" s="54"/>
      <c r="I595" s="54"/>
    </row>
    <row r="596">
      <c r="B596" s="54"/>
      <c r="D596" s="54"/>
      <c r="E596" s="54"/>
      <c r="F596" s="54"/>
      <c r="I596" s="54"/>
    </row>
    <row r="597">
      <c r="B597" s="54"/>
      <c r="D597" s="54"/>
      <c r="E597" s="54"/>
      <c r="F597" s="54"/>
      <c r="I597" s="54"/>
    </row>
    <row r="598">
      <c r="B598" s="54"/>
      <c r="D598" s="54"/>
      <c r="E598" s="54"/>
      <c r="F598" s="54"/>
      <c r="I598" s="54"/>
    </row>
    <row r="599">
      <c r="B599" s="54"/>
      <c r="D599" s="54"/>
      <c r="E599" s="54"/>
      <c r="F599" s="54"/>
      <c r="I599" s="54"/>
    </row>
    <row r="600">
      <c r="B600" s="54"/>
      <c r="D600" s="54"/>
      <c r="E600" s="54"/>
      <c r="F600" s="54"/>
      <c r="I600" s="54"/>
    </row>
    <row r="601">
      <c r="B601" s="54"/>
      <c r="D601" s="54"/>
      <c r="E601" s="54"/>
      <c r="F601" s="54"/>
      <c r="I601" s="54"/>
    </row>
    <row r="602">
      <c r="B602" s="54"/>
      <c r="D602" s="54"/>
      <c r="E602" s="54"/>
      <c r="F602" s="54"/>
      <c r="I602" s="54"/>
    </row>
    <row r="603">
      <c r="B603" s="54"/>
      <c r="D603" s="54"/>
      <c r="E603" s="54"/>
      <c r="F603" s="54"/>
      <c r="I603" s="54"/>
    </row>
    <row r="604">
      <c r="B604" s="54"/>
      <c r="D604" s="54"/>
      <c r="E604" s="54"/>
      <c r="F604" s="54"/>
      <c r="I604" s="54"/>
    </row>
    <row r="605">
      <c r="B605" s="54"/>
      <c r="D605" s="54"/>
      <c r="E605" s="54"/>
      <c r="F605" s="54"/>
      <c r="I605" s="54"/>
    </row>
    <row r="606">
      <c r="B606" s="54"/>
      <c r="D606" s="54"/>
      <c r="E606" s="54"/>
      <c r="F606" s="54"/>
      <c r="I606" s="54"/>
    </row>
    <row r="607">
      <c r="B607" s="54"/>
      <c r="D607" s="54"/>
      <c r="E607" s="54"/>
      <c r="F607" s="54"/>
      <c r="I607" s="54"/>
    </row>
    <row r="608">
      <c r="B608" s="54"/>
      <c r="D608" s="54"/>
      <c r="E608" s="54"/>
      <c r="F608" s="54"/>
      <c r="I608" s="54"/>
    </row>
    <row r="609">
      <c r="B609" s="54"/>
      <c r="D609" s="54"/>
      <c r="E609" s="54"/>
      <c r="F609" s="54"/>
      <c r="I609" s="54"/>
    </row>
    <row r="610">
      <c r="B610" s="54"/>
      <c r="D610" s="54"/>
      <c r="E610" s="54"/>
      <c r="F610" s="54"/>
      <c r="I610" s="54"/>
    </row>
    <row r="611">
      <c r="B611" s="54"/>
      <c r="D611" s="54"/>
      <c r="E611" s="54"/>
      <c r="F611" s="54"/>
      <c r="I611" s="54"/>
    </row>
    <row r="612">
      <c r="B612" s="54"/>
      <c r="D612" s="54"/>
      <c r="E612" s="54"/>
      <c r="F612" s="54"/>
      <c r="I612" s="54"/>
    </row>
    <row r="613">
      <c r="B613" s="54"/>
      <c r="D613" s="54"/>
      <c r="E613" s="54"/>
      <c r="F613" s="54"/>
      <c r="I613" s="54"/>
    </row>
    <row r="614">
      <c r="B614" s="54"/>
      <c r="D614" s="54"/>
      <c r="E614" s="54"/>
      <c r="F614" s="54"/>
      <c r="I614" s="54"/>
    </row>
    <row r="615">
      <c r="B615" s="54"/>
      <c r="D615" s="54"/>
      <c r="E615" s="54"/>
      <c r="F615" s="54"/>
      <c r="I615" s="54"/>
    </row>
    <row r="616">
      <c r="B616" s="54"/>
      <c r="D616" s="54"/>
      <c r="E616" s="54"/>
      <c r="F616" s="54"/>
      <c r="I616" s="54"/>
    </row>
    <row r="617">
      <c r="B617" s="54"/>
      <c r="D617" s="54"/>
      <c r="E617" s="54"/>
      <c r="F617" s="54"/>
      <c r="I617" s="54"/>
    </row>
    <row r="618">
      <c r="B618" s="54"/>
      <c r="D618" s="54"/>
      <c r="E618" s="54"/>
      <c r="F618" s="54"/>
      <c r="I618" s="54"/>
    </row>
    <row r="619">
      <c r="B619" s="54"/>
      <c r="D619" s="54"/>
      <c r="E619" s="54"/>
      <c r="F619" s="54"/>
      <c r="I619" s="54"/>
    </row>
    <row r="620">
      <c r="B620" s="54"/>
      <c r="D620" s="54"/>
      <c r="E620" s="54"/>
      <c r="F620" s="54"/>
      <c r="I620" s="54"/>
    </row>
    <row r="621">
      <c r="B621" s="54"/>
      <c r="D621" s="54"/>
      <c r="E621" s="54"/>
      <c r="F621" s="54"/>
      <c r="I621" s="54"/>
    </row>
    <row r="622">
      <c r="B622" s="54"/>
      <c r="D622" s="54"/>
      <c r="E622" s="54"/>
      <c r="F622" s="54"/>
      <c r="I622" s="54"/>
    </row>
    <row r="623">
      <c r="B623" s="54"/>
      <c r="D623" s="54"/>
      <c r="E623" s="54"/>
      <c r="F623" s="54"/>
      <c r="I623" s="54"/>
    </row>
    <row r="624">
      <c r="B624" s="54"/>
      <c r="D624" s="54"/>
      <c r="E624" s="54"/>
      <c r="F624" s="54"/>
      <c r="I624" s="54"/>
    </row>
    <row r="625">
      <c r="B625" s="54"/>
      <c r="D625" s="54"/>
      <c r="E625" s="54"/>
      <c r="F625" s="54"/>
      <c r="I625" s="54"/>
    </row>
    <row r="626">
      <c r="B626" s="54"/>
      <c r="D626" s="54"/>
      <c r="E626" s="54"/>
      <c r="F626" s="54"/>
      <c r="I626" s="54"/>
    </row>
    <row r="627">
      <c r="B627" s="54"/>
      <c r="D627" s="54"/>
      <c r="E627" s="54"/>
      <c r="F627" s="54"/>
      <c r="I627" s="54"/>
    </row>
    <row r="628">
      <c r="B628" s="54"/>
      <c r="D628" s="54"/>
      <c r="E628" s="54"/>
      <c r="F628" s="54"/>
      <c r="I628" s="54"/>
    </row>
    <row r="629">
      <c r="B629" s="54"/>
      <c r="D629" s="54"/>
      <c r="E629" s="54"/>
      <c r="F629" s="54"/>
      <c r="I629" s="54"/>
    </row>
    <row r="630">
      <c r="B630" s="54"/>
      <c r="D630" s="54"/>
      <c r="E630" s="54"/>
      <c r="F630" s="54"/>
      <c r="I630" s="54"/>
    </row>
    <row r="631">
      <c r="B631" s="54"/>
      <c r="D631" s="54"/>
      <c r="E631" s="54"/>
      <c r="F631" s="54"/>
      <c r="I631" s="54"/>
    </row>
    <row r="632">
      <c r="B632" s="54"/>
      <c r="D632" s="54"/>
      <c r="E632" s="54"/>
      <c r="F632" s="54"/>
      <c r="I632" s="54"/>
    </row>
    <row r="633">
      <c r="B633" s="54"/>
      <c r="D633" s="54"/>
      <c r="E633" s="54"/>
      <c r="F633" s="54"/>
      <c r="I633" s="54"/>
    </row>
    <row r="634">
      <c r="B634" s="54"/>
      <c r="D634" s="54"/>
      <c r="E634" s="54"/>
      <c r="F634" s="54"/>
      <c r="I634" s="54"/>
    </row>
    <row r="635">
      <c r="B635" s="54"/>
      <c r="D635" s="54"/>
      <c r="E635" s="54"/>
      <c r="F635" s="54"/>
      <c r="I635" s="54"/>
    </row>
    <row r="636">
      <c r="B636" s="54"/>
      <c r="D636" s="54"/>
      <c r="E636" s="54"/>
      <c r="F636" s="54"/>
      <c r="I636" s="54"/>
    </row>
    <row r="637">
      <c r="B637" s="54"/>
      <c r="D637" s="54"/>
      <c r="E637" s="54"/>
      <c r="F637" s="54"/>
      <c r="I637" s="54"/>
    </row>
    <row r="638">
      <c r="B638" s="54"/>
      <c r="D638" s="54"/>
      <c r="E638" s="54"/>
      <c r="F638" s="54"/>
      <c r="I638" s="54"/>
    </row>
    <row r="639">
      <c r="B639" s="54"/>
      <c r="D639" s="54"/>
      <c r="E639" s="54"/>
      <c r="F639" s="54"/>
      <c r="I639" s="54"/>
    </row>
    <row r="640">
      <c r="B640" s="54"/>
      <c r="D640" s="54"/>
      <c r="E640" s="54"/>
      <c r="F640" s="54"/>
      <c r="I640" s="54"/>
    </row>
    <row r="641">
      <c r="B641" s="54"/>
      <c r="D641" s="54"/>
      <c r="E641" s="54"/>
      <c r="F641" s="54"/>
      <c r="I641" s="54"/>
    </row>
    <row r="642">
      <c r="B642" s="54"/>
      <c r="D642" s="54"/>
      <c r="E642" s="54"/>
      <c r="F642" s="54"/>
      <c r="I642" s="54"/>
    </row>
    <row r="643">
      <c r="B643" s="54"/>
      <c r="D643" s="54"/>
      <c r="E643" s="54"/>
      <c r="F643" s="54"/>
      <c r="I643" s="54"/>
    </row>
    <row r="644">
      <c r="B644" s="54"/>
      <c r="D644" s="54"/>
      <c r="E644" s="54"/>
      <c r="F644" s="54"/>
      <c r="I644" s="54"/>
    </row>
    <row r="645">
      <c r="B645" s="54"/>
      <c r="D645" s="54"/>
      <c r="E645" s="54"/>
      <c r="F645" s="54"/>
      <c r="I645" s="54"/>
    </row>
    <row r="646">
      <c r="B646" s="54"/>
      <c r="D646" s="54"/>
      <c r="E646" s="54"/>
      <c r="F646" s="54"/>
      <c r="I646" s="54"/>
    </row>
    <row r="647">
      <c r="B647" s="54"/>
      <c r="D647" s="54"/>
      <c r="E647" s="54"/>
      <c r="F647" s="54"/>
      <c r="I647" s="54"/>
    </row>
    <row r="648">
      <c r="B648" s="54"/>
      <c r="D648" s="54"/>
      <c r="E648" s="54"/>
      <c r="F648" s="54"/>
      <c r="I648" s="54"/>
    </row>
    <row r="649">
      <c r="B649" s="54"/>
      <c r="D649" s="54"/>
      <c r="E649" s="54"/>
      <c r="F649" s="54"/>
      <c r="I649" s="54"/>
    </row>
    <row r="650">
      <c r="B650" s="54"/>
      <c r="D650" s="54"/>
      <c r="E650" s="54"/>
      <c r="F650" s="54"/>
      <c r="I650" s="54"/>
    </row>
    <row r="651">
      <c r="B651" s="54"/>
      <c r="D651" s="54"/>
      <c r="E651" s="54"/>
      <c r="F651" s="54"/>
      <c r="I651" s="54"/>
    </row>
    <row r="652">
      <c r="B652" s="54"/>
      <c r="D652" s="54"/>
      <c r="E652" s="54"/>
      <c r="F652" s="54"/>
      <c r="I652" s="54"/>
    </row>
    <row r="653">
      <c r="B653" s="54"/>
      <c r="D653" s="54"/>
      <c r="E653" s="54"/>
      <c r="F653" s="54"/>
      <c r="I653" s="54"/>
    </row>
    <row r="654">
      <c r="B654" s="54"/>
      <c r="D654" s="54"/>
      <c r="E654" s="54"/>
      <c r="F654" s="54"/>
      <c r="I654" s="54"/>
    </row>
    <row r="655">
      <c r="B655" s="54"/>
      <c r="D655" s="54"/>
      <c r="E655" s="54"/>
      <c r="F655" s="54"/>
      <c r="I655" s="54"/>
    </row>
    <row r="656">
      <c r="B656" s="54"/>
      <c r="D656" s="54"/>
      <c r="E656" s="54"/>
      <c r="F656" s="54"/>
      <c r="I656" s="54"/>
    </row>
    <row r="657">
      <c r="B657" s="54"/>
      <c r="D657" s="54"/>
      <c r="E657" s="54"/>
      <c r="F657" s="54"/>
      <c r="I657" s="54"/>
    </row>
    <row r="658">
      <c r="B658" s="54"/>
      <c r="D658" s="54"/>
      <c r="E658" s="54"/>
      <c r="F658" s="54"/>
      <c r="I658" s="54"/>
    </row>
    <row r="659">
      <c r="B659" s="54"/>
      <c r="D659" s="54"/>
      <c r="E659" s="54"/>
      <c r="F659" s="54"/>
      <c r="I659" s="54"/>
    </row>
    <row r="660">
      <c r="B660" s="54"/>
      <c r="D660" s="54"/>
      <c r="E660" s="54"/>
      <c r="F660" s="54"/>
      <c r="I660" s="54"/>
    </row>
    <row r="661">
      <c r="B661" s="54"/>
      <c r="D661" s="54"/>
      <c r="E661" s="54"/>
      <c r="F661" s="54"/>
      <c r="I661" s="54"/>
    </row>
    <row r="662">
      <c r="B662" s="54"/>
      <c r="D662" s="54"/>
      <c r="E662" s="54"/>
      <c r="F662" s="54"/>
      <c r="I662" s="54"/>
    </row>
    <row r="663">
      <c r="B663" s="54"/>
      <c r="D663" s="54"/>
      <c r="E663" s="54"/>
      <c r="F663" s="54"/>
      <c r="I663" s="54"/>
    </row>
    <row r="664">
      <c r="B664" s="54"/>
      <c r="D664" s="54"/>
      <c r="E664" s="54"/>
      <c r="F664" s="54"/>
      <c r="I664" s="54"/>
    </row>
    <row r="665">
      <c r="B665" s="54"/>
      <c r="D665" s="54"/>
      <c r="E665" s="54"/>
      <c r="F665" s="54"/>
      <c r="I665" s="54"/>
    </row>
    <row r="666">
      <c r="B666" s="54"/>
      <c r="D666" s="54"/>
      <c r="E666" s="54"/>
      <c r="F666" s="54"/>
      <c r="I666" s="54"/>
    </row>
    <row r="667">
      <c r="B667" s="54"/>
      <c r="D667" s="54"/>
      <c r="E667" s="54"/>
      <c r="F667" s="54"/>
      <c r="I667" s="54"/>
    </row>
    <row r="668">
      <c r="B668" s="54"/>
      <c r="D668" s="54"/>
      <c r="E668" s="54"/>
      <c r="F668" s="54"/>
      <c r="I668" s="54"/>
    </row>
    <row r="669">
      <c r="B669" s="54"/>
      <c r="D669" s="54"/>
      <c r="E669" s="54"/>
      <c r="F669" s="54"/>
      <c r="I669" s="54"/>
    </row>
    <row r="670">
      <c r="B670" s="54"/>
      <c r="D670" s="54"/>
      <c r="E670" s="54"/>
      <c r="F670" s="54"/>
      <c r="I670" s="54"/>
    </row>
    <row r="671">
      <c r="B671" s="54"/>
      <c r="D671" s="54"/>
      <c r="E671" s="54"/>
      <c r="F671" s="54"/>
      <c r="I671" s="54"/>
    </row>
    <row r="672">
      <c r="B672" s="54"/>
      <c r="D672" s="54"/>
      <c r="E672" s="54"/>
      <c r="F672" s="54"/>
      <c r="I672" s="54"/>
    </row>
    <row r="673">
      <c r="B673" s="54"/>
      <c r="D673" s="54"/>
      <c r="E673" s="54"/>
      <c r="F673" s="54"/>
      <c r="I673" s="54"/>
    </row>
    <row r="674">
      <c r="B674" s="54"/>
      <c r="D674" s="54"/>
      <c r="E674" s="54"/>
      <c r="F674" s="54"/>
      <c r="I674" s="54"/>
    </row>
    <row r="675">
      <c r="B675" s="54"/>
      <c r="D675" s="54"/>
      <c r="E675" s="54"/>
      <c r="F675" s="54"/>
      <c r="I675" s="54"/>
    </row>
    <row r="676">
      <c r="B676" s="54"/>
      <c r="D676" s="54"/>
      <c r="E676" s="54"/>
      <c r="F676" s="54"/>
      <c r="I676" s="54"/>
    </row>
    <row r="677">
      <c r="B677" s="54"/>
      <c r="D677" s="54"/>
      <c r="E677" s="54"/>
      <c r="F677" s="54"/>
      <c r="I677" s="54"/>
    </row>
    <row r="678">
      <c r="B678" s="54"/>
      <c r="D678" s="54"/>
      <c r="E678" s="54"/>
      <c r="F678" s="54"/>
      <c r="I678" s="54"/>
    </row>
    <row r="679">
      <c r="B679" s="54"/>
      <c r="D679" s="54"/>
      <c r="E679" s="54"/>
      <c r="F679" s="54"/>
      <c r="I679" s="54"/>
    </row>
    <row r="680">
      <c r="B680" s="54"/>
      <c r="D680" s="54"/>
      <c r="E680" s="54"/>
      <c r="F680" s="54"/>
      <c r="I680" s="54"/>
    </row>
    <row r="681">
      <c r="B681" s="54"/>
      <c r="D681" s="54"/>
      <c r="E681" s="54"/>
      <c r="F681" s="54"/>
      <c r="I681" s="54"/>
    </row>
    <row r="682">
      <c r="B682" s="54"/>
      <c r="D682" s="54"/>
      <c r="E682" s="54"/>
      <c r="F682" s="54"/>
      <c r="I682" s="54"/>
    </row>
    <row r="683">
      <c r="B683" s="54"/>
      <c r="D683" s="54"/>
      <c r="E683" s="54"/>
      <c r="F683" s="54"/>
      <c r="I683" s="54"/>
    </row>
    <row r="684">
      <c r="B684" s="54"/>
      <c r="D684" s="54"/>
      <c r="E684" s="54"/>
      <c r="F684" s="54"/>
      <c r="I684" s="54"/>
    </row>
    <row r="685">
      <c r="B685" s="54"/>
      <c r="D685" s="54"/>
      <c r="E685" s="54"/>
      <c r="F685" s="54"/>
      <c r="I685" s="54"/>
    </row>
    <row r="686">
      <c r="B686" s="54"/>
      <c r="D686" s="54"/>
      <c r="E686" s="54"/>
      <c r="F686" s="54"/>
      <c r="I686" s="54"/>
    </row>
    <row r="687">
      <c r="B687" s="54"/>
      <c r="D687" s="54"/>
      <c r="E687" s="54"/>
      <c r="F687" s="54"/>
      <c r="I687" s="54"/>
    </row>
    <row r="688">
      <c r="B688" s="54"/>
      <c r="D688" s="54"/>
      <c r="E688" s="54"/>
      <c r="F688" s="54"/>
      <c r="I688" s="54"/>
    </row>
    <row r="689">
      <c r="B689" s="54"/>
      <c r="D689" s="54"/>
      <c r="E689" s="54"/>
      <c r="F689" s="54"/>
      <c r="I689" s="54"/>
    </row>
    <row r="690">
      <c r="B690" s="54"/>
      <c r="D690" s="54"/>
      <c r="E690" s="54"/>
      <c r="F690" s="54"/>
      <c r="I690" s="54"/>
    </row>
    <row r="691">
      <c r="B691" s="54"/>
      <c r="D691" s="54"/>
      <c r="E691" s="54"/>
      <c r="F691" s="54"/>
      <c r="I691" s="54"/>
    </row>
    <row r="692">
      <c r="B692" s="54"/>
      <c r="D692" s="54"/>
      <c r="E692" s="54"/>
      <c r="F692" s="54"/>
      <c r="I692" s="54"/>
    </row>
    <row r="693">
      <c r="B693" s="54"/>
      <c r="D693" s="54"/>
      <c r="E693" s="54"/>
      <c r="F693" s="54"/>
      <c r="I693" s="54"/>
    </row>
    <row r="694">
      <c r="B694" s="54"/>
      <c r="D694" s="54"/>
      <c r="E694" s="54"/>
      <c r="F694" s="54"/>
      <c r="I694" s="54"/>
    </row>
    <row r="695">
      <c r="B695" s="54"/>
      <c r="D695" s="54"/>
      <c r="E695" s="54"/>
      <c r="F695" s="54"/>
      <c r="I695" s="54"/>
    </row>
    <row r="696">
      <c r="B696" s="54"/>
      <c r="D696" s="54"/>
      <c r="E696" s="54"/>
      <c r="F696" s="54"/>
      <c r="I696" s="54"/>
    </row>
    <row r="697">
      <c r="B697" s="54"/>
      <c r="D697" s="54"/>
      <c r="E697" s="54"/>
      <c r="F697" s="54"/>
      <c r="I697" s="54"/>
    </row>
    <row r="698">
      <c r="B698" s="54"/>
      <c r="D698" s="54"/>
      <c r="E698" s="54"/>
      <c r="F698" s="54"/>
      <c r="I698" s="54"/>
    </row>
    <row r="699">
      <c r="B699" s="54"/>
      <c r="D699" s="54"/>
      <c r="E699" s="54"/>
      <c r="F699" s="54"/>
      <c r="I699" s="54"/>
    </row>
    <row r="700">
      <c r="B700" s="54"/>
      <c r="D700" s="54"/>
      <c r="E700" s="54"/>
      <c r="F700" s="54"/>
      <c r="I700" s="54"/>
    </row>
    <row r="701">
      <c r="B701" s="54"/>
      <c r="D701" s="54"/>
      <c r="E701" s="54"/>
      <c r="F701" s="54"/>
      <c r="I701" s="54"/>
    </row>
    <row r="702">
      <c r="B702" s="54"/>
      <c r="D702" s="54"/>
      <c r="E702" s="54"/>
      <c r="F702" s="54"/>
      <c r="I702" s="54"/>
    </row>
    <row r="703">
      <c r="B703" s="54"/>
      <c r="D703" s="54"/>
      <c r="E703" s="54"/>
      <c r="F703" s="54"/>
      <c r="I703" s="54"/>
    </row>
    <row r="704">
      <c r="B704" s="54"/>
      <c r="D704" s="54"/>
      <c r="E704" s="54"/>
      <c r="F704" s="54"/>
      <c r="I704" s="54"/>
    </row>
    <row r="705">
      <c r="B705" s="54"/>
      <c r="D705" s="54"/>
      <c r="E705" s="54"/>
      <c r="F705" s="54"/>
      <c r="I705" s="54"/>
    </row>
    <row r="706">
      <c r="B706" s="54"/>
      <c r="D706" s="54"/>
      <c r="E706" s="54"/>
      <c r="F706" s="54"/>
      <c r="I706" s="54"/>
    </row>
    <row r="707">
      <c r="B707" s="54"/>
      <c r="D707" s="54"/>
      <c r="E707" s="54"/>
      <c r="F707" s="54"/>
      <c r="I707" s="54"/>
    </row>
    <row r="708">
      <c r="B708" s="54"/>
      <c r="D708" s="54"/>
      <c r="E708" s="54"/>
      <c r="F708" s="54"/>
      <c r="I708" s="54"/>
    </row>
    <row r="709">
      <c r="B709" s="54"/>
      <c r="D709" s="54"/>
      <c r="E709" s="54"/>
      <c r="F709" s="54"/>
      <c r="I709" s="54"/>
    </row>
    <row r="710">
      <c r="B710" s="54"/>
      <c r="D710" s="54"/>
      <c r="E710" s="54"/>
      <c r="F710" s="54"/>
      <c r="I710" s="54"/>
    </row>
    <row r="711">
      <c r="B711" s="54"/>
      <c r="D711" s="54"/>
      <c r="E711" s="54"/>
      <c r="F711" s="54"/>
      <c r="I711" s="54"/>
    </row>
    <row r="712">
      <c r="B712" s="54"/>
      <c r="D712" s="54"/>
      <c r="E712" s="54"/>
      <c r="F712" s="54"/>
      <c r="I712" s="54"/>
    </row>
    <row r="713">
      <c r="B713" s="54"/>
      <c r="D713" s="54"/>
      <c r="E713" s="54"/>
      <c r="F713" s="54"/>
      <c r="I713" s="54"/>
    </row>
    <row r="714">
      <c r="B714" s="54"/>
      <c r="D714" s="54"/>
      <c r="E714" s="54"/>
      <c r="F714" s="54"/>
      <c r="I714" s="54"/>
    </row>
    <row r="715">
      <c r="B715" s="54"/>
      <c r="D715" s="54"/>
      <c r="E715" s="54"/>
      <c r="F715" s="54"/>
      <c r="I715" s="54"/>
    </row>
    <row r="716">
      <c r="B716" s="54"/>
      <c r="D716" s="54"/>
      <c r="E716" s="54"/>
      <c r="F716" s="54"/>
      <c r="I716" s="54"/>
    </row>
    <row r="717">
      <c r="B717" s="54"/>
      <c r="D717" s="54"/>
      <c r="E717" s="54"/>
      <c r="F717" s="54"/>
      <c r="I717" s="54"/>
    </row>
    <row r="718">
      <c r="B718" s="54"/>
      <c r="D718" s="54"/>
      <c r="E718" s="54"/>
      <c r="F718" s="54"/>
      <c r="I718" s="54"/>
    </row>
    <row r="719">
      <c r="B719" s="54"/>
      <c r="D719" s="54"/>
      <c r="E719" s="54"/>
      <c r="F719" s="54"/>
      <c r="I719" s="54"/>
    </row>
    <row r="720">
      <c r="B720" s="54"/>
      <c r="D720" s="54"/>
      <c r="E720" s="54"/>
      <c r="F720" s="54"/>
      <c r="I720" s="54"/>
    </row>
    <row r="721">
      <c r="B721" s="54"/>
      <c r="D721" s="54"/>
      <c r="E721" s="54"/>
      <c r="F721" s="54"/>
      <c r="I721" s="54"/>
    </row>
    <row r="722">
      <c r="B722" s="54"/>
      <c r="D722" s="54"/>
      <c r="E722" s="54"/>
      <c r="F722" s="54"/>
      <c r="I722" s="54"/>
    </row>
    <row r="723">
      <c r="B723" s="54"/>
      <c r="D723" s="54"/>
      <c r="E723" s="54"/>
      <c r="F723" s="54"/>
      <c r="I723" s="54"/>
    </row>
    <row r="724">
      <c r="B724" s="54"/>
      <c r="D724" s="54"/>
      <c r="E724" s="54"/>
      <c r="F724" s="54"/>
      <c r="I724" s="54"/>
    </row>
    <row r="725">
      <c r="B725" s="54"/>
      <c r="D725" s="54"/>
      <c r="E725" s="54"/>
      <c r="F725" s="54"/>
      <c r="I725" s="54"/>
    </row>
    <row r="726">
      <c r="B726" s="54"/>
      <c r="D726" s="54"/>
      <c r="E726" s="54"/>
      <c r="F726" s="54"/>
      <c r="I726" s="54"/>
    </row>
    <row r="727">
      <c r="B727" s="54"/>
      <c r="D727" s="54"/>
      <c r="E727" s="54"/>
      <c r="F727" s="54"/>
      <c r="I727" s="54"/>
    </row>
    <row r="728">
      <c r="B728" s="54"/>
      <c r="D728" s="54"/>
      <c r="E728" s="54"/>
      <c r="F728" s="54"/>
      <c r="I728" s="54"/>
    </row>
    <row r="729">
      <c r="B729" s="54"/>
      <c r="D729" s="54"/>
      <c r="E729" s="54"/>
      <c r="F729" s="54"/>
      <c r="I729" s="54"/>
    </row>
    <row r="730">
      <c r="B730" s="54"/>
      <c r="D730" s="54"/>
      <c r="E730" s="54"/>
      <c r="F730" s="54"/>
      <c r="I730" s="54"/>
    </row>
    <row r="731">
      <c r="B731" s="54"/>
      <c r="D731" s="54"/>
      <c r="E731" s="54"/>
      <c r="F731" s="54"/>
      <c r="I731" s="54"/>
    </row>
    <row r="732">
      <c r="B732" s="54"/>
      <c r="D732" s="54"/>
      <c r="E732" s="54"/>
      <c r="F732" s="54"/>
      <c r="I732" s="54"/>
    </row>
    <row r="733">
      <c r="B733" s="54"/>
      <c r="D733" s="54"/>
      <c r="E733" s="54"/>
      <c r="F733" s="54"/>
      <c r="I733" s="54"/>
    </row>
    <row r="734">
      <c r="B734" s="54"/>
      <c r="D734" s="54"/>
      <c r="E734" s="54"/>
      <c r="F734" s="54"/>
      <c r="I734" s="54"/>
    </row>
    <row r="735">
      <c r="B735" s="54"/>
      <c r="D735" s="54"/>
      <c r="E735" s="54"/>
      <c r="F735" s="54"/>
      <c r="I735" s="54"/>
    </row>
    <row r="736">
      <c r="B736" s="54"/>
      <c r="D736" s="54"/>
      <c r="E736" s="54"/>
      <c r="F736" s="54"/>
      <c r="I736" s="54"/>
    </row>
    <row r="737">
      <c r="B737" s="54"/>
      <c r="D737" s="54"/>
      <c r="E737" s="54"/>
      <c r="F737" s="54"/>
      <c r="I737" s="54"/>
    </row>
    <row r="738">
      <c r="B738" s="54"/>
      <c r="D738" s="54"/>
      <c r="E738" s="54"/>
      <c r="F738" s="54"/>
      <c r="I738" s="54"/>
    </row>
    <row r="739">
      <c r="B739" s="54"/>
      <c r="D739" s="54"/>
      <c r="E739" s="54"/>
      <c r="F739" s="54"/>
      <c r="I739" s="54"/>
    </row>
    <row r="740">
      <c r="B740" s="54"/>
      <c r="D740" s="54"/>
      <c r="E740" s="54"/>
      <c r="F740" s="54"/>
      <c r="I740" s="54"/>
    </row>
    <row r="741">
      <c r="B741" s="54"/>
      <c r="D741" s="54"/>
      <c r="E741" s="54"/>
      <c r="F741" s="54"/>
      <c r="I741" s="54"/>
    </row>
    <row r="742">
      <c r="B742" s="54"/>
      <c r="D742" s="54"/>
      <c r="E742" s="54"/>
      <c r="F742" s="54"/>
      <c r="I742" s="54"/>
    </row>
    <row r="743">
      <c r="B743" s="54"/>
      <c r="D743" s="54"/>
      <c r="E743" s="54"/>
      <c r="F743" s="54"/>
      <c r="I743" s="54"/>
    </row>
    <row r="744">
      <c r="B744" s="54"/>
      <c r="D744" s="54"/>
      <c r="E744" s="54"/>
      <c r="F744" s="54"/>
      <c r="I744" s="54"/>
    </row>
    <row r="745">
      <c r="B745" s="54"/>
      <c r="D745" s="54"/>
      <c r="E745" s="54"/>
      <c r="F745" s="54"/>
      <c r="I745" s="54"/>
    </row>
    <row r="746">
      <c r="B746" s="54"/>
      <c r="D746" s="54"/>
      <c r="E746" s="54"/>
      <c r="F746" s="54"/>
      <c r="I746" s="54"/>
    </row>
    <row r="747">
      <c r="B747" s="54"/>
      <c r="D747" s="54"/>
      <c r="E747" s="54"/>
      <c r="F747" s="54"/>
      <c r="I747" s="54"/>
    </row>
    <row r="748">
      <c r="B748" s="54"/>
      <c r="D748" s="54"/>
      <c r="E748" s="54"/>
      <c r="F748" s="54"/>
      <c r="I748" s="54"/>
    </row>
    <row r="749">
      <c r="B749" s="54"/>
      <c r="D749" s="54"/>
      <c r="E749" s="54"/>
      <c r="F749" s="54"/>
      <c r="I749" s="54"/>
    </row>
    <row r="750">
      <c r="B750" s="54"/>
      <c r="D750" s="54"/>
      <c r="E750" s="54"/>
      <c r="F750" s="54"/>
      <c r="I750" s="54"/>
    </row>
    <row r="751">
      <c r="B751" s="54"/>
      <c r="D751" s="54"/>
      <c r="E751" s="54"/>
      <c r="F751" s="54"/>
      <c r="I751" s="54"/>
    </row>
    <row r="752">
      <c r="B752" s="54"/>
      <c r="D752" s="54"/>
      <c r="E752" s="54"/>
      <c r="F752" s="54"/>
      <c r="I752" s="54"/>
    </row>
    <row r="753">
      <c r="B753" s="54"/>
      <c r="D753" s="54"/>
      <c r="E753" s="54"/>
      <c r="F753" s="54"/>
      <c r="I753" s="54"/>
    </row>
    <row r="754">
      <c r="B754" s="54"/>
      <c r="D754" s="54"/>
      <c r="E754" s="54"/>
      <c r="F754" s="54"/>
      <c r="I754" s="54"/>
    </row>
    <row r="755">
      <c r="B755" s="54"/>
      <c r="D755" s="54"/>
      <c r="E755" s="54"/>
      <c r="F755" s="54"/>
      <c r="I755" s="54"/>
    </row>
    <row r="756">
      <c r="B756" s="54"/>
      <c r="D756" s="54"/>
      <c r="E756" s="54"/>
      <c r="F756" s="54"/>
      <c r="I756" s="54"/>
    </row>
    <row r="757">
      <c r="B757" s="54"/>
      <c r="D757" s="54"/>
      <c r="E757" s="54"/>
      <c r="F757" s="54"/>
      <c r="I757" s="54"/>
    </row>
    <row r="758">
      <c r="B758" s="54"/>
      <c r="D758" s="54"/>
      <c r="E758" s="54"/>
      <c r="F758" s="54"/>
      <c r="I758" s="54"/>
    </row>
    <row r="759">
      <c r="B759" s="54"/>
      <c r="D759" s="54"/>
      <c r="E759" s="54"/>
      <c r="F759" s="54"/>
      <c r="I759" s="54"/>
    </row>
    <row r="760">
      <c r="B760" s="54"/>
      <c r="D760" s="54"/>
      <c r="E760" s="54"/>
      <c r="F760" s="54"/>
      <c r="I760" s="54"/>
    </row>
    <row r="761">
      <c r="B761" s="54"/>
      <c r="D761" s="54"/>
      <c r="E761" s="54"/>
      <c r="F761" s="54"/>
      <c r="I761" s="54"/>
    </row>
    <row r="762">
      <c r="B762" s="54"/>
      <c r="D762" s="54"/>
      <c r="E762" s="54"/>
      <c r="F762" s="54"/>
      <c r="I762" s="54"/>
    </row>
    <row r="763">
      <c r="B763" s="54"/>
      <c r="D763" s="54"/>
      <c r="E763" s="54"/>
      <c r="F763" s="54"/>
      <c r="I763" s="54"/>
    </row>
    <row r="764">
      <c r="B764" s="54"/>
      <c r="D764" s="54"/>
      <c r="E764" s="54"/>
      <c r="F764" s="54"/>
      <c r="I764" s="54"/>
    </row>
    <row r="765">
      <c r="B765" s="54"/>
      <c r="D765" s="54"/>
      <c r="E765" s="54"/>
      <c r="F765" s="54"/>
      <c r="I765" s="54"/>
    </row>
    <row r="766">
      <c r="B766" s="54"/>
      <c r="D766" s="54"/>
      <c r="E766" s="54"/>
      <c r="F766" s="54"/>
      <c r="I766" s="54"/>
    </row>
    <row r="767">
      <c r="B767" s="54"/>
      <c r="D767" s="54"/>
      <c r="E767" s="54"/>
      <c r="F767" s="54"/>
      <c r="I767" s="54"/>
    </row>
    <row r="768">
      <c r="B768" s="54"/>
      <c r="D768" s="54"/>
      <c r="E768" s="54"/>
      <c r="F768" s="54"/>
      <c r="I768" s="54"/>
    </row>
    <row r="769">
      <c r="B769" s="54"/>
      <c r="D769" s="54"/>
      <c r="E769" s="54"/>
      <c r="F769" s="54"/>
      <c r="I769" s="54"/>
    </row>
    <row r="770">
      <c r="B770" s="54"/>
      <c r="D770" s="54"/>
      <c r="E770" s="54"/>
      <c r="F770" s="54"/>
      <c r="I770" s="54"/>
    </row>
    <row r="771">
      <c r="B771" s="54"/>
      <c r="D771" s="54"/>
      <c r="E771" s="54"/>
      <c r="F771" s="54"/>
      <c r="I771" s="54"/>
    </row>
    <row r="772">
      <c r="B772" s="54"/>
      <c r="D772" s="54"/>
      <c r="E772" s="54"/>
      <c r="F772" s="54"/>
      <c r="I772" s="54"/>
    </row>
    <row r="773">
      <c r="B773" s="54"/>
      <c r="D773" s="54"/>
      <c r="E773" s="54"/>
      <c r="F773" s="54"/>
      <c r="I773" s="54"/>
    </row>
    <row r="774">
      <c r="B774" s="54"/>
      <c r="D774" s="54"/>
      <c r="E774" s="54"/>
      <c r="F774" s="54"/>
      <c r="I774" s="54"/>
    </row>
    <row r="775">
      <c r="B775" s="54"/>
      <c r="D775" s="54"/>
      <c r="E775" s="54"/>
      <c r="F775" s="54"/>
      <c r="I775" s="54"/>
    </row>
    <row r="776">
      <c r="B776" s="54"/>
      <c r="D776" s="54"/>
      <c r="E776" s="54"/>
      <c r="F776" s="54"/>
      <c r="I776" s="54"/>
    </row>
    <row r="777">
      <c r="B777" s="54"/>
      <c r="D777" s="54"/>
      <c r="E777" s="54"/>
      <c r="F777" s="54"/>
      <c r="I777" s="54"/>
    </row>
    <row r="778">
      <c r="B778" s="54"/>
      <c r="D778" s="54"/>
      <c r="E778" s="54"/>
      <c r="F778" s="54"/>
      <c r="I778" s="54"/>
    </row>
    <row r="779">
      <c r="B779" s="54"/>
      <c r="D779" s="54"/>
      <c r="E779" s="54"/>
      <c r="F779" s="54"/>
      <c r="I779" s="54"/>
    </row>
    <row r="780">
      <c r="B780" s="54"/>
      <c r="D780" s="54"/>
      <c r="E780" s="54"/>
      <c r="F780" s="54"/>
      <c r="I780" s="54"/>
    </row>
    <row r="781">
      <c r="B781" s="54"/>
      <c r="D781" s="54"/>
      <c r="E781" s="54"/>
      <c r="F781" s="54"/>
      <c r="I781" s="54"/>
    </row>
    <row r="782">
      <c r="B782" s="54"/>
      <c r="D782" s="54"/>
      <c r="E782" s="54"/>
      <c r="F782" s="54"/>
      <c r="I782" s="54"/>
    </row>
    <row r="783">
      <c r="B783" s="54"/>
      <c r="D783" s="54"/>
      <c r="E783" s="54"/>
      <c r="F783" s="54"/>
      <c r="I783" s="54"/>
    </row>
    <row r="784">
      <c r="B784" s="54"/>
      <c r="D784" s="54"/>
      <c r="E784" s="54"/>
      <c r="F784" s="54"/>
      <c r="I784" s="54"/>
    </row>
    <row r="785">
      <c r="B785" s="54"/>
      <c r="D785" s="54"/>
      <c r="E785" s="54"/>
      <c r="F785" s="54"/>
      <c r="I785" s="54"/>
    </row>
    <row r="786">
      <c r="B786" s="54"/>
      <c r="D786" s="54"/>
      <c r="E786" s="54"/>
      <c r="F786" s="54"/>
      <c r="I786" s="54"/>
    </row>
    <row r="787">
      <c r="B787" s="54"/>
      <c r="D787" s="54"/>
      <c r="E787" s="54"/>
      <c r="F787" s="54"/>
      <c r="I787" s="54"/>
    </row>
    <row r="788">
      <c r="B788" s="54"/>
      <c r="D788" s="54"/>
      <c r="E788" s="54"/>
      <c r="F788" s="54"/>
      <c r="I788" s="54"/>
    </row>
    <row r="789">
      <c r="B789" s="54"/>
      <c r="D789" s="54"/>
      <c r="E789" s="54"/>
      <c r="F789" s="54"/>
      <c r="I789" s="54"/>
    </row>
    <row r="790">
      <c r="B790" s="54"/>
      <c r="D790" s="54"/>
      <c r="E790" s="54"/>
      <c r="F790" s="54"/>
      <c r="I790" s="54"/>
    </row>
    <row r="791">
      <c r="B791" s="54"/>
      <c r="D791" s="54"/>
      <c r="E791" s="54"/>
      <c r="F791" s="54"/>
      <c r="I791" s="54"/>
    </row>
    <row r="792">
      <c r="B792" s="54"/>
      <c r="D792" s="54"/>
      <c r="E792" s="54"/>
      <c r="F792" s="54"/>
      <c r="I792" s="54"/>
    </row>
    <row r="793">
      <c r="B793" s="54"/>
      <c r="D793" s="54"/>
      <c r="E793" s="54"/>
      <c r="F793" s="54"/>
      <c r="I793" s="54"/>
    </row>
    <row r="794">
      <c r="B794" s="54"/>
      <c r="D794" s="54"/>
      <c r="E794" s="54"/>
      <c r="F794" s="54"/>
      <c r="I794" s="54"/>
    </row>
    <row r="795">
      <c r="B795" s="54"/>
      <c r="D795" s="54"/>
      <c r="E795" s="54"/>
      <c r="F795" s="54"/>
      <c r="I795" s="54"/>
    </row>
    <row r="796">
      <c r="B796" s="54"/>
      <c r="D796" s="54"/>
      <c r="E796" s="54"/>
      <c r="F796" s="54"/>
      <c r="I796" s="54"/>
    </row>
    <row r="797">
      <c r="B797" s="54"/>
      <c r="D797" s="54"/>
      <c r="E797" s="54"/>
      <c r="F797" s="54"/>
      <c r="I797" s="54"/>
    </row>
    <row r="798">
      <c r="B798" s="54"/>
      <c r="D798" s="54"/>
      <c r="E798" s="54"/>
      <c r="F798" s="54"/>
      <c r="I798" s="54"/>
    </row>
    <row r="799">
      <c r="B799" s="54"/>
      <c r="D799" s="54"/>
      <c r="E799" s="54"/>
      <c r="F799" s="54"/>
      <c r="I799" s="54"/>
    </row>
    <row r="800">
      <c r="B800" s="54"/>
      <c r="D800" s="54"/>
      <c r="E800" s="54"/>
      <c r="F800" s="54"/>
      <c r="I800" s="54"/>
    </row>
    <row r="801">
      <c r="B801" s="54"/>
      <c r="D801" s="54"/>
      <c r="E801" s="54"/>
      <c r="F801" s="54"/>
      <c r="I801" s="54"/>
    </row>
    <row r="802">
      <c r="B802" s="54"/>
      <c r="D802" s="54"/>
      <c r="E802" s="54"/>
      <c r="F802" s="54"/>
      <c r="I802" s="54"/>
    </row>
    <row r="803">
      <c r="B803" s="54"/>
      <c r="D803" s="54"/>
      <c r="E803" s="54"/>
      <c r="F803" s="54"/>
      <c r="I803" s="54"/>
    </row>
    <row r="804">
      <c r="B804" s="54"/>
      <c r="D804" s="54"/>
      <c r="E804" s="54"/>
      <c r="F804" s="54"/>
      <c r="I804" s="54"/>
    </row>
    <row r="805">
      <c r="B805" s="54"/>
      <c r="D805" s="54"/>
      <c r="E805" s="54"/>
      <c r="F805" s="54"/>
      <c r="I805" s="54"/>
    </row>
    <row r="806">
      <c r="B806" s="54"/>
      <c r="D806" s="54"/>
      <c r="E806" s="54"/>
      <c r="F806" s="54"/>
      <c r="I806" s="54"/>
    </row>
    <row r="807">
      <c r="B807" s="54"/>
      <c r="D807" s="54"/>
      <c r="E807" s="54"/>
      <c r="F807" s="54"/>
      <c r="I807" s="54"/>
    </row>
    <row r="808">
      <c r="B808" s="54"/>
      <c r="D808" s="54"/>
      <c r="E808" s="54"/>
      <c r="F808" s="54"/>
      <c r="I808" s="54"/>
    </row>
    <row r="809">
      <c r="B809" s="54"/>
      <c r="D809" s="54"/>
      <c r="E809" s="54"/>
      <c r="F809" s="54"/>
      <c r="I809" s="54"/>
    </row>
    <row r="810">
      <c r="B810" s="54"/>
      <c r="D810" s="54"/>
      <c r="E810" s="54"/>
      <c r="F810" s="54"/>
      <c r="I810" s="54"/>
    </row>
    <row r="811">
      <c r="B811" s="54"/>
      <c r="D811" s="54"/>
      <c r="E811" s="54"/>
      <c r="F811" s="54"/>
      <c r="I811" s="54"/>
    </row>
    <row r="812">
      <c r="B812" s="54"/>
      <c r="D812" s="54"/>
      <c r="E812" s="54"/>
      <c r="F812" s="54"/>
      <c r="I812" s="54"/>
    </row>
    <row r="813">
      <c r="B813" s="54"/>
      <c r="D813" s="54"/>
      <c r="E813" s="54"/>
      <c r="F813" s="54"/>
      <c r="I813" s="54"/>
    </row>
    <row r="814">
      <c r="B814" s="54"/>
      <c r="D814" s="54"/>
      <c r="E814" s="54"/>
      <c r="F814" s="54"/>
      <c r="I814" s="54"/>
    </row>
    <row r="815">
      <c r="B815" s="54"/>
      <c r="D815" s="54"/>
      <c r="E815" s="54"/>
      <c r="F815" s="54"/>
      <c r="I815" s="54"/>
    </row>
    <row r="816">
      <c r="B816" s="54"/>
      <c r="D816" s="54"/>
      <c r="E816" s="54"/>
      <c r="F816" s="54"/>
      <c r="I816" s="54"/>
    </row>
    <row r="817">
      <c r="B817" s="54"/>
      <c r="D817" s="54"/>
      <c r="E817" s="54"/>
      <c r="F817" s="54"/>
      <c r="I817" s="54"/>
    </row>
    <row r="818">
      <c r="B818" s="54"/>
      <c r="D818" s="54"/>
      <c r="E818" s="54"/>
      <c r="F818" s="54"/>
      <c r="I818" s="54"/>
    </row>
    <row r="819">
      <c r="B819" s="54"/>
      <c r="D819" s="54"/>
      <c r="E819" s="54"/>
      <c r="F819" s="54"/>
      <c r="I819" s="54"/>
    </row>
    <row r="820">
      <c r="B820" s="54"/>
      <c r="D820" s="54"/>
      <c r="E820" s="54"/>
      <c r="F820" s="54"/>
      <c r="I820" s="54"/>
    </row>
    <row r="821">
      <c r="B821" s="54"/>
      <c r="D821" s="54"/>
      <c r="E821" s="54"/>
      <c r="F821" s="54"/>
      <c r="I821" s="54"/>
    </row>
    <row r="822">
      <c r="B822" s="54"/>
      <c r="D822" s="54"/>
      <c r="E822" s="54"/>
      <c r="F822" s="54"/>
      <c r="I822" s="54"/>
    </row>
    <row r="823">
      <c r="B823" s="54"/>
      <c r="D823" s="54"/>
      <c r="E823" s="54"/>
      <c r="F823" s="54"/>
      <c r="I823" s="54"/>
    </row>
    <row r="824">
      <c r="B824" s="54"/>
      <c r="D824" s="54"/>
      <c r="E824" s="54"/>
      <c r="F824" s="54"/>
      <c r="I824" s="54"/>
    </row>
    <row r="825">
      <c r="B825" s="54"/>
      <c r="D825" s="54"/>
      <c r="E825" s="54"/>
      <c r="F825" s="54"/>
      <c r="I825" s="54"/>
    </row>
    <row r="826">
      <c r="B826" s="54"/>
      <c r="D826" s="54"/>
      <c r="E826" s="54"/>
      <c r="F826" s="54"/>
      <c r="I826" s="54"/>
    </row>
    <row r="827">
      <c r="B827" s="54"/>
      <c r="D827" s="54"/>
      <c r="E827" s="54"/>
      <c r="F827" s="54"/>
      <c r="I827" s="54"/>
    </row>
    <row r="828">
      <c r="B828" s="54"/>
      <c r="D828" s="54"/>
      <c r="E828" s="54"/>
      <c r="F828" s="54"/>
      <c r="I828" s="54"/>
    </row>
    <row r="829">
      <c r="B829" s="54"/>
      <c r="D829" s="54"/>
      <c r="E829" s="54"/>
      <c r="F829" s="54"/>
      <c r="I829" s="54"/>
    </row>
    <row r="830">
      <c r="B830" s="54"/>
      <c r="D830" s="54"/>
      <c r="E830" s="54"/>
      <c r="F830" s="54"/>
      <c r="I830" s="54"/>
    </row>
    <row r="831">
      <c r="B831" s="54"/>
      <c r="D831" s="54"/>
      <c r="E831" s="54"/>
      <c r="F831" s="54"/>
      <c r="I831" s="54"/>
    </row>
    <row r="832">
      <c r="B832" s="54"/>
      <c r="D832" s="54"/>
      <c r="E832" s="54"/>
      <c r="F832" s="54"/>
      <c r="I832" s="54"/>
    </row>
    <row r="833">
      <c r="B833" s="54"/>
      <c r="D833" s="54"/>
      <c r="E833" s="54"/>
      <c r="F833" s="54"/>
      <c r="I833" s="54"/>
    </row>
    <row r="834">
      <c r="B834" s="54"/>
      <c r="D834" s="54"/>
      <c r="E834" s="54"/>
      <c r="F834" s="54"/>
      <c r="I834" s="54"/>
    </row>
    <row r="835">
      <c r="B835" s="54"/>
      <c r="D835" s="54"/>
      <c r="E835" s="54"/>
      <c r="F835" s="54"/>
      <c r="I835" s="54"/>
    </row>
    <row r="836">
      <c r="B836" s="54"/>
      <c r="D836" s="54"/>
      <c r="E836" s="54"/>
      <c r="F836" s="54"/>
      <c r="I836" s="54"/>
    </row>
    <row r="837">
      <c r="B837" s="54"/>
      <c r="D837" s="54"/>
      <c r="E837" s="54"/>
      <c r="F837" s="54"/>
      <c r="I837" s="54"/>
    </row>
    <row r="838">
      <c r="B838" s="54"/>
      <c r="D838" s="54"/>
      <c r="E838" s="54"/>
      <c r="F838" s="54"/>
      <c r="I838" s="54"/>
    </row>
    <row r="839">
      <c r="B839" s="54"/>
      <c r="D839" s="54"/>
      <c r="E839" s="54"/>
      <c r="F839" s="54"/>
      <c r="I839" s="54"/>
    </row>
    <row r="840">
      <c r="B840" s="54"/>
      <c r="D840" s="54"/>
      <c r="E840" s="54"/>
      <c r="F840" s="54"/>
      <c r="I840" s="54"/>
    </row>
    <row r="841">
      <c r="B841" s="54"/>
      <c r="D841" s="54"/>
      <c r="E841" s="54"/>
      <c r="F841" s="54"/>
      <c r="I841" s="54"/>
    </row>
    <row r="842">
      <c r="B842" s="54"/>
      <c r="D842" s="54"/>
      <c r="E842" s="54"/>
      <c r="F842" s="54"/>
      <c r="I842" s="54"/>
    </row>
    <row r="843">
      <c r="B843" s="54"/>
      <c r="D843" s="54"/>
      <c r="E843" s="54"/>
      <c r="F843" s="54"/>
      <c r="I843" s="54"/>
    </row>
    <row r="844">
      <c r="B844" s="54"/>
      <c r="D844" s="54"/>
      <c r="E844" s="54"/>
      <c r="F844" s="54"/>
      <c r="I844" s="54"/>
    </row>
    <row r="845">
      <c r="B845" s="54"/>
      <c r="D845" s="54"/>
      <c r="E845" s="54"/>
      <c r="F845" s="54"/>
      <c r="I845" s="54"/>
    </row>
    <row r="846">
      <c r="B846" s="54"/>
      <c r="D846" s="54"/>
      <c r="E846" s="54"/>
      <c r="F846" s="54"/>
      <c r="I846" s="54"/>
    </row>
    <row r="847">
      <c r="B847" s="54"/>
      <c r="D847" s="54"/>
      <c r="E847" s="54"/>
      <c r="F847" s="54"/>
      <c r="I847" s="54"/>
    </row>
    <row r="848">
      <c r="B848" s="54"/>
      <c r="D848" s="54"/>
      <c r="E848" s="54"/>
      <c r="F848" s="54"/>
      <c r="I848" s="54"/>
    </row>
    <row r="849">
      <c r="B849" s="54"/>
      <c r="D849" s="54"/>
      <c r="E849" s="54"/>
      <c r="F849" s="54"/>
      <c r="I849" s="54"/>
    </row>
    <row r="850">
      <c r="B850" s="54"/>
      <c r="D850" s="54"/>
      <c r="E850" s="54"/>
      <c r="F850" s="54"/>
      <c r="I850" s="54"/>
    </row>
    <row r="851">
      <c r="B851" s="54"/>
      <c r="D851" s="54"/>
      <c r="E851" s="54"/>
      <c r="F851" s="54"/>
      <c r="I851" s="54"/>
    </row>
    <row r="852">
      <c r="B852" s="54"/>
      <c r="D852" s="54"/>
      <c r="E852" s="54"/>
      <c r="F852" s="54"/>
      <c r="I852" s="54"/>
    </row>
    <row r="853">
      <c r="B853" s="54"/>
      <c r="D853" s="54"/>
      <c r="E853" s="54"/>
      <c r="F853" s="54"/>
      <c r="I853" s="54"/>
    </row>
    <row r="854">
      <c r="B854" s="54"/>
      <c r="D854" s="54"/>
      <c r="E854" s="54"/>
      <c r="F854" s="54"/>
      <c r="I854" s="54"/>
    </row>
    <row r="855">
      <c r="B855" s="54"/>
      <c r="D855" s="54"/>
      <c r="E855" s="54"/>
      <c r="F855" s="54"/>
      <c r="I855" s="54"/>
    </row>
    <row r="856">
      <c r="B856" s="54"/>
      <c r="D856" s="54"/>
      <c r="E856" s="54"/>
      <c r="F856" s="54"/>
      <c r="I856" s="54"/>
    </row>
    <row r="857">
      <c r="B857" s="54"/>
      <c r="D857" s="54"/>
      <c r="E857" s="54"/>
      <c r="F857" s="54"/>
      <c r="I857" s="54"/>
    </row>
    <row r="858">
      <c r="B858" s="54"/>
      <c r="D858" s="54"/>
      <c r="E858" s="54"/>
      <c r="F858" s="54"/>
      <c r="I858" s="54"/>
    </row>
    <row r="859">
      <c r="B859" s="54"/>
      <c r="D859" s="54"/>
      <c r="E859" s="54"/>
      <c r="F859" s="54"/>
      <c r="I859" s="54"/>
    </row>
    <row r="860">
      <c r="B860" s="54"/>
      <c r="D860" s="54"/>
      <c r="E860" s="54"/>
      <c r="F860" s="54"/>
      <c r="I860" s="54"/>
    </row>
    <row r="861">
      <c r="B861" s="54"/>
      <c r="D861" s="54"/>
      <c r="E861" s="54"/>
      <c r="F861" s="54"/>
      <c r="I861" s="54"/>
    </row>
    <row r="862">
      <c r="B862" s="54"/>
      <c r="D862" s="54"/>
      <c r="E862" s="54"/>
      <c r="F862" s="54"/>
      <c r="I862" s="54"/>
    </row>
    <row r="863">
      <c r="B863" s="54"/>
      <c r="D863" s="54"/>
      <c r="E863" s="54"/>
      <c r="F863" s="54"/>
      <c r="I863" s="54"/>
    </row>
    <row r="864">
      <c r="B864" s="54"/>
      <c r="D864" s="54"/>
      <c r="E864" s="54"/>
      <c r="F864" s="54"/>
      <c r="I864" s="54"/>
    </row>
    <row r="865">
      <c r="B865" s="54"/>
      <c r="D865" s="54"/>
      <c r="E865" s="54"/>
      <c r="F865" s="54"/>
      <c r="I865" s="54"/>
    </row>
    <row r="866">
      <c r="B866" s="54"/>
      <c r="D866" s="54"/>
      <c r="E866" s="54"/>
      <c r="F866" s="54"/>
      <c r="I866" s="54"/>
    </row>
    <row r="867">
      <c r="B867" s="54"/>
      <c r="D867" s="54"/>
      <c r="E867" s="54"/>
      <c r="F867" s="54"/>
      <c r="I867" s="54"/>
    </row>
    <row r="868">
      <c r="B868" s="54"/>
      <c r="D868" s="54"/>
      <c r="E868" s="54"/>
      <c r="F868" s="54"/>
      <c r="I868" s="54"/>
    </row>
    <row r="869">
      <c r="B869" s="54"/>
      <c r="D869" s="54"/>
      <c r="E869" s="54"/>
      <c r="F869" s="54"/>
      <c r="I869" s="54"/>
    </row>
    <row r="870">
      <c r="B870" s="54"/>
      <c r="D870" s="54"/>
      <c r="E870" s="54"/>
      <c r="F870" s="54"/>
      <c r="I870" s="54"/>
    </row>
    <row r="871">
      <c r="B871" s="54"/>
      <c r="D871" s="54"/>
      <c r="E871" s="54"/>
      <c r="F871" s="54"/>
      <c r="I871" s="54"/>
    </row>
    <row r="872">
      <c r="B872" s="54"/>
      <c r="D872" s="54"/>
      <c r="E872" s="54"/>
      <c r="F872" s="54"/>
      <c r="I872" s="54"/>
    </row>
    <row r="873">
      <c r="B873" s="54"/>
      <c r="D873" s="54"/>
      <c r="E873" s="54"/>
      <c r="F873" s="54"/>
      <c r="I873" s="54"/>
    </row>
    <row r="874">
      <c r="B874" s="54"/>
      <c r="D874" s="54"/>
      <c r="E874" s="54"/>
      <c r="F874" s="54"/>
      <c r="I874" s="54"/>
    </row>
    <row r="875">
      <c r="B875" s="54"/>
      <c r="D875" s="54"/>
      <c r="E875" s="54"/>
      <c r="F875" s="54"/>
      <c r="I875" s="54"/>
    </row>
    <row r="876">
      <c r="B876" s="54"/>
      <c r="D876" s="54"/>
      <c r="E876" s="54"/>
      <c r="F876" s="54"/>
      <c r="I876" s="54"/>
    </row>
    <row r="877">
      <c r="B877" s="54"/>
      <c r="D877" s="54"/>
      <c r="E877" s="54"/>
      <c r="F877" s="54"/>
      <c r="I877" s="54"/>
    </row>
    <row r="878">
      <c r="B878" s="54"/>
      <c r="D878" s="54"/>
      <c r="E878" s="54"/>
      <c r="F878" s="54"/>
      <c r="I878" s="54"/>
    </row>
    <row r="879">
      <c r="B879" s="54"/>
      <c r="D879" s="54"/>
      <c r="E879" s="54"/>
      <c r="F879" s="54"/>
      <c r="I879" s="54"/>
    </row>
    <row r="880">
      <c r="B880" s="54"/>
      <c r="D880" s="54"/>
      <c r="E880" s="54"/>
      <c r="F880" s="54"/>
      <c r="I880" s="54"/>
    </row>
    <row r="881">
      <c r="B881" s="54"/>
      <c r="D881" s="54"/>
      <c r="E881" s="54"/>
      <c r="F881" s="54"/>
      <c r="I881" s="54"/>
    </row>
    <row r="882">
      <c r="B882" s="54"/>
      <c r="D882" s="54"/>
      <c r="E882" s="54"/>
      <c r="F882" s="54"/>
      <c r="I882" s="54"/>
    </row>
    <row r="883">
      <c r="B883" s="54"/>
      <c r="D883" s="54"/>
      <c r="E883" s="54"/>
      <c r="F883" s="54"/>
      <c r="I883" s="54"/>
    </row>
    <row r="884">
      <c r="B884" s="54"/>
      <c r="D884" s="54"/>
      <c r="E884" s="54"/>
      <c r="F884" s="54"/>
      <c r="I884" s="54"/>
    </row>
    <row r="885">
      <c r="B885" s="54"/>
      <c r="D885" s="54"/>
      <c r="E885" s="54"/>
      <c r="F885" s="54"/>
      <c r="I885" s="54"/>
    </row>
    <row r="886">
      <c r="B886" s="54"/>
      <c r="D886" s="54"/>
      <c r="E886" s="54"/>
      <c r="F886" s="54"/>
      <c r="I886" s="54"/>
    </row>
    <row r="887">
      <c r="B887" s="54"/>
      <c r="D887" s="54"/>
      <c r="E887" s="54"/>
      <c r="F887" s="54"/>
      <c r="I887" s="54"/>
    </row>
    <row r="888">
      <c r="B888" s="54"/>
      <c r="D888" s="54"/>
      <c r="E888" s="54"/>
      <c r="F888" s="54"/>
      <c r="I888" s="54"/>
    </row>
    <row r="889">
      <c r="B889" s="54"/>
      <c r="D889" s="54"/>
      <c r="E889" s="54"/>
      <c r="F889" s="54"/>
      <c r="I889" s="54"/>
    </row>
    <row r="890">
      <c r="B890" s="54"/>
      <c r="D890" s="54"/>
      <c r="E890" s="54"/>
      <c r="F890" s="54"/>
      <c r="I890" s="54"/>
    </row>
    <row r="891">
      <c r="B891" s="54"/>
      <c r="D891" s="54"/>
      <c r="E891" s="54"/>
      <c r="F891" s="54"/>
      <c r="I891" s="54"/>
    </row>
    <row r="892">
      <c r="B892" s="54"/>
      <c r="D892" s="54"/>
      <c r="E892" s="54"/>
      <c r="F892" s="54"/>
      <c r="I892" s="54"/>
    </row>
    <row r="893">
      <c r="B893" s="54"/>
      <c r="D893" s="54"/>
      <c r="E893" s="54"/>
      <c r="F893" s="54"/>
      <c r="I893" s="54"/>
    </row>
    <row r="894">
      <c r="B894" s="54"/>
      <c r="D894" s="54"/>
      <c r="E894" s="54"/>
      <c r="F894" s="54"/>
      <c r="I894" s="54"/>
    </row>
    <row r="895">
      <c r="B895" s="54"/>
      <c r="D895" s="54"/>
      <c r="E895" s="54"/>
      <c r="F895" s="54"/>
      <c r="I895" s="54"/>
    </row>
    <row r="896">
      <c r="B896" s="54"/>
      <c r="D896" s="54"/>
      <c r="E896" s="54"/>
      <c r="F896" s="54"/>
      <c r="I896" s="54"/>
    </row>
    <row r="897">
      <c r="B897" s="54"/>
      <c r="D897" s="54"/>
      <c r="E897" s="54"/>
      <c r="F897" s="54"/>
      <c r="I897" s="54"/>
    </row>
    <row r="898">
      <c r="B898" s="54"/>
      <c r="D898" s="54"/>
      <c r="E898" s="54"/>
      <c r="F898" s="54"/>
      <c r="I898" s="54"/>
    </row>
    <row r="899">
      <c r="B899" s="54"/>
      <c r="D899" s="54"/>
      <c r="E899" s="54"/>
      <c r="F899" s="54"/>
      <c r="I899" s="54"/>
    </row>
    <row r="900">
      <c r="B900" s="54"/>
      <c r="D900" s="54"/>
      <c r="E900" s="54"/>
      <c r="F900" s="54"/>
      <c r="I900" s="54"/>
    </row>
    <row r="901">
      <c r="B901" s="54"/>
      <c r="D901" s="54"/>
      <c r="E901" s="54"/>
      <c r="F901" s="54"/>
      <c r="I901" s="54"/>
    </row>
    <row r="902">
      <c r="B902" s="54"/>
      <c r="D902" s="54"/>
      <c r="E902" s="54"/>
      <c r="F902" s="54"/>
      <c r="I902" s="54"/>
    </row>
    <row r="903">
      <c r="B903" s="54"/>
      <c r="D903" s="54"/>
      <c r="E903" s="54"/>
      <c r="F903" s="54"/>
      <c r="I903" s="54"/>
    </row>
    <row r="904">
      <c r="B904" s="54"/>
      <c r="D904" s="54"/>
      <c r="E904" s="54"/>
      <c r="F904" s="54"/>
      <c r="I904" s="54"/>
    </row>
    <row r="905">
      <c r="B905" s="54"/>
      <c r="D905" s="54"/>
      <c r="E905" s="54"/>
      <c r="F905" s="54"/>
      <c r="I905" s="54"/>
    </row>
    <row r="906">
      <c r="B906" s="54"/>
      <c r="D906" s="54"/>
      <c r="E906" s="54"/>
      <c r="F906" s="54"/>
      <c r="I906" s="54"/>
    </row>
    <row r="907">
      <c r="B907" s="54"/>
      <c r="D907" s="54"/>
      <c r="E907" s="54"/>
      <c r="F907" s="54"/>
      <c r="I907" s="54"/>
    </row>
    <row r="908">
      <c r="B908" s="54"/>
      <c r="D908" s="54"/>
      <c r="E908" s="54"/>
      <c r="F908" s="54"/>
      <c r="I908" s="54"/>
    </row>
    <row r="909">
      <c r="B909" s="54"/>
      <c r="D909" s="54"/>
      <c r="E909" s="54"/>
      <c r="F909" s="54"/>
      <c r="I909" s="54"/>
    </row>
    <row r="910">
      <c r="B910" s="54"/>
      <c r="D910" s="54"/>
      <c r="E910" s="54"/>
      <c r="F910" s="54"/>
      <c r="I910" s="54"/>
    </row>
    <row r="911">
      <c r="B911" s="54"/>
      <c r="D911" s="54"/>
      <c r="E911" s="54"/>
      <c r="F911" s="54"/>
      <c r="I911" s="54"/>
    </row>
    <row r="912">
      <c r="B912" s="54"/>
      <c r="D912" s="54"/>
      <c r="E912" s="54"/>
      <c r="F912" s="54"/>
      <c r="I912" s="54"/>
    </row>
    <row r="913">
      <c r="B913" s="54"/>
      <c r="D913" s="54"/>
      <c r="E913" s="54"/>
      <c r="F913" s="54"/>
      <c r="I913" s="54"/>
    </row>
    <row r="914">
      <c r="B914" s="54"/>
      <c r="D914" s="54"/>
      <c r="E914" s="54"/>
      <c r="F914" s="54"/>
      <c r="I914" s="54"/>
    </row>
    <row r="915">
      <c r="B915" s="54"/>
      <c r="D915" s="54"/>
      <c r="E915" s="54"/>
      <c r="F915" s="54"/>
      <c r="I915" s="54"/>
    </row>
    <row r="916">
      <c r="B916" s="54"/>
      <c r="D916" s="54"/>
      <c r="E916" s="54"/>
      <c r="F916" s="54"/>
      <c r="I916" s="54"/>
    </row>
    <row r="917">
      <c r="B917" s="54"/>
      <c r="D917" s="54"/>
      <c r="E917" s="54"/>
      <c r="F917" s="54"/>
      <c r="I917" s="54"/>
    </row>
    <row r="918">
      <c r="B918" s="54"/>
      <c r="D918" s="54"/>
      <c r="E918" s="54"/>
      <c r="F918" s="54"/>
      <c r="I918" s="54"/>
    </row>
    <row r="919">
      <c r="B919" s="54"/>
      <c r="D919" s="54"/>
      <c r="E919" s="54"/>
      <c r="F919" s="54"/>
      <c r="I919" s="54"/>
    </row>
    <row r="920">
      <c r="B920" s="54"/>
      <c r="D920" s="54"/>
      <c r="E920" s="54"/>
      <c r="F920" s="54"/>
      <c r="I920" s="54"/>
    </row>
    <row r="921">
      <c r="B921" s="54"/>
      <c r="D921" s="54"/>
      <c r="E921" s="54"/>
      <c r="F921" s="54"/>
      <c r="I921" s="54"/>
    </row>
    <row r="922">
      <c r="B922" s="54"/>
      <c r="D922" s="54"/>
      <c r="E922" s="54"/>
      <c r="F922" s="54"/>
      <c r="I922" s="54"/>
    </row>
    <row r="923">
      <c r="B923" s="54"/>
      <c r="D923" s="54"/>
      <c r="E923" s="54"/>
      <c r="F923" s="54"/>
      <c r="I923" s="54"/>
    </row>
    <row r="924">
      <c r="B924" s="54"/>
      <c r="D924" s="54"/>
      <c r="E924" s="54"/>
      <c r="F924" s="54"/>
      <c r="I924" s="54"/>
    </row>
    <row r="925">
      <c r="B925" s="54"/>
      <c r="D925" s="54"/>
      <c r="E925" s="54"/>
      <c r="F925" s="54"/>
      <c r="I925" s="54"/>
    </row>
    <row r="926">
      <c r="B926" s="54"/>
      <c r="D926" s="54"/>
      <c r="E926" s="54"/>
      <c r="F926" s="54"/>
      <c r="I926" s="54"/>
    </row>
    <row r="927">
      <c r="B927" s="54"/>
      <c r="D927" s="54"/>
      <c r="E927" s="54"/>
      <c r="F927" s="54"/>
      <c r="I927" s="54"/>
    </row>
    <row r="928">
      <c r="B928" s="54"/>
      <c r="D928" s="54"/>
      <c r="E928" s="54"/>
      <c r="F928" s="54"/>
      <c r="I928" s="54"/>
    </row>
    <row r="929">
      <c r="B929" s="54"/>
      <c r="D929" s="54"/>
      <c r="E929" s="54"/>
      <c r="F929" s="54"/>
      <c r="I929" s="54"/>
    </row>
    <row r="930">
      <c r="B930" s="54"/>
      <c r="D930" s="54"/>
      <c r="E930" s="54"/>
      <c r="F930" s="54"/>
      <c r="I930" s="54"/>
    </row>
    <row r="931">
      <c r="B931" s="54"/>
      <c r="D931" s="54"/>
      <c r="E931" s="54"/>
      <c r="F931" s="54"/>
      <c r="I931" s="54"/>
    </row>
    <row r="932">
      <c r="B932" s="54"/>
      <c r="D932" s="54"/>
      <c r="E932" s="54"/>
      <c r="F932" s="54"/>
      <c r="I932" s="54"/>
    </row>
    <row r="933">
      <c r="B933" s="54"/>
      <c r="D933" s="54"/>
      <c r="E933" s="54"/>
      <c r="F933" s="54"/>
      <c r="I933" s="54"/>
    </row>
    <row r="934">
      <c r="B934" s="54"/>
      <c r="D934" s="54"/>
      <c r="E934" s="54"/>
      <c r="F934" s="54"/>
      <c r="I934" s="54"/>
    </row>
    <row r="935">
      <c r="B935" s="54"/>
      <c r="D935" s="54"/>
      <c r="E935" s="54"/>
      <c r="F935" s="54"/>
      <c r="I935" s="54"/>
    </row>
    <row r="936">
      <c r="B936" s="54"/>
      <c r="D936" s="54"/>
      <c r="E936" s="54"/>
      <c r="F936" s="54"/>
      <c r="I936" s="54"/>
    </row>
    <row r="937">
      <c r="B937" s="54"/>
      <c r="D937" s="54"/>
      <c r="E937" s="54"/>
      <c r="F937" s="54"/>
      <c r="I937" s="54"/>
    </row>
    <row r="938">
      <c r="B938" s="54"/>
      <c r="D938" s="54"/>
      <c r="E938" s="54"/>
      <c r="F938" s="54"/>
      <c r="I938" s="54"/>
    </row>
    <row r="939">
      <c r="B939" s="54"/>
      <c r="D939" s="54"/>
      <c r="E939" s="54"/>
      <c r="F939" s="54"/>
      <c r="I939" s="54"/>
    </row>
    <row r="940">
      <c r="B940" s="54"/>
      <c r="D940" s="54"/>
      <c r="E940" s="54"/>
      <c r="F940" s="54"/>
      <c r="I940" s="54"/>
    </row>
    <row r="941">
      <c r="B941" s="54"/>
      <c r="D941" s="54"/>
      <c r="E941" s="54"/>
      <c r="F941" s="54"/>
      <c r="I941" s="54"/>
    </row>
    <row r="942">
      <c r="B942" s="54"/>
      <c r="D942" s="54"/>
      <c r="E942" s="54"/>
      <c r="F942" s="54"/>
      <c r="I942" s="54"/>
    </row>
    <row r="943">
      <c r="B943" s="54"/>
      <c r="D943" s="54"/>
      <c r="E943" s="54"/>
      <c r="F943" s="54"/>
      <c r="I943" s="54"/>
    </row>
    <row r="944">
      <c r="B944" s="54"/>
      <c r="D944" s="54"/>
      <c r="E944" s="54"/>
      <c r="F944" s="54"/>
      <c r="I944" s="54"/>
    </row>
    <row r="945">
      <c r="B945" s="54"/>
      <c r="D945" s="54"/>
      <c r="E945" s="54"/>
      <c r="F945" s="54"/>
      <c r="I945" s="54"/>
    </row>
    <row r="946">
      <c r="B946" s="54"/>
      <c r="D946" s="54"/>
      <c r="E946" s="54"/>
      <c r="F946" s="54"/>
      <c r="I946" s="54"/>
    </row>
    <row r="947">
      <c r="B947" s="54"/>
      <c r="D947" s="54"/>
      <c r="E947" s="54"/>
      <c r="F947" s="54"/>
      <c r="I947" s="54"/>
    </row>
    <row r="948">
      <c r="B948" s="54"/>
      <c r="D948" s="54"/>
      <c r="E948" s="54"/>
      <c r="F948" s="54"/>
      <c r="I948" s="54"/>
    </row>
    <row r="949">
      <c r="B949" s="54"/>
      <c r="D949" s="54"/>
      <c r="E949" s="54"/>
      <c r="F949" s="54"/>
      <c r="I949" s="54"/>
    </row>
    <row r="950">
      <c r="B950" s="54"/>
      <c r="D950" s="54"/>
      <c r="E950" s="54"/>
      <c r="F950" s="54"/>
      <c r="I950" s="54"/>
    </row>
    <row r="951">
      <c r="B951" s="54"/>
      <c r="D951" s="54"/>
      <c r="E951" s="54"/>
      <c r="F951" s="54"/>
      <c r="I951" s="54"/>
    </row>
    <row r="952">
      <c r="B952" s="54"/>
      <c r="D952" s="54"/>
      <c r="E952" s="54"/>
      <c r="F952" s="54"/>
      <c r="I952" s="54"/>
    </row>
    <row r="953">
      <c r="B953" s="54"/>
      <c r="D953" s="54"/>
      <c r="E953" s="54"/>
      <c r="F953" s="54"/>
      <c r="I953" s="54"/>
    </row>
    <row r="954">
      <c r="B954" s="54"/>
      <c r="D954" s="54"/>
      <c r="E954" s="54"/>
      <c r="F954" s="54"/>
      <c r="I954" s="54"/>
    </row>
    <row r="955">
      <c r="B955" s="54"/>
      <c r="D955" s="54"/>
      <c r="E955" s="54"/>
      <c r="F955" s="54"/>
      <c r="I955" s="54"/>
    </row>
    <row r="956">
      <c r="B956" s="54"/>
      <c r="D956" s="54"/>
      <c r="E956" s="54"/>
      <c r="F956" s="54"/>
      <c r="I956" s="54"/>
    </row>
    <row r="957">
      <c r="B957" s="54"/>
      <c r="D957" s="54"/>
      <c r="E957" s="54"/>
      <c r="F957" s="54"/>
      <c r="I957" s="54"/>
    </row>
    <row r="958">
      <c r="B958" s="54"/>
      <c r="D958" s="54"/>
      <c r="E958" s="54"/>
      <c r="F958" s="54"/>
      <c r="I958" s="54"/>
    </row>
    <row r="959">
      <c r="B959" s="54"/>
      <c r="D959" s="54"/>
      <c r="E959" s="54"/>
      <c r="F959" s="54"/>
      <c r="I959" s="54"/>
    </row>
    <row r="960">
      <c r="B960" s="54"/>
      <c r="D960" s="54"/>
      <c r="E960" s="54"/>
      <c r="F960" s="54"/>
      <c r="I960" s="54"/>
    </row>
    <row r="961">
      <c r="B961" s="54"/>
      <c r="D961" s="54"/>
      <c r="E961" s="54"/>
      <c r="F961" s="54"/>
      <c r="I961" s="54"/>
    </row>
    <row r="962">
      <c r="B962" s="54"/>
      <c r="D962" s="54"/>
      <c r="E962" s="54"/>
      <c r="F962" s="54"/>
      <c r="I962" s="54"/>
    </row>
    <row r="963">
      <c r="B963" s="54"/>
      <c r="D963" s="54"/>
      <c r="E963" s="54"/>
      <c r="F963" s="54"/>
      <c r="I963" s="54"/>
    </row>
    <row r="964">
      <c r="B964" s="54"/>
      <c r="D964" s="54"/>
      <c r="E964" s="54"/>
      <c r="F964" s="54"/>
      <c r="I964" s="54"/>
    </row>
    <row r="965">
      <c r="B965" s="54"/>
      <c r="D965" s="54"/>
      <c r="E965" s="54"/>
      <c r="F965" s="54"/>
      <c r="I965" s="54"/>
    </row>
    <row r="966">
      <c r="B966" s="54"/>
      <c r="D966" s="54"/>
      <c r="E966" s="54"/>
      <c r="F966" s="54"/>
      <c r="I966" s="54"/>
    </row>
    <row r="967">
      <c r="B967" s="54"/>
      <c r="D967" s="54"/>
      <c r="E967" s="54"/>
      <c r="F967" s="54"/>
      <c r="I967" s="54"/>
    </row>
    <row r="968">
      <c r="B968" s="54"/>
      <c r="D968" s="54"/>
      <c r="E968" s="54"/>
      <c r="F968" s="54"/>
      <c r="I968" s="54"/>
    </row>
    <row r="969">
      <c r="B969" s="54"/>
      <c r="D969" s="54"/>
      <c r="E969" s="54"/>
      <c r="F969" s="54"/>
      <c r="I969" s="54"/>
    </row>
    <row r="970">
      <c r="B970" s="54"/>
      <c r="D970" s="54"/>
      <c r="E970" s="54"/>
      <c r="F970" s="54"/>
      <c r="I970" s="54"/>
    </row>
    <row r="971">
      <c r="B971" s="54"/>
      <c r="D971" s="54"/>
      <c r="E971" s="54"/>
      <c r="F971" s="54"/>
      <c r="I971" s="54"/>
    </row>
    <row r="972">
      <c r="B972" s="54"/>
      <c r="D972" s="54"/>
      <c r="E972" s="54"/>
      <c r="F972" s="54"/>
      <c r="I972" s="54"/>
    </row>
    <row r="973">
      <c r="B973" s="54"/>
      <c r="D973" s="54"/>
      <c r="E973" s="54"/>
      <c r="F973" s="54"/>
      <c r="I973" s="54"/>
    </row>
    <row r="974">
      <c r="B974" s="54"/>
      <c r="D974" s="54"/>
      <c r="E974" s="54"/>
      <c r="F974" s="54"/>
      <c r="I974" s="54"/>
    </row>
    <row r="975">
      <c r="B975" s="54"/>
      <c r="D975" s="54"/>
      <c r="E975" s="54"/>
      <c r="F975" s="54"/>
      <c r="I975" s="54"/>
    </row>
    <row r="976">
      <c r="B976" s="54"/>
      <c r="D976" s="54"/>
      <c r="E976" s="54"/>
      <c r="F976" s="54"/>
      <c r="I976" s="54"/>
    </row>
    <row r="977">
      <c r="B977" s="54"/>
      <c r="D977" s="54"/>
      <c r="E977" s="54"/>
      <c r="F977" s="54"/>
      <c r="I977" s="54"/>
    </row>
    <row r="978">
      <c r="B978" s="54"/>
      <c r="D978" s="54"/>
      <c r="E978" s="54"/>
      <c r="F978" s="54"/>
      <c r="I978" s="54"/>
    </row>
    <row r="979">
      <c r="B979" s="54"/>
      <c r="D979" s="54"/>
      <c r="E979" s="54"/>
      <c r="F979" s="54"/>
      <c r="I979" s="54"/>
    </row>
    <row r="980">
      <c r="B980" s="54"/>
      <c r="D980" s="54"/>
      <c r="E980" s="54"/>
      <c r="F980" s="54"/>
      <c r="I980" s="54"/>
    </row>
    <row r="981">
      <c r="B981" s="54"/>
      <c r="D981" s="54"/>
      <c r="E981" s="54"/>
      <c r="F981" s="54"/>
      <c r="I981" s="54"/>
    </row>
    <row r="982">
      <c r="B982" s="54"/>
      <c r="D982" s="54"/>
      <c r="E982" s="54"/>
      <c r="F982" s="54"/>
      <c r="I982" s="54"/>
    </row>
    <row r="983">
      <c r="B983" s="54"/>
      <c r="D983" s="54"/>
      <c r="E983" s="54"/>
      <c r="F983" s="54"/>
      <c r="I983" s="54"/>
    </row>
    <row r="984">
      <c r="B984" s="54"/>
      <c r="D984" s="54"/>
      <c r="E984" s="54"/>
      <c r="F984" s="54"/>
      <c r="I984" s="54"/>
    </row>
    <row r="985">
      <c r="B985" s="54"/>
      <c r="D985" s="54"/>
      <c r="E985" s="54"/>
      <c r="F985" s="54"/>
      <c r="I985" s="54"/>
    </row>
    <row r="986">
      <c r="B986" s="54"/>
      <c r="D986" s="54"/>
      <c r="E986" s="54"/>
      <c r="F986" s="54"/>
      <c r="I986" s="54"/>
    </row>
    <row r="987">
      <c r="B987" s="54"/>
      <c r="D987" s="54"/>
      <c r="E987" s="54"/>
      <c r="F987" s="54"/>
      <c r="I987" s="54"/>
    </row>
    <row r="988">
      <c r="B988" s="54"/>
      <c r="D988" s="54"/>
      <c r="E988" s="54"/>
      <c r="F988" s="54"/>
      <c r="I988" s="54"/>
    </row>
    <row r="989">
      <c r="B989" s="54"/>
      <c r="D989" s="54"/>
      <c r="E989" s="54"/>
      <c r="F989" s="54"/>
      <c r="I989" s="54"/>
    </row>
    <row r="990">
      <c r="B990" s="54"/>
      <c r="D990" s="54"/>
      <c r="E990" s="54"/>
      <c r="F990" s="54"/>
      <c r="I990" s="54"/>
    </row>
    <row r="991">
      <c r="B991" s="54"/>
      <c r="D991" s="54"/>
      <c r="E991" s="54"/>
      <c r="F991" s="54"/>
      <c r="I991" s="54"/>
    </row>
    <row r="992">
      <c r="B992" s="54"/>
      <c r="D992" s="54"/>
      <c r="E992" s="54"/>
      <c r="F992" s="54"/>
      <c r="I992" s="54"/>
    </row>
    <row r="993">
      <c r="B993" s="54"/>
      <c r="D993" s="54"/>
      <c r="E993" s="54"/>
      <c r="F993" s="54"/>
      <c r="I993" s="54"/>
    </row>
    <row r="994">
      <c r="B994" s="54"/>
      <c r="D994" s="54"/>
      <c r="E994" s="54"/>
      <c r="F994" s="54"/>
      <c r="I994" s="54"/>
    </row>
    <row r="995">
      <c r="B995" s="54"/>
      <c r="D995" s="54"/>
      <c r="E995" s="54"/>
      <c r="F995" s="54"/>
      <c r="I995" s="54"/>
    </row>
    <row r="996">
      <c r="B996" s="54"/>
      <c r="D996" s="54"/>
      <c r="E996" s="54"/>
      <c r="F996" s="54"/>
      <c r="I996" s="54"/>
    </row>
    <row r="997">
      <c r="B997" s="54"/>
      <c r="D997" s="54"/>
      <c r="E997" s="54"/>
      <c r="F997" s="54"/>
      <c r="I997" s="54"/>
    </row>
    <row r="998">
      <c r="B998" s="54"/>
      <c r="D998" s="54"/>
      <c r="E998" s="54"/>
      <c r="F998" s="54"/>
      <c r="I998" s="54"/>
    </row>
    <row r="999">
      <c r="B999" s="54"/>
      <c r="D999" s="54"/>
      <c r="E999" s="54"/>
      <c r="F999" s="54"/>
      <c r="I999" s="54"/>
    </row>
    <row r="1000">
      <c r="B1000" s="54"/>
      <c r="D1000" s="54"/>
      <c r="E1000" s="54"/>
      <c r="F1000" s="54"/>
      <c r="I1000" s="54"/>
    </row>
  </sheetData>
  <dataValidations>
    <dataValidation type="custom" allowBlank="1" sqref="H2:H3 G4:H9 H10:H13 G14:H14 H15:H54 J2:O54 H55:O73 D101:F101 I74:O101">
      <formula1>OR(NOT(ISERROR(DATEVALUE(D2))), AND(ISNUMBER(D2), LEFT(CELL("format", D2))="D"))</formula1>
    </dataValidation>
    <dataValidation type="custom" allowBlank="1" sqref="G2:G3 G10:G13 G15:G73 G74:H133">
      <formula1>OR(NOT(ISERROR(DATEVALUE(G2))), AND(ISNUMBER(G2), LEFT(CELL("format", G2))="D"))</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23.0"/>
    <col customWidth="1" min="2" max="2" width="34.71"/>
    <col customWidth="1" min="3" max="3" width="22.14"/>
    <col customWidth="1" min="4" max="4" width="33.71"/>
    <col customWidth="1" min="5" max="5" width="26.0"/>
    <col customWidth="1" min="6" max="6" width="29.0"/>
    <col customWidth="1" min="7" max="7" width="15.14"/>
    <col customWidth="1" min="8" max="8" width="14.29"/>
    <col customWidth="1" min="9" max="9" width="38.43"/>
    <col customWidth="1" min="10" max="10" width="25.43"/>
    <col customWidth="1" min="11" max="11" width="17.57"/>
    <col customWidth="1" min="12" max="12" width="19.0"/>
    <col customWidth="1" min="14" max="14" width="33.29"/>
    <col customWidth="1" min="15" max="15" width="17.14"/>
    <col customWidth="1" min="16" max="16" width="20.43"/>
    <col customWidth="1" min="17" max="17" width="54.14"/>
  </cols>
  <sheetData>
    <row r="1">
      <c r="A1" s="1" t="s">
        <v>0</v>
      </c>
      <c r="B1" s="2" t="s">
        <v>1</v>
      </c>
      <c r="C1" s="1" t="s">
        <v>2</v>
      </c>
      <c r="D1" s="2" t="s">
        <v>3</v>
      </c>
      <c r="E1" s="2" t="s">
        <v>4</v>
      </c>
      <c r="F1" s="2" t="s">
        <v>5</v>
      </c>
      <c r="G1" s="1" t="s">
        <v>6</v>
      </c>
      <c r="H1" s="1" t="s">
        <v>7</v>
      </c>
      <c r="I1" s="2" t="s">
        <v>8</v>
      </c>
      <c r="J1" s="1" t="s">
        <v>9</v>
      </c>
      <c r="K1" s="1" t="s">
        <v>10</v>
      </c>
      <c r="L1" s="1" t="s">
        <v>17</v>
      </c>
      <c r="M1" s="1" t="s">
        <v>12</v>
      </c>
      <c r="N1" s="1" t="s">
        <v>13</v>
      </c>
      <c r="O1" s="1" t="s">
        <v>14</v>
      </c>
      <c r="P1" s="1" t="s">
        <v>15</v>
      </c>
      <c r="Q1" s="1" t="s">
        <v>16</v>
      </c>
      <c r="R1" s="3"/>
      <c r="S1" s="3"/>
      <c r="T1" s="3"/>
      <c r="U1" s="3"/>
      <c r="V1" s="3"/>
      <c r="W1" s="3"/>
      <c r="X1" s="3"/>
      <c r="Y1" s="3"/>
      <c r="Z1" s="3"/>
      <c r="AA1" s="3"/>
      <c r="AB1" s="3"/>
      <c r="AC1" s="3"/>
      <c r="AD1" s="3"/>
      <c r="AE1" s="3"/>
      <c r="AF1" s="3"/>
      <c r="AG1" s="3"/>
      <c r="AH1" s="3"/>
    </row>
    <row r="2">
      <c r="A2" s="4" t="str">
        <f>HYPERLINK("https://drive.google.com/open?id=1ltO8EZ_hJOvLy2Y6m2RmCXOOW3T1fJJC","MP-19-01")</f>
        <v>MP-19-01</v>
      </c>
      <c r="B2" s="6" t="s">
        <v>18</v>
      </c>
      <c r="C2" s="8" t="s">
        <v>20</v>
      </c>
      <c r="D2" s="10" t="s">
        <v>22</v>
      </c>
      <c r="E2" s="10" t="s">
        <v>24</v>
      </c>
      <c r="F2" s="10" t="s">
        <v>25</v>
      </c>
      <c r="G2" s="12">
        <v>43378.0</v>
      </c>
      <c r="H2" s="14">
        <v>43404.0</v>
      </c>
      <c r="I2" s="16" t="s">
        <v>32</v>
      </c>
      <c r="J2" s="12"/>
      <c r="K2" s="14"/>
      <c r="L2" s="14"/>
      <c r="M2" s="14"/>
      <c r="N2" s="14"/>
      <c r="O2" s="14"/>
      <c r="P2" s="14"/>
      <c r="Q2" s="18"/>
      <c r="R2" s="19"/>
      <c r="S2" s="19"/>
      <c r="T2" s="19"/>
      <c r="U2" s="19"/>
      <c r="V2" s="19"/>
      <c r="W2" s="19"/>
      <c r="X2" s="19"/>
      <c r="Y2" s="19"/>
      <c r="Z2" s="19"/>
      <c r="AA2" s="19"/>
      <c r="AB2" s="19"/>
      <c r="AC2" s="19"/>
      <c r="AD2" s="19"/>
      <c r="AE2" s="19"/>
      <c r="AF2" s="19"/>
      <c r="AG2" s="19"/>
      <c r="AH2" s="19"/>
    </row>
    <row r="3">
      <c r="A3" s="4" t="str">
        <f>HYPERLINK("https://drive.google.com/open?id=1y7XGDvJH__fGMdOp8AgGwZHuY2GdfFFN","MP-19-02")</f>
        <v>MP-19-02</v>
      </c>
      <c r="B3" s="6" t="s">
        <v>36</v>
      </c>
      <c r="C3" s="22" t="s">
        <v>37</v>
      </c>
      <c r="D3" s="23" t="s">
        <v>38</v>
      </c>
      <c r="E3" s="10" t="s">
        <v>24</v>
      </c>
      <c r="F3" s="10" t="s">
        <v>39</v>
      </c>
      <c r="G3" s="12">
        <v>43386.0</v>
      </c>
      <c r="H3" s="14">
        <v>43403.0</v>
      </c>
      <c r="I3" s="25" t="s">
        <v>41</v>
      </c>
      <c r="J3" s="12"/>
      <c r="K3" s="12"/>
      <c r="L3" s="12"/>
      <c r="M3" s="12"/>
      <c r="N3" s="12"/>
      <c r="O3" s="12"/>
      <c r="P3" s="12"/>
      <c r="Q3" s="18"/>
      <c r="R3" s="19"/>
      <c r="S3" s="19"/>
      <c r="T3" s="19"/>
      <c r="U3" s="19"/>
      <c r="V3" s="19"/>
      <c r="W3" s="19"/>
      <c r="X3" s="19"/>
      <c r="Y3" s="19"/>
      <c r="Z3" s="19"/>
      <c r="AA3" s="19"/>
      <c r="AB3" s="19"/>
      <c r="AC3" s="19"/>
      <c r="AD3" s="19"/>
      <c r="AE3" s="19"/>
      <c r="AF3" s="19"/>
      <c r="AG3" s="19"/>
      <c r="AH3" s="19"/>
    </row>
    <row r="4">
      <c r="A4" s="28" t="str">
        <f>HYPERLINK("https://drive.google.com/open?id=1g1N5f54QYHGY_GJcUqJW-8jCxedoR06h","MP-19-03")</f>
        <v>MP-19-03</v>
      </c>
      <c r="B4" s="16" t="s">
        <v>47</v>
      </c>
      <c r="C4" s="30" t="s">
        <v>48</v>
      </c>
      <c r="D4" s="31" t="s">
        <v>49</v>
      </c>
      <c r="E4" s="32" t="s">
        <v>50</v>
      </c>
      <c r="F4" s="32" t="s">
        <v>51</v>
      </c>
      <c r="G4" s="14">
        <v>43374.0</v>
      </c>
      <c r="H4" s="14">
        <v>43738.0</v>
      </c>
      <c r="I4" s="16" t="s">
        <v>53</v>
      </c>
      <c r="J4" s="12"/>
      <c r="K4" s="12"/>
      <c r="L4" s="12"/>
      <c r="M4" s="12"/>
      <c r="N4" s="12"/>
      <c r="O4" s="18"/>
      <c r="P4" s="12"/>
      <c r="Q4" s="18"/>
      <c r="R4" s="19"/>
      <c r="S4" s="19"/>
      <c r="T4" s="19"/>
      <c r="U4" s="19"/>
      <c r="V4" s="19"/>
      <c r="W4" s="19"/>
      <c r="X4" s="19"/>
      <c r="Y4" s="19"/>
      <c r="Z4" s="19"/>
      <c r="AA4" s="19"/>
      <c r="AB4" s="19"/>
      <c r="AC4" s="19"/>
      <c r="AD4" s="19"/>
      <c r="AE4" s="19"/>
      <c r="AF4" s="19"/>
      <c r="AG4" s="19"/>
      <c r="AH4" s="19"/>
    </row>
    <row r="5">
      <c r="A5" s="28" t="str">
        <f>HYPERLINK("https://drive.google.com/open?id=19o5FJbkPNEg3HFP98ebf66QtgtmQ4eJt","MP-19-04")</f>
        <v>MP-19-04</v>
      </c>
      <c r="B5" s="6" t="s">
        <v>54</v>
      </c>
      <c r="C5" s="30" t="s">
        <v>55</v>
      </c>
      <c r="D5" s="34" t="s">
        <v>56</v>
      </c>
      <c r="E5" s="32" t="s">
        <v>63</v>
      </c>
      <c r="F5" s="32" t="s">
        <v>64</v>
      </c>
      <c r="G5" s="14">
        <v>43405.0</v>
      </c>
      <c r="H5" s="14">
        <v>43434.0</v>
      </c>
      <c r="I5" s="16" t="s">
        <v>66</v>
      </c>
      <c r="J5" s="12"/>
      <c r="K5" s="12"/>
      <c r="L5" s="12"/>
      <c r="M5" s="12"/>
      <c r="N5" s="12"/>
      <c r="O5" s="12"/>
      <c r="P5" s="18"/>
      <c r="Q5" s="8"/>
      <c r="R5" s="19"/>
      <c r="S5" s="19"/>
      <c r="T5" s="19"/>
      <c r="U5" s="19"/>
      <c r="V5" s="19"/>
      <c r="W5" s="19"/>
      <c r="X5" s="19"/>
      <c r="Y5" s="19"/>
      <c r="Z5" s="19"/>
      <c r="AA5" s="19"/>
      <c r="AB5" s="19"/>
      <c r="AC5" s="19"/>
      <c r="AD5" s="19"/>
      <c r="AE5" s="19"/>
      <c r="AF5" s="19"/>
      <c r="AG5" s="19"/>
      <c r="AH5" s="19"/>
    </row>
    <row r="6">
      <c r="A6" s="28" t="str">
        <f>HYPERLINK("https://drive.google.com/open?id=1VrGFiKsn4HCoCrgu00fLIj_f1Fbg5QsI","MP-19-05")</f>
        <v>MP-19-05</v>
      </c>
      <c r="B6" s="36" t="s">
        <v>67</v>
      </c>
      <c r="C6" s="30" t="s">
        <v>68</v>
      </c>
      <c r="D6" s="32" t="s">
        <v>70</v>
      </c>
      <c r="E6" s="32" t="s">
        <v>71</v>
      </c>
      <c r="F6" s="32" t="s">
        <v>72</v>
      </c>
      <c r="G6" s="14">
        <v>43437.0</v>
      </c>
      <c r="H6" s="14">
        <v>43448.0</v>
      </c>
      <c r="I6" s="16" t="s">
        <v>73</v>
      </c>
      <c r="J6" s="12"/>
      <c r="K6" s="12"/>
      <c r="L6" s="12"/>
      <c r="M6" s="12"/>
      <c r="N6" s="18"/>
      <c r="O6" s="18"/>
      <c r="P6" s="18"/>
      <c r="Q6" s="18"/>
      <c r="R6" s="19"/>
      <c r="S6" s="19"/>
      <c r="T6" s="19"/>
      <c r="U6" s="19"/>
      <c r="V6" s="19"/>
      <c r="W6" s="19"/>
      <c r="X6" s="19"/>
      <c r="Y6" s="19"/>
      <c r="Z6" s="19"/>
      <c r="AA6" s="19"/>
      <c r="AB6" s="19"/>
      <c r="AC6" s="19"/>
      <c r="AD6" s="19"/>
      <c r="AE6" s="19"/>
      <c r="AF6" s="19"/>
      <c r="AG6" s="19"/>
      <c r="AH6" s="19"/>
    </row>
    <row r="7">
      <c r="A7" s="28" t="str">
        <f>HYPERLINK("https://drive.google.com/open?id=12lvGw2KfsDlLsi2IBqVgi5bB0_96rvw2","MP-19-06")</f>
        <v>MP-19-06</v>
      </c>
      <c r="B7" s="6" t="s">
        <v>74</v>
      </c>
      <c r="C7" s="30" t="s">
        <v>75</v>
      </c>
      <c r="D7" s="37" t="s">
        <v>76</v>
      </c>
      <c r="E7" s="32" t="s">
        <v>78</v>
      </c>
      <c r="F7" s="32" t="s">
        <v>79</v>
      </c>
      <c r="G7" s="14">
        <v>43470.0</v>
      </c>
      <c r="H7" s="14">
        <v>43488.0</v>
      </c>
      <c r="I7" s="16" t="s">
        <v>80</v>
      </c>
      <c r="J7" s="12">
        <v>43438.0</v>
      </c>
      <c r="K7" s="38"/>
      <c r="L7" s="12"/>
      <c r="M7" s="39"/>
      <c r="N7" s="18"/>
      <c r="O7" s="18"/>
      <c r="P7" s="18"/>
      <c r="Q7" s="8"/>
      <c r="R7" s="19"/>
      <c r="S7" s="19"/>
      <c r="T7" s="19"/>
      <c r="U7" s="19"/>
      <c r="V7" s="19"/>
      <c r="W7" s="19"/>
      <c r="X7" s="19"/>
      <c r="Y7" s="19"/>
      <c r="Z7" s="19"/>
      <c r="AA7" s="19"/>
      <c r="AB7" s="19"/>
      <c r="AC7" s="19"/>
      <c r="AD7" s="19"/>
      <c r="AE7" s="19"/>
      <c r="AF7" s="19"/>
      <c r="AG7" s="19"/>
      <c r="AH7" s="19"/>
    </row>
    <row r="8">
      <c r="A8" s="28" t="str">
        <f>HYPERLINK("https://drive.google.com/open?id=1iHmx_8bV8aI9ArhOGiFnfGvsCNNe1Y8U","MP-19-07")</f>
        <v>MP-19-07</v>
      </c>
      <c r="B8" s="6" t="s">
        <v>85</v>
      </c>
      <c r="C8" s="30" t="s">
        <v>87</v>
      </c>
      <c r="D8" s="37" t="s">
        <v>89</v>
      </c>
      <c r="E8" s="32" t="s">
        <v>91</v>
      </c>
      <c r="F8" s="32" t="s">
        <v>93</v>
      </c>
      <c r="G8" s="14">
        <v>43508.0</v>
      </c>
      <c r="H8" s="14">
        <v>43647.0</v>
      </c>
      <c r="I8" s="16" t="s">
        <v>94</v>
      </c>
      <c r="J8" s="12">
        <v>43507.0</v>
      </c>
      <c r="K8" s="12">
        <v>43507.0</v>
      </c>
      <c r="L8" s="12">
        <v>43507.0</v>
      </c>
      <c r="M8" s="39"/>
      <c r="N8" s="18"/>
      <c r="O8" s="18"/>
      <c r="P8" s="18"/>
      <c r="Q8" s="8"/>
      <c r="R8" s="19"/>
      <c r="S8" s="19"/>
      <c r="T8" s="19"/>
      <c r="U8" s="19"/>
      <c r="V8" s="19"/>
      <c r="W8" s="19"/>
      <c r="X8" s="19"/>
      <c r="Y8" s="19"/>
      <c r="Z8" s="19"/>
      <c r="AA8" s="19"/>
      <c r="AB8" s="19"/>
      <c r="AC8" s="19"/>
      <c r="AD8" s="19"/>
      <c r="AE8" s="19"/>
      <c r="AF8" s="19"/>
      <c r="AG8" s="19"/>
      <c r="AH8" s="19"/>
    </row>
    <row r="9">
      <c r="A9" s="28" t="str">
        <f>HYPERLINK("https://drive.google.com/drive/folders/1C_DkAIZOuiLHe585S58I7bXdnwsNu2w8?usp=sharing","MP-19-08")</f>
        <v>MP-19-08</v>
      </c>
      <c r="B9" s="16" t="s">
        <v>98</v>
      </c>
      <c r="C9" s="30" t="s">
        <v>99</v>
      </c>
      <c r="D9" s="37" t="s">
        <v>100</v>
      </c>
      <c r="E9" s="32" t="s">
        <v>101</v>
      </c>
      <c r="F9" s="32" t="s">
        <v>102</v>
      </c>
      <c r="G9" s="14">
        <v>43593.0</v>
      </c>
      <c r="H9" s="14">
        <v>43609.0</v>
      </c>
      <c r="I9" s="16" t="s">
        <v>103</v>
      </c>
      <c r="J9" s="12">
        <v>43580.0</v>
      </c>
      <c r="K9" s="12"/>
      <c r="L9" s="12"/>
      <c r="M9" s="12"/>
      <c r="N9" s="18"/>
      <c r="O9" s="18"/>
      <c r="P9" s="18"/>
      <c r="Q9" s="18"/>
      <c r="R9" s="19"/>
      <c r="S9" s="19"/>
      <c r="T9" s="19"/>
      <c r="U9" s="19"/>
      <c r="V9" s="19"/>
      <c r="W9" s="19"/>
      <c r="X9" s="19"/>
      <c r="Y9" s="19"/>
      <c r="Z9" s="19"/>
      <c r="AA9" s="19"/>
      <c r="AB9" s="19"/>
      <c r="AC9" s="19"/>
      <c r="AD9" s="19"/>
      <c r="AE9" s="19"/>
      <c r="AF9" s="19"/>
      <c r="AG9" s="19"/>
      <c r="AH9" s="19"/>
    </row>
    <row r="10">
      <c r="A10" s="28" t="str">
        <f>HYPERLINK("https://drive.google.com/open?id=1rhvuaVfu53Va_PV-qIkKdTIWtW0tadkG","MP-19-09")</f>
        <v>MP-19-09</v>
      </c>
      <c r="B10" s="16" t="s">
        <v>28</v>
      </c>
      <c r="C10" s="22" t="s">
        <v>109</v>
      </c>
      <c r="D10" s="23" t="s">
        <v>110</v>
      </c>
      <c r="E10" s="32" t="s">
        <v>111</v>
      </c>
      <c r="F10" s="16" t="s">
        <v>112</v>
      </c>
      <c r="G10" s="14">
        <v>43617.0</v>
      </c>
      <c r="H10" s="14">
        <v>43628.0</v>
      </c>
      <c r="I10" s="16" t="s">
        <v>114</v>
      </c>
      <c r="J10" s="12">
        <v>43580.0</v>
      </c>
      <c r="K10" s="18"/>
      <c r="L10" s="12"/>
      <c r="M10" s="12"/>
      <c r="N10" s="18"/>
      <c r="O10" s="18"/>
      <c r="P10" s="18"/>
      <c r="Q10" s="8"/>
      <c r="R10" s="19"/>
      <c r="S10" s="19"/>
      <c r="T10" s="19"/>
      <c r="U10" s="19"/>
      <c r="V10" s="19"/>
      <c r="W10" s="19"/>
      <c r="X10" s="19"/>
      <c r="Y10" s="19"/>
      <c r="Z10" s="19"/>
      <c r="AA10" s="19"/>
      <c r="AB10" s="19"/>
      <c r="AC10" s="19"/>
      <c r="AD10" s="19"/>
      <c r="AE10" s="19"/>
      <c r="AF10" s="19"/>
      <c r="AG10" s="19"/>
      <c r="AH10" s="19"/>
    </row>
    <row r="11">
      <c r="A11" s="28" t="str">
        <f>HYPERLINK("https://drive.google.com/open?id=1eDXfV5yAWzNRKJfXZw4KRYlLKVTL8Wzd","MP-19-10")</f>
        <v>MP-19-10</v>
      </c>
      <c r="B11" s="16" t="s">
        <v>116</v>
      </c>
      <c r="C11" s="30" t="s">
        <v>117</v>
      </c>
      <c r="D11" s="41" t="s">
        <v>118</v>
      </c>
      <c r="E11" s="42" t="s">
        <v>119</v>
      </c>
      <c r="F11" s="32" t="s">
        <v>117</v>
      </c>
      <c r="G11" s="14">
        <v>43661.0</v>
      </c>
      <c r="H11" s="14">
        <v>43670.0</v>
      </c>
      <c r="I11" s="43" t="s">
        <v>120</v>
      </c>
      <c r="J11" s="12"/>
      <c r="K11" s="12"/>
      <c r="L11" s="12"/>
      <c r="M11" s="12"/>
      <c r="N11" s="18"/>
      <c r="O11" s="18"/>
      <c r="P11" s="18"/>
      <c r="Q11" s="18"/>
      <c r="R11" s="19"/>
      <c r="S11" s="19"/>
      <c r="T11" s="19"/>
      <c r="U11" s="19"/>
      <c r="V11" s="19"/>
      <c r="W11" s="19"/>
      <c r="X11" s="19"/>
      <c r="Y11" s="19"/>
      <c r="Z11" s="19"/>
      <c r="AA11" s="19"/>
      <c r="AB11" s="19"/>
      <c r="AC11" s="19"/>
      <c r="AD11" s="19"/>
      <c r="AE11" s="19"/>
      <c r="AF11" s="19"/>
      <c r="AG11" s="19"/>
      <c r="AH11" s="19"/>
    </row>
    <row r="12" ht="33.0" customHeight="1">
      <c r="A12" s="28" t="str">
        <f>HYPERLINK("https://drive.google.com/open?id=1DcT8pG_ZR1wtymhh4PT63Ur-nPQgXYQn","MP-19-11")</f>
        <v>MP-19-11</v>
      </c>
      <c r="B12" s="16" t="s">
        <v>124</v>
      </c>
      <c r="C12" s="30" t="s">
        <v>125</v>
      </c>
      <c r="D12" s="41" t="s">
        <v>127</v>
      </c>
      <c r="E12" s="32" t="s">
        <v>128</v>
      </c>
      <c r="F12" s="32" t="s">
        <v>130</v>
      </c>
      <c r="G12" s="14">
        <v>43647.0</v>
      </c>
      <c r="H12" s="14">
        <v>43830.0</v>
      </c>
      <c r="I12" s="16" t="s">
        <v>131</v>
      </c>
      <c r="J12" s="12"/>
      <c r="K12" s="12"/>
      <c r="L12" s="12"/>
      <c r="M12" s="12"/>
      <c r="N12" s="18"/>
      <c r="O12" s="18"/>
      <c r="P12" s="18"/>
      <c r="Q12" s="8"/>
      <c r="R12" s="19"/>
      <c r="S12" s="19"/>
      <c r="T12" s="19"/>
      <c r="U12" s="19"/>
      <c r="V12" s="19"/>
      <c r="W12" s="19"/>
      <c r="X12" s="19"/>
      <c r="Y12" s="19"/>
      <c r="Z12" s="19"/>
      <c r="AA12" s="19"/>
      <c r="AB12" s="19"/>
      <c r="AC12" s="19"/>
      <c r="AD12" s="19"/>
      <c r="AE12" s="19"/>
      <c r="AF12" s="19"/>
      <c r="AG12" s="19"/>
      <c r="AH12" s="19"/>
    </row>
    <row r="13">
      <c r="A13" s="28" t="str">
        <f>HYPERLINK("https://drive.google.com/open?id=1U4-9C_vAjbqTTijc1yAN26iV9L4amsLX","MP-19-12")</f>
        <v>MP-19-12</v>
      </c>
      <c r="B13" s="16" t="s">
        <v>28</v>
      </c>
      <c r="C13" s="30" t="s">
        <v>109</v>
      </c>
      <c r="D13" s="23" t="s">
        <v>110</v>
      </c>
      <c r="E13" s="32" t="s">
        <v>31</v>
      </c>
      <c r="F13" s="16" t="s">
        <v>134</v>
      </c>
      <c r="G13" s="14">
        <v>43708.0</v>
      </c>
      <c r="H13" s="14">
        <v>43718.0</v>
      </c>
      <c r="I13" s="16" t="s">
        <v>135</v>
      </c>
      <c r="J13" s="12">
        <v>43657.0</v>
      </c>
      <c r="K13" s="12"/>
      <c r="L13" s="18"/>
      <c r="M13" s="18"/>
      <c r="N13" s="18"/>
      <c r="O13" s="18"/>
      <c r="P13" s="18"/>
      <c r="Q13" s="8"/>
      <c r="R13" s="19"/>
      <c r="S13" s="19"/>
      <c r="T13" s="19"/>
      <c r="U13" s="19"/>
      <c r="V13" s="19"/>
      <c r="W13" s="19"/>
      <c r="X13" s="19"/>
      <c r="Y13" s="19"/>
      <c r="Z13" s="19"/>
      <c r="AA13" s="19"/>
      <c r="AB13" s="19"/>
      <c r="AC13" s="19"/>
      <c r="AD13" s="19"/>
      <c r="AE13" s="19"/>
      <c r="AF13" s="19"/>
      <c r="AG13" s="19"/>
      <c r="AH13" s="19"/>
    </row>
    <row r="14">
      <c r="A14" s="28" t="str">
        <f>HYPERLINK("https://drive.google.com/open?id=1ebzYj_e8Qd3RVSZd_UcUVbjqV5A4QjF1","MP-19-13")</f>
        <v>MP-19-13</v>
      </c>
      <c r="B14" s="16"/>
      <c r="C14" s="22"/>
      <c r="D14" s="37"/>
      <c r="E14" s="32"/>
      <c r="F14" s="32"/>
      <c r="G14" s="14"/>
      <c r="H14" s="14"/>
      <c r="I14" s="16"/>
      <c r="J14" s="12"/>
      <c r="K14" s="18"/>
      <c r="L14" s="12"/>
      <c r="M14" s="18"/>
      <c r="N14" s="18"/>
      <c r="O14" s="18"/>
      <c r="P14" s="18"/>
      <c r="Q14" s="18"/>
      <c r="R14" s="19"/>
      <c r="S14" s="19"/>
      <c r="T14" s="19"/>
      <c r="U14" s="19"/>
      <c r="V14" s="19"/>
      <c r="W14" s="19"/>
      <c r="X14" s="19"/>
      <c r="Y14" s="19"/>
      <c r="Z14" s="19"/>
      <c r="AA14" s="19"/>
      <c r="AB14" s="19"/>
      <c r="AC14" s="19"/>
      <c r="AD14" s="19"/>
      <c r="AE14" s="19"/>
      <c r="AF14" s="19"/>
      <c r="AG14" s="19"/>
      <c r="AH14" s="19"/>
    </row>
    <row r="15">
      <c r="A15" s="45"/>
      <c r="B15" s="16"/>
      <c r="C15" s="22"/>
      <c r="D15" s="10"/>
      <c r="E15" s="10"/>
      <c r="F15" s="16"/>
      <c r="G15" s="44"/>
      <c r="H15" s="14"/>
      <c r="I15" s="16"/>
      <c r="J15" s="12"/>
      <c r="K15" s="12"/>
      <c r="L15" s="12"/>
      <c r="M15" s="18"/>
      <c r="N15" s="18"/>
      <c r="O15" s="18"/>
      <c r="P15" s="18"/>
      <c r="Q15" s="18"/>
      <c r="R15" s="19"/>
      <c r="S15" s="19"/>
      <c r="T15" s="19"/>
      <c r="U15" s="19"/>
      <c r="V15" s="19"/>
      <c r="W15" s="19"/>
      <c r="X15" s="19"/>
      <c r="Y15" s="19"/>
      <c r="Z15" s="19"/>
      <c r="AA15" s="19"/>
      <c r="AB15" s="19"/>
      <c r="AC15" s="19"/>
      <c r="AD15" s="19"/>
      <c r="AE15" s="19"/>
      <c r="AF15" s="19"/>
      <c r="AG15" s="19"/>
      <c r="AH15" s="19"/>
    </row>
    <row r="16">
      <c r="A16" s="45"/>
      <c r="B16" s="6"/>
      <c r="C16" s="22"/>
      <c r="D16" s="32"/>
      <c r="E16" s="32"/>
      <c r="F16" s="32"/>
      <c r="G16" s="14"/>
      <c r="H16" s="14"/>
      <c r="I16" s="16"/>
      <c r="J16" s="12"/>
      <c r="K16" s="12"/>
      <c r="L16" s="12"/>
      <c r="M16" s="18"/>
      <c r="N16" s="18"/>
      <c r="O16" s="18"/>
      <c r="P16" s="18"/>
      <c r="Q16" s="18"/>
      <c r="R16" s="19"/>
      <c r="S16" s="19"/>
      <c r="T16" s="19"/>
      <c r="U16" s="19"/>
      <c r="V16" s="19"/>
      <c r="W16" s="19"/>
      <c r="X16" s="19"/>
      <c r="Y16" s="19"/>
      <c r="Z16" s="19"/>
      <c r="AA16" s="19"/>
      <c r="AB16" s="19"/>
      <c r="AC16" s="19"/>
      <c r="AD16" s="19"/>
      <c r="AE16" s="19"/>
      <c r="AF16" s="19"/>
      <c r="AG16" s="19"/>
      <c r="AH16" s="19"/>
    </row>
    <row r="17">
      <c r="A17" s="45"/>
      <c r="B17" s="6"/>
      <c r="C17" s="30"/>
      <c r="D17" s="32"/>
      <c r="E17" s="16"/>
      <c r="F17" s="32"/>
      <c r="G17" s="14"/>
      <c r="H17" s="14"/>
      <c r="I17" s="43"/>
      <c r="J17" s="12"/>
      <c r="K17" s="12"/>
      <c r="L17" s="12"/>
      <c r="M17" s="12"/>
      <c r="N17" s="18"/>
      <c r="O17" s="18"/>
      <c r="P17" s="18"/>
      <c r="Q17" s="18"/>
      <c r="R17" s="19"/>
      <c r="S17" s="19"/>
      <c r="T17" s="19"/>
      <c r="U17" s="19"/>
      <c r="V17" s="19"/>
      <c r="W17" s="19"/>
      <c r="X17" s="19"/>
      <c r="Y17" s="19"/>
      <c r="Z17" s="19"/>
      <c r="AA17" s="19"/>
      <c r="AB17" s="19"/>
      <c r="AC17" s="19"/>
      <c r="AD17" s="19"/>
      <c r="AE17" s="19"/>
      <c r="AF17" s="19"/>
      <c r="AG17" s="19"/>
      <c r="AH17" s="19"/>
    </row>
    <row r="18">
      <c r="A18" s="48"/>
      <c r="B18" s="6"/>
      <c r="C18" s="8"/>
      <c r="D18" s="50"/>
      <c r="E18" s="10"/>
      <c r="F18" s="10"/>
      <c r="G18" s="12"/>
      <c r="H18" s="14"/>
      <c r="I18" s="6"/>
      <c r="J18" s="12"/>
      <c r="K18" s="12"/>
      <c r="L18" s="12"/>
      <c r="M18" s="12"/>
      <c r="N18" s="18"/>
      <c r="O18" s="18"/>
      <c r="P18" s="18"/>
      <c r="Q18" s="18"/>
      <c r="R18" s="19"/>
      <c r="S18" s="19"/>
      <c r="T18" s="19"/>
      <c r="U18" s="19"/>
      <c r="V18" s="19"/>
      <c r="W18" s="19"/>
      <c r="X18" s="19"/>
      <c r="Y18" s="19"/>
      <c r="Z18" s="19"/>
      <c r="AA18" s="19"/>
      <c r="AB18" s="19"/>
      <c r="AC18" s="19"/>
      <c r="AD18" s="19"/>
      <c r="AE18" s="19"/>
      <c r="AF18" s="19"/>
      <c r="AG18" s="19"/>
      <c r="AH18" s="19"/>
    </row>
    <row r="19">
      <c r="A19" s="8"/>
      <c r="B19" s="6"/>
      <c r="C19" s="8"/>
      <c r="D19" s="10"/>
      <c r="E19" s="10"/>
      <c r="F19" s="10"/>
      <c r="G19" s="12"/>
      <c r="H19" s="14"/>
      <c r="I19" s="16"/>
      <c r="J19" s="12"/>
      <c r="K19" s="18"/>
      <c r="L19" s="18"/>
      <c r="M19" s="18"/>
      <c r="N19" s="18"/>
      <c r="O19" s="18"/>
      <c r="P19" s="18"/>
      <c r="Q19" s="18"/>
      <c r="R19" s="19"/>
      <c r="S19" s="19"/>
      <c r="T19" s="19"/>
      <c r="U19" s="19"/>
      <c r="V19" s="19"/>
      <c r="W19" s="19"/>
      <c r="X19" s="19"/>
      <c r="Y19" s="19"/>
      <c r="Z19" s="19"/>
      <c r="AA19" s="19"/>
      <c r="AB19" s="19"/>
      <c r="AC19" s="19"/>
      <c r="AD19" s="19"/>
      <c r="AE19" s="19"/>
      <c r="AF19" s="19"/>
      <c r="AG19" s="19"/>
      <c r="AH19" s="19"/>
    </row>
    <row r="20">
      <c r="A20" s="8"/>
      <c r="B20" s="6"/>
      <c r="C20" s="22"/>
      <c r="D20" s="23"/>
      <c r="E20" s="10"/>
      <c r="F20" s="10"/>
      <c r="G20" s="12"/>
      <c r="H20" s="14"/>
      <c r="I20" s="25"/>
      <c r="J20" s="12"/>
      <c r="K20" s="18"/>
      <c r="L20" s="18"/>
      <c r="M20" s="18"/>
      <c r="N20" s="18"/>
      <c r="O20" s="18"/>
      <c r="P20" s="18"/>
      <c r="Q20" s="18"/>
      <c r="R20" s="19"/>
      <c r="S20" s="19"/>
      <c r="T20" s="19"/>
      <c r="U20" s="19"/>
      <c r="V20" s="19"/>
      <c r="W20" s="19"/>
      <c r="X20" s="19"/>
      <c r="Y20" s="19"/>
      <c r="Z20" s="19"/>
      <c r="AA20" s="19"/>
      <c r="AB20" s="19"/>
      <c r="AC20" s="19"/>
      <c r="AD20" s="19"/>
      <c r="AE20" s="19"/>
      <c r="AF20" s="19"/>
      <c r="AG20" s="19"/>
      <c r="AH20" s="19"/>
    </row>
    <row r="21">
      <c r="A21" s="19"/>
      <c r="B21" s="54"/>
      <c r="C21" s="19"/>
      <c r="D21" s="50"/>
      <c r="E21" s="50"/>
      <c r="F21" s="10"/>
      <c r="G21" s="18"/>
      <c r="H21" s="14"/>
      <c r="I21" s="56"/>
      <c r="J21" s="18"/>
      <c r="K21" s="18"/>
      <c r="L21" s="18"/>
      <c r="M21" s="18"/>
      <c r="N21" s="18"/>
      <c r="O21" s="18"/>
      <c r="P21" s="18"/>
      <c r="Q21" s="18"/>
      <c r="R21" s="19"/>
      <c r="S21" s="19"/>
      <c r="T21" s="19"/>
      <c r="U21" s="19"/>
      <c r="V21" s="19"/>
      <c r="W21" s="19"/>
      <c r="X21" s="19"/>
      <c r="Y21" s="19"/>
      <c r="Z21" s="19"/>
      <c r="AA21" s="19"/>
      <c r="AB21" s="19"/>
      <c r="AC21" s="19"/>
      <c r="AD21" s="19"/>
      <c r="AE21" s="19"/>
      <c r="AF21" s="19"/>
      <c r="AG21" s="19"/>
      <c r="AH21" s="19"/>
    </row>
    <row r="22">
      <c r="A22" s="19"/>
      <c r="B22" s="54"/>
      <c r="C22" s="19"/>
      <c r="D22" s="50"/>
      <c r="E22" s="50"/>
      <c r="F22" s="10"/>
      <c r="G22" s="18"/>
      <c r="H22" s="14"/>
      <c r="I22" s="6"/>
      <c r="J22" s="18"/>
      <c r="K22" s="18"/>
      <c r="L22" s="18"/>
      <c r="M22" s="18"/>
      <c r="N22" s="18"/>
      <c r="O22" s="18"/>
      <c r="P22" s="18"/>
      <c r="Q22" s="18"/>
      <c r="R22" s="19"/>
      <c r="S22" s="19"/>
      <c r="T22" s="19"/>
      <c r="U22" s="19"/>
      <c r="V22" s="19"/>
      <c r="W22" s="19"/>
      <c r="X22" s="19"/>
      <c r="Y22" s="19"/>
      <c r="Z22" s="19"/>
      <c r="AA22" s="19"/>
      <c r="AB22" s="19"/>
      <c r="AC22" s="19"/>
      <c r="AD22" s="19"/>
      <c r="AE22" s="19"/>
      <c r="AF22" s="19"/>
      <c r="AG22" s="19"/>
      <c r="AH22" s="19"/>
    </row>
    <row r="23">
      <c r="A23" s="19"/>
      <c r="B23" s="54"/>
      <c r="C23" s="19"/>
      <c r="D23" s="50"/>
      <c r="E23" s="50"/>
      <c r="F23" s="10"/>
      <c r="G23" s="18"/>
      <c r="H23" s="14"/>
      <c r="I23" s="6"/>
      <c r="J23" s="18"/>
      <c r="K23" s="18"/>
      <c r="L23" s="18"/>
      <c r="M23" s="18"/>
      <c r="N23" s="18"/>
      <c r="O23" s="18"/>
      <c r="P23" s="18"/>
      <c r="Q23" s="18"/>
      <c r="R23" s="19"/>
      <c r="S23" s="19"/>
      <c r="T23" s="19"/>
      <c r="U23" s="19"/>
      <c r="V23" s="19"/>
      <c r="W23" s="19"/>
      <c r="X23" s="19"/>
      <c r="Y23" s="19"/>
      <c r="Z23" s="19"/>
      <c r="AA23" s="19"/>
      <c r="AB23" s="19"/>
      <c r="AC23" s="19"/>
      <c r="AD23" s="19"/>
      <c r="AE23" s="19"/>
      <c r="AF23" s="19"/>
      <c r="AG23" s="19"/>
      <c r="AH23" s="19"/>
    </row>
    <row r="24">
      <c r="A24" s="19"/>
      <c r="B24" s="54"/>
      <c r="C24" s="19"/>
      <c r="D24" s="50"/>
      <c r="E24" s="50"/>
      <c r="F24" s="10"/>
      <c r="G24" s="18"/>
      <c r="H24" s="14"/>
      <c r="I24" s="56"/>
      <c r="J24" s="18"/>
      <c r="K24" s="18"/>
      <c r="L24" s="18"/>
      <c r="M24" s="18"/>
      <c r="N24" s="18"/>
      <c r="O24" s="18"/>
      <c r="P24" s="18"/>
      <c r="Q24" s="18"/>
      <c r="R24" s="19"/>
      <c r="S24" s="19"/>
      <c r="T24" s="19"/>
      <c r="U24" s="19"/>
      <c r="V24" s="19"/>
      <c r="W24" s="19"/>
      <c r="X24" s="19"/>
      <c r="Y24" s="19"/>
      <c r="Z24" s="19"/>
      <c r="AA24" s="19"/>
      <c r="AB24" s="19"/>
      <c r="AC24" s="19"/>
      <c r="AD24" s="19"/>
      <c r="AE24" s="19"/>
      <c r="AF24" s="19"/>
      <c r="AG24" s="19"/>
      <c r="AH24" s="19"/>
    </row>
    <row r="25">
      <c r="A25" s="19"/>
      <c r="B25" s="54"/>
      <c r="C25" s="19"/>
      <c r="D25" s="50"/>
      <c r="E25" s="50"/>
      <c r="F25" s="10"/>
      <c r="G25" s="18"/>
      <c r="H25" s="14"/>
      <c r="I25" s="56"/>
      <c r="J25" s="18"/>
      <c r="K25" s="18"/>
      <c r="L25" s="18"/>
      <c r="M25" s="18"/>
      <c r="N25" s="18"/>
      <c r="O25" s="18"/>
      <c r="P25" s="18"/>
      <c r="Q25" s="18"/>
      <c r="R25" s="19"/>
      <c r="S25" s="19"/>
      <c r="T25" s="19"/>
      <c r="U25" s="19"/>
      <c r="V25" s="19"/>
      <c r="W25" s="19"/>
      <c r="X25" s="19"/>
      <c r="Y25" s="19"/>
      <c r="Z25" s="19"/>
      <c r="AA25" s="19"/>
      <c r="AB25" s="19"/>
      <c r="AC25" s="19"/>
      <c r="AD25" s="19"/>
      <c r="AE25" s="19"/>
      <c r="AF25" s="19"/>
      <c r="AG25" s="19"/>
      <c r="AH25" s="19"/>
    </row>
    <row r="26">
      <c r="A26" s="19"/>
      <c r="B26" s="54"/>
      <c r="C26" s="19"/>
      <c r="D26" s="50"/>
      <c r="E26" s="50"/>
      <c r="F26" s="10"/>
      <c r="G26" s="18"/>
      <c r="H26" s="14"/>
      <c r="I26" s="56"/>
      <c r="J26" s="18"/>
      <c r="K26" s="18"/>
      <c r="L26" s="18"/>
      <c r="M26" s="18"/>
      <c r="N26" s="18"/>
      <c r="O26" s="18"/>
      <c r="P26" s="18"/>
      <c r="Q26" s="18"/>
      <c r="R26" s="19"/>
      <c r="S26" s="19"/>
      <c r="T26" s="19"/>
      <c r="U26" s="19"/>
      <c r="V26" s="19"/>
      <c r="W26" s="19"/>
      <c r="X26" s="19"/>
      <c r="Y26" s="19"/>
      <c r="Z26" s="19"/>
      <c r="AA26" s="19"/>
      <c r="AB26" s="19"/>
      <c r="AC26" s="19"/>
      <c r="AD26" s="19"/>
      <c r="AE26" s="19"/>
      <c r="AF26" s="19"/>
      <c r="AG26" s="19"/>
      <c r="AH26" s="19"/>
    </row>
    <row r="27">
      <c r="A27" s="19"/>
      <c r="B27" s="54"/>
      <c r="C27" s="19"/>
      <c r="D27" s="50"/>
      <c r="E27" s="50"/>
      <c r="F27" s="10"/>
      <c r="G27" s="18"/>
      <c r="H27" s="14"/>
      <c r="I27" s="56"/>
      <c r="J27" s="18"/>
      <c r="K27" s="18"/>
      <c r="L27" s="18"/>
      <c r="M27" s="18"/>
      <c r="N27" s="18"/>
      <c r="O27" s="18"/>
      <c r="P27" s="18"/>
      <c r="Q27" s="18"/>
      <c r="R27" s="19"/>
      <c r="S27" s="19"/>
      <c r="T27" s="19"/>
      <c r="U27" s="19"/>
      <c r="V27" s="19"/>
      <c r="W27" s="19"/>
      <c r="X27" s="19"/>
      <c r="Y27" s="19"/>
      <c r="Z27" s="19"/>
      <c r="AA27" s="19"/>
      <c r="AB27" s="19"/>
      <c r="AC27" s="19"/>
      <c r="AD27" s="19"/>
      <c r="AE27" s="19"/>
      <c r="AF27" s="19"/>
      <c r="AG27" s="19"/>
      <c r="AH27" s="19"/>
    </row>
    <row r="28">
      <c r="A28" s="19"/>
      <c r="B28" s="54"/>
      <c r="C28" s="19"/>
      <c r="D28" s="50"/>
      <c r="E28" s="50"/>
      <c r="F28" s="10"/>
      <c r="G28" s="18"/>
      <c r="H28" s="14"/>
      <c r="I28" s="56"/>
      <c r="J28" s="18"/>
      <c r="K28" s="18"/>
      <c r="L28" s="18"/>
      <c r="M28" s="18"/>
      <c r="N28" s="18"/>
      <c r="O28" s="18"/>
      <c r="P28" s="18"/>
      <c r="Q28" s="18"/>
      <c r="R28" s="19"/>
      <c r="S28" s="19"/>
      <c r="T28" s="19"/>
      <c r="U28" s="19"/>
      <c r="V28" s="19"/>
      <c r="W28" s="19"/>
      <c r="X28" s="19"/>
      <c r="Y28" s="19"/>
      <c r="Z28" s="19"/>
      <c r="AA28" s="19"/>
      <c r="AB28" s="19"/>
      <c r="AC28" s="19"/>
      <c r="AD28" s="19"/>
      <c r="AE28" s="19"/>
      <c r="AF28" s="19"/>
      <c r="AG28" s="19"/>
      <c r="AH28" s="19"/>
    </row>
    <row r="29">
      <c r="A29" s="19"/>
      <c r="B29" s="54"/>
      <c r="C29" s="19"/>
      <c r="D29" s="50"/>
      <c r="E29" s="50"/>
      <c r="F29" s="10"/>
      <c r="G29" s="18"/>
      <c r="H29" s="14"/>
      <c r="I29" s="56"/>
      <c r="J29" s="18"/>
      <c r="K29" s="18"/>
      <c r="L29" s="18"/>
      <c r="M29" s="18"/>
      <c r="N29" s="18"/>
      <c r="O29" s="18"/>
      <c r="P29" s="18"/>
      <c r="Q29" s="18"/>
      <c r="R29" s="19"/>
      <c r="S29" s="19"/>
      <c r="T29" s="19"/>
      <c r="U29" s="19"/>
      <c r="V29" s="19"/>
      <c r="W29" s="19"/>
      <c r="X29" s="19"/>
      <c r="Y29" s="19"/>
      <c r="Z29" s="19"/>
      <c r="AA29" s="19"/>
      <c r="AB29" s="19"/>
      <c r="AC29" s="19"/>
      <c r="AD29" s="19"/>
      <c r="AE29" s="19"/>
      <c r="AF29" s="19"/>
      <c r="AG29" s="19"/>
      <c r="AH29" s="19"/>
    </row>
    <row r="30">
      <c r="A30" s="19"/>
      <c r="B30" s="54"/>
      <c r="C30" s="19"/>
      <c r="D30" s="50"/>
      <c r="E30" s="50"/>
      <c r="F30" s="10"/>
      <c r="G30" s="18"/>
      <c r="H30" s="14"/>
      <c r="I30" s="56"/>
      <c r="J30" s="18"/>
      <c r="K30" s="18"/>
      <c r="L30" s="18"/>
      <c r="M30" s="18"/>
      <c r="N30" s="18"/>
      <c r="O30" s="18"/>
      <c r="P30" s="18"/>
      <c r="Q30" s="18"/>
      <c r="R30" s="19"/>
      <c r="S30" s="19"/>
      <c r="T30" s="19"/>
      <c r="U30" s="19"/>
      <c r="V30" s="19"/>
      <c r="W30" s="19"/>
      <c r="X30" s="19"/>
      <c r="Y30" s="19"/>
      <c r="Z30" s="19"/>
      <c r="AA30" s="19"/>
      <c r="AB30" s="19"/>
      <c r="AC30" s="19"/>
      <c r="AD30" s="19"/>
      <c r="AE30" s="19"/>
      <c r="AF30" s="19"/>
      <c r="AG30" s="19"/>
      <c r="AH30" s="19"/>
    </row>
    <row r="31">
      <c r="A31" s="19"/>
      <c r="B31" s="54"/>
      <c r="C31" s="19"/>
      <c r="D31" s="50"/>
      <c r="E31" s="50"/>
      <c r="F31" s="10"/>
      <c r="G31" s="18"/>
      <c r="H31" s="14"/>
      <c r="I31" s="56"/>
      <c r="J31" s="18"/>
      <c r="K31" s="18"/>
      <c r="L31" s="18"/>
      <c r="M31" s="18"/>
      <c r="N31" s="18"/>
      <c r="O31" s="18"/>
      <c r="P31" s="18"/>
      <c r="Q31" s="18"/>
      <c r="R31" s="19"/>
      <c r="S31" s="19"/>
      <c r="T31" s="19"/>
      <c r="U31" s="19"/>
      <c r="V31" s="19"/>
      <c r="W31" s="19"/>
      <c r="X31" s="19"/>
      <c r="Y31" s="19"/>
      <c r="Z31" s="19"/>
      <c r="AA31" s="19"/>
      <c r="AB31" s="19"/>
      <c r="AC31" s="19"/>
      <c r="AD31" s="19"/>
      <c r="AE31" s="19"/>
      <c r="AF31" s="19"/>
      <c r="AG31" s="19"/>
      <c r="AH31" s="19"/>
    </row>
    <row r="32">
      <c r="A32" s="19"/>
      <c r="B32" s="54"/>
      <c r="C32" s="19"/>
      <c r="D32" s="50"/>
      <c r="E32" s="50"/>
      <c r="F32" s="10"/>
      <c r="G32" s="18"/>
      <c r="H32" s="14"/>
      <c r="I32" s="56"/>
      <c r="J32" s="18"/>
      <c r="K32" s="18"/>
      <c r="L32" s="18"/>
      <c r="M32" s="18"/>
      <c r="N32" s="18"/>
      <c r="O32" s="18"/>
      <c r="P32" s="18"/>
      <c r="Q32" s="18"/>
      <c r="R32" s="19"/>
      <c r="S32" s="19"/>
      <c r="T32" s="19"/>
      <c r="U32" s="19"/>
      <c r="V32" s="19"/>
      <c r="W32" s="19"/>
      <c r="X32" s="19"/>
      <c r="Y32" s="19"/>
      <c r="Z32" s="19"/>
      <c r="AA32" s="19"/>
      <c r="AB32" s="19"/>
      <c r="AC32" s="19"/>
      <c r="AD32" s="19"/>
      <c r="AE32" s="19"/>
      <c r="AF32" s="19"/>
      <c r="AG32" s="19"/>
      <c r="AH32" s="19"/>
    </row>
    <row r="33">
      <c r="A33" s="19"/>
      <c r="B33" s="54"/>
      <c r="C33" s="19"/>
      <c r="D33" s="50"/>
      <c r="E33" s="50"/>
      <c r="F33" s="50"/>
      <c r="G33" s="18"/>
      <c r="H33" s="14"/>
      <c r="I33" s="56"/>
      <c r="J33" s="18"/>
      <c r="K33" s="18"/>
      <c r="L33" s="18"/>
      <c r="M33" s="18"/>
      <c r="N33" s="18"/>
      <c r="O33" s="18"/>
      <c r="P33" s="18"/>
      <c r="Q33" s="18"/>
      <c r="R33" s="19"/>
      <c r="S33" s="19"/>
      <c r="T33" s="19"/>
      <c r="U33" s="19"/>
      <c r="V33" s="19"/>
      <c r="W33" s="19"/>
      <c r="X33" s="19"/>
      <c r="Y33" s="19"/>
      <c r="Z33" s="19"/>
      <c r="AA33" s="19"/>
      <c r="AB33" s="19"/>
      <c r="AC33" s="19"/>
      <c r="AD33" s="19"/>
      <c r="AE33" s="19"/>
      <c r="AF33" s="19"/>
      <c r="AG33" s="19"/>
      <c r="AH33" s="19"/>
    </row>
    <row r="34">
      <c r="A34" s="19"/>
      <c r="B34" s="54"/>
      <c r="C34" s="19"/>
      <c r="D34" s="50"/>
      <c r="E34" s="50"/>
      <c r="F34" s="50"/>
      <c r="G34" s="18"/>
      <c r="H34" s="14"/>
      <c r="I34" s="56"/>
      <c r="J34" s="18"/>
      <c r="K34" s="18"/>
      <c r="L34" s="18"/>
      <c r="M34" s="18"/>
      <c r="N34" s="18"/>
      <c r="O34" s="18"/>
      <c r="P34" s="18"/>
      <c r="Q34" s="18"/>
      <c r="R34" s="19"/>
      <c r="S34" s="19"/>
      <c r="T34" s="19"/>
      <c r="U34" s="19"/>
      <c r="V34" s="19"/>
      <c r="W34" s="19"/>
      <c r="X34" s="19"/>
      <c r="Y34" s="19"/>
      <c r="Z34" s="19"/>
      <c r="AA34" s="19"/>
      <c r="AB34" s="19"/>
      <c r="AC34" s="19"/>
      <c r="AD34" s="19"/>
      <c r="AE34" s="19"/>
      <c r="AF34" s="19"/>
      <c r="AG34" s="19"/>
      <c r="AH34" s="19"/>
    </row>
    <row r="35">
      <c r="B35" s="54"/>
      <c r="D35" s="50"/>
      <c r="E35" s="50"/>
      <c r="F35" s="50"/>
      <c r="G35" s="71"/>
      <c r="H35" s="14"/>
      <c r="I35" s="56"/>
      <c r="J35" s="71"/>
      <c r="K35" s="71"/>
      <c r="L35" s="71"/>
      <c r="M35" s="71"/>
      <c r="N35" s="71"/>
      <c r="O35" s="71"/>
      <c r="P35" s="71"/>
      <c r="Q35" s="71"/>
    </row>
    <row r="36">
      <c r="B36" s="54"/>
      <c r="D36" s="50"/>
      <c r="E36" s="50"/>
      <c r="F36" s="50"/>
      <c r="G36" s="71"/>
      <c r="H36" s="14"/>
      <c r="I36" s="56"/>
      <c r="J36" s="71"/>
      <c r="K36" s="71"/>
      <c r="L36" s="71"/>
      <c r="M36" s="71"/>
      <c r="N36" s="71"/>
      <c r="O36" s="71"/>
      <c r="P36" s="71"/>
      <c r="Q36" s="71"/>
    </row>
    <row r="37">
      <c r="B37" s="54"/>
      <c r="D37" s="50"/>
      <c r="E37" s="50"/>
      <c r="F37" s="50"/>
      <c r="G37" s="71"/>
      <c r="H37" s="14"/>
      <c r="I37" s="56"/>
      <c r="J37" s="71"/>
      <c r="K37" s="71"/>
      <c r="L37" s="71"/>
      <c r="M37" s="71"/>
      <c r="N37" s="71"/>
      <c r="O37" s="71"/>
      <c r="P37" s="71"/>
      <c r="Q37" s="71"/>
    </row>
    <row r="38">
      <c r="B38" s="54"/>
      <c r="D38" s="50"/>
      <c r="E38" s="50"/>
      <c r="F38" s="50"/>
      <c r="G38" s="71"/>
      <c r="H38" s="14"/>
      <c r="I38" s="56"/>
      <c r="J38" s="71"/>
      <c r="K38" s="71"/>
      <c r="L38" s="71"/>
      <c r="M38" s="71"/>
      <c r="N38" s="71"/>
      <c r="O38" s="71"/>
      <c r="P38" s="71"/>
      <c r="Q38" s="71"/>
    </row>
    <row r="39">
      <c r="B39" s="54"/>
      <c r="D39" s="50"/>
      <c r="E39" s="50"/>
      <c r="F39" s="50"/>
      <c r="G39" s="71"/>
      <c r="H39" s="14"/>
      <c r="I39" s="56"/>
      <c r="J39" s="71"/>
      <c r="K39" s="71"/>
      <c r="L39" s="71"/>
      <c r="M39" s="71"/>
      <c r="N39" s="71"/>
      <c r="O39" s="71"/>
      <c r="P39" s="71"/>
      <c r="Q39" s="71"/>
    </row>
    <row r="40">
      <c r="B40" s="54"/>
      <c r="D40" s="50"/>
      <c r="E40" s="50"/>
      <c r="F40" s="50"/>
      <c r="G40" s="71"/>
      <c r="H40" s="14"/>
      <c r="I40" s="56"/>
      <c r="J40" s="71"/>
      <c r="K40" s="71"/>
      <c r="L40" s="71"/>
      <c r="M40" s="71"/>
      <c r="N40" s="71"/>
      <c r="O40" s="71"/>
      <c r="P40" s="71"/>
      <c r="Q40" s="71"/>
    </row>
    <row r="41">
      <c r="B41" s="54"/>
      <c r="D41" s="50"/>
      <c r="E41" s="50"/>
      <c r="F41" s="50"/>
      <c r="G41" s="71"/>
      <c r="H41" s="14"/>
      <c r="I41" s="56"/>
      <c r="J41" s="71"/>
      <c r="K41" s="71"/>
      <c r="L41" s="71"/>
      <c r="M41" s="71"/>
      <c r="N41" s="71"/>
      <c r="O41" s="71"/>
      <c r="P41" s="71"/>
      <c r="Q41" s="71"/>
    </row>
    <row r="42">
      <c r="B42" s="54"/>
      <c r="D42" s="50"/>
      <c r="E42" s="50"/>
      <c r="F42" s="50"/>
      <c r="G42" s="71"/>
      <c r="H42" s="14"/>
      <c r="I42" s="56"/>
      <c r="J42" s="71"/>
      <c r="K42" s="71"/>
      <c r="L42" s="71"/>
      <c r="M42" s="71"/>
      <c r="N42" s="71"/>
      <c r="O42" s="71"/>
      <c r="P42" s="71"/>
      <c r="Q42" s="71"/>
    </row>
    <row r="43">
      <c r="B43" s="54"/>
      <c r="D43" s="50"/>
      <c r="E43" s="50"/>
      <c r="F43" s="50"/>
      <c r="G43" s="71"/>
      <c r="H43" s="14"/>
      <c r="I43" s="56"/>
      <c r="J43" s="71"/>
      <c r="K43" s="71"/>
      <c r="L43" s="71"/>
      <c r="M43" s="71"/>
      <c r="N43" s="71"/>
      <c r="O43" s="71"/>
      <c r="P43" s="71"/>
      <c r="Q43" s="71"/>
    </row>
    <row r="44">
      <c r="B44" s="54"/>
      <c r="D44" s="50"/>
      <c r="E44" s="50"/>
      <c r="F44" s="50"/>
      <c r="G44" s="71"/>
      <c r="H44" s="14"/>
      <c r="I44" s="56"/>
      <c r="J44" s="71"/>
      <c r="K44" s="71"/>
      <c r="L44" s="71"/>
      <c r="M44" s="71"/>
      <c r="N44" s="71"/>
      <c r="O44" s="71"/>
      <c r="P44" s="71"/>
      <c r="Q44" s="71"/>
    </row>
    <row r="45">
      <c r="B45" s="54"/>
      <c r="D45" s="50"/>
      <c r="E45" s="50"/>
      <c r="F45" s="50"/>
      <c r="G45" s="71"/>
      <c r="H45" s="14"/>
      <c r="I45" s="56"/>
      <c r="J45" s="71"/>
      <c r="K45" s="71"/>
      <c r="L45" s="71"/>
      <c r="M45" s="71"/>
      <c r="N45" s="71"/>
      <c r="O45" s="71"/>
      <c r="P45" s="71"/>
      <c r="Q45" s="71"/>
    </row>
    <row r="46">
      <c r="B46" s="54"/>
      <c r="D46" s="50"/>
      <c r="E46" s="50"/>
      <c r="F46" s="50"/>
      <c r="G46" s="71"/>
      <c r="H46" s="14"/>
      <c r="I46" s="56"/>
      <c r="J46" s="71"/>
      <c r="K46" s="71"/>
      <c r="L46" s="71"/>
      <c r="M46" s="71"/>
      <c r="N46" s="71"/>
      <c r="O46" s="71"/>
      <c r="P46" s="71"/>
      <c r="Q46" s="71"/>
    </row>
    <row r="47">
      <c r="B47" s="54"/>
      <c r="D47" s="50"/>
      <c r="E47" s="50"/>
      <c r="F47" s="50"/>
      <c r="G47" s="71"/>
      <c r="H47" s="14"/>
      <c r="I47" s="56"/>
      <c r="J47" s="71"/>
      <c r="K47" s="71"/>
      <c r="L47" s="71"/>
      <c r="M47" s="71"/>
      <c r="N47" s="71"/>
      <c r="O47" s="71"/>
      <c r="P47" s="71"/>
      <c r="Q47" s="71"/>
    </row>
    <row r="48">
      <c r="B48" s="54"/>
      <c r="D48" s="50"/>
      <c r="E48" s="50"/>
      <c r="F48" s="50"/>
      <c r="G48" s="71"/>
      <c r="H48" s="14"/>
      <c r="I48" s="56"/>
      <c r="J48" s="71"/>
      <c r="K48" s="71"/>
      <c r="L48" s="71"/>
      <c r="M48" s="71"/>
      <c r="N48" s="71"/>
      <c r="O48" s="71"/>
      <c r="P48" s="71"/>
      <c r="Q48" s="71"/>
    </row>
    <row r="49">
      <c r="B49" s="54"/>
      <c r="D49" s="50"/>
      <c r="E49" s="50"/>
      <c r="F49" s="50"/>
      <c r="G49" s="71"/>
      <c r="H49" s="14"/>
      <c r="I49" s="56"/>
      <c r="J49" s="71"/>
      <c r="K49" s="71"/>
      <c r="L49" s="71"/>
      <c r="M49" s="71"/>
      <c r="N49" s="71"/>
      <c r="O49" s="71"/>
      <c r="P49" s="71"/>
      <c r="Q49" s="71"/>
    </row>
    <row r="50">
      <c r="B50" s="54"/>
      <c r="D50" s="50"/>
      <c r="E50" s="50"/>
      <c r="F50" s="50"/>
      <c r="G50" s="71"/>
      <c r="H50" s="14"/>
      <c r="I50" s="56"/>
      <c r="J50" s="71"/>
      <c r="K50" s="71"/>
      <c r="L50" s="71"/>
      <c r="M50" s="71"/>
      <c r="N50" s="71"/>
      <c r="O50" s="71"/>
      <c r="P50" s="71"/>
      <c r="Q50" s="71"/>
    </row>
    <row r="51">
      <c r="B51" s="54"/>
      <c r="D51" s="50"/>
      <c r="E51" s="50"/>
      <c r="F51" s="50"/>
      <c r="G51" s="71"/>
      <c r="H51" s="14"/>
      <c r="I51" s="56"/>
      <c r="J51" s="71"/>
      <c r="K51" s="71"/>
      <c r="L51" s="71"/>
      <c r="M51" s="71"/>
      <c r="N51" s="71"/>
      <c r="O51" s="71"/>
      <c r="P51" s="71"/>
      <c r="Q51" s="71"/>
    </row>
    <row r="52">
      <c r="B52" s="54"/>
      <c r="D52" s="50"/>
      <c r="E52" s="50"/>
      <c r="F52" s="50"/>
      <c r="G52" s="71"/>
      <c r="H52" s="14"/>
      <c r="I52" s="56"/>
      <c r="J52" s="71"/>
      <c r="K52" s="71"/>
      <c r="L52" s="71"/>
      <c r="M52" s="71"/>
      <c r="N52" s="71"/>
      <c r="O52" s="71"/>
      <c r="P52" s="71"/>
      <c r="Q52" s="71"/>
    </row>
    <row r="53">
      <c r="B53" s="54"/>
      <c r="D53" s="50"/>
      <c r="E53" s="50"/>
      <c r="F53" s="50"/>
      <c r="G53" s="71"/>
      <c r="H53" s="14"/>
      <c r="I53" s="56"/>
      <c r="J53" s="71"/>
      <c r="K53" s="71"/>
      <c r="L53" s="71"/>
      <c r="M53" s="71"/>
      <c r="N53" s="71"/>
      <c r="O53" s="71"/>
      <c r="P53" s="71"/>
      <c r="Q53" s="71"/>
    </row>
    <row r="54">
      <c r="B54" s="54"/>
      <c r="D54" s="50"/>
      <c r="E54" s="50"/>
      <c r="F54" s="50"/>
      <c r="G54" s="71"/>
      <c r="H54" s="14"/>
      <c r="I54" s="56"/>
      <c r="J54" s="71"/>
      <c r="K54" s="71"/>
      <c r="L54" s="71"/>
      <c r="M54" s="71"/>
      <c r="N54" s="71"/>
      <c r="O54" s="71"/>
      <c r="P54" s="71"/>
      <c r="Q54" s="71"/>
    </row>
    <row r="55">
      <c r="B55" s="54"/>
      <c r="D55" s="50"/>
      <c r="E55" s="50"/>
      <c r="F55" s="50"/>
      <c r="G55" s="71"/>
      <c r="H55" s="14"/>
      <c r="I55" s="56"/>
      <c r="J55" s="71"/>
      <c r="K55" s="71"/>
      <c r="L55" s="71"/>
      <c r="M55" s="71"/>
      <c r="N55" s="71"/>
      <c r="O55" s="71"/>
      <c r="P55" s="71"/>
      <c r="Q55" s="71"/>
    </row>
    <row r="56">
      <c r="B56" s="54"/>
      <c r="D56" s="50"/>
      <c r="E56" s="50"/>
      <c r="F56" s="50"/>
      <c r="G56" s="71"/>
      <c r="H56" s="14"/>
      <c r="I56" s="56"/>
      <c r="J56" s="71"/>
      <c r="K56" s="71"/>
      <c r="L56" s="71"/>
      <c r="M56" s="71"/>
      <c r="N56" s="71"/>
      <c r="O56" s="71"/>
      <c r="P56" s="71"/>
      <c r="Q56" s="71"/>
    </row>
    <row r="57">
      <c r="B57" s="54"/>
      <c r="D57" s="50"/>
      <c r="E57" s="50"/>
      <c r="F57" s="50"/>
      <c r="G57" s="71"/>
      <c r="H57" s="14"/>
      <c r="I57" s="56"/>
      <c r="J57" s="71"/>
      <c r="K57" s="71"/>
      <c r="L57" s="71"/>
      <c r="M57" s="71"/>
      <c r="N57" s="71"/>
      <c r="O57" s="71"/>
      <c r="P57" s="71"/>
      <c r="Q57" s="71"/>
    </row>
    <row r="58">
      <c r="B58" s="54"/>
      <c r="D58" s="50"/>
      <c r="E58" s="50"/>
      <c r="F58" s="50"/>
      <c r="G58" s="71"/>
      <c r="H58" s="14"/>
      <c r="I58" s="56"/>
      <c r="J58" s="71"/>
      <c r="K58" s="71"/>
      <c r="L58" s="71"/>
      <c r="M58" s="71"/>
      <c r="N58" s="71"/>
      <c r="O58" s="71"/>
      <c r="P58" s="71"/>
      <c r="Q58" s="71"/>
    </row>
    <row r="59">
      <c r="B59" s="54"/>
      <c r="D59" s="50"/>
      <c r="E59" s="50"/>
      <c r="F59" s="50"/>
      <c r="G59" s="71"/>
      <c r="H59" s="14"/>
      <c r="I59" s="56"/>
      <c r="J59" s="71"/>
      <c r="K59" s="71"/>
      <c r="L59" s="71"/>
      <c r="M59" s="71"/>
      <c r="N59" s="71"/>
      <c r="O59" s="71"/>
      <c r="P59" s="71"/>
      <c r="Q59" s="71"/>
    </row>
    <row r="60">
      <c r="B60" s="54"/>
      <c r="D60" s="50"/>
      <c r="E60" s="50"/>
      <c r="F60" s="50"/>
      <c r="G60" s="71"/>
      <c r="H60" s="14"/>
      <c r="I60" s="56"/>
      <c r="J60" s="71"/>
      <c r="K60" s="71"/>
      <c r="L60" s="71"/>
      <c r="M60" s="71"/>
      <c r="N60" s="71"/>
      <c r="O60" s="71"/>
      <c r="P60" s="71"/>
      <c r="Q60" s="71"/>
    </row>
    <row r="61">
      <c r="B61" s="54"/>
      <c r="D61" s="50"/>
      <c r="E61" s="50"/>
      <c r="F61" s="50"/>
      <c r="G61" s="71"/>
      <c r="H61" s="14"/>
      <c r="I61" s="56"/>
      <c r="J61" s="71"/>
      <c r="K61" s="71"/>
      <c r="L61" s="71"/>
      <c r="M61" s="71"/>
      <c r="N61" s="71"/>
      <c r="O61" s="71"/>
      <c r="P61" s="71"/>
      <c r="Q61" s="71"/>
    </row>
    <row r="62">
      <c r="B62" s="54"/>
      <c r="D62" s="50"/>
      <c r="E62" s="50"/>
      <c r="F62" s="50"/>
      <c r="G62" s="71"/>
      <c r="H62" s="14"/>
      <c r="I62" s="56"/>
      <c r="J62" s="71"/>
      <c r="K62" s="71"/>
      <c r="L62" s="71"/>
      <c r="M62" s="71"/>
      <c r="N62" s="71"/>
      <c r="O62" s="71"/>
      <c r="P62" s="71"/>
      <c r="Q62" s="71"/>
    </row>
    <row r="63">
      <c r="B63" s="54"/>
      <c r="D63" s="50"/>
      <c r="E63" s="50"/>
      <c r="F63" s="50"/>
      <c r="G63" s="71"/>
      <c r="H63" s="14"/>
      <c r="I63" s="56"/>
      <c r="J63" s="71"/>
      <c r="K63" s="71"/>
      <c r="L63" s="71"/>
      <c r="M63" s="71"/>
      <c r="N63" s="71"/>
      <c r="O63" s="71"/>
      <c r="P63" s="71"/>
      <c r="Q63" s="71"/>
    </row>
    <row r="64">
      <c r="B64" s="54"/>
      <c r="D64" s="50"/>
      <c r="E64" s="50"/>
      <c r="F64" s="50"/>
      <c r="G64" s="71"/>
      <c r="H64" s="14"/>
      <c r="I64" s="56"/>
      <c r="J64" s="71"/>
      <c r="K64" s="71"/>
      <c r="L64" s="71"/>
      <c r="M64" s="71"/>
      <c r="N64" s="71"/>
      <c r="O64" s="71"/>
      <c r="P64" s="71"/>
      <c r="Q64" s="71"/>
    </row>
    <row r="65">
      <c r="B65" s="54"/>
      <c r="D65" s="50"/>
      <c r="E65" s="50"/>
      <c r="F65" s="50"/>
      <c r="G65" s="71"/>
      <c r="H65" s="14"/>
      <c r="I65" s="56"/>
      <c r="J65" s="71"/>
      <c r="K65" s="71"/>
      <c r="L65" s="71"/>
      <c r="M65" s="71"/>
      <c r="N65" s="71"/>
      <c r="O65" s="71"/>
      <c r="P65" s="71"/>
      <c r="Q65" s="71"/>
    </row>
    <row r="66">
      <c r="B66" s="54"/>
      <c r="D66" s="50"/>
      <c r="E66" s="50"/>
      <c r="F66" s="50"/>
      <c r="G66" s="71"/>
      <c r="H66" s="14"/>
      <c r="I66" s="56"/>
      <c r="J66" s="71"/>
      <c r="K66" s="71"/>
      <c r="L66" s="71"/>
      <c r="M66" s="71"/>
      <c r="N66" s="71"/>
      <c r="O66" s="71"/>
      <c r="P66" s="71"/>
      <c r="Q66" s="71"/>
    </row>
    <row r="67">
      <c r="B67" s="54"/>
      <c r="D67" s="50"/>
      <c r="E67" s="50"/>
      <c r="F67" s="50"/>
      <c r="G67" s="71"/>
      <c r="H67" s="14"/>
      <c r="I67" s="56"/>
      <c r="J67" s="71"/>
      <c r="K67" s="71"/>
      <c r="L67" s="71"/>
      <c r="M67" s="71"/>
      <c r="N67" s="71"/>
      <c r="O67" s="71"/>
      <c r="P67" s="71"/>
      <c r="Q67" s="71"/>
    </row>
    <row r="68">
      <c r="B68" s="54"/>
      <c r="D68" s="50"/>
      <c r="E68" s="50"/>
      <c r="F68" s="50"/>
      <c r="G68" s="71"/>
      <c r="H68" s="14"/>
      <c r="I68" s="56"/>
      <c r="J68" s="71"/>
      <c r="K68" s="71"/>
      <c r="L68" s="71"/>
      <c r="M68" s="71"/>
      <c r="N68" s="71"/>
      <c r="O68" s="71"/>
      <c r="P68" s="71"/>
      <c r="Q68" s="71"/>
    </row>
    <row r="69">
      <c r="B69" s="54"/>
      <c r="D69" s="50"/>
      <c r="E69" s="50"/>
      <c r="F69" s="50"/>
      <c r="G69" s="71"/>
      <c r="H69" s="14"/>
      <c r="I69" s="56"/>
      <c r="J69" s="71"/>
      <c r="K69" s="71"/>
      <c r="L69" s="71"/>
      <c r="M69" s="71"/>
      <c r="N69" s="71"/>
      <c r="O69" s="71"/>
      <c r="P69" s="71"/>
      <c r="Q69" s="71"/>
    </row>
    <row r="70">
      <c r="B70" s="54"/>
      <c r="D70" s="50"/>
      <c r="E70" s="50"/>
      <c r="F70" s="50"/>
      <c r="G70" s="71"/>
      <c r="H70" s="14"/>
      <c r="I70" s="56"/>
      <c r="J70" s="71"/>
      <c r="K70" s="71"/>
      <c r="L70" s="71"/>
      <c r="M70" s="71"/>
      <c r="N70" s="71"/>
      <c r="O70" s="71"/>
      <c r="P70" s="71"/>
      <c r="Q70" s="71"/>
    </row>
    <row r="71">
      <c r="B71" s="54"/>
      <c r="D71" s="50"/>
      <c r="E71" s="50"/>
      <c r="F71" s="50"/>
      <c r="G71" s="71"/>
      <c r="H71" s="14"/>
      <c r="I71" s="56"/>
      <c r="J71" s="71"/>
      <c r="K71" s="71"/>
      <c r="L71" s="71"/>
      <c r="M71" s="71"/>
      <c r="N71" s="71"/>
      <c r="O71" s="71"/>
      <c r="P71" s="71"/>
      <c r="Q71" s="71"/>
    </row>
    <row r="72">
      <c r="B72" s="54"/>
      <c r="D72" s="50"/>
      <c r="E72" s="50"/>
      <c r="F72" s="50"/>
      <c r="G72" s="71"/>
      <c r="H72" s="14"/>
      <c r="I72" s="56"/>
      <c r="J72" s="71"/>
      <c r="K72" s="71"/>
      <c r="L72" s="71"/>
      <c r="M72" s="71"/>
      <c r="N72" s="71"/>
      <c r="O72" s="71"/>
      <c r="P72" s="71"/>
      <c r="Q72" s="71"/>
    </row>
    <row r="73">
      <c r="B73" s="54"/>
      <c r="D73" s="50"/>
      <c r="E73" s="50"/>
      <c r="F73" s="50"/>
      <c r="G73" s="71"/>
      <c r="H73" s="14"/>
      <c r="I73" s="56"/>
      <c r="J73" s="71"/>
      <c r="K73" s="71"/>
      <c r="L73" s="71"/>
      <c r="M73" s="71"/>
      <c r="N73" s="71"/>
      <c r="O73" s="71"/>
      <c r="P73" s="71"/>
      <c r="Q73" s="71"/>
    </row>
    <row r="74">
      <c r="B74" s="54"/>
      <c r="D74" s="50"/>
      <c r="E74" s="50"/>
      <c r="F74" s="50"/>
      <c r="G74" s="71"/>
      <c r="H74" s="71"/>
      <c r="I74" s="56"/>
      <c r="J74" s="71"/>
      <c r="K74" s="71"/>
      <c r="L74" s="71"/>
      <c r="M74" s="71"/>
      <c r="N74" s="71"/>
      <c r="O74" s="71"/>
      <c r="P74" s="71"/>
      <c r="Q74" s="71"/>
    </row>
    <row r="75">
      <c r="B75" s="54"/>
      <c r="D75" s="50"/>
      <c r="E75" s="50"/>
      <c r="F75" s="50"/>
      <c r="G75" s="71"/>
      <c r="H75" s="71"/>
      <c r="I75" s="56"/>
      <c r="J75" s="71"/>
      <c r="K75" s="71"/>
      <c r="L75" s="71"/>
      <c r="M75" s="71"/>
      <c r="N75" s="71"/>
      <c r="O75" s="71"/>
      <c r="P75" s="71"/>
      <c r="Q75" s="71"/>
    </row>
    <row r="76">
      <c r="B76" s="54"/>
      <c r="D76" s="50"/>
      <c r="E76" s="50"/>
      <c r="F76" s="50"/>
      <c r="G76" s="71"/>
      <c r="H76" s="71"/>
      <c r="I76" s="56"/>
      <c r="J76" s="71"/>
      <c r="K76" s="71"/>
      <c r="L76" s="71"/>
      <c r="M76" s="71"/>
      <c r="N76" s="71"/>
      <c r="O76" s="71"/>
      <c r="P76" s="71"/>
      <c r="Q76" s="71"/>
    </row>
    <row r="77">
      <c r="B77" s="54"/>
      <c r="D77" s="50"/>
      <c r="E77" s="50"/>
      <c r="F77" s="50"/>
      <c r="G77" s="71"/>
      <c r="H77" s="71"/>
      <c r="I77" s="56"/>
      <c r="J77" s="71"/>
      <c r="K77" s="71"/>
      <c r="L77" s="71"/>
      <c r="M77" s="71"/>
      <c r="N77" s="71"/>
      <c r="O77" s="71"/>
      <c r="P77" s="71"/>
      <c r="Q77" s="71"/>
    </row>
    <row r="78">
      <c r="B78" s="54"/>
      <c r="D78" s="50"/>
      <c r="E78" s="50"/>
      <c r="F78" s="50"/>
      <c r="G78" s="71"/>
      <c r="H78" s="71"/>
      <c r="I78" s="56"/>
      <c r="J78" s="71"/>
      <c r="K78" s="71"/>
      <c r="L78" s="71"/>
      <c r="M78" s="71"/>
      <c r="N78" s="71"/>
      <c r="O78" s="71"/>
      <c r="P78" s="71"/>
      <c r="Q78" s="71"/>
    </row>
    <row r="79">
      <c r="B79" s="54"/>
      <c r="D79" s="50"/>
      <c r="E79" s="50"/>
      <c r="F79" s="50"/>
      <c r="G79" s="71"/>
      <c r="H79" s="71"/>
      <c r="I79" s="56"/>
      <c r="J79" s="71"/>
      <c r="K79" s="71"/>
      <c r="L79" s="71"/>
      <c r="M79" s="71"/>
      <c r="N79" s="71"/>
      <c r="O79" s="71"/>
      <c r="P79" s="71"/>
      <c r="Q79" s="71"/>
    </row>
    <row r="80">
      <c r="B80" s="54"/>
      <c r="D80" s="50"/>
      <c r="E80" s="50"/>
      <c r="F80" s="50"/>
      <c r="G80" s="71"/>
      <c r="H80" s="71"/>
      <c r="I80" s="56"/>
      <c r="J80" s="71"/>
      <c r="K80" s="71"/>
      <c r="L80" s="71"/>
      <c r="M80" s="71"/>
      <c r="N80" s="71"/>
      <c r="O80" s="71"/>
      <c r="P80" s="71"/>
      <c r="Q80" s="71"/>
    </row>
    <row r="81">
      <c r="B81" s="54"/>
      <c r="D81" s="50"/>
      <c r="E81" s="50"/>
      <c r="F81" s="50"/>
      <c r="G81" s="71"/>
      <c r="H81" s="71"/>
      <c r="I81" s="56"/>
      <c r="J81" s="71"/>
      <c r="K81" s="71"/>
      <c r="L81" s="71"/>
      <c r="M81" s="71"/>
      <c r="N81" s="71"/>
      <c r="O81" s="71"/>
      <c r="P81" s="71"/>
      <c r="Q81" s="71"/>
    </row>
    <row r="82">
      <c r="B82" s="54"/>
      <c r="D82" s="50"/>
      <c r="E82" s="50"/>
      <c r="F82" s="50"/>
      <c r="G82" s="71"/>
      <c r="H82" s="71"/>
      <c r="I82" s="56"/>
      <c r="J82" s="71"/>
      <c r="K82" s="71"/>
      <c r="L82" s="71"/>
      <c r="M82" s="71"/>
      <c r="N82" s="71"/>
      <c r="O82" s="71"/>
      <c r="P82" s="71"/>
      <c r="Q82" s="71"/>
    </row>
    <row r="83">
      <c r="B83" s="54"/>
      <c r="D83" s="50"/>
      <c r="E83" s="50"/>
      <c r="F83" s="50"/>
      <c r="G83" s="71"/>
      <c r="H83" s="71"/>
      <c r="I83" s="56"/>
      <c r="J83" s="71"/>
      <c r="K83" s="71"/>
      <c r="L83" s="71"/>
      <c r="M83" s="71"/>
      <c r="N83" s="71"/>
      <c r="O83" s="71"/>
      <c r="P83" s="71"/>
      <c r="Q83" s="71"/>
    </row>
    <row r="84">
      <c r="B84" s="54"/>
      <c r="D84" s="50"/>
      <c r="E84" s="50"/>
      <c r="F84" s="50"/>
      <c r="G84" s="71"/>
      <c r="H84" s="71"/>
      <c r="I84" s="56"/>
      <c r="J84" s="71"/>
      <c r="K84" s="71"/>
      <c r="L84" s="71"/>
      <c r="M84" s="71"/>
      <c r="N84" s="71"/>
      <c r="O84" s="71"/>
      <c r="P84" s="71"/>
      <c r="Q84" s="71"/>
    </row>
    <row r="85">
      <c r="B85" s="54"/>
      <c r="D85" s="50"/>
      <c r="E85" s="50"/>
      <c r="F85" s="50"/>
      <c r="G85" s="71"/>
      <c r="H85" s="71"/>
      <c r="I85" s="56"/>
      <c r="J85" s="71"/>
      <c r="K85" s="71"/>
      <c r="L85" s="71"/>
      <c r="M85" s="71"/>
      <c r="N85" s="71"/>
      <c r="O85" s="71"/>
      <c r="P85" s="71"/>
      <c r="Q85" s="71"/>
    </row>
    <row r="86">
      <c r="B86" s="54"/>
      <c r="D86" s="50"/>
      <c r="E86" s="50"/>
      <c r="F86" s="50"/>
      <c r="G86" s="71"/>
      <c r="H86" s="71"/>
      <c r="I86" s="56"/>
      <c r="J86" s="71"/>
      <c r="K86" s="71"/>
      <c r="L86" s="71"/>
      <c r="M86" s="71"/>
      <c r="N86" s="71"/>
      <c r="O86" s="71"/>
      <c r="P86" s="71"/>
      <c r="Q86" s="71"/>
    </row>
    <row r="87">
      <c r="B87" s="54"/>
      <c r="D87" s="50"/>
      <c r="E87" s="50"/>
      <c r="F87" s="50"/>
      <c r="G87" s="71"/>
      <c r="H87" s="71"/>
      <c r="I87" s="56"/>
      <c r="J87" s="71"/>
      <c r="K87" s="71"/>
      <c r="L87" s="71"/>
      <c r="M87" s="71"/>
      <c r="N87" s="71"/>
      <c r="O87" s="71"/>
      <c r="P87" s="71"/>
      <c r="Q87" s="71"/>
    </row>
    <row r="88">
      <c r="B88" s="54"/>
      <c r="D88" s="50"/>
      <c r="E88" s="50"/>
      <c r="F88" s="50"/>
      <c r="G88" s="71"/>
      <c r="H88" s="71"/>
      <c r="I88" s="56"/>
      <c r="J88" s="71"/>
      <c r="K88" s="71"/>
      <c r="L88" s="71"/>
      <c r="M88" s="71"/>
      <c r="N88" s="71"/>
      <c r="O88" s="71"/>
      <c r="P88" s="71"/>
      <c r="Q88" s="71"/>
    </row>
    <row r="89">
      <c r="B89" s="54"/>
      <c r="D89" s="50"/>
      <c r="E89" s="50"/>
      <c r="F89" s="50"/>
      <c r="G89" s="71"/>
      <c r="H89" s="71"/>
      <c r="I89" s="56"/>
      <c r="J89" s="71"/>
      <c r="K89" s="71"/>
      <c r="L89" s="71"/>
      <c r="M89" s="71"/>
      <c r="N89" s="71"/>
      <c r="O89" s="71"/>
      <c r="P89" s="71"/>
      <c r="Q89" s="71"/>
    </row>
    <row r="90">
      <c r="B90" s="54"/>
      <c r="D90" s="50"/>
      <c r="E90" s="50"/>
      <c r="F90" s="50"/>
      <c r="G90" s="71"/>
      <c r="H90" s="71"/>
      <c r="I90" s="56"/>
      <c r="J90" s="71"/>
      <c r="K90" s="71"/>
      <c r="L90" s="71"/>
      <c r="M90" s="71"/>
      <c r="N90" s="71"/>
      <c r="O90" s="71"/>
      <c r="P90" s="71"/>
      <c r="Q90" s="71"/>
    </row>
    <row r="91">
      <c r="B91" s="54"/>
      <c r="D91" s="50"/>
      <c r="E91" s="50"/>
      <c r="F91" s="50"/>
      <c r="G91" s="71"/>
      <c r="H91" s="71"/>
      <c r="I91" s="56"/>
      <c r="J91" s="71"/>
      <c r="K91" s="71"/>
      <c r="L91" s="71"/>
      <c r="M91" s="71"/>
      <c r="N91" s="71"/>
      <c r="O91" s="71"/>
      <c r="P91" s="71"/>
      <c r="Q91" s="71"/>
    </row>
    <row r="92">
      <c r="B92" s="54"/>
      <c r="D92" s="50"/>
      <c r="E92" s="50"/>
      <c r="F92" s="50"/>
      <c r="G92" s="71"/>
      <c r="H92" s="71"/>
      <c r="I92" s="56"/>
      <c r="J92" s="71"/>
      <c r="K92" s="71"/>
      <c r="L92" s="71"/>
      <c r="M92" s="71"/>
      <c r="N92" s="71"/>
      <c r="O92" s="71"/>
      <c r="P92" s="71"/>
      <c r="Q92" s="71"/>
    </row>
    <row r="93">
      <c r="B93" s="54"/>
      <c r="D93" s="50"/>
      <c r="E93" s="50"/>
      <c r="F93" s="50"/>
      <c r="G93" s="71"/>
      <c r="H93" s="71"/>
      <c r="I93" s="56"/>
      <c r="J93" s="71"/>
      <c r="K93" s="71"/>
      <c r="L93" s="71"/>
      <c r="M93" s="71"/>
      <c r="N93" s="71"/>
      <c r="O93" s="71"/>
      <c r="P93" s="71"/>
      <c r="Q93" s="71"/>
    </row>
    <row r="94">
      <c r="B94" s="54"/>
      <c r="D94" s="50"/>
      <c r="E94" s="50"/>
      <c r="F94" s="50"/>
      <c r="G94" s="71"/>
      <c r="H94" s="71"/>
      <c r="I94" s="56"/>
      <c r="J94" s="71"/>
      <c r="K94" s="71"/>
      <c r="L94" s="71"/>
      <c r="M94" s="71"/>
      <c r="N94" s="71"/>
      <c r="O94" s="71"/>
      <c r="P94" s="71"/>
      <c r="Q94" s="71"/>
    </row>
    <row r="95">
      <c r="B95" s="54"/>
      <c r="D95" s="50"/>
      <c r="E95" s="50"/>
      <c r="F95" s="50"/>
      <c r="G95" s="71"/>
      <c r="H95" s="71"/>
      <c r="I95" s="56"/>
      <c r="J95" s="71"/>
      <c r="K95" s="71"/>
      <c r="L95" s="71"/>
      <c r="M95" s="71"/>
      <c r="N95" s="71"/>
      <c r="O95" s="71"/>
      <c r="P95" s="71"/>
      <c r="Q95" s="71"/>
    </row>
    <row r="96">
      <c r="B96" s="54"/>
      <c r="D96" s="50"/>
      <c r="E96" s="50"/>
      <c r="F96" s="50"/>
      <c r="G96" s="71"/>
      <c r="H96" s="71"/>
      <c r="I96" s="56"/>
      <c r="J96" s="71"/>
      <c r="K96" s="71"/>
      <c r="L96" s="71"/>
      <c r="M96" s="71"/>
      <c r="N96" s="71"/>
      <c r="O96" s="71"/>
      <c r="P96" s="71"/>
      <c r="Q96" s="71"/>
    </row>
    <row r="97">
      <c r="B97" s="54"/>
      <c r="D97" s="50"/>
      <c r="E97" s="50"/>
      <c r="F97" s="50"/>
      <c r="G97" s="71"/>
      <c r="H97" s="71"/>
      <c r="I97" s="56"/>
      <c r="J97" s="71"/>
      <c r="K97" s="71"/>
      <c r="L97" s="71"/>
      <c r="M97" s="71"/>
      <c r="N97" s="71"/>
      <c r="O97" s="71"/>
      <c r="P97" s="71"/>
      <c r="Q97" s="71"/>
    </row>
    <row r="98">
      <c r="B98" s="54"/>
      <c r="D98" s="50"/>
      <c r="E98" s="50"/>
      <c r="F98" s="50"/>
      <c r="G98" s="71"/>
      <c r="H98" s="71"/>
      <c r="I98" s="56"/>
      <c r="J98" s="71"/>
      <c r="K98" s="71"/>
      <c r="L98" s="71"/>
      <c r="M98" s="71"/>
      <c r="N98" s="71"/>
      <c r="O98" s="71"/>
      <c r="P98" s="71"/>
      <c r="Q98" s="71"/>
    </row>
    <row r="99">
      <c r="B99" s="54"/>
      <c r="D99" s="50"/>
      <c r="E99" s="50"/>
      <c r="F99" s="50"/>
      <c r="G99" s="71"/>
      <c r="H99" s="71"/>
      <c r="I99" s="56"/>
      <c r="J99" s="71"/>
      <c r="K99" s="71"/>
      <c r="L99" s="71"/>
      <c r="M99" s="71"/>
      <c r="N99" s="71"/>
      <c r="O99" s="71"/>
      <c r="P99" s="71"/>
      <c r="Q99" s="71"/>
    </row>
    <row r="100">
      <c r="B100" s="54"/>
      <c r="D100" s="50"/>
      <c r="E100" s="50"/>
      <c r="F100" s="50"/>
      <c r="G100" s="71"/>
      <c r="H100" s="71"/>
      <c r="I100" s="56"/>
      <c r="J100" s="71"/>
      <c r="K100" s="71"/>
      <c r="L100" s="71"/>
      <c r="M100" s="71"/>
      <c r="N100" s="71"/>
      <c r="O100" s="71"/>
      <c r="P100" s="71"/>
      <c r="Q100" s="71"/>
    </row>
    <row r="101">
      <c r="B101" s="54"/>
      <c r="D101" s="50"/>
      <c r="E101" s="50"/>
      <c r="F101" s="50"/>
      <c r="G101" s="71"/>
      <c r="H101" s="71"/>
      <c r="I101" s="56"/>
      <c r="J101" s="71"/>
      <c r="K101" s="71"/>
      <c r="L101" s="71"/>
      <c r="M101" s="71"/>
      <c r="N101" s="71"/>
      <c r="O101" s="71"/>
      <c r="P101" s="71"/>
      <c r="Q101" s="71"/>
    </row>
    <row r="102">
      <c r="B102" s="54"/>
      <c r="D102" s="50"/>
      <c r="E102" s="50"/>
      <c r="F102" s="50"/>
      <c r="G102" s="71"/>
      <c r="H102" s="71"/>
      <c r="I102" s="56"/>
      <c r="J102" s="71"/>
      <c r="K102" s="71"/>
      <c r="L102" s="71"/>
      <c r="M102" s="71"/>
      <c r="N102" s="71"/>
      <c r="O102" s="71"/>
      <c r="P102" s="71"/>
      <c r="Q102" s="71"/>
    </row>
    <row r="103">
      <c r="B103" s="54"/>
      <c r="D103" s="50"/>
      <c r="E103" s="50"/>
      <c r="F103" s="50"/>
      <c r="G103" s="71"/>
      <c r="H103" s="71"/>
      <c r="I103" s="56"/>
      <c r="J103" s="71"/>
      <c r="K103" s="71"/>
      <c r="L103" s="71"/>
      <c r="M103" s="71"/>
      <c r="N103" s="71"/>
      <c r="O103" s="71"/>
      <c r="P103" s="71"/>
      <c r="Q103" s="71"/>
    </row>
    <row r="104">
      <c r="B104" s="54"/>
      <c r="D104" s="50"/>
      <c r="E104" s="50"/>
      <c r="F104" s="50"/>
      <c r="G104" s="71"/>
      <c r="H104" s="71"/>
      <c r="I104" s="56"/>
      <c r="J104" s="71"/>
      <c r="K104" s="71"/>
      <c r="L104" s="71"/>
      <c r="M104" s="71"/>
      <c r="N104" s="71"/>
      <c r="O104" s="71"/>
      <c r="P104" s="71"/>
      <c r="Q104" s="71"/>
    </row>
    <row r="105">
      <c r="B105" s="54"/>
      <c r="D105" s="50"/>
      <c r="E105" s="50"/>
      <c r="F105" s="50"/>
      <c r="G105" s="71"/>
      <c r="H105" s="71"/>
      <c r="I105" s="56"/>
      <c r="J105" s="71"/>
      <c r="K105" s="71"/>
      <c r="L105" s="71"/>
      <c r="M105" s="71"/>
      <c r="N105" s="71"/>
      <c r="O105" s="71"/>
      <c r="P105" s="71"/>
      <c r="Q105" s="71"/>
    </row>
    <row r="106">
      <c r="B106" s="54"/>
      <c r="D106" s="50"/>
      <c r="E106" s="50"/>
      <c r="F106" s="50"/>
      <c r="G106" s="71"/>
      <c r="H106" s="71"/>
      <c r="I106" s="56"/>
      <c r="J106" s="71"/>
      <c r="K106" s="71"/>
      <c r="L106" s="71"/>
      <c r="M106" s="71"/>
      <c r="N106" s="71"/>
      <c r="O106" s="71"/>
      <c r="P106" s="71"/>
      <c r="Q106" s="71"/>
    </row>
    <row r="107">
      <c r="B107" s="54"/>
      <c r="D107" s="50"/>
      <c r="E107" s="50"/>
      <c r="F107" s="50"/>
      <c r="G107" s="71"/>
      <c r="H107" s="71"/>
      <c r="I107" s="56"/>
      <c r="J107" s="71"/>
      <c r="K107" s="71"/>
      <c r="L107" s="71"/>
      <c r="M107" s="71"/>
      <c r="N107" s="71"/>
      <c r="O107" s="71"/>
      <c r="P107" s="71"/>
      <c r="Q107" s="71"/>
    </row>
    <row r="108">
      <c r="B108" s="54"/>
      <c r="D108" s="50"/>
      <c r="E108" s="50"/>
      <c r="F108" s="50"/>
      <c r="G108" s="71"/>
      <c r="H108" s="71"/>
      <c r="I108" s="56"/>
      <c r="J108" s="71"/>
      <c r="K108" s="71"/>
      <c r="L108" s="71"/>
      <c r="M108" s="71"/>
      <c r="N108" s="71"/>
      <c r="O108" s="71"/>
      <c r="P108" s="71"/>
      <c r="Q108" s="71"/>
    </row>
    <row r="109">
      <c r="B109" s="54"/>
      <c r="D109" s="50"/>
      <c r="E109" s="50"/>
      <c r="F109" s="50"/>
      <c r="G109" s="71"/>
      <c r="H109" s="71"/>
      <c r="I109" s="56"/>
      <c r="J109" s="71"/>
      <c r="K109" s="71"/>
      <c r="L109" s="71"/>
      <c r="M109" s="71"/>
      <c r="N109" s="71"/>
      <c r="O109" s="71"/>
      <c r="P109" s="71"/>
      <c r="Q109" s="71"/>
    </row>
    <row r="110">
      <c r="B110" s="54"/>
      <c r="D110" s="50"/>
      <c r="E110" s="50"/>
      <c r="F110" s="50"/>
      <c r="G110" s="71"/>
      <c r="H110" s="71"/>
      <c r="I110" s="56"/>
      <c r="J110" s="71"/>
      <c r="K110" s="71"/>
      <c r="L110" s="71"/>
      <c r="M110" s="71"/>
      <c r="N110" s="71"/>
      <c r="O110" s="71"/>
      <c r="P110" s="71"/>
      <c r="Q110" s="71"/>
    </row>
    <row r="111">
      <c r="B111" s="54"/>
      <c r="D111" s="50"/>
      <c r="E111" s="50"/>
      <c r="F111" s="50"/>
      <c r="G111" s="71"/>
      <c r="H111" s="71"/>
      <c r="I111" s="56"/>
      <c r="J111" s="71"/>
      <c r="K111" s="71"/>
      <c r="L111" s="71"/>
      <c r="M111" s="71"/>
      <c r="N111" s="71"/>
      <c r="O111" s="71"/>
      <c r="P111" s="71"/>
      <c r="Q111" s="71"/>
    </row>
    <row r="112">
      <c r="B112" s="54"/>
      <c r="D112" s="50"/>
      <c r="E112" s="50"/>
      <c r="F112" s="50"/>
      <c r="G112" s="71"/>
      <c r="H112" s="71"/>
      <c r="I112" s="56"/>
      <c r="J112" s="71"/>
      <c r="K112" s="71"/>
      <c r="L112" s="71"/>
      <c r="M112" s="71"/>
      <c r="N112" s="71"/>
      <c r="O112" s="71"/>
      <c r="P112" s="71"/>
      <c r="Q112" s="71"/>
    </row>
    <row r="113">
      <c r="B113" s="54"/>
      <c r="D113" s="50"/>
      <c r="E113" s="50"/>
      <c r="F113" s="50"/>
      <c r="G113" s="71"/>
      <c r="H113" s="71"/>
      <c r="I113" s="56"/>
      <c r="J113" s="71"/>
      <c r="K113" s="71"/>
      <c r="L113" s="71"/>
      <c r="M113" s="71"/>
      <c r="N113" s="71"/>
      <c r="O113" s="71"/>
      <c r="P113" s="71"/>
      <c r="Q113" s="71"/>
    </row>
    <row r="114">
      <c r="B114" s="54"/>
      <c r="D114" s="50"/>
      <c r="E114" s="50"/>
      <c r="F114" s="50"/>
      <c r="G114" s="71"/>
      <c r="H114" s="71"/>
      <c r="I114" s="56"/>
      <c r="J114" s="71"/>
      <c r="K114" s="71"/>
      <c r="L114" s="71"/>
      <c r="M114" s="71"/>
      <c r="N114" s="71"/>
      <c r="O114" s="71"/>
      <c r="P114" s="71"/>
      <c r="Q114" s="71"/>
    </row>
    <row r="115">
      <c r="B115" s="54"/>
      <c r="D115" s="50"/>
      <c r="E115" s="50"/>
      <c r="F115" s="50"/>
      <c r="G115" s="71"/>
      <c r="H115" s="71"/>
      <c r="I115" s="56"/>
      <c r="J115" s="71"/>
      <c r="K115" s="71"/>
      <c r="L115" s="71"/>
      <c r="M115" s="71"/>
      <c r="N115" s="71"/>
      <c r="O115" s="71"/>
      <c r="P115" s="71"/>
      <c r="Q115" s="71"/>
    </row>
    <row r="116">
      <c r="B116" s="54"/>
      <c r="D116" s="50"/>
      <c r="E116" s="50"/>
      <c r="F116" s="50"/>
      <c r="G116" s="71"/>
      <c r="H116" s="71"/>
      <c r="I116" s="56"/>
      <c r="J116" s="71"/>
      <c r="K116" s="71"/>
      <c r="L116" s="71"/>
      <c r="M116" s="71"/>
      <c r="N116" s="71"/>
      <c r="O116" s="71"/>
      <c r="P116" s="71"/>
      <c r="Q116" s="71"/>
    </row>
    <row r="117">
      <c r="B117" s="54"/>
      <c r="D117" s="50"/>
      <c r="E117" s="50"/>
      <c r="F117" s="50"/>
      <c r="G117" s="71"/>
      <c r="H117" s="71"/>
      <c r="I117" s="56"/>
      <c r="J117" s="71"/>
      <c r="K117" s="71"/>
      <c r="L117" s="71"/>
      <c r="M117" s="71"/>
      <c r="N117" s="71"/>
      <c r="O117" s="71"/>
      <c r="P117" s="71"/>
      <c r="Q117" s="71"/>
    </row>
    <row r="118">
      <c r="B118" s="54"/>
      <c r="D118" s="50"/>
      <c r="E118" s="50"/>
      <c r="F118" s="50"/>
      <c r="G118" s="71"/>
      <c r="H118" s="71"/>
      <c r="I118" s="56"/>
      <c r="J118" s="71"/>
      <c r="K118" s="71"/>
      <c r="L118" s="71"/>
      <c r="M118" s="71"/>
      <c r="N118" s="71"/>
      <c r="O118" s="71"/>
      <c r="P118" s="71"/>
      <c r="Q118" s="71"/>
    </row>
    <row r="119">
      <c r="B119" s="54"/>
      <c r="D119" s="50"/>
      <c r="E119" s="50"/>
      <c r="F119" s="50"/>
      <c r="G119" s="71"/>
      <c r="H119" s="71"/>
      <c r="I119" s="56"/>
      <c r="J119" s="71"/>
      <c r="K119" s="71"/>
      <c r="L119" s="71"/>
      <c r="M119" s="71"/>
      <c r="N119" s="71"/>
      <c r="O119" s="71"/>
      <c r="P119" s="71"/>
      <c r="Q119" s="71"/>
    </row>
    <row r="120">
      <c r="B120" s="54"/>
      <c r="D120" s="50"/>
      <c r="E120" s="50"/>
      <c r="F120" s="50"/>
      <c r="G120" s="71"/>
      <c r="H120" s="71"/>
      <c r="I120" s="56"/>
      <c r="J120" s="71"/>
      <c r="K120" s="71"/>
      <c r="L120" s="71"/>
      <c r="M120" s="71"/>
      <c r="N120" s="71"/>
      <c r="O120" s="71"/>
      <c r="P120" s="71"/>
      <c r="Q120" s="71"/>
    </row>
    <row r="121">
      <c r="B121" s="54"/>
      <c r="D121" s="50"/>
      <c r="E121" s="50"/>
      <c r="F121" s="50"/>
      <c r="G121" s="71"/>
      <c r="H121" s="71"/>
      <c r="I121" s="56"/>
      <c r="J121" s="71"/>
      <c r="K121" s="71"/>
      <c r="L121" s="71"/>
      <c r="M121" s="71"/>
      <c r="N121" s="71"/>
      <c r="O121" s="71"/>
      <c r="P121" s="71"/>
      <c r="Q121" s="71"/>
    </row>
    <row r="122">
      <c r="B122" s="54"/>
      <c r="D122" s="50"/>
      <c r="E122" s="50"/>
      <c r="F122" s="50"/>
      <c r="G122" s="71"/>
      <c r="H122" s="71"/>
      <c r="I122" s="56"/>
      <c r="J122" s="71"/>
      <c r="K122" s="71"/>
      <c r="L122" s="71"/>
      <c r="M122" s="71"/>
      <c r="N122" s="71"/>
      <c r="O122" s="71"/>
      <c r="P122" s="71"/>
      <c r="Q122" s="71"/>
    </row>
    <row r="123">
      <c r="B123" s="54"/>
      <c r="D123" s="50"/>
      <c r="E123" s="50"/>
      <c r="F123" s="50"/>
      <c r="G123" s="71"/>
      <c r="H123" s="71"/>
      <c r="I123" s="56"/>
      <c r="J123" s="71"/>
      <c r="K123" s="71"/>
      <c r="L123" s="71"/>
      <c r="M123" s="71"/>
      <c r="N123" s="71"/>
      <c r="O123" s="71"/>
      <c r="P123" s="71"/>
      <c r="Q123" s="71"/>
    </row>
    <row r="124">
      <c r="B124" s="54"/>
      <c r="D124" s="50"/>
      <c r="E124" s="50"/>
      <c r="F124" s="50"/>
      <c r="G124" s="71"/>
      <c r="H124" s="71"/>
      <c r="I124" s="56"/>
      <c r="J124" s="71"/>
      <c r="K124" s="71"/>
      <c r="L124" s="71"/>
      <c r="M124" s="71"/>
      <c r="N124" s="71"/>
      <c r="O124" s="71"/>
      <c r="P124" s="71"/>
      <c r="Q124" s="71"/>
    </row>
    <row r="125">
      <c r="B125" s="54"/>
      <c r="D125" s="56"/>
      <c r="E125" s="56"/>
      <c r="F125" s="56"/>
      <c r="G125" s="71"/>
      <c r="H125" s="71"/>
      <c r="I125" s="56"/>
      <c r="J125" s="71"/>
      <c r="K125" s="71"/>
      <c r="L125" s="71"/>
      <c r="M125" s="71"/>
      <c r="N125" s="71"/>
      <c r="O125" s="71"/>
      <c r="P125" s="71"/>
      <c r="Q125" s="71"/>
    </row>
    <row r="126">
      <c r="B126" s="54"/>
      <c r="D126" s="56"/>
      <c r="E126" s="56"/>
      <c r="F126" s="56"/>
      <c r="G126" s="71"/>
      <c r="H126" s="71"/>
      <c r="I126" s="56"/>
      <c r="J126" s="71"/>
      <c r="K126" s="71"/>
      <c r="L126" s="71"/>
      <c r="M126" s="71"/>
      <c r="N126" s="71"/>
      <c r="O126" s="71"/>
      <c r="P126" s="71"/>
      <c r="Q126" s="71"/>
    </row>
    <row r="127">
      <c r="B127" s="54"/>
      <c r="D127" s="56"/>
      <c r="E127" s="56"/>
      <c r="F127" s="56"/>
      <c r="G127" s="71"/>
      <c r="H127" s="71"/>
      <c r="I127" s="56"/>
      <c r="J127" s="71"/>
      <c r="K127" s="71"/>
      <c r="L127" s="71"/>
      <c r="M127" s="71"/>
      <c r="N127" s="71"/>
      <c r="O127" s="71"/>
      <c r="P127" s="71"/>
      <c r="Q127" s="71"/>
    </row>
    <row r="128">
      <c r="B128" s="54"/>
      <c r="D128" s="56"/>
      <c r="E128" s="56"/>
      <c r="F128" s="56"/>
      <c r="G128" s="71"/>
      <c r="H128" s="71"/>
      <c r="I128" s="56"/>
      <c r="J128" s="71"/>
      <c r="K128" s="71"/>
      <c r="L128" s="71"/>
      <c r="M128" s="71"/>
      <c r="N128" s="71"/>
      <c r="O128" s="71"/>
      <c r="P128" s="71"/>
      <c r="Q128" s="71"/>
    </row>
    <row r="129">
      <c r="B129" s="54"/>
      <c r="D129" s="56"/>
      <c r="E129" s="56"/>
      <c r="F129" s="56"/>
      <c r="G129" s="71"/>
      <c r="H129" s="71"/>
      <c r="I129" s="56"/>
      <c r="J129" s="71"/>
      <c r="K129" s="71"/>
      <c r="L129" s="71"/>
      <c r="M129" s="71"/>
      <c r="N129" s="71"/>
      <c r="O129" s="71"/>
      <c r="P129" s="71"/>
      <c r="Q129" s="71"/>
    </row>
    <row r="130">
      <c r="B130" s="54"/>
      <c r="D130" s="56"/>
      <c r="E130" s="56"/>
      <c r="F130" s="56"/>
      <c r="G130" s="71"/>
      <c r="H130" s="71"/>
      <c r="I130" s="56"/>
      <c r="J130" s="71"/>
      <c r="K130" s="71"/>
      <c r="L130" s="71"/>
      <c r="M130" s="71"/>
      <c r="N130" s="71"/>
      <c r="O130" s="71"/>
      <c r="P130" s="71"/>
      <c r="Q130" s="71"/>
    </row>
    <row r="131">
      <c r="B131" s="54"/>
      <c r="D131" s="56"/>
      <c r="E131" s="56"/>
      <c r="F131" s="56"/>
      <c r="G131" s="71"/>
      <c r="H131" s="71"/>
      <c r="I131" s="56"/>
      <c r="J131" s="71"/>
      <c r="K131" s="71"/>
      <c r="L131" s="71"/>
      <c r="M131" s="71"/>
      <c r="N131" s="71"/>
      <c r="O131" s="71"/>
      <c r="P131" s="71"/>
      <c r="Q131" s="71"/>
    </row>
    <row r="132">
      <c r="B132" s="54"/>
      <c r="D132" s="56"/>
      <c r="E132" s="56"/>
      <c r="F132" s="56"/>
      <c r="G132" s="71"/>
      <c r="H132" s="71"/>
      <c r="I132" s="56"/>
      <c r="J132" s="71"/>
      <c r="K132" s="71"/>
      <c r="L132" s="71"/>
      <c r="M132" s="71"/>
      <c r="N132" s="71"/>
      <c r="O132" s="71"/>
      <c r="P132" s="71"/>
      <c r="Q132" s="71"/>
    </row>
    <row r="133">
      <c r="B133" s="54"/>
      <c r="D133" s="56"/>
      <c r="E133" s="56"/>
      <c r="F133" s="56"/>
      <c r="G133" s="71"/>
      <c r="H133" s="71"/>
      <c r="I133" s="56"/>
      <c r="J133" s="71"/>
      <c r="K133" s="71"/>
      <c r="L133" s="71"/>
      <c r="M133" s="71"/>
      <c r="N133" s="71"/>
      <c r="O133" s="71"/>
      <c r="P133" s="71"/>
      <c r="Q133" s="71"/>
    </row>
    <row r="134">
      <c r="B134" s="54"/>
      <c r="D134" s="56"/>
      <c r="E134" s="56"/>
      <c r="F134" s="56"/>
      <c r="G134" s="71"/>
      <c r="H134" s="71"/>
      <c r="I134" s="56"/>
      <c r="J134" s="71"/>
      <c r="K134" s="71"/>
      <c r="L134" s="71"/>
      <c r="M134" s="71"/>
      <c r="N134" s="71"/>
      <c r="O134" s="71"/>
      <c r="P134" s="71"/>
      <c r="Q134" s="71"/>
    </row>
    <row r="135">
      <c r="B135" s="54"/>
      <c r="D135" s="56"/>
      <c r="E135" s="56"/>
      <c r="F135" s="56"/>
      <c r="G135" s="71"/>
      <c r="H135" s="71"/>
      <c r="I135" s="56"/>
      <c r="J135" s="71"/>
      <c r="K135" s="71"/>
      <c r="L135" s="71"/>
      <c r="M135" s="71"/>
      <c r="N135" s="71"/>
      <c r="O135" s="71"/>
      <c r="P135" s="71"/>
      <c r="Q135" s="71"/>
    </row>
    <row r="136">
      <c r="B136" s="54"/>
      <c r="D136" s="56"/>
      <c r="E136" s="56"/>
      <c r="F136" s="56"/>
      <c r="G136" s="71"/>
      <c r="H136" s="71"/>
      <c r="I136" s="56"/>
      <c r="J136" s="71"/>
      <c r="K136" s="71"/>
      <c r="L136" s="71"/>
      <c r="M136" s="71"/>
      <c r="N136" s="71"/>
      <c r="O136" s="71"/>
      <c r="P136" s="71"/>
      <c r="Q136" s="71"/>
    </row>
    <row r="137">
      <c r="B137" s="54"/>
      <c r="D137" s="56"/>
      <c r="E137" s="56"/>
      <c r="F137" s="56"/>
      <c r="G137" s="71"/>
      <c r="H137" s="71"/>
      <c r="I137" s="56"/>
      <c r="J137" s="71"/>
      <c r="K137" s="71"/>
      <c r="L137" s="71"/>
      <c r="M137" s="71"/>
      <c r="N137" s="71"/>
      <c r="O137" s="71"/>
      <c r="P137" s="71"/>
      <c r="Q137" s="71"/>
    </row>
    <row r="138">
      <c r="B138" s="54"/>
      <c r="D138" s="56"/>
      <c r="E138" s="56"/>
      <c r="F138" s="56"/>
      <c r="G138" s="71"/>
      <c r="H138" s="71"/>
      <c r="I138" s="56"/>
      <c r="J138" s="71"/>
      <c r="K138" s="71"/>
      <c r="L138" s="71"/>
      <c r="M138" s="71"/>
      <c r="N138" s="71"/>
      <c r="O138" s="71"/>
      <c r="P138" s="71"/>
      <c r="Q138" s="71"/>
    </row>
    <row r="139">
      <c r="B139" s="54"/>
      <c r="D139" s="56"/>
      <c r="E139" s="56"/>
      <c r="F139" s="56"/>
      <c r="G139" s="71"/>
      <c r="H139" s="71"/>
      <c r="I139" s="56"/>
      <c r="J139" s="71"/>
      <c r="K139" s="71"/>
      <c r="L139" s="71"/>
      <c r="M139" s="71"/>
      <c r="N139" s="71"/>
      <c r="O139" s="71"/>
      <c r="P139" s="71"/>
      <c r="Q139" s="71"/>
    </row>
    <row r="140">
      <c r="B140" s="54"/>
      <c r="D140" s="56"/>
      <c r="E140" s="56"/>
      <c r="F140" s="56"/>
      <c r="G140" s="71"/>
      <c r="H140" s="71"/>
      <c r="I140" s="56"/>
      <c r="J140" s="71"/>
      <c r="K140" s="71"/>
      <c r="L140" s="71"/>
      <c r="M140" s="71"/>
      <c r="N140" s="71"/>
      <c r="O140" s="71"/>
      <c r="P140" s="71"/>
      <c r="Q140" s="71"/>
    </row>
    <row r="141">
      <c r="B141" s="54"/>
      <c r="D141" s="56"/>
      <c r="E141" s="56"/>
      <c r="F141" s="56"/>
      <c r="G141" s="71"/>
      <c r="H141" s="71"/>
      <c r="I141" s="56"/>
      <c r="J141" s="71"/>
      <c r="K141" s="71"/>
      <c r="L141" s="71"/>
      <c r="M141" s="71"/>
      <c r="N141" s="71"/>
      <c r="O141" s="71"/>
      <c r="P141" s="71"/>
      <c r="Q141" s="71"/>
    </row>
    <row r="142">
      <c r="B142" s="54"/>
      <c r="D142" s="56"/>
      <c r="E142" s="56"/>
      <c r="F142" s="56"/>
      <c r="G142" s="71"/>
      <c r="H142" s="71"/>
      <c r="I142" s="56"/>
      <c r="J142" s="71"/>
      <c r="K142" s="71"/>
      <c r="L142" s="71"/>
      <c r="M142" s="71"/>
      <c r="N142" s="71"/>
      <c r="O142" s="71"/>
      <c r="P142" s="71"/>
      <c r="Q142" s="71"/>
    </row>
    <row r="143">
      <c r="B143" s="54"/>
      <c r="D143" s="56"/>
      <c r="E143" s="56"/>
      <c r="F143" s="56"/>
      <c r="G143" s="71"/>
      <c r="H143" s="71"/>
      <c r="I143" s="56"/>
      <c r="J143" s="71"/>
      <c r="K143" s="71"/>
      <c r="L143" s="71"/>
      <c r="M143" s="71"/>
      <c r="N143" s="71"/>
      <c r="O143" s="71"/>
      <c r="P143" s="71"/>
      <c r="Q143" s="71"/>
    </row>
    <row r="144">
      <c r="B144" s="54"/>
      <c r="D144" s="56"/>
      <c r="E144" s="56"/>
      <c r="F144" s="56"/>
      <c r="G144" s="71"/>
      <c r="H144" s="71"/>
      <c r="I144" s="56"/>
      <c r="J144" s="71"/>
      <c r="K144" s="71"/>
      <c r="L144" s="71"/>
      <c r="M144" s="71"/>
      <c r="N144" s="71"/>
      <c r="O144" s="71"/>
      <c r="P144" s="71"/>
      <c r="Q144" s="71"/>
    </row>
    <row r="145">
      <c r="B145" s="54"/>
      <c r="D145" s="56"/>
      <c r="E145" s="56"/>
      <c r="F145" s="56"/>
      <c r="G145" s="71"/>
      <c r="H145" s="71"/>
      <c r="I145" s="56"/>
      <c r="J145" s="71"/>
      <c r="K145" s="71"/>
      <c r="L145" s="71"/>
      <c r="M145" s="71"/>
      <c r="N145" s="71"/>
      <c r="O145" s="71"/>
      <c r="P145" s="71"/>
      <c r="Q145" s="71"/>
    </row>
    <row r="146">
      <c r="B146" s="54"/>
      <c r="D146" s="56"/>
      <c r="E146" s="56"/>
      <c r="F146" s="56"/>
      <c r="G146" s="71"/>
      <c r="H146" s="71"/>
      <c r="I146" s="56"/>
      <c r="J146" s="71"/>
      <c r="K146" s="71"/>
      <c r="L146" s="71"/>
      <c r="M146" s="71"/>
      <c r="N146" s="71"/>
      <c r="O146" s="71"/>
      <c r="P146" s="71"/>
      <c r="Q146" s="71"/>
    </row>
    <row r="147">
      <c r="B147" s="54"/>
      <c r="D147" s="56"/>
      <c r="E147" s="56"/>
      <c r="F147" s="56"/>
      <c r="G147" s="71"/>
      <c r="H147" s="71"/>
      <c r="I147" s="56"/>
      <c r="J147" s="71"/>
      <c r="K147" s="71"/>
      <c r="L147" s="71"/>
      <c r="M147" s="71"/>
      <c r="N147" s="71"/>
      <c r="O147" s="71"/>
      <c r="P147" s="71"/>
      <c r="Q147" s="71"/>
    </row>
    <row r="148">
      <c r="B148" s="54"/>
      <c r="D148" s="56"/>
      <c r="E148" s="56"/>
      <c r="F148" s="56"/>
      <c r="G148" s="71"/>
      <c r="H148" s="71"/>
      <c r="I148" s="56"/>
      <c r="J148" s="71"/>
      <c r="K148" s="71"/>
      <c r="L148" s="71"/>
      <c r="M148" s="71"/>
      <c r="N148" s="71"/>
      <c r="O148" s="71"/>
      <c r="P148" s="71"/>
      <c r="Q148" s="71"/>
    </row>
    <row r="149">
      <c r="B149" s="54"/>
      <c r="D149" s="56"/>
      <c r="E149" s="56"/>
      <c r="F149" s="56"/>
      <c r="G149" s="71"/>
      <c r="H149" s="71"/>
      <c r="I149" s="56"/>
      <c r="J149" s="71"/>
      <c r="K149" s="71"/>
      <c r="L149" s="71"/>
      <c r="M149" s="71"/>
      <c r="N149" s="71"/>
      <c r="O149" s="71"/>
      <c r="P149" s="71"/>
      <c r="Q149" s="71"/>
    </row>
    <row r="150">
      <c r="B150" s="54"/>
      <c r="D150" s="56"/>
      <c r="E150" s="56"/>
      <c r="F150" s="56"/>
      <c r="G150" s="71"/>
      <c r="H150" s="71"/>
      <c r="I150" s="56"/>
      <c r="J150" s="71"/>
      <c r="K150" s="71"/>
      <c r="L150" s="71"/>
      <c r="M150" s="71"/>
      <c r="N150" s="71"/>
      <c r="O150" s="71"/>
      <c r="P150" s="71"/>
      <c r="Q150" s="71"/>
    </row>
    <row r="151">
      <c r="B151" s="54"/>
      <c r="D151" s="56"/>
      <c r="E151" s="56"/>
      <c r="F151" s="56"/>
      <c r="G151" s="71"/>
      <c r="H151" s="71"/>
      <c r="I151" s="56"/>
      <c r="J151" s="71"/>
      <c r="K151" s="71"/>
      <c r="L151" s="71"/>
      <c r="M151" s="71"/>
      <c r="N151" s="71"/>
      <c r="O151" s="71"/>
      <c r="P151" s="71"/>
      <c r="Q151" s="71"/>
    </row>
    <row r="152">
      <c r="B152" s="54"/>
      <c r="D152" s="56"/>
      <c r="E152" s="56"/>
      <c r="F152" s="56"/>
      <c r="G152" s="71"/>
      <c r="H152" s="71"/>
      <c r="I152" s="56"/>
      <c r="J152" s="71"/>
      <c r="K152" s="71"/>
      <c r="L152" s="71"/>
      <c r="M152" s="71"/>
      <c r="N152" s="71"/>
      <c r="O152" s="71"/>
      <c r="P152" s="71"/>
      <c r="Q152" s="71"/>
    </row>
    <row r="153">
      <c r="B153" s="54"/>
      <c r="D153" s="56"/>
      <c r="E153" s="56"/>
      <c r="F153" s="56"/>
      <c r="G153" s="71"/>
      <c r="H153" s="71"/>
      <c r="I153" s="56"/>
      <c r="J153" s="71"/>
      <c r="K153" s="71"/>
      <c r="L153" s="71"/>
      <c r="M153" s="71"/>
      <c r="N153" s="71"/>
      <c r="O153" s="71"/>
      <c r="P153" s="71"/>
      <c r="Q153" s="71"/>
    </row>
    <row r="154">
      <c r="B154" s="54"/>
      <c r="D154" s="56"/>
      <c r="E154" s="56"/>
      <c r="F154" s="56"/>
      <c r="G154" s="71"/>
      <c r="H154" s="71"/>
      <c r="I154" s="56"/>
      <c r="J154" s="71"/>
      <c r="K154" s="71"/>
      <c r="L154" s="71"/>
      <c r="M154" s="71"/>
      <c r="N154" s="71"/>
      <c r="O154" s="71"/>
      <c r="P154" s="71"/>
      <c r="Q154" s="71"/>
    </row>
    <row r="155">
      <c r="B155" s="54"/>
      <c r="D155" s="56"/>
      <c r="E155" s="56"/>
      <c r="F155" s="56"/>
      <c r="G155" s="71"/>
      <c r="H155" s="71"/>
      <c r="I155" s="56"/>
      <c r="J155" s="71"/>
      <c r="K155" s="71"/>
      <c r="L155" s="71"/>
      <c r="M155" s="71"/>
      <c r="N155" s="71"/>
      <c r="O155" s="71"/>
      <c r="P155" s="71"/>
      <c r="Q155" s="71"/>
    </row>
    <row r="156">
      <c r="B156" s="54"/>
      <c r="D156" s="56"/>
      <c r="E156" s="56"/>
      <c r="F156" s="56"/>
      <c r="G156" s="71"/>
      <c r="H156" s="71"/>
      <c r="I156" s="56"/>
      <c r="J156" s="71"/>
      <c r="K156" s="71"/>
      <c r="L156" s="71"/>
      <c r="M156" s="71"/>
      <c r="N156" s="71"/>
      <c r="O156" s="71"/>
      <c r="P156" s="71"/>
      <c r="Q156" s="71"/>
    </row>
    <row r="157">
      <c r="B157" s="54"/>
      <c r="D157" s="56"/>
      <c r="E157" s="56"/>
      <c r="F157" s="56"/>
      <c r="G157" s="71"/>
      <c r="H157" s="71"/>
      <c r="I157" s="56"/>
      <c r="J157" s="71"/>
      <c r="K157" s="71"/>
      <c r="L157" s="71"/>
      <c r="M157" s="71"/>
      <c r="N157" s="71"/>
      <c r="O157" s="71"/>
      <c r="P157" s="71"/>
      <c r="Q157" s="71"/>
    </row>
    <row r="158">
      <c r="B158" s="54"/>
      <c r="D158" s="56"/>
      <c r="E158" s="56"/>
      <c r="F158" s="56"/>
      <c r="G158" s="71"/>
      <c r="H158" s="71"/>
      <c r="I158" s="56"/>
      <c r="J158" s="71"/>
      <c r="K158" s="71"/>
      <c r="L158" s="71"/>
      <c r="M158" s="71"/>
      <c r="N158" s="71"/>
      <c r="O158" s="71"/>
      <c r="P158" s="71"/>
      <c r="Q158" s="71"/>
    </row>
    <row r="159">
      <c r="B159" s="54"/>
      <c r="D159" s="56"/>
      <c r="E159" s="56"/>
      <c r="F159" s="56"/>
      <c r="G159" s="71"/>
      <c r="H159" s="71"/>
      <c r="I159" s="56"/>
      <c r="J159" s="71"/>
      <c r="K159" s="71"/>
      <c r="L159" s="71"/>
      <c r="M159" s="71"/>
      <c r="N159" s="71"/>
      <c r="O159" s="71"/>
      <c r="P159" s="71"/>
      <c r="Q159" s="71"/>
    </row>
    <row r="160">
      <c r="B160" s="54"/>
      <c r="D160" s="56"/>
      <c r="E160" s="56"/>
      <c r="F160" s="56"/>
      <c r="G160" s="71"/>
      <c r="H160" s="71"/>
      <c r="I160" s="56"/>
      <c r="J160" s="71"/>
      <c r="K160" s="71"/>
      <c r="L160" s="71"/>
      <c r="M160" s="71"/>
      <c r="N160" s="71"/>
      <c r="O160" s="71"/>
      <c r="P160" s="71"/>
      <c r="Q160" s="71"/>
    </row>
    <row r="161">
      <c r="B161" s="54"/>
      <c r="D161" s="56"/>
      <c r="E161" s="56"/>
      <c r="F161" s="56"/>
      <c r="G161" s="71"/>
      <c r="H161" s="71"/>
      <c r="I161" s="56"/>
      <c r="J161" s="71"/>
      <c r="K161" s="71"/>
      <c r="L161" s="71"/>
      <c r="M161" s="71"/>
      <c r="N161" s="71"/>
      <c r="O161" s="71"/>
      <c r="P161" s="71"/>
      <c r="Q161" s="71"/>
    </row>
    <row r="162">
      <c r="B162" s="54"/>
      <c r="D162" s="56"/>
      <c r="E162" s="56"/>
      <c r="F162" s="56"/>
      <c r="G162" s="71"/>
      <c r="H162" s="71"/>
      <c r="I162" s="56"/>
      <c r="J162" s="71"/>
      <c r="K162" s="71"/>
      <c r="L162" s="71"/>
      <c r="M162" s="71"/>
      <c r="N162" s="71"/>
      <c r="O162" s="71"/>
      <c r="P162" s="71"/>
      <c r="Q162" s="71"/>
    </row>
    <row r="163">
      <c r="B163" s="54"/>
      <c r="D163" s="56"/>
      <c r="E163" s="56"/>
      <c r="F163" s="56"/>
      <c r="G163" s="71"/>
      <c r="H163" s="71"/>
      <c r="I163" s="56"/>
      <c r="J163" s="71"/>
      <c r="K163" s="71"/>
      <c r="L163" s="71"/>
      <c r="M163" s="71"/>
      <c r="N163" s="71"/>
      <c r="O163" s="71"/>
      <c r="P163" s="71"/>
      <c r="Q163" s="71"/>
    </row>
    <row r="164">
      <c r="B164" s="54"/>
      <c r="D164" s="56"/>
      <c r="E164" s="56"/>
      <c r="F164" s="56"/>
      <c r="G164" s="71"/>
      <c r="H164" s="71"/>
      <c r="I164" s="56"/>
      <c r="J164" s="71"/>
      <c r="K164" s="71"/>
      <c r="L164" s="71"/>
      <c r="M164" s="71"/>
      <c r="N164" s="71"/>
      <c r="O164" s="71"/>
      <c r="P164" s="71"/>
      <c r="Q164" s="71"/>
    </row>
    <row r="165">
      <c r="B165" s="54"/>
      <c r="D165" s="56"/>
      <c r="E165" s="56"/>
      <c r="F165" s="56"/>
      <c r="G165" s="71"/>
      <c r="H165" s="71"/>
      <c r="I165" s="56"/>
      <c r="J165" s="71"/>
      <c r="K165" s="71"/>
      <c r="L165" s="71"/>
      <c r="M165" s="71"/>
      <c r="N165" s="71"/>
      <c r="O165" s="71"/>
      <c r="P165" s="71"/>
      <c r="Q165" s="71"/>
    </row>
    <row r="166">
      <c r="B166" s="54"/>
      <c r="D166" s="56"/>
      <c r="E166" s="56"/>
      <c r="F166" s="56"/>
      <c r="G166" s="71"/>
      <c r="H166" s="71"/>
      <c r="I166" s="56"/>
      <c r="J166" s="71"/>
      <c r="K166" s="71"/>
      <c r="L166" s="71"/>
      <c r="M166" s="71"/>
      <c r="N166" s="71"/>
      <c r="O166" s="71"/>
      <c r="P166" s="71"/>
      <c r="Q166" s="71"/>
    </row>
    <row r="167">
      <c r="B167" s="54"/>
      <c r="D167" s="56"/>
      <c r="E167" s="56"/>
      <c r="F167" s="56"/>
      <c r="G167" s="71"/>
      <c r="H167" s="71"/>
      <c r="I167" s="56"/>
      <c r="J167" s="71"/>
      <c r="K167" s="71"/>
      <c r="L167" s="71"/>
      <c r="M167" s="71"/>
      <c r="N167" s="71"/>
      <c r="O167" s="71"/>
      <c r="P167" s="71"/>
      <c r="Q167" s="71"/>
    </row>
    <row r="168">
      <c r="B168" s="54"/>
      <c r="D168" s="56"/>
      <c r="E168" s="56"/>
      <c r="F168" s="56"/>
      <c r="G168" s="71"/>
      <c r="H168" s="71"/>
      <c r="I168" s="56"/>
      <c r="J168" s="71"/>
      <c r="K168" s="71"/>
      <c r="L168" s="71"/>
      <c r="M168" s="71"/>
      <c r="N168" s="71"/>
      <c r="O168" s="71"/>
      <c r="P168" s="71"/>
      <c r="Q168" s="71"/>
    </row>
    <row r="169">
      <c r="B169" s="54"/>
      <c r="D169" s="56"/>
      <c r="E169" s="56"/>
      <c r="F169" s="56"/>
      <c r="G169" s="71"/>
      <c r="H169" s="71"/>
      <c r="I169" s="56"/>
      <c r="J169" s="71"/>
      <c r="K169" s="71"/>
      <c r="L169" s="71"/>
      <c r="M169" s="71"/>
      <c r="N169" s="71"/>
      <c r="O169" s="71"/>
      <c r="P169" s="71"/>
      <c r="Q169" s="71"/>
    </row>
    <row r="170">
      <c r="B170" s="54"/>
      <c r="D170" s="56"/>
      <c r="E170" s="56"/>
      <c r="F170" s="56"/>
      <c r="G170" s="71"/>
      <c r="H170" s="71"/>
      <c r="I170" s="56"/>
      <c r="J170" s="71"/>
      <c r="K170" s="71"/>
      <c r="L170" s="71"/>
      <c r="M170" s="71"/>
      <c r="N170" s="71"/>
      <c r="O170" s="71"/>
      <c r="P170" s="71"/>
      <c r="Q170" s="71"/>
    </row>
    <row r="171">
      <c r="B171" s="54"/>
      <c r="D171" s="56"/>
      <c r="E171" s="56"/>
      <c r="F171" s="56"/>
      <c r="G171" s="71"/>
      <c r="H171" s="71"/>
      <c r="I171" s="56"/>
      <c r="J171" s="71"/>
      <c r="K171" s="71"/>
      <c r="L171" s="71"/>
      <c r="M171" s="71"/>
      <c r="N171" s="71"/>
      <c r="O171" s="71"/>
      <c r="P171" s="71"/>
      <c r="Q171" s="71"/>
    </row>
    <row r="172">
      <c r="B172" s="54"/>
      <c r="D172" s="56"/>
      <c r="E172" s="56"/>
      <c r="F172" s="56"/>
      <c r="G172" s="71"/>
      <c r="H172" s="71"/>
      <c r="I172" s="56"/>
      <c r="J172" s="71"/>
      <c r="K172" s="71"/>
      <c r="L172" s="71"/>
      <c r="M172" s="71"/>
      <c r="N172" s="71"/>
      <c r="O172" s="71"/>
      <c r="P172" s="71"/>
      <c r="Q172" s="71"/>
    </row>
    <row r="173">
      <c r="B173" s="54"/>
      <c r="D173" s="56"/>
      <c r="E173" s="56"/>
      <c r="F173" s="56"/>
      <c r="G173" s="71"/>
      <c r="H173" s="71"/>
      <c r="I173" s="56"/>
      <c r="J173" s="71"/>
      <c r="K173" s="71"/>
      <c r="L173" s="71"/>
      <c r="M173" s="71"/>
      <c r="N173" s="71"/>
      <c r="O173" s="71"/>
      <c r="P173" s="71"/>
      <c r="Q173" s="71"/>
    </row>
    <row r="174">
      <c r="B174" s="54"/>
      <c r="D174" s="56"/>
      <c r="E174" s="56"/>
      <c r="F174" s="56"/>
      <c r="G174" s="71"/>
      <c r="H174" s="71"/>
      <c r="I174" s="56"/>
      <c r="J174" s="71"/>
      <c r="K174" s="71"/>
      <c r="L174" s="71"/>
      <c r="M174" s="71"/>
      <c r="N174" s="71"/>
      <c r="O174" s="71"/>
      <c r="P174" s="71"/>
      <c r="Q174" s="71"/>
    </row>
    <row r="175">
      <c r="B175" s="54"/>
      <c r="D175" s="56"/>
      <c r="E175" s="56"/>
      <c r="F175" s="56"/>
      <c r="G175" s="71"/>
      <c r="H175" s="71"/>
      <c r="I175" s="56"/>
      <c r="J175" s="71"/>
      <c r="K175" s="71"/>
      <c r="L175" s="71"/>
      <c r="M175" s="71"/>
      <c r="N175" s="71"/>
      <c r="O175" s="71"/>
      <c r="P175" s="71"/>
      <c r="Q175" s="71"/>
    </row>
    <row r="176">
      <c r="B176" s="54"/>
      <c r="D176" s="56"/>
      <c r="E176" s="56"/>
      <c r="F176" s="56"/>
      <c r="G176" s="71"/>
      <c r="H176" s="71"/>
      <c r="I176" s="56"/>
      <c r="J176" s="71"/>
      <c r="K176" s="71"/>
      <c r="L176" s="71"/>
      <c r="M176" s="71"/>
      <c r="N176" s="71"/>
      <c r="O176" s="71"/>
      <c r="P176" s="71"/>
      <c r="Q176" s="71"/>
    </row>
    <row r="177">
      <c r="B177" s="54"/>
      <c r="D177" s="54"/>
      <c r="E177" s="54"/>
      <c r="F177" s="54"/>
      <c r="I177" s="54"/>
    </row>
    <row r="178">
      <c r="B178" s="54"/>
      <c r="D178" s="54"/>
      <c r="E178" s="54"/>
      <c r="F178" s="54"/>
      <c r="I178" s="54"/>
    </row>
    <row r="179">
      <c r="B179" s="54"/>
      <c r="D179" s="54"/>
      <c r="E179" s="54"/>
      <c r="F179" s="54"/>
      <c r="I179" s="54"/>
    </row>
    <row r="180">
      <c r="B180" s="54"/>
      <c r="D180" s="54"/>
      <c r="E180" s="54"/>
      <c r="F180" s="54"/>
      <c r="I180" s="54"/>
    </row>
    <row r="181">
      <c r="B181" s="54"/>
      <c r="D181" s="54"/>
      <c r="E181" s="54"/>
      <c r="F181" s="54"/>
      <c r="I181" s="54"/>
    </row>
    <row r="182">
      <c r="B182" s="54"/>
      <c r="D182" s="54"/>
      <c r="E182" s="54"/>
      <c r="F182" s="54"/>
      <c r="I182" s="54"/>
    </row>
    <row r="183">
      <c r="B183" s="54"/>
      <c r="D183" s="54"/>
      <c r="E183" s="54"/>
      <c r="F183" s="54"/>
      <c r="I183" s="54"/>
    </row>
    <row r="184">
      <c r="B184" s="54"/>
      <c r="D184" s="54"/>
      <c r="E184" s="54"/>
      <c r="F184" s="54"/>
      <c r="I184" s="54"/>
    </row>
    <row r="185">
      <c r="B185" s="54"/>
      <c r="D185" s="54"/>
      <c r="E185" s="54"/>
      <c r="F185" s="54"/>
      <c r="I185" s="54"/>
    </row>
    <row r="186">
      <c r="B186" s="54"/>
      <c r="D186" s="54"/>
      <c r="E186" s="54"/>
      <c r="F186" s="54"/>
      <c r="I186" s="54"/>
    </row>
    <row r="187">
      <c r="B187" s="54"/>
      <c r="D187" s="54"/>
      <c r="E187" s="54"/>
      <c r="F187" s="54"/>
      <c r="I187" s="54"/>
    </row>
    <row r="188">
      <c r="B188" s="54"/>
      <c r="D188" s="54"/>
      <c r="E188" s="54"/>
      <c r="F188" s="54"/>
      <c r="I188" s="54"/>
    </row>
    <row r="189">
      <c r="B189" s="54"/>
      <c r="D189" s="54"/>
      <c r="E189" s="54"/>
      <c r="F189" s="54"/>
      <c r="I189" s="54"/>
    </row>
    <row r="190">
      <c r="B190" s="54"/>
      <c r="D190" s="54"/>
      <c r="E190" s="54"/>
      <c r="F190" s="54"/>
      <c r="I190" s="54"/>
    </row>
    <row r="191">
      <c r="B191" s="54"/>
      <c r="D191" s="54"/>
      <c r="E191" s="54"/>
      <c r="F191" s="54"/>
      <c r="I191" s="54"/>
    </row>
    <row r="192">
      <c r="B192" s="54"/>
      <c r="D192" s="54"/>
      <c r="E192" s="54"/>
      <c r="F192" s="54"/>
      <c r="I192" s="54"/>
    </row>
    <row r="193">
      <c r="B193" s="54"/>
      <c r="D193" s="54"/>
      <c r="E193" s="54"/>
      <c r="F193" s="54"/>
      <c r="I193" s="54"/>
    </row>
    <row r="194">
      <c r="B194" s="54"/>
      <c r="D194" s="54"/>
      <c r="E194" s="54"/>
      <c r="F194" s="54"/>
      <c r="I194" s="54"/>
    </row>
    <row r="195">
      <c r="B195" s="54"/>
      <c r="D195" s="54"/>
      <c r="E195" s="54"/>
      <c r="F195" s="54"/>
      <c r="I195" s="54"/>
    </row>
    <row r="196">
      <c r="B196" s="54"/>
      <c r="D196" s="54"/>
      <c r="E196" s="54"/>
      <c r="F196" s="54"/>
      <c r="I196" s="54"/>
    </row>
    <row r="197">
      <c r="B197" s="54"/>
      <c r="D197" s="54"/>
      <c r="E197" s="54"/>
      <c r="F197" s="54"/>
      <c r="I197" s="54"/>
    </row>
    <row r="198">
      <c r="B198" s="54"/>
      <c r="D198" s="54"/>
      <c r="E198" s="54"/>
      <c r="F198" s="54"/>
      <c r="I198" s="54"/>
    </row>
    <row r="199">
      <c r="B199" s="54"/>
      <c r="D199" s="54"/>
      <c r="E199" s="54"/>
      <c r="F199" s="54"/>
      <c r="I199" s="54"/>
    </row>
    <row r="200">
      <c r="B200" s="54"/>
      <c r="D200" s="54"/>
      <c r="E200" s="54"/>
      <c r="F200" s="54"/>
      <c r="I200" s="54"/>
    </row>
    <row r="201">
      <c r="B201" s="54"/>
      <c r="D201" s="54"/>
      <c r="E201" s="54"/>
      <c r="F201" s="54"/>
      <c r="I201" s="54"/>
    </row>
    <row r="202">
      <c r="B202" s="54"/>
      <c r="D202" s="54"/>
      <c r="E202" s="54"/>
      <c r="F202" s="54"/>
      <c r="I202" s="54"/>
    </row>
    <row r="203">
      <c r="B203" s="54"/>
      <c r="D203" s="54"/>
      <c r="E203" s="54"/>
      <c r="F203" s="54"/>
      <c r="I203" s="54"/>
    </row>
    <row r="204">
      <c r="B204" s="54"/>
      <c r="D204" s="54"/>
      <c r="E204" s="54"/>
      <c r="F204" s="54"/>
      <c r="I204" s="54"/>
    </row>
    <row r="205">
      <c r="B205" s="54"/>
      <c r="D205" s="54"/>
      <c r="E205" s="54"/>
      <c r="F205" s="54"/>
      <c r="I205" s="54"/>
    </row>
    <row r="206">
      <c r="B206" s="54"/>
      <c r="D206" s="54"/>
      <c r="E206" s="54"/>
      <c r="F206" s="54"/>
      <c r="I206" s="54"/>
    </row>
    <row r="207">
      <c r="B207" s="54"/>
      <c r="D207" s="54"/>
      <c r="E207" s="54"/>
      <c r="F207" s="54"/>
      <c r="I207" s="54"/>
    </row>
    <row r="208">
      <c r="B208" s="54"/>
      <c r="D208" s="54"/>
      <c r="E208" s="54"/>
      <c r="F208" s="54"/>
      <c r="I208" s="54"/>
    </row>
    <row r="209">
      <c r="B209" s="54"/>
      <c r="D209" s="54"/>
      <c r="E209" s="54"/>
      <c r="F209" s="54"/>
      <c r="I209" s="54"/>
    </row>
    <row r="210">
      <c r="B210" s="54"/>
      <c r="D210" s="54"/>
      <c r="E210" s="54"/>
      <c r="F210" s="54"/>
      <c r="I210" s="54"/>
    </row>
    <row r="211">
      <c r="B211" s="54"/>
      <c r="D211" s="54"/>
      <c r="E211" s="54"/>
      <c r="F211" s="54"/>
      <c r="I211" s="54"/>
    </row>
    <row r="212">
      <c r="B212" s="54"/>
      <c r="D212" s="54"/>
      <c r="E212" s="54"/>
      <c r="F212" s="54"/>
      <c r="I212" s="54"/>
    </row>
    <row r="213">
      <c r="B213" s="54"/>
      <c r="D213" s="54"/>
      <c r="E213" s="54"/>
      <c r="F213" s="54"/>
      <c r="I213" s="54"/>
    </row>
    <row r="214">
      <c r="B214" s="54"/>
      <c r="D214" s="54"/>
      <c r="E214" s="54"/>
      <c r="F214" s="54"/>
      <c r="I214" s="54"/>
    </row>
    <row r="215">
      <c r="B215" s="54"/>
      <c r="D215" s="54"/>
      <c r="E215" s="54"/>
      <c r="F215" s="54"/>
      <c r="I215" s="54"/>
    </row>
    <row r="216">
      <c r="B216" s="54"/>
      <c r="D216" s="54"/>
      <c r="E216" s="54"/>
      <c r="F216" s="54"/>
      <c r="I216" s="54"/>
    </row>
    <row r="217">
      <c r="B217" s="54"/>
      <c r="D217" s="54"/>
      <c r="E217" s="54"/>
      <c r="F217" s="54"/>
      <c r="I217" s="54"/>
    </row>
    <row r="218">
      <c r="B218" s="54"/>
      <c r="D218" s="54"/>
      <c r="E218" s="54"/>
      <c r="F218" s="54"/>
      <c r="I218" s="54"/>
    </row>
    <row r="219">
      <c r="B219" s="54"/>
      <c r="D219" s="54"/>
      <c r="E219" s="54"/>
      <c r="F219" s="54"/>
      <c r="I219" s="54"/>
    </row>
    <row r="220">
      <c r="B220" s="54"/>
      <c r="D220" s="54"/>
      <c r="E220" s="54"/>
      <c r="F220" s="54"/>
      <c r="I220" s="54"/>
    </row>
    <row r="221">
      <c r="B221" s="54"/>
      <c r="D221" s="54"/>
      <c r="E221" s="54"/>
      <c r="F221" s="54"/>
      <c r="I221" s="54"/>
    </row>
    <row r="222">
      <c r="B222" s="54"/>
      <c r="D222" s="54"/>
      <c r="E222" s="54"/>
      <c r="F222" s="54"/>
      <c r="I222" s="54"/>
    </row>
    <row r="223">
      <c r="B223" s="54"/>
      <c r="D223" s="54"/>
      <c r="E223" s="54"/>
      <c r="F223" s="54"/>
      <c r="I223" s="54"/>
    </row>
    <row r="224">
      <c r="B224" s="54"/>
      <c r="D224" s="54"/>
      <c r="E224" s="54"/>
      <c r="F224" s="54"/>
      <c r="I224" s="54"/>
    </row>
    <row r="225">
      <c r="B225" s="54"/>
      <c r="D225" s="54"/>
      <c r="E225" s="54"/>
      <c r="F225" s="54"/>
      <c r="I225" s="54"/>
    </row>
    <row r="226">
      <c r="B226" s="54"/>
      <c r="D226" s="54"/>
      <c r="E226" s="54"/>
      <c r="F226" s="54"/>
      <c r="I226" s="54"/>
    </row>
    <row r="227">
      <c r="B227" s="54"/>
      <c r="D227" s="54"/>
      <c r="E227" s="54"/>
      <c r="F227" s="54"/>
      <c r="I227" s="54"/>
    </row>
    <row r="228">
      <c r="B228" s="54"/>
      <c r="D228" s="54"/>
      <c r="E228" s="54"/>
      <c r="F228" s="54"/>
      <c r="I228" s="54"/>
    </row>
    <row r="229">
      <c r="B229" s="54"/>
      <c r="D229" s="54"/>
      <c r="E229" s="54"/>
      <c r="F229" s="54"/>
      <c r="I229" s="54"/>
    </row>
    <row r="230">
      <c r="B230" s="54"/>
      <c r="D230" s="54"/>
      <c r="E230" s="54"/>
      <c r="F230" s="54"/>
      <c r="I230" s="54"/>
    </row>
    <row r="231">
      <c r="B231" s="54"/>
      <c r="D231" s="54"/>
      <c r="E231" s="54"/>
      <c r="F231" s="54"/>
      <c r="I231" s="54"/>
    </row>
    <row r="232">
      <c r="B232" s="54"/>
      <c r="D232" s="54"/>
      <c r="E232" s="54"/>
      <c r="F232" s="54"/>
      <c r="I232" s="54"/>
    </row>
    <row r="233">
      <c r="B233" s="54"/>
      <c r="D233" s="54"/>
      <c r="E233" s="54"/>
      <c r="F233" s="54"/>
      <c r="I233" s="54"/>
    </row>
    <row r="234">
      <c r="B234" s="54"/>
      <c r="D234" s="54"/>
      <c r="E234" s="54"/>
      <c r="F234" s="54"/>
      <c r="I234" s="54"/>
    </row>
    <row r="235">
      <c r="B235" s="54"/>
      <c r="D235" s="54"/>
      <c r="E235" s="54"/>
      <c r="F235" s="54"/>
      <c r="I235" s="54"/>
    </row>
    <row r="236">
      <c r="B236" s="54"/>
      <c r="D236" s="54"/>
      <c r="E236" s="54"/>
      <c r="F236" s="54"/>
      <c r="I236" s="54"/>
    </row>
    <row r="237">
      <c r="B237" s="54"/>
      <c r="D237" s="54"/>
      <c r="E237" s="54"/>
      <c r="F237" s="54"/>
      <c r="I237" s="54"/>
    </row>
    <row r="238">
      <c r="B238" s="54"/>
      <c r="D238" s="54"/>
      <c r="E238" s="54"/>
      <c r="F238" s="54"/>
      <c r="I238" s="54"/>
    </row>
    <row r="239">
      <c r="B239" s="54"/>
      <c r="D239" s="54"/>
      <c r="E239" s="54"/>
      <c r="F239" s="54"/>
      <c r="I239" s="54"/>
    </row>
    <row r="240">
      <c r="B240" s="54"/>
      <c r="D240" s="54"/>
      <c r="E240" s="54"/>
      <c r="F240" s="54"/>
      <c r="I240" s="54"/>
    </row>
    <row r="241">
      <c r="B241" s="54"/>
      <c r="D241" s="54"/>
      <c r="E241" s="54"/>
      <c r="F241" s="54"/>
      <c r="I241" s="54"/>
    </row>
    <row r="242">
      <c r="B242" s="54"/>
      <c r="D242" s="54"/>
      <c r="E242" s="54"/>
      <c r="F242" s="54"/>
      <c r="I242" s="54"/>
    </row>
    <row r="243">
      <c r="B243" s="54"/>
      <c r="D243" s="54"/>
      <c r="E243" s="54"/>
      <c r="F243" s="54"/>
      <c r="I243" s="54"/>
    </row>
    <row r="244">
      <c r="B244" s="54"/>
      <c r="D244" s="54"/>
      <c r="E244" s="54"/>
      <c r="F244" s="54"/>
      <c r="I244" s="54"/>
    </row>
    <row r="245">
      <c r="B245" s="54"/>
      <c r="D245" s="54"/>
      <c r="E245" s="54"/>
      <c r="F245" s="54"/>
      <c r="I245" s="54"/>
    </row>
    <row r="246">
      <c r="B246" s="54"/>
      <c r="D246" s="54"/>
      <c r="E246" s="54"/>
      <c r="F246" s="54"/>
      <c r="I246" s="54"/>
    </row>
    <row r="247">
      <c r="B247" s="54"/>
      <c r="D247" s="54"/>
      <c r="E247" s="54"/>
      <c r="F247" s="54"/>
      <c r="I247" s="54"/>
    </row>
    <row r="248">
      <c r="B248" s="54"/>
      <c r="D248" s="54"/>
      <c r="E248" s="54"/>
      <c r="F248" s="54"/>
      <c r="I248" s="54"/>
    </row>
    <row r="249">
      <c r="B249" s="54"/>
      <c r="D249" s="54"/>
      <c r="E249" s="54"/>
      <c r="F249" s="54"/>
      <c r="I249" s="54"/>
    </row>
    <row r="250">
      <c r="B250" s="54"/>
      <c r="D250" s="54"/>
      <c r="E250" s="54"/>
      <c r="F250" s="54"/>
      <c r="I250" s="54"/>
    </row>
    <row r="251">
      <c r="B251" s="54"/>
      <c r="D251" s="54"/>
      <c r="E251" s="54"/>
      <c r="F251" s="54"/>
      <c r="I251" s="54"/>
    </row>
    <row r="252">
      <c r="B252" s="54"/>
      <c r="D252" s="54"/>
      <c r="E252" s="54"/>
      <c r="F252" s="54"/>
      <c r="I252" s="54"/>
    </row>
    <row r="253">
      <c r="B253" s="54"/>
      <c r="D253" s="54"/>
      <c r="E253" s="54"/>
      <c r="F253" s="54"/>
      <c r="I253" s="54"/>
    </row>
    <row r="254">
      <c r="B254" s="54"/>
      <c r="D254" s="54"/>
      <c r="E254" s="54"/>
      <c r="F254" s="54"/>
      <c r="I254" s="54"/>
    </row>
    <row r="255">
      <c r="B255" s="54"/>
      <c r="D255" s="54"/>
      <c r="E255" s="54"/>
      <c r="F255" s="54"/>
      <c r="I255" s="54"/>
    </row>
    <row r="256">
      <c r="B256" s="54"/>
      <c r="D256" s="54"/>
      <c r="E256" s="54"/>
      <c r="F256" s="54"/>
      <c r="I256" s="54"/>
    </row>
    <row r="257">
      <c r="B257" s="54"/>
      <c r="D257" s="54"/>
      <c r="E257" s="54"/>
      <c r="F257" s="54"/>
      <c r="I257" s="54"/>
    </row>
    <row r="258">
      <c r="B258" s="54"/>
      <c r="D258" s="54"/>
      <c r="E258" s="54"/>
      <c r="F258" s="54"/>
      <c r="I258" s="54"/>
    </row>
    <row r="259">
      <c r="B259" s="54"/>
      <c r="D259" s="54"/>
      <c r="E259" s="54"/>
      <c r="F259" s="54"/>
      <c r="I259" s="54"/>
    </row>
    <row r="260">
      <c r="B260" s="54"/>
      <c r="D260" s="54"/>
      <c r="E260" s="54"/>
      <c r="F260" s="54"/>
      <c r="I260" s="54"/>
    </row>
    <row r="261">
      <c r="B261" s="54"/>
      <c r="D261" s="54"/>
      <c r="E261" s="54"/>
      <c r="F261" s="54"/>
      <c r="I261" s="54"/>
    </row>
    <row r="262">
      <c r="B262" s="54"/>
      <c r="D262" s="54"/>
      <c r="E262" s="54"/>
      <c r="F262" s="54"/>
      <c r="I262" s="54"/>
    </row>
    <row r="263">
      <c r="B263" s="54"/>
      <c r="D263" s="54"/>
      <c r="E263" s="54"/>
      <c r="F263" s="54"/>
      <c r="I263" s="54"/>
    </row>
    <row r="264">
      <c r="B264" s="54"/>
      <c r="D264" s="54"/>
      <c r="E264" s="54"/>
      <c r="F264" s="54"/>
      <c r="I264" s="54"/>
    </row>
    <row r="265">
      <c r="B265" s="54"/>
      <c r="D265" s="54"/>
      <c r="E265" s="54"/>
      <c r="F265" s="54"/>
      <c r="I265" s="54"/>
    </row>
    <row r="266">
      <c r="B266" s="54"/>
      <c r="D266" s="54"/>
      <c r="E266" s="54"/>
      <c r="F266" s="54"/>
      <c r="I266" s="54"/>
    </row>
    <row r="267">
      <c r="B267" s="54"/>
      <c r="D267" s="54"/>
      <c r="E267" s="54"/>
      <c r="F267" s="54"/>
      <c r="I267" s="54"/>
    </row>
    <row r="268">
      <c r="B268" s="54"/>
      <c r="D268" s="54"/>
      <c r="E268" s="54"/>
      <c r="F268" s="54"/>
      <c r="I268" s="54"/>
    </row>
    <row r="269">
      <c r="B269" s="54"/>
      <c r="D269" s="54"/>
      <c r="E269" s="54"/>
      <c r="F269" s="54"/>
      <c r="I269" s="54"/>
    </row>
    <row r="270">
      <c r="B270" s="54"/>
      <c r="D270" s="54"/>
      <c r="E270" s="54"/>
      <c r="F270" s="54"/>
      <c r="I270" s="54"/>
    </row>
    <row r="271">
      <c r="B271" s="54"/>
      <c r="D271" s="54"/>
      <c r="E271" s="54"/>
      <c r="F271" s="54"/>
      <c r="I271" s="54"/>
    </row>
    <row r="272">
      <c r="B272" s="54"/>
      <c r="D272" s="54"/>
      <c r="E272" s="54"/>
      <c r="F272" s="54"/>
      <c r="I272" s="54"/>
    </row>
    <row r="273">
      <c r="B273" s="54"/>
      <c r="D273" s="54"/>
      <c r="E273" s="54"/>
      <c r="F273" s="54"/>
      <c r="I273" s="54"/>
    </row>
    <row r="274">
      <c r="B274" s="54"/>
      <c r="D274" s="54"/>
      <c r="E274" s="54"/>
      <c r="F274" s="54"/>
      <c r="I274" s="54"/>
    </row>
    <row r="275">
      <c r="B275" s="54"/>
      <c r="D275" s="54"/>
      <c r="E275" s="54"/>
      <c r="F275" s="54"/>
      <c r="I275" s="54"/>
    </row>
    <row r="276">
      <c r="B276" s="54"/>
      <c r="D276" s="54"/>
      <c r="E276" s="54"/>
      <c r="F276" s="54"/>
      <c r="I276" s="54"/>
    </row>
    <row r="277">
      <c r="B277" s="54"/>
      <c r="D277" s="54"/>
      <c r="E277" s="54"/>
      <c r="F277" s="54"/>
      <c r="I277" s="54"/>
    </row>
    <row r="278">
      <c r="B278" s="54"/>
      <c r="D278" s="54"/>
      <c r="E278" s="54"/>
      <c r="F278" s="54"/>
      <c r="I278" s="54"/>
    </row>
    <row r="279">
      <c r="B279" s="54"/>
      <c r="D279" s="54"/>
      <c r="E279" s="54"/>
      <c r="F279" s="54"/>
      <c r="I279" s="54"/>
    </row>
    <row r="280">
      <c r="B280" s="54"/>
      <c r="D280" s="54"/>
      <c r="E280" s="54"/>
      <c r="F280" s="54"/>
      <c r="I280" s="54"/>
    </row>
    <row r="281">
      <c r="B281" s="54"/>
      <c r="D281" s="54"/>
      <c r="E281" s="54"/>
      <c r="F281" s="54"/>
      <c r="I281" s="54"/>
    </row>
    <row r="282">
      <c r="B282" s="54"/>
      <c r="D282" s="54"/>
      <c r="E282" s="54"/>
      <c r="F282" s="54"/>
      <c r="I282" s="54"/>
    </row>
    <row r="283">
      <c r="B283" s="54"/>
      <c r="D283" s="54"/>
      <c r="E283" s="54"/>
      <c r="F283" s="54"/>
      <c r="I283" s="54"/>
    </row>
    <row r="284">
      <c r="B284" s="54"/>
      <c r="D284" s="54"/>
      <c r="E284" s="54"/>
      <c r="F284" s="54"/>
      <c r="I284" s="54"/>
    </row>
    <row r="285">
      <c r="B285" s="54"/>
      <c r="D285" s="54"/>
      <c r="E285" s="54"/>
      <c r="F285" s="54"/>
      <c r="I285" s="54"/>
    </row>
    <row r="286">
      <c r="B286" s="54"/>
      <c r="D286" s="54"/>
      <c r="E286" s="54"/>
      <c r="F286" s="54"/>
      <c r="I286" s="54"/>
    </row>
    <row r="287">
      <c r="B287" s="54"/>
      <c r="D287" s="54"/>
      <c r="E287" s="54"/>
      <c r="F287" s="54"/>
      <c r="I287" s="54"/>
    </row>
    <row r="288">
      <c r="B288" s="54"/>
      <c r="D288" s="54"/>
      <c r="E288" s="54"/>
      <c r="F288" s="54"/>
      <c r="I288" s="54"/>
    </row>
    <row r="289">
      <c r="B289" s="54"/>
      <c r="D289" s="54"/>
      <c r="E289" s="54"/>
      <c r="F289" s="54"/>
      <c r="I289" s="54"/>
    </row>
    <row r="290">
      <c r="B290" s="54"/>
      <c r="D290" s="54"/>
      <c r="E290" s="54"/>
      <c r="F290" s="54"/>
      <c r="I290" s="54"/>
    </row>
    <row r="291">
      <c r="B291" s="54"/>
      <c r="D291" s="54"/>
      <c r="E291" s="54"/>
      <c r="F291" s="54"/>
      <c r="I291" s="54"/>
    </row>
    <row r="292">
      <c r="B292" s="54"/>
      <c r="D292" s="54"/>
      <c r="E292" s="54"/>
      <c r="F292" s="54"/>
      <c r="I292" s="54"/>
    </row>
    <row r="293">
      <c r="B293" s="54"/>
      <c r="D293" s="54"/>
      <c r="E293" s="54"/>
      <c r="F293" s="54"/>
      <c r="I293" s="54"/>
    </row>
    <row r="294">
      <c r="B294" s="54"/>
      <c r="D294" s="54"/>
      <c r="E294" s="54"/>
      <c r="F294" s="54"/>
      <c r="I294" s="54"/>
    </row>
    <row r="295">
      <c r="B295" s="54"/>
      <c r="D295" s="54"/>
      <c r="E295" s="54"/>
      <c r="F295" s="54"/>
      <c r="I295" s="54"/>
    </row>
    <row r="296">
      <c r="B296" s="54"/>
      <c r="D296" s="54"/>
      <c r="E296" s="54"/>
      <c r="F296" s="54"/>
      <c r="I296" s="54"/>
    </row>
    <row r="297">
      <c r="B297" s="54"/>
      <c r="D297" s="54"/>
      <c r="E297" s="54"/>
      <c r="F297" s="54"/>
      <c r="I297" s="54"/>
    </row>
    <row r="298">
      <c r="B298" s="54"/>
      <c r="D298" s="54"/>
      <c r="E298" s="54"/>
      <c r="F298" s="54"/>
      <c r="I298" s="54"/>
    </row>
    <row r="299">
      <c r="B299" s="54"/>
      <c r="D299" s="54"/>
      <c r="E299" s="54"/>
      <c r="F299" s="54"/>
      <c r="I299" s="54"/>
    </row>
    <row r="300">
      <c r="B300" s="54"/>
      <c r="D300" s="54"/>
      <c r="E300" s="54"/>
      <c r="F300" s="54"/>
      <c r="I300" s="54"/>
    </row>
    <row r="301">
      <c r="B301" s="54"/>
      <c r="D301" s="54"/>
      <c r="E301" s="54"/>
      <c r="F301" s="54"/>
      <c r="I301" s="54"/>
    </row>
    <row r="302">
      <c r="B302" s="54"/>
      <c r="D302" s="54"/>
      <c r="E302" s="54"/>
      <c r="F302" s="54"/>
      <c r="I302" s="54"/>
    </row>
    <row r="303">
      <c r="B303" s="54"/>
      <c r="D303" s="54"/>
      <c r="E303" s="54"/>
      <c r="F303" s="54"/>
      <c r="I303" s="54"/>
    </row>
    <row r="304">
      <c r="B304" s="54"/>
      <c r="D304" s="54"/>
      <c r="E304" s="54"/>
      <c r="F304" s="54"/>
      <c r="I304" s="54"/>
    </row>
    <row r="305">
      <c r="B305" s="54"/>
      <c r="D305" s="54"/>
      <c r="E305" s="54"/>
      <c r="F305" s="54"/>
      <c r="I305" s="54"/>
    </row>
    <row r="306">
      <c r="B306" s="54"/>
      <c r="D306" s="54"/>
      <c r="E306" s="54"/>
      <c r="F306" s="54"/>
      <c r="I306" s="54"/>
    </row>
    <row r="307">
      <c r="B307" s="54"/>
      <c r="D307" s="54"/>
      <c r="E307" s="54"/>
      <c r="F307" s="54"/>
      <c r="I307" s="54"/>
    </row>
    <row r="308">
      <c r="B308" s="54"/>
      <c r="D308" s="54"/>
      <c r="E308" s="54"/>
      <c r="F308" s="54"/>
      <c r="I308" s="54"/>
    </row>
    <row r="309">
      <c r="B309" s="54"/>
      <c r="D309" s="54"/>
      <c r="E309" s="54"/>
      <c r="F309" s="54"/>
      <c r="I309" s="54"/>
    </row>
    <row r="310">
      <c r="B310" s="54"/>
      <c r="D310" s="54"/>
      <c r="E310" s="54"/>
      <c r="F310" s="54"/>
      <c r="I310" s="54"/>
    </row>
    <row r="311">
      <c r="B311" s="54"/>
      <c r="D311" s="54"/>
      <c r="E311" s="54"/>
      <c r="F311" s="54"/>
      <c r="I311" s="54"/>
    </row>
    <row r="312">
      <c r="B312" s="54"/>
      <c r="D312" s="54"/>
      <c r="E312" s="54"/>
      <c r="F312" s="54"/>
      <c r="I312" s="54"/>
    </row>
    <row r="313">
      <c r="B313" s="54"/>
      <c r="D313" s="54"/>
      <c r="E313" s="54"/>
      <c r="F313" s="54"/>
      <c r="I313" s="54"/>
    </row>
    <row r="314">
      <c r="B314" s="54"/>
      <c r="D314" s="54"/>
      <c r="E314" s="54"/>
      <c r="F314" s="54"/>
      <c r="I314" s="54"/>
    </row>
    <row r="315">
      <c r="B315" s="54"/>
      <c r="D315" s="54"/>
      <c r="E315" s="54"/>
      <c r="F315" s="54"/>
      <c r="I315" s="54"/>
    </row>
    <row r="316">
      <c r="B316" s="54"/>
      <c r="D316" s="54"/>
      <c r="E316" s="54"/>
      <c r="F316" s="54"/>
      <c r="I316" s="54"/>
    </row>
    <row r="317">
      <c r="B317" s="54"/>
      <c r="D317" s="54"/>
      <c r="E317" s="54"/>
      <c r="F317" s="54"/>
      <c r="I317" s="54"/>
    </row>
    <row r="318">
      <c r="B318" s="54"/>
      <c r="D318" s="54"/>
      <c r="E318" s="54"/>
      <c r="F318" s="54"/>
      <c r="I318" s="54"/>
    </row>
    <row r="319">
      <c r="B319" s="54"/>
      <c r="D319" s="54"/>
      <c r="E319" s="54"/>
      <c r="F319" s="54"/>
      <c r="I319" s="54"/>
    </row>
    <row r="320">
      <c r="B320" s="54"/>
      <c r="D320" s="54"/>
      <c r="E320" s="54"/>
      <c r="F320" s="54"/>
      <c r="I320" s="54"/>
    </row>
    <row r="321">
      <c r="B321" s="54"/>
      <c r="D321" s="54"/>
      <c r="E321" s="54"/>
      <c r="F321" s="54"/>
      <c r="I321" s="54"/>
    </row>
    <row r="322">
      <c r="B322" s="54"/>
      <c r="D322" s="54"/>
      <c r="E322" s="54"/>
      <c r="F322" s="54"/>
      <c r="I322" s="54"/>
    </row>
    <row r="323">
      <c r="B323" s="54"/>
      <c r="D323" s="54"/>
      <c r="E323" s="54"/>
      <c r="F323" s="54"/>
      <c r="I323" s="54"/>
    </row>
    <row r="324">
      <c r="B324" s="54"/>
      <c r="D324" s="54"/>
      <c r="E324" s="54"/>
      <c r="F324" s="54"/>
      <c r="I324" s="54"/>
    </row>
    <row r="325">
      <c r="B325" s="54"/>
      <c r="D325" s="54"/>
      <c r="E325" s="54"/>
      <c r="F325" s="54"/>
      <c r="I325" s="54"/>
    </row>
    <row r="326">
      <c r="B326" s="54"/>
      <c r="D326" s="54"/>
      <c r="E326" s="54"/>
      <c r="F326" s="54"/>
      <c r="I326" s="54"/>
    </row>
    <row r="327">
      <c r="B327" s="54"/>
      <c r="D327" s="54"/>
      <c r="E327" s="54"/>
      <c r="F327" s="54"/>
      <c r="I327" s="54"/>
    </row>
    <row r="328">
      <c r="B328" s="54"/>
      <c r="D328" s="54"/>
      <c r="E328" s="54"/>
      <c r="F328" s="54"/>
      <c r="I328" s="54"/>
    </row>
    <row r="329">
      <c r="B329" s="54"/>
      <c r="D329" s="54"/>
      <c r="E329" s="54"/>
      <c r="F329" s="54"/>
      <c r="I329" s="54"/>
    </row>
    <row r="330">
      <c r="B330" s="54"/>
      <c r="D330" s="54"/>
      <c r="E330" s="54"/>
      <c r="F330" s="54"/>
      <c r="I330" s="54"/>
    </row>
    <row r="331">
      <c r="B331" s="54"/>
      <c r="D331" s="54"/>
      <c r="E331" s="54"/>
      <c r="F331" s="54"/>
      <c r="I331" s="54"/>
    </row>
    <row r="332">
      <c r="B332" s="54"/>
      <c r="D332" s="54"/>
      <c r="E332" s="54"/>
      <c r="F332" s="54"/>
      <c r="I332" s="54"/>
    </row>
    <row r="333">
      <c r="B333" s="54"/>
      <c r="D333" s="54"/>
      <c r="E333" s="54"/>
      <c r="F333" s="54"/>
      <c r="I333" s="54"/>
    </row>
    <row r="334">
      <c r="B334" s="54"/>
      <c r="D334" s="54"/>
      <c r="E334" s="54"/>
      <c r="F334" s="54"/>
      <c r="I334" s="54"/>
    </row>
    <row r="335">
      <c r="B335" s="54"/>
      <c r="D335" s="54"/>
      <c r="E335" s="54"/>
      <c r="F335" s="54"/>
      <c r="I335" s="54"/>
    </row>
    <row r="336">
      <c r="B336" s="54"/>
      <c r="D336" s="54"/>
      <c r="E336" s="54"/>
      <c r="F336" s="54"/>
      <c r="I336" s="54"/>
    </row>
    <row r="337">
      <c r="B337" s="54"/>
      <c r="D337" s="54"/>
      <c r="E337" s="54"/>
      <c r="F337" s="54"/>
      <c r="I337" s="54"/>
    </row>
    <row r="338">
      <c r="B338" s="54"/>
      <c r="D338" s="54"/>
      <c r="E338" s="54"/>
      <c r="F338" s="54"/>
      <c r="I338" s="54"/>
    </row>
    <row r="339">
      <c r="B339" s="54"/>
      <c r="D339" s="54"/>
      <c r="E339" s="54"/>
      <c r="F339" s="54"/>
      <c r="I339" s="54"/>
    </row>
    <row r="340">
      <c r="B340" s="54"/>
      <c r="D340" s="54"/>
      <c r="E340" s="54"/>
      <c r="F340" s="54"/>
      <c r="I340" s="54"/>
    </row>
    <row r="341">
      <c r="B341" s="54"/>
      <c r="D341" s="54"/>
      <c r="E341" s="54"/>
      <c r="F341" s="54"/>
      <c r="I341" s="54"/>
    </row>
    <row r="342">
      <c r="B342" s="54"/>
      <c r="D342" s="54"/>
      <c r="E342" s="54"/>
      <c r="F342" s="54"/>
      <c r="I342" s="54"/>
    </row>
    <row r="343">
      <c r="B343" s="54"/>
      <c r="D343" s="54"/>
      <c r="E343" s="54"/>
      <c r="F343" s="54"/>
      <c r="I343" s="54"/>
    </row>
    <row r="344">
      <c r="B344" s="54"/>
      <c r="D344" s="54"/>
      <c r="E344" s="54"/>
      <c r="F344" s="54"/>
      <c r="I344" s="54"/>
    </row>
    <row r="345">
      <c r="B345" s="54"/>
      <c r="D345" s="54"/>
      <c r="E345" s="54"/>
      <c r="F345" s="54"/>
      <c r="I345" s="54"/>
    </row>
    <row r="346">
      <c r="B346" s="54"/>
      <c r="D346" s="54"/>
      <c r="E346" s="54"/>
      <c r="F346" s="54"/>
      <c r="I346" s="54"/>
    </row>
    <row r="347">
      <c r="B347" s="54"/>
      <c r="D347" s="54"/>
      <c r="E347" s="54"/>
      <c r="F347" s="54"/>
      <c r="I347" s="54"/>
    </row>
    <row r="348">
      <c r="B348" s="54"/>
      <c r="D348" s="54"/>
      <c r="E348" s="54"/>
      <c r="F348" s="54"/>
      <c r="I348" s="54"/>
    </row>
    <row r="349">
      <c r="B349" s="54"/>
      <c r="D349" s="54"/>
      <c r="E349" s="54"/>
      <c r="F349" s="54"/>
      <c r="I349" s="54"/>
    </row>
    <row r="350">
      <c r="B350" s="54"/>
      <c r="D350" s="54"/>
      <c r="E350" s="54"/>
      <c r="F350" s="54"/>
      <c r="I350" s="54"/>
    </row>
    <row r="351">
      <c r="B351" s="54"/>
      <c r="D351" s="54"/>
      <c r="E351" s="54"/>
      <c r="F351" s="54"/>
      <c r="I351" s="54"/>
    </row>
    <row r="352">
      <c r="B352" s="54"/>
      <c r="D352" s="54"/>
      <c r="E352" s="54"/>
      <c r="F352" s="54"/>
      <c r="I352" s="54"/>
    </row>
    <row r="353">
      <c r="B353" s="54"/>
      <c r="D353" s="54"/>
      <c r="E353" s="54"/>
      <c r="F353" s="54"/>
      <c r="I353" s="54"/>
    </row>
    <row r="354">
      <c r="B354" s="54"/>
      <c r="D354" s="54"/>
      <c r="E354" s="54"/>
      <c r="F354" s="54"/>
      <c r="I354" s="54"/>
    </row>
    <row r="355">
      <c r="B355" s="54"/>
      <c r="D355" s="54"/>
      <c r="E355" s="54"/>
      <c r="F355" s="54"/>
      <c r="I355" s="54"/>
    </row>
    <row r="356">
      <c r="B356" s="54"/>
      <c r="D356" s="54"/>
      <c r="E356" s="54"/>
      <c r="F356" s="54"/>
      <c r="I356" s="54"/>
    </row>
    <row r="357">
      <c r="B357" s="54"/>
      <c r="D357" s="54"/>
      <c r="E357" s="54"/>
      <c r="F357" s="54"/>
      <c r="I357" s="54"/>
    </row>
    <row r="358">
      <c r="B358" s="54"/>
      <c r="D358" s="54"/>
      <c r="E358" s="54"/>
      <c r="F358" s="54"/>
      <c r="I358" s="54"/>
    </row>
    <row r="359">
      <c r="B359" s="54"/>
      <c r="D359" s="54"/>
      <c r="E359" s="54"/>
      <c r="F359" s="54"/>
      <c r="I359" s="54"/>
    </row>
    <row r="360">
      <c r="B360" s="54"/>
      <c r="D360" s="54"/>
      <c r="E360" s="54"/>
      <c r="F360" s="54"/>
      <c r="I360" s="54"/>
    </row>
    <row r="361">
      <c r="B361" s="54"/>
      <c r="D361" s="54"/>
      <c r="E361" s="54"/>
      <c r="F361" s="54"/>
      <c r="I361" s="54"/>
    </row>
    <row r="362">
      <c r="B362" s="54"/>
      <c r="D362" s="54"/>
      <c r="E362" s="54"/>
      <c r="F362" s="54"/>
      <c r="I362" s="54"/>
    </row>
    <row r="363">
      <c r="B363" s="54"/>
      <c r="D363" s="54"/>
      <c r="E363" s="54"/>
      <c r="F363" s="54"/>
      <c r="I363" s="54"/>
    </row>
    <row r="364">
      <c r="B364" s="54"/>
      <c r="D364" s="54"/>
      <c r="E364" s="54"/>
      <c r="F364" s="54"/>
      <c r="I364" s="54"/>
    </row>
    <row r="365">
      <c r="B365" s="54"/>
      <c r="D365" s="54"/>
      <c r="E365" s="54"/>
      <c r="F365" s="54"/>
      <c r="I365" s="54"/>
    </row>
    <row r="366">
      <c r="B366" s="54"/>
      <c r="D366" s="54"/>
      <c r="E366" s="54"/>
      <c r="F366" s="54"/>
      <c r="I366" s="54"/>
    </row>
    <row r="367">
      <c r="B367" s="54"/>
      <c r="D367" s="54"/>
      <c r="E367" s="54"/>
      <c r="F367" s="54"/>
      <c r="I367" s="54"/>
    </row>
    <row r="368">
      <c r="B368" s="54"/>
      <c r="D368" s="54"/>
      <c r="E368" s="54"/>
      <c r="F368" s="54"/>
      <c r="I368" s="54"/>
    </row>
    <row r="369">
      <c r="B369" s="54"/>
      <c r="D369" s="54"/>
      <c r="E369" s="54"/>
      <c r="F369" s="54"/>
      <c r="I369" s="54"/>
    </row>
    <row r="370">
      <c r="B370" s="54"/>
      <c r="D370" s="54"/>
      <c r="E370" s="54"/>
      <c r="F370" s="54"/>
      <c r="I370" s="54"/>
    </row>
    <row r="371">
      <c r="B371" s="54"/>
      <c r="D371" s="54"/>
      <c r="E371" s="54"/>
      <c r="F371" s="54"/>
      <c r="I371" s="54"/>
    </row>
    <row r="372">
      <c r="B372" s="54"/>
      <c r="D372" s="54"/>
      <c r="E372" s="54"/>
      <c r="F372" s="54"/>
      <c r="I372" s="54"/>
    </row>
    <row r="373">
      <c r="B373" s="54"/>
      <c r="D373" s="54"/>
      <c r="E373" s="54"/>
      <c r="F373" s="54"/>
      <c r="I373" s="54"/>
    </row>
    <row r="374">
      <c r="B374" s="54"/>
      <c r="D374" s="54"/>
      <c r="E374" s="54"/>
      <c r="F374" s="54"/>
      <c r="I374" s="54"/>
    </row>
    <row r="375">
      <c r="B375" s="54"/>
      <c r="D375" s="54"/>
      <c r="E375" s="54"/>
      <c r="F375" s="54"/>
      <c r="I375" s="54"/>
    </row>
    <row r="376">
      <c r="B376" s="54"/>
      <c r="D376" s="54"/>
      <c r="E376" s="54"/>
      <c r="F376" s="54"/>
      <c r="I376" s="54"/>
    </row>
    <row r="377">
      <c r="B377" s="54"/>
      <c r="D377" s="54"/>
      <c r="E377" s="54"/>
      <c r="F377" s="54"/>
      <c r="I377" s="54"/>
    </row>
    <row r="378">
      <c r="B378" s="54"/>
      <c r="D378" s="54"/>
      <c r="E378" s="54"/>
      <c r="F378" s="54"/>
      <c r="I378" s="54"/>
    </row>
    <row r="379">
      <c r="B379" s="54"/>
      <c r="D379" s="54"/>
      <c r="E379" s="54"/>
      <c r="F379" s="54"/>
      <c r="I379" s="54"/>
    </row>
    <row r="380">
      <c r="B380" s="54"/>
      <c r="D380" s="54"/>
      <c r="E380" s="54"/>
      <c r="F380" s="54"/>
      <c r="I380" s="54"/>
    </row>
    <row r="381">
      <c r="B381" s="54"/>
      <c r="D381" s="54"/>
      <c r="E381" s="54"/>
      <c r="F381" s="54"/>
      <c r="I381" s="54"/>
    </row>
    <row r="382">
      <c r="B382" s="54"/>
      <c r="D382" s="54"/>
      <c r="E382" s="54"/>
      <c r="F382" s="54"/>
      <c r="I382" s="54"/>
    </row>
    <row r="383">
      <c r="B383" s="54"/>
      <c r="D383" s="54"/>
      <c r="E383" s="54"/>
      <c r="F383" s="54"/>
      <c r="I383" s="54"/>
    </row>
    <row r="384">
      <c r="B384" s="54"/>
      <c r="D384" s="54"/>
      <c r="E384" s="54"/>
      <c r="F384" s="54"/>
      <c r="I384" s="54"/>
    </row>
    <row r="385">
      <c r="B385" s="54"/>
      <c r="D385" s="54"/>
      <c r="E385" s="54"/>
      <c r="F385" s="54"/>
      <c r="I385" s="54"/>
    </row>
    <row r="386">
      <c r="B386" s="54"/>
      <c r="D386" s="54"/>
      <c r="E386" s="54"/>
      <c r="F386" s="54"/>
      <c r="I386" s="54"/>
    </row>
    <row r="387">
      <c r="B387" s="54"/>
      <c r="D387" s="54"/>
      <c r="E387" s="54"/>
      <c r="F387" s="54"/>
      <c r="I387" s="54"/>
    </row>
    <row r="388">
      <c r="B388" s="54"/>
      <c r="D388" s="54"/>
      <c r="E388" s="54"/>
      <c r="F388" s="54"/>
      <c r="I388" s="54"/>
    </row>
    <row r="389">
      <c r="B389" s="54"/>
      <c r="D389" s="54"/>
      <c r="E389" s="54"/>
      <c r="F389" s="54"/>
      <c r="I389" s="54"/>
    </row>
    <row r="390">
      <c r="B390" s="54"/>
      <c r="D390" s="54"/>
      <c r="E390" s="54"/>
      <c r="F390" s="54"/>
      <c r="I390" s="54"/>
    </row>
    <row r="391">
      <c r="B391" s="54"/>
      <c r="D391" s="54"/>
      <c r="E391" s="54"/>
      <c r="F391" s="54"/>
      <c r="I391" s="54"/>
    </row>
    <row r="392">
      <c r="B392" s="54"/>
      <c r="D392" s="54"/>
      <c r="E392" s="54"/>
      <c r="F392" s="54"/>
      <c r="I392" s="54"/>
    </row>
    <row r="393">
      <c r="B393" s="54"/>
      <c r="D393" s="54"/>
      <c r="E393" s="54"/>
      <c r="F393" s="54"/>
      <c r="I393" s="54"/>
    </row>
    <row r="394">
      <c r="B394" s="54"/>
      <c r="D394" s="54"/>
      <c r="E394" s="54"/>
      <c r="F394" s="54"/>
      <c r="I394" s="54"/>
    </row>
    <row r="395">
      <c r="B395" s="54"/>
      <c r="D395" s="54"/>
      <c r="E395" s="54"/>
      <c r="F395" s="54"/>
      <c r="I395" s="54"/>
    </row>
    <row r="396">
      <c r="B396" s="54"/>
      <c r="D396" s="54"/>
      <c r="E396" s="54"/>
      <c r="F396" s="54"/>
      <c r="I396" s="54"/>
    </row>
    <row r="397">
      <c r="B397" s="54"/>
      <c r="D397" s="54"/>
      <c r="E397" s="54"/>
      <c r="F397" s="54"/>
      <c r="I397" s="54"/>
    </row>
    <row r="398">
      <c r="B398" s="54"/>
      <c r="D398" s="54"/>
      <c r="E398" s="54"/>
      <c r="F398" s="54"/>
      <c r="I398" s="54"/>
    </row>
    <row r="399">
      <c r="B399" s="54"/>
      <c r="D399" s="54"/>
      <c r="E399" s="54"/>
      <c r="F399" s="54"/>
      <c r="I399" s="54"/>
    </row>
    <row r="400">
      <c r="B400" s="54"/>
      <c r="D400" s="54"/>
      <c r="E400" s="54"/>
      <c r="F400" s="54"/>
      <c r="I400" s="54"/>
    </row>
    <row r="401">
      <c r="B401" s="54"/>
      <c r="D401" s="54"/>
      <c r="E401" s="54"/>
      <c r="F401" s="54"/>
      <c r="I401" s="54"/>
    </row>
    <row r="402">
      <c r="B402" s="54"/>
      <c r="D402" s="54"/>
      <c r="E402" s="54"/>
      <c r="F402" s="54"/>
      <c r="I402" s="54"/>
    </row>
    <row r="403">
      <c r="B403" s="54"/>
      <c r="D403" s="54"/>
      <c r="E403" s="54"/>
      <c r="F403" s="54"/>
      <c r="I403" s="54"/>
    </row>
    <row r="404">
      <c r="B404" s="54"/>
      <c r="D404" s="54"/>
      <c r="E404" s="54"/>
      <c r="F404" s="54"/>
      <c r="I404" s="54"/>
    </row>
    <row r="405">
      <c r="B405" s="54"/>
      <c r="D405" s="54"/>
      <c r="E405" s="54"/>
      <c r="F405" s="54"/>
      <c r="I405" s="54"/>
    </row>
    <row r="406">
      <c r="B406" s="54"/>
      <c r="D406" s="54"/>
      <c r="E406" s="54"/>
      <c r="F406" s="54"/>
      <c r="I406" s="54"/>
    </row>
    <row r="407">
      <c r="B407" s="54"/>
      <c r="D407" s="54"/>
      <c r="E407" s="54"/>
      <c r="F407" s="54"/>
      <c r="I407" s="54"/>
    </row>
    <row r="408">
      <c r="B408" s="54"/>
      <c r="D408" s="54"/>
      <c r="E408" s="54"/>
      <c r="F408" s="54"/>
      <c r="I408" s="54"/>
    </row>
    <row r="409">
      <c r="B409" s="54"/>
      <c r="D409" s="54"/>
      <c r="E409" s="54"/>
      <c r="F409" s="54"/>
      <c r="I409" s="54"/>
    </row>
    <row r="410">
      <c r="B410" s="54"/>
      <c r="D410" s="54"/>
      <c r="E410" s="54"/>
      <c r="F410" s="54"/>
      <c r="I410" s="54"/>
    </row>
    <row r="411">
      <c r="B411" s="54"/>
      <c r="D411" s="54"/>
      <c r="E411" s="54"/>
      <c r="F411" s="54"/>
      <c r="I411" s="54"/>
    </row>
    <row r="412">
      <c r="B412" s="54"/>
      <c r="D412" s="54"/>
      <c r="E412" s="54"/>
      <c r="F412" s="54"/>
      <c r="I412" s="54"/>
    </row>
    <row r="413">
      <c r="B413" s="54"/>
      <c r="D413" s="54"/>
      <c r="E413" s="54"/>
      <c r="F413" s="54"/>
      <c r="I413" s="54"/>
    </row>
    <row r="414">
      <c r="B414" s="54"/>
      <c r="D414" s="54"/>
      <c r="E414" s="54"/>
      <c r="F414" s="54"/>
      <c r="I414" s="54"/>
    </row>
    <row r="415">
      <c r="B415" s="54"/>
      <c r="D415" s="54"/>
      <c r="E415" s="54"/>
      <c r="F415" s="54"/>
      <c r="I415" s="54"/>
    </row>
    <row r="416">
      <c r="B416" s="54"/>
      <c r="D416" s="54"/>
      <c r="E416" s="54"/>
      <c r="F416" s="54"/>
      <c r="I416" s="54"/>
    </row>
    <row r="417">
      <c r="B417" s="54"/>
      <c r="D417" s="54"/>
      <c r="E417" s="54"/>
      <c r="F417" s="54"/>
      <c r="I417" s="54"/>
    </row>
    <row r="418">
      <c r="B418" s="54"/>
      <c r="D418" s="54"/>
      <c r="E418" s="54"/>
      <c r="F418" s="54"/>
      <c r="I418" s="54"/>
    </row>
    <row r="419">
      <c r="B419" s="54"/>
      <c r="D419" s="54"/>
      <c r="E419" s="54"/>
      <c r="F419" s="54"/>
      <c r="I419" s="54"/>
    </row>
    <row r="420">
      <c r="B420" s="54"/>
      <c r="D420" s="54"/>
      <c r="E420" s="54"/>
      <c r="F420" s="54"/>
      <c r="I420" s="54"/>
    </row>
    <row r="421">
      <c r="B421" s="54"/>
      <c r="D421" s="54"/>
      <c r="E421" s="54"/>
      <c r="F421" s="54"/>
      <c r="I421" s="54"/>
    </row>
    <row r="422">
      <c r="B422" s="54"/>
      <c r="D422" s="54"/>
      <c r="E422" s="54"/>
      <c r="F422" s="54"/>
      <c r="I422" s="54"/>
    </row>
    <row r="423">
      <c r="B423" s="54"/>
      <c r="D423" s="54"/>
      <c r="E423" s="54"/>
      <c r="F423" s="54"/>
      <c r="I423" s="54"/>
    </row>
    <row r="424">
      <c r="B424" s="54"/>
      <c r="D424" s="54"/>
      <c r="E424" s="54"/>
      <c r="F424" s="54"/>
      <c r="I424" s="54"/>
    </row>
    <row r="425">
      <c r="B425" s="54"/>
      <c r="D425" s="54"/>
      <c r="E425" s="54"/>
      <c r="F425" s="54"/>
      <c r="I425" s="54"/>
    </row>
    <row r="426">
      <c r="B426" s="54"/>
      <c r="D426" s="54"/>
      <c r="E426" s="54"/>
      <c r="F426" s="54"/>
      <c r="I426" s="54"/>
    </row>
    <row r="427">
      <c r="B427" s="54"/>
      <c r="D427" s="54"/>
      <c r="E427" s="54"/>
      <c r="F427" s="54"/>
      <c r="I427" s="54"/>
    </row>
    <row r="428">
      <c r="B428" s="54"/>
      <c r="D428" s="54"/>
      <c r="E428" s="54"/>
      <c r="F428" s="54"/>
      <c r="I428" s="54"/>
    </row>
    <row r="429">
      <c r="B429" s="54"/>
      <c r="D429" s="54"/>
      <c r="E429" s="54"/>
      <c r="F429" s="54"/>
      <c r="I429" s="54"/>
    </row>
    <row r="430">
      <c r="B430" s="54"/>
      <c r="D430" s="54"/>
      <c r="E430" s="54"/>
      <c r="F430" s="54"/>
      <c r="I430" s="54"/>
    </row>
    <row r="431">
      <c r="B431" s="54"/>
      <c r="D431" s="54"/>
      <c r="E431" s="54"/>
      <c r="F431" s="54"/>
      <c r="I431" s="54"/>
    </row>
    <row r="432">
      <c r="B432" s="54"/>
      <c r="D432" s="54"/>
      <c r="E432" s="54"/>
      <c r="F432" s="54"/>
      <c r="I432" s="54"/>
    </row>
    <row r="433">
      <c r="B433" s="54"/>
      <c r="D433" s="54"/>
      <c r="E433" s="54"/>
      <c r="F433" s="54"/>
      <c r="I433" s="54"/>
    </row>
    <row r="434">
      <c r="B434" s="54"/>
      <c r="D434" s="54"/>
      <c r="E434" s="54"/>
      <c r="F434" s="54"/>
      <c r="I434" s="54"/>
    </row>
    <row r="435">
      <c r="B435" s="54"/>
      <c r="D435" s="54"/>
      <c r="E435" s="54"/>
      <c r="F435" s="54"/>
      <c r="I435" s="54"/>
    </row>
    <row r="436">
      <c r="B436" s="54"/>
      <c r="D436" s="54"/>
      <c r="E436" s="54"/>
      <c r="F436" s="54"/>
      <c r="I436" s="54"/>
    </row>
    <row r="437">
      <c r="B437" s="54"/>
      <c r="D437" s="54"/>
      <c r="E437" s="54"/>
      <c r="F437" s="54"/>
      <c r="I437" s="54"/>
    </row>
    <row r="438">
      <c r="B438" s="54"/>
      <c r="D438" s="54"/>
      <c r="E438" s="54"/>
      <c r="F438" s="54"/>
      <c r="I438" s="54"/>
    </row>
    <row r="439">
      <c r="B439" s="54"/>
      <c r="D439" s="54"/>
      <c r="E439" s="54"/>
      <c r="F439" s="54"/>
      <c r="I439" s="54"/>
    </row>
    <row r="440">
      <c r="B440" s="54"/>
      <c r="D440" s="54"/>
      <c r="E440" s="54"/>
      <c r="F440" s="54"/>
      <c r="I440" s="54"/>
    </row>
    <row r="441">
      <c r="B441" s="54"/>
      <c r="D441" s="54"/>
      <c r="E441" s="54"/>
      <c r="F441" s="54"/>
      <c r="I441" s="54"/>
    </row>
    <row r="442">
      <c r="B442" s="54"/>
      <c r="D442" s="54"/>
      <c r="E442" s="54"/>
      <c r="F442" s="54"/>
      <c r="I442" s="54"/>
    </row>
    <row r="443">
      <c r="B443" s="54"/>
      <c r="D443" s="54"/>
      <c r="E443" s="54"/>
      <c r="F443" s="54"/>
      <c r="I443" s="54"/>
    </row>
    <row r="444">
      <c r="B444" s="54"/>
      <c r="D444" s="54"/>
      <c r="E444" s="54"/>
      <c r="F444" s="54"/>
      <c r="I444" s="54"/>
    </row>
    <row r="445">
      <c r="B445" s="54"/>
      <c r="D445" s="54"/>
      <c r="E445" s="54"/>
      <c r="F445" s="54"/>
      <c r="I445" s="54"/>
    </row>
    <row r="446">
      <c r="B446" s="54"/>
      <c r="D446" s="54"/>
      <c r="E446" s="54"/>
      <c r="F446" s="54"/>
      <c r="I446" s="54"/>
    </row>
    <row r="447">
      <c r="B447" s="54"/>
      <c r="D447" s="54"/>
      <c r="E447" s="54"/>
      <c r="F447" s="54"/>
      <c r="I447" s="54"/>
    </row>
    <row r="448">
      <c r="B448" s="54"/>
      <c r="D448" s="54"/>
      <c r="E448" s="54"/>
      <c r="F448" s="54"/>
      <c r="I448" s="54"/>
    </row>
    <row r="449">
      <c r="B449" s="54"/>
      <c r="D449" s="54"/>
      <c r="E449" s="54"/>
      <c r="F449" s="54"/>
      <c r="I449" s="54"/>
    </row>
    <row r="450">
      <c r="B450" s="54"/>
      <c r="D450" s="54"/>
      <c r="E450" s="54"/>
      <c r="F450" s="54"/>
      <c r="I450" s="54"/>
    </row>
    <row r="451">
      <c r="B451" s="54"/>
      <c r="D451" s="54"/>
      <c r="E451" s="54"/>
      <c r="F451" s="54"/>
      <c r="I451" s="54"/>
    </row>
    <row r="452">
      <c r="B452" s="54"/>
      <c r="D452" s="54"/>
      <c r="E452" s="54"/>
      <c r="F452" s="54"/>
      <c r="I452" s="54"/>
    </row>
    <row r="453">
      <c r="B453" s="54"/>
      <c r="D453" s="54"/>
      <c r="E453" s="54"/>
      <c r="F453" s="54"/>
      <c r="I453" s="54"/>
    </row>
    <row r="454">
      <c r="B454" s="54"/>
      <c r="D454" s="54"/>
      <c r="E454" s="54"/>
      <c r="F454" s="54"/>
      <c r="I454" s="54"/>
    </row>
    <row r="455">
      <c r="B455" s="54"/>
      <c r="D455" s="54"/>
      <c r="E455" s="54"/>
      <c r="F455" s="54"/>
      <c r="I455" s="54"/>
    </row>
    <row r="456">
      <c r="B456" s="54"/>
      <c r="D456" s="54"/>
      <c r="E456" s="54"/>
      <c r="F456" s="54"/>
      <c r="I456" s="54"/>
    </row>
    <row r="457">
      <c r="B457" s="54"/>
      <c r="D457" s="54"/>
      <c r="E457" s="54"/>
      <c r="F457" s="54"/>
      <c r="I457" s="54"/>
    </row>
    <row r="458">
      <c r="B458" s="54"/>
      <c r="D458" s="54"/>
      <c r="E458" s="54"/>
      <c r="F458" s="54"/>
      <c r="I458" s="54"/>
    </row>
    <row r="459">
      <c r="B459" s="54"/>
      <c r="D459" s="54"/>
      <c r="E459" s="54"/>
      <c r="F459" s="54"/>
      <c r="I459" s="54"/>
    </row>
    <row r="460">
      <c r="B460" s="54"/>
      <c r="D460" s="54"/>
      <c r="E460" s="54"/>
      <c r="F460" s="54"/>
      <c r="I460" s="54"/>
    </row>
    <row r="461">
      <c r="B461" s="54"/>
      <c r="D461" s="54"/>
      <c r="E461" s="54"/>
      <c r="F461" s="54"/>
      <c r="I461" s="54"/>
    </row>
    <row r="462">
      <c r="B462" s="54"/>
      <c r="D462" s="54"/>
      <c r="E462" s="54"/>
      <c r="F462" s="54"/>
      <c r="I462" s="54"/>
    </row>
    <row r="463">
      <c r="B463" s="54"/>
      <c r="D463" s="54"/>
      <c r="E463" s="54"/>
      <c r="F463" s="54"/>
      <c r="I463" s="54"/>
    </row>
    <row r="464">
      <c r="B464" s="54"/>
      <c r="D464" s="54"/>
      <c r="E464" s="54"/>
      <c r="F464" s="54"/>
      <c r="I464" s="54"/>
    </row>
    <row r="465">
      <c r="B465" s="54"/>
      <c r="D465" s="54"/>
      <c r="E465" s="54"/>
      <c r="F465" s="54"/>
      <c r="I465" s="54"/>
    </row>
    <row r="466">
      <c r="B466" s="54"/>
      <c r="D466" s="54"/>
      <c r="E466" s="54"/>
      <c r="F466" s="54"/>
      <c r="I466" s="54"/>
    </row>
    <row r="467">
      <c r="B467" s="54"/>
      <c r="D467" s="54"/>
      <c r="E467" s="54"/>
      <c r="F467" s="54"/>
      <c r="I467" s="54"/>
    </row>
    <row r="468">
      <c r="B468" s="54"/>
      <c r="D468" s="54"/>
      <c r="E468" s="54"/>
      <c r="F468" s="54"/>
      <c r="I468" s="54"/>
    </row>
    <row r="469">
      <c r="B469" s="54"/>
      <c r="D469" s="54"/>
      <c r="E469" s="54"/>
      <c r="F469" s="54"/>
      <c r="I469" s="54"/>
    </row>
    <row r="470">
      <c r="B470" s="54"/>
      <c r="D470" s="54"/>
      <c r="E470" s="54"/>
      <c r="F470" s="54"/>
      <c r="I470" s="54"/>
    </row>
    <row r="471">
      <c r="B471" s="54"/>
      <c r="D471" s="54"/>
      <c r="E471" s="54"/>
      <c r="F471" s="54"/>
      <c r="I471" s="54"/>
    </row>
    <row r="472">
      <c r="B472" s="54"/>
      <c r="D472" s="54"/>
      <c r="E472" s="54"/>
      <c r="F472" s="54"/>
      <c r="I472" s="54"/>
    </row>
    <row r="473">
      <c r="B473" s="54"/>
      <c r="D473" s="54"/>
      <c r="E473" s="54"/>
      <c r="F473" s="54"/>
      <c r="I473" s="54"/>
    </row>
    <row r="474">
      <c r="B474" s="54"/>
      <c r="D474" s="54"/>
      <c r="E474" s="54"/>
      <c r="F474" s="54"/>
      <c r="I474" s="54"/>
    </row>
    <row r="475">
      <c r="B475" s="54"/>
      <c r="D475" s="54"/>
      <c r="E475" s="54"/>
      <c r="F475" s="54"/>
      <c r="I475" s="54"/>
    </row>
    <row r="476">
      <c r="B476" s="54"/>
      <c r="D476" s="54"/>
      <c r="E476" s="54"/>
      <c r="F476" s="54"/>
      <c r="I476" s="54"/>
    </row>
    <row r="477">
      <c r="B477" s="54"/>
      <c r="D477" s="54"/>
      <c r="E477" s="54"/>
      <c r="F477" s="54"/>
      <c r="I477" s="54"/>
    </row>
    <row r="478">
      <c r="B478" s="54"/>
      <c r="D478" s="54"/>
      <c r="E478" s="54"/>
      <c r="F478" s="54"/>
      <c r="I478" s="54"/>
    </row>
    <row r="479">
      <c r="B479" s="54"/>
      <c r="D479" s="54"/>
      <c r="E479" s="54"/>
      <c r="F479" s="54"/>
      <c r="I479" s="54"/>
    </row>
    <row r="480">
      <c r="B480" s="54"/>
      <c r="D480" s="54"/>
      <c r="E480" s="54"/>
      <c r="F480" s="54"/>
      <c r="I480" s="54"/>
    </row>
    <row r="481">
      <c r="B481" s="54"/>
      <c r="D481" s="54"/>
      <c r="E481" s="54"/>
      <c r="F481" s="54"/>
      <c r="I481" s="54"/>
    </row>
    <row r="482">
      <c r="B482" s="54"/>
      <c r="D482" s="54"/>
      <c r="E482" s="54"/>
      <c r="F482" s="54"/>
      <c r="I482" s="54"/>
    </row>
    <row r="483">
      <c r="B483" s="54"/>
      <c r="D483" s="54"/>
      <c r="E483" s="54"/>
      <c r="F483" s="54"/>
      <c r="I483" s="54"/>
    </row>
    <row r="484">
      <c r="B484" s="54"/>
      <c r="D484" s="54"/>
      <c r="E484" s="54"/>
      <c r="F484" s="54"/>
      <c r="I484" s="54"/>
    </row>
    <row r="485">
      <c r="B485" s="54"/>
      <c r="D485" s="54"/>
      <c r="E485" s="54"/>
      <c r="F485" s="54"/>
      <c r="I485" s="54"/>
    </row>
    <row r="486">
      <c r="B486" s="54"/>
      <c r="D486" s="54"/>
      <c r="E486" s="54"/>
      <c r="F486" s="54"/>
      <c r="I486" s="54"/>
    </row>
    <row r="487">
      <c r="B487" s="54"/>
      <c r="D487" s="54"/>
      <c r="E487" s="54"/>
      <c r="F487" s="54"/>
      <c r="I487" s="54"/>
    </row>
    <row r="488">
      <c r="B488" s="54"/>
      <c r="D488" s="54"/>
      <c r="E488" s="54"/>
      <c r="F488" s="54"/>
      <c r="I488" s="54"/>
    </row>
    <row r="489">
      <c r="B489" s="54"/>
      <c r="D489" s="54"/>
      <c r="E489" s="54"/>
      <c r="F489" s="54"/>
      <c r="I489" s="54"/>
    </row>
    <row r="490">
      <c r="B490" s="54"/>
      <c r="D490" s="54"/>
      <c r="E490" s="54"/>
      <c r="F490" s="54"/>
      <c r="I490" s="54"/>
    </row>
    <row r="491">
      <c r="B491" s="54"/>
      <c r="D491" s="54"/>
      <c r="E491" s="54"/>
      <c r="F491" s="54"/>
      <c r="I491" s="54"/>
    </row>
    <row r="492">
      <c r="B492" s="54"/>
      <c r="D492" s="54"/>
      <c r="E492" s="54"/>
      <c r="F492" s="54"/>
      <c r="I492" s="54"/>
    </row>
    <row r="493">
      <c r="B493" s="54"/>
      <c r="D493" s="54"/>
      <c r="E493" s="54"/>
      <c r="F493" s="54"/>
      <c r="I493" s="54"/>
    </row>
    <row r="494">
      <c r="B494" s="54"/>
      <c r="D494" s="54"/>
      <c r="E494" s="54"/>
      <c r="F494" s="54"/>
      <c r="I494" s="54"/>
    </row>
    <row r="495">
      <c r="B495" s="54"/>
      <c r="D495" s="54"/>
      <c r="E495" s="54"/>
      <c r="F495" s="54"/>
      <c r="I495" s="54"/>
    </row>
    <row r="496">
      <c r="B496" s="54"/>
      <c r="D496" s="54"/>
      <c r="E496" s="54"/>
      <c r="F496" s="54"/>
      <c r="I496" s="54"/>
    </row>
    <row r="497">
      <c r="B497" s="54"/>
      <c r="D497" s="54"/>
      <c r="E497" s="54"/>
      <c r="F497" s="54"/>
      <c r="I497" s="54"/>
    </row>
    <row r="498">
      <c r="B498" s="54"/>
      <c r="D498" s="54"/>
      <c r="E498" s="54"/>
      <c r="F498" s="54"/>
      <c r="I498" s="54"/>
    </row>
    <row r="499">
      <c r="B499" s="54"/>
      <c r="D499" s="54"/>
      <c r="E499" s="54"/>
      <c r="F499" s="54"/>
      <c r="I499" s="54"/>
    </row>
    <row r="500">
      <c r="B500" s="54"/>
      <c r="D500" s="54"/>
      <c r="E500" s="54"/>
      <c r="F500" s="54"/>
      <c r="I500" s="54"/>
    </row>
    <row r="501">
      <c r="B501" s="54"/>
      <c r="D501" s="54"/>
      <c r="E501" s="54"/>
      <c r="F501" s="54"/>
      <c r="I501" s="54"/>
    </row>
    <row r="502">
      <c r="B502" s="54"/>
      <c r="D502" s="54"/>
      <c r="E502" s="54"/>
      <c r="F502" s="54"/>
      <c r="I502" s="54"/>
    </row>
    <row r="503">
      <c r="B503" s="54"/>
      <c r="D503" s="54"/>
      <c r="E503" s="54"/>
      <c r="F503" s="54"/>
      <c r="I503" s="54"/>
    </row>
    <row r="504">
      <c r="B504" s="54"/>
      <c r="D504" s="54"/>
      <c r="E504" s="54"/>
      <c r="F504" s="54"/>
      <c r="I504" s="54"/>
    </row>
    <row r="505">
      <c r="B505" s="54"/>
      <c r="D505" s="54"/>
      <c r="E505" s="54"/>
      <c r="F505" s="54"/>
      <c r="I505" s="54"/>
    </row>
    <row r="506">
      <c r="B506" s="54"/>
      <c r="D506" s="54"/>
      <c r="E506" s="54"/>
      <c r="F506" s="54"/>
      <c r="I506" s="54"/>
    </row>
    <row r="507">
      <c r="B507" s="54"/>
      <c r="D507" s="54"/>
      <c r="E507" s="54"/>
      <c r="F507" s="54"/>
      <c r="I507" s="54"/>
    </row>
    <row r="508">
      <c r="B508" s="54"/>
      <c r="D508" s="54"/>
      <c r="E508" s="54"/>
      <c r="F508" s="54"/>
      <c r="I508" s="54"/>
    </row>
    <row r="509">
      <c r="B509" s="54"/>
      <c r="D509" s="54"/>
      <c r="E509" s="54"/>
      <c r="F509" s="54"/>
      <c r="I509" s="54"/>
    </row>
    <row r="510">
      <c r="B510" s="54"/>
      <c r="D510" s="54"/>
      <c r="E510" s="54"/>
      <c r="F510" s="54"/>
      <c r="I510" s="54"/>
    </row>
    <row r="511">
      <c r="B511" s="54"/>
      <c r="D511" s="54"/>
      <c r="E511" s="54"/>
      <c r="F511" s="54"/>
      <c r="I511" s="54"/>
    </row>
    <row r="512">
      <c r="B512" s="54"/>
      <c r="D512" s="54"/>
      <c r="E512" s="54"/>
      <c r="F512" s="54"/>
      <c r="I512" s="54"/>
    </row>
    <row r="513">
      <c r="B513" s="54"/>
      <c r="D513" s="54"/>
      <c r="E513" s="54"/>
      <c r="F513" s="54"/>
      <c r="I513" s="54"/>
    </row>
    <row r="514">
      <c r="B514" s="54"/>
      <c r="D514" s="54"/>
      <c r="E514" s="54"/>
      <c r="F514" s="54"/>
      <c r="I514" s="54"/>
    </row>
    <row r="515">
      <c r="B515" s="54"/>
      <c r="D515" s="54"/>
      <c r="E515" s="54"/>
      <c r="F515" s="54"/>
      <c r="I515" s="54"/>
    </row>
    <row r="516">
      <c r="B516" s="54"/>
      <c r="D516" s="54"/>
      <c r="E516" s="54"/>
      <c r="F516" s="54"/>
      <c r="I516" s="54"/>
    </row>
    <row r="517">
      <c r="B517" s="54"/>
      <c r="D517" s="54"/>
      <c r="E517" s="54"/>
      <c r="F517" s="54"/>
      <c r="I517" s="54"/>
    </row>
    <row r="518">
      <c r="B518" s="54"/>
      <c r="D518" s="54"/>
      <c r="E518" s="54"/>
      <c r="F518" s="54"/>
      <c r="I518" s="54"/>
    </row>
    <row r="519">
      <c r="B519" s="54"/>
      <c r="D519" s="54"/>
      <c r="E519" s="54"/>
      <c r="F519" s="54"/>
      <c r="I519" s="54"/>
    </row>
    <row r="520">
      <c r="B520" s="54"/>
      <c r="D520" s="54"/>
      <c r="E520" s="54"/>
      <c r="F520" s="54"/>
      <c r="I520" s="54"/>
    </row>
    <row r="521">
      <c r="B521" s="54"/>
      <c r="D521" s="54"/>
      <c r="E521" s="54"/>
      <c r="F521" s="54"/>
      <c r="I521" s="54"/>
    </row>
    <row r="522">
      <c r="B522" s="54"/>
      <c r="D522" s="54"/>
      <c r="E522" s="54"/>
      <c r="F522" s="54"/>
      <c r="I522" s="54"/>
    </row>
    <row r="523">
      <c r="B523" s="54"/>
      <c r="D523" s="54"/>
      <c r="E523" s="54"/>
      <c r="F523" s="54"/>
      <c r="I523" s="54"/>
    </row>
    <row r="524">
      <c r="B524" s="54"/>
      <c r="D524" s="54"/>
      <c r="E524" s="54"/>
      <c r="F524" s="54"/>
      <c r="I524" s="54"/>
    </row>
    <row r="525">
      <c r="B525" s="54"/>
      <c r="D525" s="54"/>
      <c r="E525" s="54"/>
      <c r="F525" s="54"/>
      <c r="I525" s="54"/>
    </row>
    <row r="526">
      <c r="B526" s="54"/>
      <c r="D526" s="54"/>
      <c r="E526" s="54"/>
      <c r="F526" s="54"/>
      <c r="I526" s="54"/>
    </row>
    <row r="527">
      <c r="B527" s="54"/>
      <c r="D527" s="54"/>
      <c r="E527" s="54"/>
      <c r="F527" s="54"/>
      <c r="I527" s="54"/>
    </row>
    <row r="528">
      <c r="B528" s="54"/>
      <c r="D528" s="54"/>
      <c r="E528" s="54"/>
      <c r="F528" s="54"/>
      <c r="I528" s="54"/>
    </row>
    <row r="529">
      <c r="B529" s="54"/>
      <c r="D529" s="54"/>
      <c r="E529" s="54"/>
      <c r="F529" s="54"/>
      <c r="I529" s="54"/>
    </row>
    <row r="530">
      <c r="B530" s="54"/>
      <c r="D530" s="54"/>
      <c r="E530" s="54"/>
      <c r="F530" s="54"/>
      <c r="I530" s="54"/>
    </row>
    <row r="531">
      <c r="B531" s="54"/>
      <c r="D531" s="54"/>
      <c r="E531" s="54"/>
      <c r="F531" s="54"/>
      <c r="I531" s="54"/>
    </row>
    <row r="532">
      <c r="B532" s="54"/>
      <c r="D532" s="54"/>
      <c r="E532" s="54"/>
      <c r="F532" s="54"/>
      <c r="I532" s="54"/>
    </row>
    <row r="533">
      <c r="B533" s="54"/>
      <c r="D533" s="54"/>
      <c r="E533" s="54"/>
      <c r="F533" s="54"/>
      <c r="I533" s="54"/>
    </row>
    <row r="534">
      <c r="B534" s="54"/>
      <c r="D534" s="54"/>
      <c r="E534" s="54"/>
      <c r="F534" s="54"/>
      <c r="I534" s="54"/>
    </row>
    <row r="535">
      <c r="B535" s="54"/>
      <c r="D535" s="54"/>
      <c r="E535" s="54"/>
      <c r="F535" s="54"/>
      <c r="I535" s="54"/>
    </row>
    <row r="536">
      <c r="B536" s="54"/>
      <c r="D536" s="54"/>
      <c r="E536" s="54"/>
      <c r="F536" s="54"/>
      <c r="I536" s="54"/>
    </row>
    <row r="537">
      <c r="B537" s="54"/>
      <c r="D537" s="54"/>
      <c r="E537" s="54"/>
      <c r="F537" s="54"/>
      <c r="I537" s="54"/>
    </row>
    <row r="538">
      <c r="B538" s="54"/>
      <c r="D538" s="54"/>
      <c r="E538" s="54"/>
      <c r="F538" s="54"/>
      <c r="I538" s="54"/>
    </row>
    <row r="539">
      <c r="B539" s="54"/>
      <c r="D539" s="54"/>
      <c r="E539" s="54"/>
      <c r="F539" s="54"/>
      <c r="I539" s="54"/>
    </row>
    <row r="540">
      <c r="B540" s="54"/>
      <c r="D540" s="54"/>
      <c r="E540" s="54"/>
      <c r="F540" s="54"/>
      <c r="I540" s="54"/>
    </row>
    <row r="541">
      <c r="B541" s="54"/>
      <c r="D541" s="54"/>
      <c r="E541" s="54"/>
      <c r="F541" s="54"/>
      <c r="I541" s="54"/>
    </row>
    <row r="542">
      <c r="B542" s="54"/>
      <c r="D542" s="54"/>
      <c r="E542" s="54"/>
      <c r="F542" s="54"/>
      <c r="I542" s="54"/>
    </row>
    <row r="543">
      <c r="B543" s="54"/>
      <c r="D543" s="54"/>
      <c r="E543" s="54"/>
      <c r="F543" s="54"/>
      <c r="I543" s="54"/>
    </row>
    <row r="544">
      <c r="B544" s="54"/>
      <c r="D544" s="54"/>
      <c r="E544" s="54"/>
      <c r="F544" s="54"/>
      <c r="I544" s="54"/>
    </row>
    <row r="545">
      <c r="B545" s="54"/>
      <c r="D545" s="54"/>
      <c r="E545" s="54"/>
      <c r="F545" s="54"/>
      <c r="I545" s="54"/>
    </row>
    <row r="546">
      <c r="B546" s="54"/>
      <c r="D546" s="54"/>
      <c r="E546" s="54"/>
      <c r="F546" s="54"/>
      <c r="I546" s="54"/>
    </row>
    <row r="547">
      <c r="B547" s="54"/>
      <c r="D547" s="54"/>
      <c r="E547" s="54"/>
      <c r="F547" s="54"/>
      <c r="I547" s="54"/>
    </row>
    <row r="548">
      <c r="B548" s="54"/>
      <c r="D548" s="54"/>
      <c r="E548" s="54"/>
      <c r="F548" s="54"/>
      <c r="I548" s="54"/>
    </row>
    <row r="549">
      <c r="B549" s="54"/>
      <c r="D549" s="54"/>
      <c r="E549" s="54"/>
      <c r="F549" s="54"/>
      <c r="I549" s="54"/>
    </row>
    <row r="550">
      <c r="B550" s="54"/>
      <c r="D550" s="54"/>
      <c r="E550" s="54"/>
      <c r="F550" s="54"/>
      <c r="I550" s="54"/>
    </row>
    <row r="551">
      <c r="B551" s="54"/>
      <c r="D551" s="54"/>
      <c r="E551" s="54"/>
      <c r="F551" s="54"/>
      <c r="I551" s="54"/>
    </row>
    <row r="552">
      <c r="B552" s="54"/>
      <c r="D552" s="54"/>
      <c r="E552" s="54"/>
      <c r="F552" s="54"/>
      <c r="I552" s="54"/>
    </row>
    <row r="553">
      <c r="B553" s="54"/>
      <c r="D553" s="54"/>
      <c r="E553" s="54"/>
      <c r="F553" s="54"/>
      <c r="I553" s="54"/>
    </row>
    <row r="554">
      <c r="B554" s="54"/>
      <c r="D554" s="54"/>
      <c r="E554" s="54"/>
      <c r="F554" s="54"/>
      <c r="I554" s="54"/>
    </row>
    <row r="555">
      <c r="B555" s="54"/>
      <c r="D555" s="54"/>
      <c r="E555" s="54"/>
      <c r="F555" s="54"/>
      <c r="I555" s="54"/>
    </row>
    <row r="556">
      <c r="B556" s="54"/>
      <c r="D556" s="54"/>
      <c r="E556" s="54"/>
      <c r="F556" s="54"/>
      <c r="I556" s="54"/>
    </row>
    <row r="557">
      <c r="B557" s="54"/>
      <c r="D557" s="54"/>
      <c r="E557" s="54"/>
      <c r="F557" s="54"/>
      <c r="I557" s="54"/>
    </row>
    <row r="558">
      <c r="B558" s="54"/>
      <c r="D558" s="54"/>
      <c r="E558" s="54"/>
      <c r="F558" s="54"/>
      <c r="I558" s="54"/>
    </row>
    <row r="559">
      <c r="B559" s="54"/>
      <c r="D559" s="54"/>
      <c r="E559" s="54"/>
      <c r="F559" s="54"/>
      <c r="I559" s="54"/>
    </row>
    <row r="560">
      <c r="B560" s="54"/>
      <c r="D560" s="54"/>
      <c r="E560" s="54"/>
      <c r="F560" s="54"/>
      <c r="I560" s="54"/>
    </row>
    <row r="561">
      <c r="B561" s="54"/>
      <c r="D561" s="54"/>
      <c r="E561" s="54"/>
      <c r="F561" s="54"/>
      <c r="I561" s="54"/>
    </row>
    <row r="562">
      <c r="B562" s="54"/>
      <c r="D562" s="54"/>
      <c r="E562" s="54"/>
      <c r="F562" s="54"/>
      <c r="I562" s="54"/>
    </row>
    <row r="563">
      <c r="B563" s="54"/>
      <c r="D563" s="54"/>
      <c r="E563" s="54"/>
      <c r="F563" s="54"/>
      <c r="I563" s="54"/>
    </row>
    <row r="564">
      <c r="B564" s="54"/>
      <c r="D564" s="54"/>
      <c r="E564" s="54"/>
      <c r="F564" s="54"/>
      <c r="I564" s="54"/>
    </row>
    <row r="565">
      <c r="B565" s="54"/>
      <c r="D565" s="54"/>
      <c r="E565" s="54"/>
      <c r="F565" s="54"/>
      <c r="I565" s="54"/>
    </row>
    <row r="566">
      <c r="B566" s="54"/>
      <c r="D566" s="54"/>
      <c r="E566" s="54"/>
      <c r="F566" s="54"/>
      <c r="I566" s="54"/>
    </row>
    <row r="567">
      <c r="B567" s="54"/>
      <c r="D567" s="54"/>
      <c r="E567" s="54"/>
      <c r="F567" s="54"/>
      <c r="I567" s="54"/>
    </row>
    <row r="568">
      <c r="B568" s="54"/>
      <c r="D568" s="54"/>
      <c r="E568" s="54"/>
      <c r="F568" s="54"/>
      <c r="I568" s="54"/>
    </row>
    <row r="569">
      <c r="B569" s="54"/>
      <c r="D569" s="54"/>
      <c r="E569" s="54"/>
      <c r="F569" s="54"/>
      <c r="I569" s="54"/>
    </row>
    <row r="570">
      <c r="B570" s="54"/>
      <c r="D570" s="54"/>
      <c r="E570" s="54"/>
      <c r="F570" s="54"/>
      <c r="I570" s="54"/>
    </row>
    <row r="571">
      <c r="B571" s="54"/>
      <c r="D571" s="54"/>
      <c r="E571" s="54"/>
      <c r="F571" s="54"/>
      <c r="I571" s="54"/>
    </row>
    <row r="572">
      <c r="B572" s="54"/>
      <c r="D572" s="54"/>
      <c r="E572" s="54"/>
      <c r="F572" s="54"/>
      <c r="I572" s="54"/>
    </row>
    <row r="573">
      <c r="B573" s="54"/>
      <c r="D573" s="54"/>
      <c r="E573" s="54"/>
      <c r="F573" s="54"/>
      <c r="I573" s="54"/>
    </row>
    <row r="574">
      <c r="B574" s="54"/>
      <c r="D574" s="54"/>
      <c r="E574" s="54"/>
      <c r="F574" s="54"/>
      <c r="I574" s="54"/>
    </row>
    <row r="575">
      <c r="B575" s="54"/>
      <c r="D575" s="54"/>
      <c r="E575" s="54"/>
      <c r="F575" s="54"/>
      <c r="I575" s="54"/>
    </row>
    <row r="576">
      <c r="B576" s="54"/>
      <c r="D576" s="54"/>
      <c r="E576" s="54"/>
      <c r="F576" s="54"/>
      <c r="I576" s="54"/>
    </row>
    <row r="577">
      <c r="B577" s="54"/>
      <c r="D577" s="54"/>
      <c r="E577" s="54"/>
      <c r="F577" s="54"/>
      <c r="I577" s="54"/>
    </row>
    <row r="578">
      <c r="B578" s="54"/>
      <c r="D578" s="54"/>
      <c r="E578" s="54"/>
      <c r="F578" s="54"/>
      <c r="I578" s="54"/>
    </row>
    <row r="579">
      <c r="B579" s="54"/>
      <c r="D579" s="54"/>
      <c r="E579" s="54"/>
      <c r="F579" s="54"/>
      <c r="I579" s="54"/>
    </row>
    <row r="580">
      <c r="B580" s="54"/>
      <c r="D580" s="54"/>
      <c r="E580" s="54"/>
      <c r="F580" s="54"/>
      <c r="I580" s="54"/>
    </row>
    <row r="581">
      <c r="B581" s="54"/>
      <c r="D581" s="54"/>
      <c r="E581" s="54"/>
      <c r="F581" s="54"/>
      <c r="I581" s="54"/>
    </row>
    <row r="582">
      <c r="B582" s="54"/>
      <c r="D582" s="54"/>
      <c r="E582" s="54"/>
      <c r="F582" s="54"/>
      <c r="I582" s="54"/>
    </row>
    <row r="583">
      <c r="B583" s="54"/>
      <c r="D583" s="54"/>
      <c r="E583" s="54"/>
      <c r="F583" s="54"/>
      <c r="I583" s="54"/>
    </row>
    <row r="584">
      <c r="B584" s="54"/>
      <c r="D584" s="54"/>
      <c r="E584" s="54"/>
      <c r="F584" s="54"/>
      <c r="I584" s="54"/>
    </row>
    <row r="585">
      <c r="B585" s="54"/>
      <c r="D585" s="54"/>
      <c r="E585" s="54"/>
      <c r="F585" s="54"/>
      <c r="I585" s="54"/>
    </row>
    <row r="586">
      <c r="B586" s="54"/>
      <c r="D586" s="54"/>
      <c r="E586" s="54"/>
      <c r="F586" s="54"/>
      <c r="I586" s="54"/>
    </row>
    <row r="587">
      <c r="B587" s="54"/>
      <c r="D587" s="54"/>
      <c r="E587" s="54"/>
      <c r="F587" s="54"/>
      <c r="I587" s="54"/>
    </row>
    <row r="588">
      <c r="B588" s="54"/>
      <c r="D588" s="54"/>
      <c r="E588" s="54"/>
      <c r="F588" s="54"/>
      <c r="I588" s="54"/>
    </row>
    <row r="589">
      <c r="B589" s="54"/>
      <c r="D589" s="54"/>
      <c r="E589" s="54"/>
      <c r="F589" s="54"/>
      <c r="I589" s="54"/>
    </row>
    <row r="590">
      <c r="B590" s="54"/>
      <c r="D590" s="54"/>
      <c r="E590" s="54"/>
      <c r="F590" s="54"/>
      <c r="I590" s="54"/>
    </row>
    <row r="591">
      <c r="B591" s="54"/>
      <c r="D591" s="54"/>
      <c r="E591" s="54"/>
      <c r="F591" s="54"/>
      <c r="I591" s="54"/>
    </row>
    <row r="592">
      <c r="B592" s="54"/>
      <c r="D592" s="54"/>
      <c r="E592" s="54"/>
      <c r="F592" s="54"/>
      <c r="I592" s="54"/>
    </row>
    <row r="593">
      <c r="B593" s="54"/>
      <c r="D593" s="54"/>
      <c r="E593" s="54"/>
      <c r="F593" s="54"/>
      <c r="I593" s="54"/>
    </row>
    <row r="594">
      <c r="B594" s="54"/>
      <c r="D594" s="54"/>
      <c r="E594" s="54"/>
      <c r="F594" s="54"/>
      <c r="I594" s="54"/>
    </row>
    <row r="595">
      <c r="B595" s="54"/>
      <c r="D595" s="54"/>
      <c r="E595" s="54"/>
      <c r="F595" s="54"/>
      <c r="I595" s="54"/>
    </row>
    <row r="596">
      <c r="B596" s="54"/>
      <c r="D596" s="54"/>
      <c r="E596" s="54"/>
      <c r="F596" s="54"/>
      <c r="I596" s="54"/>
    </row>
    <row r="597">
      <c r="B597" s="54"/>
      <c r="D597" s="54"/>
      <c r="E597" s="54"/>
      <c r="F597" s="54"/>
      <c r="I597" s="54"/>
    </row>
    <row r="598">
      <c r="B598" s="54"/>
      <c r="D598" s="54"/>
      <c r="E598" s="54"/>
      <c r="F598" s="54"/>
      <c r="I598" s="54"/>
    </row>
    <row r="599">
      <c r="B599" s="54"/>
      <c r="D599" s="54"/>
      <c r="E599" s="54"/>
      <c r="F599" s="54"/>
      <c r="I599" s="54"/>
    </row>
    <row r="600">
      <c r="B600" s="54"/>
      <c r="D600" s="54"/>
      <c r="E600" s="54"/>
      <c r="F600" s="54"/>
      <c r="I600" s="54"/>
    </row>
    <row r="601">
      <c r="B601" s="54"/>
      <c r="D601" s="54"/>
      <c r="E601" s="54"/>
      <c r="F601" s="54"/>
      <c r="I601" s="54"/>
    </row>
    <row r="602">
      <c r="B602" s="54"/>
      <c r="D602" s="54"/>
      <c r="E602" s="54"/>
      <c r="F602" s="54"/>
      <c r="I602" s="54"/>
    </row>
    <row r="603">
      <c r="B603" s="54"/>
      <c r="D603" s="54"/>
      <c r="E603" s="54"/>
      <c r="F603" s="54"/>
      <c r="I603" s="54"/>
    </row>
    <row r="604">
      <c r="B604" s="54"/>
      <c r="D604" s="54"/>
      <c r="E604" s="54"/>
      <c r="F604" s="54"/>
      <c r="I604" s="54"/>
    </row>
    <row r="605">
      <c r="B605" s="54"/>
      <c r="D605" s="54"/>
      <c r="E605" s="54"/>
      <c r="F605" s="54"/>
      <c r="I605" s="54"/>
    </row>
    <row r="606">
      <c r="B606" s="54"/>
      <c r="D606" s="54"/>
      <c r="E606" s="54"/>
      <c r="F606" s="54"/>
      <c r="I606" s="54"/>
    </row>
    <row r="607">
      <c r="B607" s="54"/>
      <c r="D607" s="54"/>
      <c r="E607" s="54"/>
      <c r="F607" s="54"/>
      <c r="I607" s="54"/>
    </row>
    <row r="608">
      <c r="B608" s="54"/>
      <c r="D608" s="54"/>
      <c r="E608" s="54"/>
      <c r="F608" s="54"/>
      <c r="I608" s="54"/>
    </row>
    <row r="609">
      <c r="B609" s="54"/>
      <c r="D609" s="54"/>
      <c r="E609" s="54"/>
      <c r="F609" s="54"/>
      <c r="I609" s="54"/>
    </row>
    <row r="610">
      <c r="B610" s="54"/>
      <c r="D610" s="54"/>
      <c r="E610" s="54"/>
      <c r="F610" s="54"/>
      <c r="I610" s="54"/>
    </row>
    <row r="611">
      <c r="B611" s="54"/>
      <c r="D611" s="54"/>
      <c r="E611" s="54"/>
      <c r="F611" s="54"/>
      <c r="I611" s="54"/>
    </row>
    <row r="612">
      <c r="B612" s="54"/>
      <c r="D612" s="54"/>
      <c r="E612" s="54"/>
      <c r="F612" s="54"/>
      <c r="I612" s="54"/>
    </row>
    <row r="613">
      <c r="B613" s="54"/>
      <c r="D613" s="54"/>
      <c r="E613" s="54"/>
      <c r="F613" s="54"/>
      <c r="I613" s="54"/>
    </row>
    <row r="614">
      <c r="B614" s="54"/>
      <c r="D614" s="54"/>
      <c r="E614" s="54"/>
      <c r="F614" s="54"/>
      <c r="I614" s="54"/>
    </row>
    <row r="615">
      <c r="B615" s="54"/>
      <c r="D615" s="54"/>
      <c r="E615" s="54"/>
      <c r="F615" s="54"/>
      <c r="I615" s="54"/>
    </row>
    <row r="616">
      <c r="B616" s="54"/>
      <c r="D616" s="54"/>
      <c r="E616" s="54"/>
      <c r="F616" s="54"/>
      <c r="I616" s="54"/>
    </row>
    <row r="617">
      <c r="B617" s="54"/>
      <c r="D617" s="54"/>
      <c r="E617" s="54"/>
      <c r="F617" s="54"/>
      <c r="I617" s="54"/>
    </row>
    <row r="618">
      <c r="B618" s="54"/>
      <c r="D618" s="54"/>
      <c r="E618" s="54"/>
      <c r="F618" s="54"/>
      <c r="I618" s="54"/>
    </row>
    <row r="619">
      <c r="B619" s="54"/>
      <c r="D619" s="54"/>
      <c r="E619" s="54"/>
      <c r="F619" s="54"/>
      <c r="I619" s="54"/>
    </row>
    <row r="620">
      <c r="B620" s="54"/>
      <c r="D620" s="54"/>
      <c r="E620" s="54"/>
      <c r="F620" s="54"/>
      <c r="I620" s="54"/>
    </row>
    <row r="621">
      <c r="B621" s="54"/>
      <c r="D621" s="54"/>
      <c r="E621" s="54"/>
      <c r="F621" s="54"/>
      <c r="I621" s="54"/>
    </row>
    <row r="622">
      <c r="B622" s="54"/>
      <c r="D622" s="54"/>
      <c r="E622" s="54"/>
      <c r="F622" s="54"/>
      <c r="I622" s="54"/>
    </row>
    <row r="623">
      <c r="B623" s="54"/>
      <c r="D623" s="54"/>
      <c r="E623" s="54"/>
      <c r="F623" s="54"/>
      <c r="I623" s="54"/>
    </row>
    <row r="624">
      <c r="B624" s="54"/>
      <c r="D624" s="54"/>
      <c r="E624" s="54"/>
      <c r="F624" s="54"/>
      <c r="I624" s="54"/>
    </row>
    <row r="625">
      <c r="B625" s="54"/>
      <c r="D625" s="54"/>
      <c r="E625" s="54"/>
      <c r="F625" s="54"/>
      <c r="I625" s="54"/>
    </row>
    <row r="626">
      <c r="B626" s="54"/>
      <c r="D626" s="54"/>
      <c r="E626" s="54"/>
      <c r="F626" s="54"/>
      <c r="I626" s="54"/>
    </row>
    <row r="627">
      <c r="B627" s="54"/>
      <c r="D627" s="54"/>
      <c r="E627" s="54"/>
      <c r="F627" s="54"/>
      <c r="I627" s="54"/>
    </row>
    <row r="628">
      <c r="B628" s="54"/>
      <c r="D628" s="54"/>
      <c r="E628" s="54"/>
      <c r="F628" s="54"/>
      <c r="I628" s="54"/>
    </row>
    <row r="629">
      <c r="B629" s="54"/>
      <c r="D629" s="54"/>
      <c r="E629" s="54"/>
      <c r="F629" s="54"/>
      <c r="I629" s="54"/>
    </row>
    <row r="630">
      <c r="B630" s="54"/>
      <c r="D630" s="54"/>
      <c r="E630" s="54"/>
      <c r="F630" s="54"/>
      <c r="I630" s="54"/>
    </row>
    <row r="631">
      <c r="B631" s="54"/>
      <c r="D631" s="54"/>
      <c r="E631" s="54"/>
      <c r="F631" s="54"/>
      <c r="I631" s="54"/>
    </row>
    <row r="632">
      <c r="B632" s="54"/>
      <c r="D632" s="54"/>
      <c r="E632" s="54"/>
      <c r="F632" s="54"/>
      <c r="I632" s="54"/>
    </row>
    <row r="633">
      <c r="B633" s="54"/>
      <c r="D633" s="54"/>
      <c r="E633" s="54"/>
      <c r="F633" s="54"/>
      <c r="I633" s="54"/>
    </row>
    <row r="634">
      <c r="B634" s="54"/>
      <c r="D634" s="54"/>
      <c r="E634" s="54"/>
      <c r="F634" s="54"/>
      <c r="I634" s="54"/>
    </row>
    <row r="635">
      <c r="B635" s="54"/>
      <c r="D635" s="54"/>
      <c r="E635" s="54"/>
      <c r="F635" s="54"/>
      <c r="I635" s="54"/>
    </row>
    <row r="636">
      <c r="B636" s="54"/>
      <c r="D636" s="54"/>
      <c r="E636" s="54"/>
      <c r="F636" s="54"/>
      <c r="I636" s="54"/>
    </row>
    <row r="637">
      <c r="B637" s="54"/>
      <c r="D637" s="54"/>
      <c r="E637" s="54"/>
      <c r="F637" s="54"/>
      <c r="I637" s="54"/>
    </row>
    <row r="638">
      <c r="B638" s="54"/>
      <c r="D638" s="54"/>
      <c r="E638" s="54"/>
      <c r="F638" s="54"/>
      <c r="I638" s="54"/>
    </row>
    <row r="639">
      <c r="B639" s="54"/>
      <c r="D639" s="54"/>
      <c r="E639" s="54"/>
      <c r="F639" s="54"/>
      <c r="I639" s="54"/>
    </row>
    <row r="640">
      <c r="B640" s="54"/>
      <c r="D640" s="54"/>
      <c r="E640" s="54"/>
      <c r="F640" s="54"/>
      <c r="I640" s="54"/>
    </row>
    <row r="641">
      <c r="B641" s="54"/>
      <c r="D641" s="54"/>
      <c r="E641" s="54"/>
      <c r="F641" s="54"/>
      <c r="I641" s="54"/>
    </row>
    <row r="642">
      <c r="B642" s="54"/>
      <c r="D642" s="54"/>
      <c r="E642" s="54"/>
      <c r="F642" s="54"/>
      <c r="I642" s="54"/>
    </row>
    <row r="643">
      <c r="B643" s="54"/>
      <c r="D643" s="54"/>
      <c r="E643" s="54"/>
      <c r="F643" s="54"/>
      <c r="I643" s="54"/>
    </row>
    <row r="644">
      <c r="B644" s="54"/>
      <c r="D644" s="54"/>
      <c r="E644" s="54"/>
      <c r="F644" s="54"/>
      <c r="I644" s="54"/>
    </row>
    <row r="645">
      <c r="B645" s="54"/>
      <c r="D645" s="54"/>
      <c r="E645" s="54"/>
      <c r="F645" s="54"/>
      <c r="I645" s="54"/>
    </row>
    <row r="646">
      <c r="B646" s="54"/>
      <c r="D646" s="54"/>
      <c r="E646" s="54"/>
      <c r="F646" s="54"/>
      <c r="I646" s="54"/>
    </row>
    <row r="647">
      <c r="B647" s="54"/>
      <c r="D647" s="54"/>
      <c r="E647" s="54"/>
      <c r="F647" s="54"/>
      <c r="I647" s="54"/>
    </row>
    <row r="648">
      <c r="B648" s="54"/>
      <c r="D648" s="54"/>
      <c r="E648" s="54"/>
      <c r="F648" s="54"/>
      <c r="I648" s="54"/>
    </row>
    <row r="649">
      <c r="B649" s="54"/>
      <c r="D649" s="54"/>
      <c r="E649" s="54"/>
      <c r="F649" s="54"/>
      <c r="I649" s="54"/>
    </row>
    <row r="650">
      <c r="B650" s="54"/>
      <c r="D650" s="54"/>
      <c r="E650" s="54"/>
      <c r="F650" s="54"/>
      <c r="I650" s="54"/>
    </row>
    <row r="651">
      <c r="B651" s="54"/>
      <c r="D651" s="54"/>
      <c r="E651" s="54"/>
      <c r="F651" s="54"/>
      <c r="I651" s="54"/>
    </row>
    <row r="652">
      <c r="B652" s="54"/>
      <c r="D652" s="54"/>
      <c r="E652" s="54"/>
      <c r="F652" s="54"/>
      <c r="I652" s="54"/>
    </row>
    <row r="653">
      <c r="B653" s="54"/>
      <c r="D653" s="54"/>
      <c r="E653" s="54"/>
      <c r="F653" s="54"/>
      <c r="I653" s="54"/>
    </row>
    <row r="654">
      <c r="B654" s="54"/>
      <c r="D654" s="54"/>
      <c r="E654" s="54"/>
      <c r="F654" s="54"/>
      <c r="I654" s="54"/>
    </row>
    <row r="655">
      <c r="B655" s="54"/>
      <c r="D655" s="54"/>
      <c r="E655" s="54"/>
      <c r="F655" s="54"/>
      <c r="I655" s="54"/>
    </row>
    <row r="656">
      <c r="B656" s="54"/>
      <c r="D656" s="54"/>
      <c r="E656" s="54"/>
      <c r="F656" s="54"/>
      <c r="I656" s="54"/>
    </row>
    <row r="657">
      <c r="B657" s="54"/>
      <c r="D657" s="54"/>
      <c r="E657" s="54"/>
      <c r="F657" s="54"/>
      <c r="I657" s="54"/>
    </row>
    <row r="658">
      <c r="B658" s="54"/>
      <c r="D658" s="54"/>
      <c r="E658" s="54"/>
      <c r="F658" s="54"/>
      <c r="I658" s="54"/>
    </row>
    <row r="659">
      <c r="B659" s="54"/>
      <c r="D659" s="54"/>
      <c r="E659" s="54"/>
      <c r="F659" s="54"/>
      <c r="I659" s="54"/>
    </row>
    <row r="660">
      <c r="B660" s="54"/>
      <c r="D660" s="54"/>
      <c r="E660" s="54"/>
      <c r="F660" s="54"/>
      <c r="I660" s="54"/>
    </row>
    <row r="661">
      <c r="B661" s="54"/>
      <c r="D661" s="54"/>
      <c r="E661" s="54"/>
      <c r="F661" s="54"/>
      <c r="I661" s="54"/>
    </row>
    <row r="662">
      <c r="B662" s="54"/>
      <c r="D662" s="54"/>
      <c r="E662" s="54"/>
      <c r="F662" s="54"/>
      <c r="I662" s="54"/>
    </row>
    <row r="663">
      <c r="B663" s="54"/>
      <c r="D663" s="54"/>
      <c r="E663" s="54"/>
      <c r="F663" s="54"/>
      <c r="I663" s="54"/>
    </row>
    <row r="664">
      <c r="B664" s="54"/>
      <c r="D664" s="54"/>
      <c r="E664" s="54"/>
      <c r="F664" s="54"/>
      <c r="I664" s="54"/>
    </row>
    <row r="665">
      <c r="B665" s="54"/>
      <c r="D665" s="54"/>
      <c r="E665" s="54"/>
      <c r="F665" s="54"/>
      <c r="I665" s="54"/>
    </row>
    <row r="666">
      <c r="B666" s="54"/>
      <c r="D666" s="54"/>
      <c r="E666" s="54"/>
      <c r="F666" s="54"/>
      <c r="I666" s="54"/>
    </row>
    <row r="667">
      <c r="B667" s="54"/>
      <c r="D667" s="54"/>
      <c r="E667" s="54"/>
      <c r="F667" s="54"/>
      <c r="I667" s="54"/>
    </row>
    <row r="668">
      <c r="B668" s="54"/>
      <c r="D668" s="54"/>
      <c r="E668" s="54"/>
      <c r="F668" s="54"/>
      <c r="I668" s="54"/>
    </row>
    <row r="669">
      <c r="B669" s="54"/>
      <c r="D669" s="54"/>
      <c r="E669" s="54"/>
      <c r="F669" s="54"/>
      <c r="I669" s="54"/>
    </row>
    <row r="670">
      <c r="B670" s="54"/>
      <c r="D670" s="54"/>
      <c r="E670" s="54"/>
      <c r="F670" s="54"/>
      <c r="I670" s="54"/>
    </row>
    <row r="671">
      <c r="B671" s="54"/>
      <c r="D671" s="54"/>
      <c r="E671" s="54"/>
      <c r="F671" s="54"/>
      <c r="I671" s="54"/>
    </row>
    <row r="672">
      <c r="B672" s="54"/>
      <c r="D672" s="54"/>
      <c r="E672" s="54"/>
      <c r="F672" s="54"/>
      <c r="I672" s="54"/>
    </row>
    <row r="673">
      <c r="B673" s="54"/>
      <c r="D673" s="54"/>
      <c r="E673" s="54"/>
      <c r="F673" s="54"/>
      <c r="I673" s="54"/>
    </row>
    <row r="674">
      <c r="B674" s="54"/>
      <c r="D674" s="54"/>
      <c r="E674" s="54"/>
      <c r="F674" s="54"/>
      <c r="I674" s="54"/>
    </row>
    <row r="675">
      <c r="B675" s="54"/>
      <c r="D675" s="54"/>
      <c r="E675" s="54"/>
      <c r="F675" s="54"/>
      <c r="I675" s="54"/>
    </row>
    <row r="676">
      <c r="B676" s="54"/>
      <c r="D676" s="54"/>
      <c r="E676" s="54"/>
      <c r="F676" s="54"/>
      <c r="I676" s="54"/>
    </row>
    <row r="677">
      <c r="B677" s="54"/>
      <c r="D677" s="54"/>
      <c r="E677" s="54"/>
      <c r="F677" s="54"/>
      <c r="I677" s="54"/>
    </row>
    <row r="678">
      <c r="B678" s="54"/>
      <c r="D678" s="54"/>
      <c r="E678" s="54"/>
      <c r="F678" s="54"/>
      <c r="I678" s="54"/>
    </row>
    <row r="679">
      <c r="B679" s="54"/>
      <c r="D679" s="54"/>
      <c r="E679" s="54"/>
      <c r="F679" s="54"/>
      <c r="I679" s="54"/>
    </row>
    <row r="680">
      <c r="B680" s="54"/>
      <c r="D680" s="54"/>
      <c r="E680" s="54"/>
      <c r="F680" s="54"/>
      <c r="I680" s="54"/>
    </row>
    <row r="681">
      <c r="B681" s="54"/>
      <c r="D681" s="54"/>
      <c r="E681" s="54"/>
      <c r="F681" s="54"/>
      <c r="I681" s="54"/>
    </row>
    <row r="682">
      <c r="B682" s="54"/>
      <c r="D682" s="54"/>
      <c r="E682" s="54"/>
      <c r="F682" s="54"/>
      <c r="I682" s="54"/>
    </row>
    <row r="683">
      <c r="B683" s="54"/>
      <c r="D683" s="54"/>
      <c r="E683" s="54"/>
      <c r="F683" s="54"/>
      <c r="I683" s="54"/>
    </row>
    <row r="684">
      <c r="B684" s="54"/>
      <c r="D684" s="54"/>
      <c r="E684" s="54"/>
      <c r="F684" s="54"/>
      <c r="I684" s="54"/>
    </row>
    <row r="685">
      <c r="B685" s="54"/>
      <c r="D685" s="54"/>
      <c r="E685" s="54"/>
      <c r="F685" s="54"/>
      <c r="I685" s="54"/>
    </row>
    <row r="686">
      <c r="B686" s="54"/>
      <c r="D686" s="54"/>
      <c r="E686" s="54"/>
      <c r="F686" s="54"/>
      <c r="I686" s="54"/>
    </row>
    <row r="687">
      <c r="B687" s="54"/>
      <c r="D687" s="54"/>
      <c r="E687" s="54"/>
      <c r="F687" s="54"/>
      <c r="I687" s="54"/>
    </row>
    <row r="688">
      <c r="B688" s="54"/>
      <c r="D688" s="54"/>
      <c r="E688" s="54"/>
      <c r="F688" s="54"/>
      <c r="I688" s="54"/>
    </row>
    <row r="689">
      <c r="B689" s="54"/>
      <c r="D689" s="54"/>
      <c r="E689" s="54"/>
      <c r="F689" s="54"/>
      <c r="I689" s="54"/>
    </row>
    <row r="690">
      <c r="B690" s="54"/>
      <c r="D690" s="54"/>
      <c r="E690" s="54"/>
      <c r="F690" s="54"/>
      <c r="I690" s="54"/>
    </row>
    <row r="691">
      <c r="B691" s="54"/>
      <c r="D691" s="54"/>
      <c r="E691" s="54"/>
      <c r="F691" s="54"/>
      <c r="I691" s="54"/>
    </row>
    <row r="692">
      <c r="B692" s="54"/>
      <c r="D692" s="54"/>
      <c r="E692" s="54"/>
      <c r="F692" s="54"/>
      <c r="I692" s="54"/>
    </row>
    <row r="693">
      <c r="B693" s="54"/>
      <c r="D693" s="54"/>
      <c r="E693" s="54"/>
      <c r="F693" s="54"/>
      <c r="I693" s="54"/>
    </row>
    <row r="694">
      <c r="B694" s="54"/>
      <c r="D694" s="54"/>
      <c r="E694" s="54"/>
      <c r="F694" s="54"/>
      <c r="I694" s="54"/>
    </row>
    <row r="695">
      <c r="B695" s="54"/>
      <c r="D695" s="54"/>
      <c r="E695" s="54"/>
      <c r="F695" s="54"/>
      <c r="I695" s="54"/>
    </row>
    <row r="696">
      <c r="B696" s="54"/>
      <c r="D696" s="54"/>
      <c r="E696" s="54"/>
      <c r="F696" s="54"/>
      <c r="I696" s="54"/>
    </row>
    <row r="697">
      <c r="B697" s="54"/>
      <c r="D697" s="54"/>
      <c r="E697" s="54"/>
      <c r="F697" s="54"/>
      <c r="I697" s="54"/>
    </row>
    <row r="698">
      <c r="B698" s="54"/>
      <c r="D698" s="54"/>
      <c r="E698" s="54"/>
      <c r="F698" s="54"/>
      <c r="I698" s="54"/>
    </row>
    <row r="699">
      <c r="B699" s="54"/>
      <c r="D699" s="54"/>
      <c r="E699" s="54"/>
      <c r="F699" s="54"/>
      <c r="I699" s="54"/>
    </row>
    <row r="700">
      <c r="B700" s="54"/>
      <c r="D700" s="54"/>
      <c r="E700" s="54"/>
      <c r="F700" s="54"/>
      <c r="I700" s="54"/>
    </row>
    <row r="701">
      <c r="B701" s="54"/>
      <c r="D701" s="54"/>
      <c r="E701" s="54"/>
      <c r="F701" s="54"/>
      <c r="I701" s="54"/>
    </row>
    <row r="702">
      <c r="B702" s="54"/>
      <c r="D702" s="54"/>
      <c r="E702" s="54"/>
      <c r="F702" s="54"/>
      <c r="I702" s="54"/>
    </row>
    <row r="703">
      <c r="B703" s="54"/>
      <c r="D703" s="54"/>
      <c r="E703" s="54"/>
      <c r="F703" s="54"/>
      <c r="I703" s="54"/>
    </row>
    <row r="704">
      <c r="B704" s="54"/>
      <c r="D704" s="54"/>
      <c r="E704" s="54"/>
      <c r="F704" s="54"/>
      <c r="I704" s="54"/>
    </row>
    <row r="705">
      <c r="B705" s="54"/>
      <c r="D705" s="54"/>
      <c r="E705" s="54"/>
      <c r="F705" s="54"/>
      <c r="I705" s="54"/>
    </row>
    <row r="706">
      <c r="B706" s="54"/>
      <c r="D706" s="54"/>
      <c r="E706" s="54"/>
      <c r="F706" s="54"/>
      <c r="I706" s="54"/>
    </row>
    <row r="707">
      <c r="B707" s="54"/>
      <c r="D707" s="54"/>
      <c r="E707" s="54"/>
      <c r="F707" s="54"/>
      <c r="I707" s="54"/>
    </row>
    <row r="708">
      <c r="B708" s="54"/>
      <c r="D708" s="54"/>
      <c r="E708" s="54"/>
      <c r="F708" s="54"/>
      <c r="I708" s="54"/>
    </row>
    <row r="709">
      <c r="B709" s="54"/>
      <c r="D709" s="54"/>
      <c r="E709" s="54"/>
      <c r="F709" s="54"/>
      <c r="I709" s="54"/>
    </row>
    <row r="710">
      <c r="B710" s="54"/>
      <c r="D710" s="54"/>
      <c r="E710" s="54"/>
      <c r="F710" s="54"/>
      <c r="I710" s="54"/>
    </row>
    <row r="711">
      <c r="B711" s="54"/>
      <c r="D711" s="54"/>
      <c r="E711" s="54"/>
      <c r="F711" s="54"/>
      <c r="I711" s="54"/>
    </row>
    <row r="712">
      <c r="B712" s="54"/>
      <c r="D712" s="54"/>
      <c r="E712" s="54"/>
      <c r="F712" s="54"/>
      <c r="I712" s="54"/>
    </row>
    <row r="713">
      <c r="B713" s="54"/>
      <c r="D713" s="54"/>
      <c r="E713" s="54"/>
      <c r="F713" s="54"/>
      <c r="I713" s="54"/>
    </row>
    <row r="714">
      <c r="B714" s="54"/>
      <c r="D714" s="54"/>
      <c r="E714" s="54"/>
      <c r="F714" s="54"/>
      <c r="I714" s="54"/>
    </row>
    <row r="715">
      <c r="B715" s="54"/>
      <c r="D715" s="54"/>
      <c r="E715" s="54"/>
      <c r="F715" s="54"/>
      <c r="I715" s="54"/>
    </row>
    <row r="716">
      <c r="B716" s="54"/>
      <c r="D716" s="54"/>
      <c r="E716" s="54"/>
      <c r="F716" s="54"/>
      <c r="I716" s="54"/>
    </row>
    <row r="717">
      <c r="B717" s="54"/>
      <c r="D717" s="54"/>
      <c r="E717" s="54"/>
      <c r="F717" s="54"/>
      <c r="I717" s="54"/>
    </row>
    <row r="718">
      <c r="B718" s="54"/>
      <c r="D718" s="54"/>
      <c r="E718" s="54"/>
      <c r="F718" s="54"/>
      <c r="I718" s="54"/>
    </row>
    <row r="719">
      <c r="B719" s="54"/>
      <c r="D719" s="54"/>
      <c r="E719" s="54"/>
      <c r="F719" s="54"/>
      <c r="I719" s="54"/>
    </row>
    <row r="720">
      <c r="B720" s="54"/>
      <c r="D720" s="54"/>
      <c r="E720" s="54"/>
      <c r="F720" s="54"/>
      <c r="I720" s="54"/>
    </row>
    <row r="721">
      <c r="B721" s="54"/>
      <c r="D721" s="54"/>
      <c r="E721" s="54"/>
      <c r="F721" s="54"/>
      <c r="I721" s="54"/>
    </row>
    <row r="722">
      <c r="B722" s="54"/>
      <c r="D722" s="54"/>
      <c r="E722" s="54"/>
      <c r="F722" s="54"/>
      <c r="I722" s="54"/>
    </row>
    <row r="723">
      <c r="B723" s="54"/>
      <c r="D723" s="54"/>
      <c r="E723" s="54"/>
      <c r="F723" s="54"/>
      <c r="I723" s="54"/>
    </row>
    <row r="724">
      <c r="B724" s="54"/>
      <c r="D724" s="54"/>
      <c r="E724" s="54"/>
      <c r="F724" s="54"/>
      <c r="I724" s="54"/>
    </row>
    <row r="725">
      <c r="B725" s="54"/>
      <c r="D725" s="54"/>
      <c r="E725" s="54"/>
      <c r="F725" s="54"/>
      <c r="I725" s="54"/>
    </row>
    <row r="726">
      <c r="B726" s="54"/>
      <c r="D726" s="54"/>
      <c r="E726" s="54"/>
      <c r="F726" s="54"/>
      <c r="I726" s="54"/>
    </row>
    <row r="727">
      <c r="B727" s="54"/>
      <c r="D727" s="54"/>
      <c r="E727" s="54"/>
      <c r="F727" s="54"/>
      <c r="I727" s="54"/>
    </row>
    <row r="728">
      <c r="B728" s="54"/>
      <c r="D728" s="54"/>
      <c r="E728" s="54"/>
      <c r="F728" s="54"/>
      <c r="I728" s="54"/>
    </row>
    <row r="729">
      <c r="B729" s="54"/>
      <c r="D729" s="54"/>
      <c r="E729" s="54"/>
      <c r="F729" s="54"/>
      <c r="I729" s="54"/>
    </row>
    <row r="730">
      <c r="B730" s="54"/>
      <c r="D730" s="54"/>
      <c r="E730" s="54"/>
      <c r="F730" s="54"/>
      <c r="I730" s="54"/>
    </row>
    <row r="731">
      <c r="B731" s="54"/>
      <c r="D731" s="54"/>
      <c r="E731" s="54"/>
      <c r="F731" s="54"/>
      <c r="I731" s="54"/>
    </row>
    <row r="732">
      <c r="B732" s="54"/>
      <c r="D732" s="54"/>
      <c r="E732" s="54"/>
      <c r="F732" s="54"/>
      <c r="I732" s="54"/>
    </row>
    <row r="733">
      <c r="B733" s="54"/>
      <c r="D733" s="54"/>
      <c r="E733" s="54"/>
      <c r="F733" s="54"/>
      <c r="I733" s="54"/>
    </row>
    <row r="734">
      <c r="B734" s="54"/>
      <c r="D734" s="54"/>
      <c r="E734" s="54"/>
      <c r="F734" s="54"/>
      <c r="I734" s="54"/>
    </row>
    <row r="735">
      <c r="B735" s="54"/>
      <c r="D735" s="54"/>
      <c r="E735" s="54"/>
      <c r="F735" s="54"/>
      <c r="I735" s="54"/>
    </row>
    <row r="736">
      <c r="B736" s="54"/>
      <c r="D736" s="54"/>
      <c r="E736" s="54"/>
      <c r="F736" s="54"/>
      <c r="I736" s="54"/>
    </row>
    <row r="737">
      <c r="B737" s="54"/>
      <c r="D737" s="54"/>
      <c r="E737" s="54"/>
      <c r="F737" s="54"/>
      <c r="I737" s="54"/>
    </row>
    <row r="738">
      <c r="B738" s="54"/>
      <c r="D738" s="54"/>
      <c r="E738" s="54"/>
      <c r="F738" s="54"/>
      <c r="I738" s="54"/>
    </row>
    <row r="739">
      <c r="B739" s="54"/>
      <c r="D739" s="54"/>
      <c r="E739" s="54"/>
      <c r="F739" s="54"/>
      <c r="I739" s="54"/>
    </row>
    <row r="740">
      <c r="B740" s="54"/>
      <c r="D740" s="54"/>
      <c r="E740" s="54"/>
      <c r="F740" s="54"/>
      <c r="I740" s="54"/>
    </row>
    <row r="741">
      <c r="B741" s="54"/>
      <c r="D741" s="54"/>
      <c r="E741" s="54"/>
      <c r="F741" s="54"/>
      <c r="I741" s="54"/>
    </row>
    <row r="742">
      <c r="B742" s="54"/>
      <c r="D742" s="54"/>
      <c r="E742" s="54"/>
      <c r="F742" s="54"/>
      <c r="I742" s="54"/>
    </row>
    <row r="743">
      <c r="B743" s="54"/>
      <c r="D743" s="54"/>
      <c r="E743" s="54"/>
      <c r="F743" s="54"/>
      <c r="I743" s="54"/>
    </row>
    <row r="744">
      <c r="B744" s="54"/>
      <c r="D744" s="54"/>
      <c r="E744" s="54"/>
      <c r="F744" s="54"/>
      <c r="I744" s="54"/>
    </row>
    <row r="745">
      <c r="B745" s="54"/>
      <c r="D745" s="54"/>
      <c r="E745" s="54"/>
      <c r="F745" s="54"/>
      <c r="I745" s="54"/>
    </row>
    <row r="746">
      <c r="B746" s="54"/>
      <c r="D746" s="54"/>
      <c r="E746" s="54"/>
      <c r="F746" s="54"/>
      <c r="I746" s="54"/>
    </row>
    <row r="747">
      <c r="B747" s="54"/>
      <c r="D747" s="54"/>
      <c r="E747" s="54"/>
      <c r="F747" s="54"/>
      <c r="I747" s="54"/>
    </row>
    <row r="748">
      <c r="B748" s="54"/>
      <c r="D748" s="54"/>
      <c r="E748" s="54"/>
      <c r="F748" s="54"/>
      <c r="I748" s="54"/>
    </row>
    <row r="749">
      <c r="B749" s="54"/>
      <c r="D749" s="54"/>
      <c r="E749" s="54"/>
      <c r="F749" s="54"/>
      <c r="I749" s="54"/>
    </row>
    <row r="750">
      <c r="B750" s="54"/>
      <c r="D750" s="54"/>
      <c r="E750" s="54"/>
      <c r="F750" s="54"/>
      <c r="I750" s="54"/>
    </row>
    <row r="751">
      <c r="B751" s="54"/>
      <c r="D751" s="54"/>
      <c r="E751" s="54"/>
      <c r="F751" s="54"/>
      <c r="I751" s="54"/>
    </row>
    <row r="752">
      <c r="B752" s="54"/>
      <c r="D752" s="54"/>
      <c r="E752" s="54"/>
      <c r="F752" s="54"/>
      <c r="I752" s="54"/>
    </row>
    <row r="753">
      <c r="B753" s="54"/>
      <c r="D753" s="54"/>
      <c r="E753" s="54"/>
      <c r="F753" s="54"/>
      <c r="I753" s="54"/>
    </row>
    <row r="754">
      <c r="B754" s="54"/>
      <c r="D754" s="54"/>
      <c r="E754" s="54"/>
      <c r="F754" s="54"/>
      <c r="I754" s="54"/>
    </row>
    <row r="755">
      <c r="B755" s="54"/>
      <c r="D755" s="54"/>
      <c r="E755" s="54"/>
      <c r="F755" s="54"/>
      <c r="I755" s="54"/>
    </row>
    <row r="756">
      <c r="B756" s="54"/>
      <c r="D756" s="54"/>
      <c r="E756" s="54"/>
      <c r="F756" s="54"/>
      <c r="I756" s="54"/>
    </row>
    <row r="757">
      <c r="B757" s="54"/>
      <c r="D757" s="54"/>
      <c r="E757" s="54"/>
      <c r="F757" s="54"/>
      <c r="I757" s="54"/>
    </row>
    <row r="758">
      <c r="B758" s="54"/>
      <c r="D758" s="54"/>
      <c r="E758" s="54"/>
      <c r="F758" s="54"/>
      <c r="I758" s="54"/>
    </row>
    <row r="759">
      <c r="B759" s="54"/>
      <c r="D759" s="54"/>
      <c r="E759" s="54"/>
      <c r="F759" s="54"/>
      <c r="I759" s="54"/>
    </row>
    <row r="760">
      <c r="B760" s="54"/>
      <c r="D760" s="54"/>
      <c r="E760" s="54"/>
      <c r="F760" s="54"/>
      <c r="I760" s="54"/>
    </row>
    <row r="761">
      <c r="B761" s="54"/>
      <c r="D761" s="54"/>
      <c r="E761" s="54"/>
      <c r="F761" s="54"/>
      <c r="I761" s="54"/>
    </row>
    <row r="762">
      <c r="B762" s="54"/>
      <c r="D762" s="54"/>
      <c r="E762" s="54"/>
      <c r="F762" s="54"/>
      <c r="I762" s="54"/>
    </row>
    <row r="763">
      <c r="B763" s="54"/>
      <c r="D763" s="54"/>
      <c r="E763" s="54"/>
      <c r="F763" s="54"/>
      <c r="I763" s="54"/>
    </row>
    <row r="764">
      <c r="B764" s="54"/>
      <c r="D764" s="54"/>
      <c r="E764" s="54"/>
      <c r="F764" s="54"/>
      <c r="I764" s="54"/>
    </row>
    <row r="765">
      <c r="B765" s="54"/>
      <c r="D765" s="54"/>
      <c r="E765" s="54"/>
      <c r="F765" s="54"/>
      <c r="I765" s="54"/>
    </row>
    <row r="766">
      <c r="B766" s="54"/>
      <c r="D766" s="54"/>
      <c r="E766" s="54"/>
      <c r="F766" s="54"/>
      <c r="I766" s="54"/>
    </row>
    <row r="767">
      <c r="B767" s="54"/>
      <c r="D767" s="54"/>
      <c r="E767" s="54"/>
      <c r="F767" s="54"/>
      <c r="I767" s="54"/>
    </row>
    <row r="768">
      <c r="B768" s="54"/>
      <c r="D768" s="54"/>
      <c r="E768" s="54"/>
      <c r="F768" s="54"/>
      <c r="I768" s="54"/>
    </row>
    <row r="769">
      <c r="B769" s="54"/>
      <c r="D769" s="54"/>
      <c r="E769" s="54"/>
      <c r="F769" s="54"/>
      <c r="I769" s="54"/>
    </row>
    <row r="770">
      <c r="B770" s="54"/>
      <c r="D770" s="54"/>
      <c r="E770" s="54"/>
      <c r="F770" s="54"/>
      <c r="I770" s="54"/>
    </row>
    <row r="771">
      <c r="B771" s="54"/>
      <c r="D771" s="54"/>
      <c r="E771" s="54"/>
      <c r="F771" s="54"/>
      <c r="I771" s="54"/>
    </row>
    <row r="772">
      <c r="B772" s="54"/>
      <c r="D772" s="54"/>
      <c r="E772" s="54"/>
      <c r="F772" s="54"/>
      <c r="I772" s="54"/>
    </row>
    <row r="773">
      <c r="B773" s="54"/>
      <c r="D773" s="54"/>
      <c r="E773" s="54"/>
      <c r="F773" s="54"/>
      <c r="I773" s="54"/>
    </row>
    <row r="774">
      <c r="B774" s="54"/>
      <c r="D774" s="54"/>
      <c r="E774" s="54"/>
      <c r="F774" s="54"/>
      <c r="I774" s="54"/>
    </row>
    <row r="775">
      <c r="B775" s="54"/>
      <c r="D775" s="54"/>
      <c r="E775" s="54"/>
      <c r="F775" s="54"/>
      <c r="I775" s="54"/>
    </row>
    <row r="776">
      <c r="B776" s="54"/>
      <c r="D776" s="54"/>
      <c r="E776" s="54"/>
      <c r="F776" s="54"/>
      <c r="I776" s="54"/>
    </row>
    <row r="777">
      <c r="B777" s="54"/>
      <c r="D777" s="54"/>
      <c r="E777" s="54"/>
      <c r="F777" s="54"/>
      <c r="I777" s="54"/>
    </row>
    <row r="778">
      <c r="B778" s="54"/>
      <c r="D778" s="54"/>
      <c r="E778" s="54"/>
      <c r="F778" s="54"/>
      <c r="I778" s="54"/>
    </row>
    <row r="779">
      <c r="B779" s="54"/>
      <c r="D779" s="54"/>
      <c r="E779" s="54"/>
      <c r="F779" s="54"/>
      <c r="I779" s="54"/>
    </row>
    <row r="780">
      <c r="B780" s="54"/>
      <c r="D780" s="54"/>
      <c r="E780" s="54"/>
      <c r="F780" s="54"/>
      <c r="I780" s="54"/>
    </row>
    <row r="781">
      <c r="B781" s="54"/>
      <c r="D781" s="54"/>
      <c r="E781" s="54"/>
      <c r="F781" s="54"/>
      <c r="I781" s="54"/>
    </row>
    <row r="782">
      <c r="B782" s="54"/>
      <c r="D782" s="54"/>
      <c r="E782" s="54"/>
      <c r="F782" s="54"/>
      <c r="I782" s="54"/>
    </row>
    <row r="783">
      <c r="B783" s="54"/>
      <c r="D783" s="54"/>
      <c r="E783" s="54"/>
      <c r="F783" s="54"/>
      <c r="I783" s="54"/>
    </row>
    <row r="784">
      <c r="B784" s="54"/>
      <c r="D784" s="54"/>
      <c r="E784" s="54"/>
      <c r="F784" s="54"/>
      <c r="I784" s="54"/>
    </row>
    <row r="785">
      <c r="B785" s="54"/>
      <c r="D785" s="54"/>
      <c r="E785" s="54"/>
      <c r="F785" s="54"/>
      <c r="I785" s="54"/>
    </row>
    <row r="786">
      <c r="B786" s="54"/>
      <c r="D786" s="54"/>
      <c r="E786" s="54"/>
      <c r="F786" s="54"/>
      <c r="I786" s="54"/>
    </row>
    <row r="787">
      <c r="B787" s="54"/>
      <c r="D787" s="54"/>
      <c r="E787" s="54"/>
      <c r="F787" s="54"/>
      <c r="I787" s="54"/>
    </row>
    <row r="788">
      <c r="B788" s="54"/>
      <c r="D788" s="54"/>
      <c r="E788" s="54"/>
      <c r="F788" s="54"/>
      <c r="I788" s="54"/>
    </row>
    <row r="789">
      <c r="B789" s="54"/>
      <c r="D789" s="54"/>
      <c r="E789" s="54"/>
      <c r="F789" s="54"/>
      <c r="I789" s="54"/>
    </row>
    <row r="790">
      <c r="B790" s="54"/>
      <c r="D790" s="54"/>
      <c r="E790" s="54"/>
      <c r="F790" s="54"/>
      <c r="I790" s="54"/>
    </row>
    <row r="791">
      <c r="B791" s="54"/>
      <c r="D791" s="54"/>
      <c r="E791" s="54"/>
      <c r="F791" s="54"/>
      <c r="I791" s="54"/>
    </row>
    <row r="792">
      <c r="B792" s="54"/>
      <c r="D792" s="54"/>
      <c r="E792" s="54"/>
      <c r="F792" s="54"/>
      <c r="I792" s="54"/>
    </row>
    <row r="793">
      <c r="B793" s="54"/>
      <c r="D793" s="54"/>
      <c r="E793" s="54"/>
      <c r="F793" s="54"/>
      <c r="I793" s="54"/>
    </row>
    <row r="794">
      <c r="B794" s="54"/>
      <c r="D794" s="54"/>
      <c r="E794" s="54"/>
      <c r="F794" s="54"/>
      <c r="I794" s="54"/>
    </row>
    <row r="795">
      <c r="B795" s="54"/>
      <c r="D795" s="54"/>
      <c r="E795" s="54"/>
      <c r="F795" s="54"/>
      <c r="I795" s="54"/>
    </row>
    <row r="796">
      <c r="B796" s="54"/>
      <c r="D796" s="54"/>
      <c r="E796" s="54"/>
      <c r="F796" s="54"/>
      <c r="I796" s="54"/>
    </row>
    <row r="797">
      <c r="B797" s="54"/>
      <c r="D797" s="54"/>
      <c r="E797" s="54"/>
      <c r="F797" s="54"/>
      <c r="I797" s="54"/>
    </row>
    <row r="798">
      <c r="B798" s="54"/>
      <c r="D798" s="54"/>
      <c r="E798" s="54"/>
      <c r="F798" s="54"/>
      <c r="I798" s="54"/>
    </row>
    <row r="799">
      <c r="B799" s="54"/>
      <c r="D799" s="54"/>
      <c r="E799" s="54"/>
      <c r="F799" s="54"/>
      <c r="I799" s="54"/>
    </row>
    <row r="800">
      <c r="B800" s="54"/>
      <c r="D800" s="54"/>
      <c r="E800" s="54"/>
      <c r="F800" s="54"/>
      <c r="I800" s="54"/>
    </row>
    <row r="801">
      <c r="B801" s="54"/>
      <c r="D801" s="54"/>
      <c r="E801" s="54"/>
      <c r="F801" s="54"/>
      <c r="I801" s="54"/>
    </row>
    <row r="802">
      <c r="B802" s="54"/>
      <c r="D802" s="54"/>
      <c r="E802" s="54"/>
      <c r="F802" s="54"/>
      <c r="I802" s="54"/>
    </row>
    <row r="803">
      <c r="B803" s="54"/>
      <c r="D803" s="54"/>
      <c r="E803" s="54"/>
      <c r="F803" s="54"/>
      <c r="I803" s="54"/>
    </row>
    <row r="804">
      <c r="B804" s="54"/>
      <c r="D804" s="54"/>
      <c r="E804" s="54"/>
      <c r="F804" s="54"/>
      <c r="I804" s="54"/>
    </row>
    <row r="805">
      <c r="B805" s="54"/>
      <c r="D805" s="54"/>
      <c r="E805" s="54"/>
      <c r="F805" s="54"/>
      <c r="I805" s="54"/>
    </row>
    <row r="806">
      <c r="B806" s="54"/>
      <c r="D806" s="54"/>
      <c r="E806" s="54"/>
      <c r="F806" s="54"/>
      <c r="I806" s="54"/>
    </row>
    <row r="807">
      <c r="B807" s="54"/>
      <c r="D807" s="54"/>
      <c r="E807" s="54"/>
      <c r="F807" s="54"/>
      <c r="I807" s="54"/>
    </row>
    <row r="808">
      <c r="B808" s="54"/>
      <c r="D808" s="54"/>
      <c r="E808" s="54"/>
      <c r="F808" s="54"/>
      <c r="I808" s="54"/>
    </row>
    <row r="809">
      <c r="B809" s="54"/>
      <c r="D809" s="54"/>
      <c r="E809" s="54"/>
      <c r="F809" s="54"/>
      <c r="I809" s="54"/>
    </row>
    <row r="810">
      <c r="B810" s="54"/>
      <c r="D810" s="54"/>
      <c r="E810" s="54"/>
      <c r="F810" s="54"/>
      <c r="I810" s="54"/>
    </row>
    <row r="811">
      <c r="B811" s="54"/>
      <c r="D811" s="54"/>
      <c r="E811" s="54"/>
      <c r="F811" s="54"/>
      <c r="I811" s="54"/>
    </row>
    <row r="812">
      <c r="B812" s="54"/>
      <c r="D812" s="54"/>
      <c r="E812" s="54"/>
      <c r="F812" s="54"/>
      <c r="I812" s="54"/>
    </row>
    <row r="813">
      <c r="B813" s="54"/>
      <c r="D813" s="54"/>
      <c r="E813" s="54"/>
      <c r="F813" s="54"/>
      <c r="I813" s="54"/>
    </row>
    <row r="814">
      <c r="B814" s="54"/>
      <c r="D814" s="54"/>
      <c r="E814" s="54"/>
      <c r="F814" s="54"/>
      <c r="I814" s="54"/>
    </row>
    <row r="815">
      <c r="B815" s="54"/>
      <c r="D815" s="54"/>
      <c r="E815" s="54"/>
      <c r="F815" s="54"/>
      <c r="I815" s="54"/>
    </row>
    <row r="816">
      <c r="B816" s="54"/>
      <c r="D816" s="54"/>
      <c r="E816" s="54"/>
      <c r="F816" s="54"/>
      <c r="I816" s="54"/>
    </row>
    <row r="817">
      <c r="B817" s="54"/>
      <c r="D817" s="54"/>
      <c r="E817" s="54"/>
      <c r="F817" s="54"/>
      <c r="I817" s="54"/>
    </row>
    <row r="818">
      <c r="B818" s="54"/>
      <c r="D818" s="54"/>
      <c r="E818" s="54"/>
      <c r="F818" s="54"/>
      <c r="I818" s="54"/>
    </row>
    <row r="819">
      <c r="B819" s="54"/>
      <c r="D819" s="54"/>
      <c r="E819" s="54"/>
      <c r="F819" s="54"/>
      <c r="I819" s="54"/>
    </row>
    <row r="820">
      <c r="B820" s="54"/>
      <c r="D820" s="54"/>
      <c r="E820" s="54"/>
      <c r="F820" s="54"/>
      <c r="I820" s="54"/>
    </row>
    <row r="821">
      <c r="B821" s="54"/>
      <c r="D821" s="54"/>
      <c r="E821" s="54"/>
      <c r="F821" s="54"/>
      <c r="I821" s="54"/>
    </row>
    <row r="822">
      <c r="B822" s="54"/>
      <c r="D822" s="54"/>
      <c r="E822" s="54"/>
      <c r="F822" s="54"/>
      <c r="I822" s="54"/>
    </row>
    <row r="823">
      <c r="B823" s="54"/>
      <c r="D823" s="54"/>
      <c r="E823" s="54"/>
      <c r="F823" s="54"/>
      <c r="I823" s="54"/>
    </row>
    <row r="824">
      <c r="B824" s="54"/>
      <c r="D824" s="54"/>
      <c r="E824" s="54"/>
      <c r="F824" s="54"/>
      <c r="I824" s="54"/>
    </row>
    <row r="825">
      <c r="B825" s="54"/>
      <c r="D825" s="54"/>
      <c r="E825" s="54"/>
      <c r="F825" s="54"/>
      <c r="I825" s="54"/>
    </row>
    <row r="826">
      <c r="B826" s="54"/>
      <c r="D826" s="54"/>
      <c r="E826" s="54"/>
      <c r="F826" s="54"/>
      <c r="I826" s="54"/>
    </row>
    <row r="827">
      <c r="B827" s="54"/>
      <c r="D827" s="54"/>
      <c r="E827" s="54"/>
      <c r="F827" s="54"/>
      <c r="I827" s="54"/>
    </row>
    <row r="828">
      <c r="B828" s="54"/>
      <c r="D828" s="54"/>
      <c r="E828" s="54"/>
      <c r="F828" s="54"/>
      <c r="I828" s="54"/>
    </row>
    <row r="829">
      <c r="B829" s="54"/>
      <c r="D829" s="54"/>
      <c r="E829" s="54"/>
      <c r="F829" s="54"/>
      <c r="I829" s="54"/>
    </row>
    <row r="830">
      <c r="B830" s="54"/>
      <c r="D830" s="54"/>
      <c r="E830" s="54"/>
      <c r="F830" s="54"/>
      <c r="I830" s="54"/>
    </row>
    <row r="831">
      <c r="B831" s="54"/>
      <c r="D831" s="54"/>
      <c r="E831" s="54"/>
      <c r="F831" s="54"/>
      <c r="I831" s="54"/>
    </row>
    <row r="832">
      <c r="B832" s="54"/>
      <c r="D832" s="54"/>
      <c r="E832" s="54"/>
      <c r="F832" s="54"/>
      <c r="I832" s="54"/>
    </row>
    <row r="833">
      <c r="B833" s="54"/>
      <c r="D833" s="54"/>
      <c r="E833" s="54"/>
      <c r="F833" s="54"/>
      <c r="I833" s="54"/>
    </row>
    <row r="834">
      <c r="B834" s="54"/>
      <c r="D834" s="54"/>
      <c r="E834" s="54"/>
      <c r="F834" s="54"/>
      <c r="I834" s="54"/>
    </row>
    <row r="835">
      <c r="B835" s="54"/>
      <c r="D835" s="54"/>
      <c r="E835" s="54"/>
      <c r="F835" s="54"/>
      <c r="I835" s="54"/>
    </row>
    <row r="836">
      <c r="B836" s="54"/>
      <c r="D836" s="54"/>
      <c r="E836" s="54"/>
      <c r="F836" s="54"/>
      <c r="I836" s="54"/>
    </row>
    <row r="837">
      <c r="B837" s="54"/>
      <c r="D837" s="54"/>
      <c r="E837" s="54"/>
      <c r="F837" s="54"/>
      <c r="I837" s="54"/>
    </row>
    <row r="838">
      <c r="B838" s="54"/>
      <c r="D838" s="54"/>
      <c r="E838" s="54"/>
      <c r="F838" s="54"/>
      <c r="I838" s="54"/>
    </row>
    <row r="839">
      <c r="B839" s="54"/>
      <c r="D839" s="54"/>
      <c r="E839" s="54"/>
      <c r="F839" s="54"/>
      <c r="I839" s="54"/>
    </row>
    <row r="840">
      <c r="B840" s="54"/>
      <c r="D840" s="54"/>
      <c r="E840" s="54"/>
      <c r="F840" s="54"/>
      <c r="I840" s="54"/>
    </row>
    <row r="841">
      <c r="B841" s="54"/>
      <c r="D841" s="54"/>
      <c r="E841" s="54"/>
      <c r="F841" s="54"/>
      <c r="I841" s="54"/>
    </row>
    <row r="842">
      <c r="B842" s="54"/>
      <c r="D842" s="54"/>
      <c r="E842" s="54"/>
      <c r="F842" s="54"/>
      <c r="I842" s="54"/>
    </row>
    <row r="843">
      <c r="B843" s="54"/>
      <c r="D843" s="54"/>
      <c r="E843" s="54"/>
      <c r="F843" s="54"/>
      <c r="I843" s="54"/>
    </row>
    <row r="844">
      <c r="B844" s="54"/>
      <c r="D844" s="54"/>
      <c r="E844" s="54"/>
      <c r="F844" s="54"/>
      <c r="I844" s="54"/>
    </row>
    <row r="845">
      <c r="B845" s="54"/>
      <c r="D845" s="54"/>
      <c r="E845" s="54"/>
      <c r="F845" s="54"/>
      <c r="I845" s="54"/>
    </row>
    <row r="846">
      <c r="B846" s="54"/>
      <c r="D846" s="54"/>
      <c r="E846" s="54"/>
      <c r="F846" s="54"/>
      <c r="I846" s="54"/>
    </row>
    <row r="847">
      <c r="B847" s="54"/>
      <c r="D847" s="54"/>
      <c r="E847" s="54"/>
      <c r="F847" s="54"/>
      <c r="I847" s="54"/>
    </row>
    <row r="848">
      <c r="B848" s="54"/>
      <c r="D848" s="54"/>
      <c r="E848" s="54"/>
      <c r="F848" s="54"/>
      <c r="I848" s="54"/>
    </row>
    <row r="849">
      <c r="B849" s="54"/>
      <c r="D849" s="54"/>
      <c r="E849" s="54"/>
      <c r="F849" s="54"/>
      <c r="I849" s="54"/>
    </row>
    <row r="850">
      <c r="B850" s="54"/>
      <c r="D850" s="54"/>
      <c r="E850" s="54"/>
      <c r="F850" s="54"/>
      <c r="I850" s="54"/>
    </row>
    <row r="851">
      <c r="B851" s="54"/>
      <c r="D851" s="54"/>
      <c r="E851" s="54"/>
      <c r="F851" s="54"/>
      <c r="I851" s="54"/>
    </row>
    <row r="852">
      <c r="B852" s="54"/>
      <c r="D852" s="54"/>
      <c r="E852" s="54"/>
      <c r="F852" s="54"/>
      <c r="I852" s="54"/>
    </row>
    <row r="853">
      <c r="B853" s="54"/>
      <c r="D853" s="54"/>
      <c r="E853" s="54"/>
      <c r="F853" s="54"/>
      <c r="I853" s="54"/>
    </row>
    <row r="854">
      <c r="B854" s="54"/>
      <c r="D854" s="54"/>
      <c r="E854" s="54"/>
      <c r="F854" s="54"/>
      <c r="I854" s="54"/>
    </row>
    <row r="855">
      <c r="B855" s="54"/>
      <c r="D855" s="54"/>
      <c r="E855" s="54"/>
      <c r="F855" s="54"/>
      <c r="I855" s="54"/>
    </row>
    <row r="856">
      <c r="B856" s="54"/>
      <c r="D856" s="54"/>
      <c r="E856" s="54"/>
      <c r="F856" s="54"/>
      <c r="I856" s="54"/>
    </row>
    <row r="857">
      <c r="B857" s="54"/>
      <c r="D857" s="54"/>
      <c r="E857" s="54"/>
      <c r="F857" s="54"/>
      <c r="I857" s="54"/>
    </row>
    <row r="858">
      <c r="B858" s="54"/>
      <c r="D858" s="54"/>
      <c r="E858" s="54"/>
      <c r="F858" s="54"/>
      <c r="I858" s="54"/>
    </row>
    <row r="859">
      <c r="B859" s="54"/>
      <c r="D859" s="54"/>
      <c r="E859" s="54"/>
      <c r="F859" s="54"/>
      <c r="I859" s="54"/>
    </row>
    <row r="860">
      <c r="B860" s="54"/>
      <c r="D860" s="54"/>
      <c r="E860" s="54"/>
      <c r="F860" s="54"/>
      <c r="I860" s="54"/>
    </row>
    <row r="861">
      <c r="B861" s="54"/>
      <c r="D861" s="54"/>
      <c r="E861" s="54"/>
      <c r="F861" s="54"/>
      <c r="I861" s="54"/>
    </row>
    <row r="862">
      <c r="B862" s="54"/>
      <c r="D862" s="54"/>
      <c r="E862" s="54"/>
      <c r="F862" s="54"/>
      <c r="I862" s="54"/>
    </row>
    <row r="863">
      <c r="B863" s="54"/>
      <c r="D863" s="54"/>
      <c r="E863" s="54"/>
      <c r="F863" s="54"/>
      <c r="I863" s="54"/>
    </row>
    <row r="864">
      <c r="B864" s="54"/>
      <c r="D864" s="54"/>
      <c r="E864" s="54"/>
      <c r="F864" s="54"/>
      <c r="I864" s="54"/>
    </row>
    <row r="865">
      <c r="B865" s="54"/>
      <c r="D865" s="54"/>
      <c r="E865" s="54"/>
      <c r="F865" s="54"/>
      <c r="I865" s="54"/>
    </row>
    <row r="866">
      <c r="B866" s="54"/>
      <c r="D866" s="54"/>
      <c r="E866" s="54"/>
      <c r="F866" s="54"/>
      <c r="I866" s="54"/>
    </row>
    <row r="867">
      <c r="B867" s="54"/>
      <c r="D867" s="54"/>
      <c r="E867" s="54"/>
      <c r="F867" s="54"/>
      <c r="I867" s="54"/>
    </row>
    <row r="868">
      <c r="B868" s="54"/>
      <c r="D868" s="54"/>
      <c r="E868" s="54"/>
      <c r="F868" s="54"/>
      <c r="I868" s="54"/>
    </row>
    <row r="869">
      <c r="B869" s="54"/>
      <c r="D869" s="54"/>
      <c r="E869" s="54"/>
      <c r="F869" s="54"/>
      <c r="I869" s="54"/>
    </row>
    <row r="870">
      <c r="B870" s="54"/>
      <c r="D870" s="54"/>
      <c r="E870" s="54"/>
      <c r="F870" s="54"/>
      <c r="I870" s="54"/>
    </row>
    <row r="871">
      <c r="B871" s="54"/>
      <c r="D871" s="54"/>
      <c r="E871" s="54"/>
      <c r="F871" s="54"/>
      <c r="I871" s="54"/>
    </row>
    <row r="872">
      <c r="B872" s="54"/>
      <c r="D872" s="54"/>
      <c r="E872" s="54"/>
      <c r="F872" s="54"/>
      <c r="I872" s="54"/>
    </row>
    <row r="873">
      <c r="B873" s="54"/>
      <c r="D873" s="54"/>
      <c r="E873" s="54"/>
      <c r="F873" s="54"/>
      <c r="I873" s="54"/>
    </row>
    <row r="874">
      <c r="B874" s="54"/>
      <c r="D874" s="54"/>
      <c r="E874" s="54"/>
      <c r="F874" s="54"/>
      <c r="I874" s="54"/>
    </row>
    <row r="875">
      <c r="B875" s="54"/>
      <c r="D875" s="54"/>
      <c r="E875" s="54"/>
      <c r="F875" s="54"/>
      <c r="I875" s="54"/>
    </row>
    <row r="876">
      <c r="B876" s="54"/>
      <c r="D876" s="54"/>
      <c r="E876" s="54"/>
      <c r="F876" s="54"/>
      <c r="I876" s="54"/>
    </row>
    <row r="877">
      <c r="B877" s="54"/>
      <c r="D877" s="54"/>
      <c r="E877" s="54"/>
      <c r="F877" s="54"/>
      <c r="I877" s="54"/>
    </row>
    <row r="878">
      <c r="B878" s="54"/>
      <c r="D878" s="54"/>
      <c r="E878" s="54"/>
      <c r="F878" s="54"/>
      <c r="I878" s="54"/>
    </row>
    <row r="879">
      <c r="B879" s="54"/>
      <c r="D879" s="54"/>
      <c r="E879" s="54"/>
      <c r="F879" s="54"/>
      <c r="I879" s="54"/>
    </row>
    <row r="880">
      <c r="B880" s="54"/>
      <c r="D880" s="54"/>
      <c r="E880" s="54"/>
      <c r="F880" s="54"/>
      <c r="I880" s="54"/>
    </row>
    <row r="881">
      <c r="B881" s="54"/>
      <c r="D881" s="54"/>
      <c r="E881" s="54"/>
      <c r="F881" s="54"/>
      <c r="I881" s="54"/>
    </row>
    <row r="882">
      <c r="B882" s="54"/>
      <c r="D882" s="54"/>
      <c r="E882" s="54"/>
      <c r="F882" s="54"/>
      <c r="I882" s="54"/>
    </row>
    <row r="883">
      <c r="B883" s="54"/>
      <c r="D883" s="54"/>
      <c r="E883" s="54"/>
      <c r="F883" s="54"/>
      <c r="I883" s="54"/>
    </row>
    <row r="884">
      <c r="B884" s="54"/>
      <c r="D884" s="54"/>
      <c r="E884" s="54"/>
      <c r="F884" s="54"/>
      <c r="I884" s="54"/>
    </row>
    <row r="885">
      <c r="B885" s="54"/>
      <c r="D885" s="54"/>
      <c r="E885" s="54"/>
      <c r="F885" s="54"/>
      <c r="I885" s="54"/>
    </row>
    <row r="886">
      <c r="B886" s="54"/>
      <c r="D886" s="54"/>
      <c r="E886" s="54"/>
      <c r="F886" s="54"/>
      <c r="I886" s="54"/>
    </row>
    <row r="887">
      <c r="B887" s="54"/>
      <c r="D887" s="54"/>
      <c r="E887" s="54"/>
      <c r="F887" s="54"/>
      <c r="I887" s="54"/>
    </row>
    <row r="888">
      <c r="B888" s="54"/>
      <c r="D888" s="54"/>
      <c r="E888" s="54"/>
      <c r="F888" s="54"/>
      <c r="I888" s="54"/>
    </row>
    <row r="889">
      <c r="B889" s="54"/>
      <c r="D889" s="54"/>
      <c r="E889" s="54"/>
      <c r="F889" s="54"/>
      <c r="I889" s="54"/>
    </row>
    <row r="890">
      <c r="B890" s="54"/>
      <c r="D890" s="54"/>
      <c r="E890" s="54"/>
      <c r="F890" s="54"/>
      <c r="I890" s="54"/>
    </row>
    <row r="891">
      <c r="B891" s="54"/>
      <c r="D891" s="54"/>
      <c r="E891" s="54"/>
      <c r="F891" s="54"/>
      <c r="I891" s="54"/>
    </row>
    <row r="892">
      <c r="B892" s="54"/>
      <c r="D892" s="54"/>
      <c r="E892" s="54"/>
      <c r="F892" s="54"/>
      <c r="I892" s="54"/>
    </row>
    <row r="893">
      <c r="B893" s="54"/>
      <c r="D893" s="54"/>
      <c r="E893" s="54"/>
      <c r="F893" s="54"/>
      <c r="I893" s="54"/>
    </row>
    <row r="894">
      <c r="B894" s="54"/>
      <c r="D894" s="54"/>
      <c r="E894" s="54"/>
      <c r="F894" s="54"/>
      <c r="I894" s="54"/>
    </row>
    <row r="895">
      <c r="B895" s="54"/>
      <c r="D895" s="54"/>
      <c r="E895" s="54"/>
      <c r="F895" s="54"/>
      <c r="I895" s="54"/>
    </row>
    <row r="896">
      <c r="B896" s="54"/>
      <c r="D896" s="54"/>
      <c r="E896" s="54"/>
      <c r="F896" s="54"/>
      <c r="I896" s="54"/>
    </row>
    <row r="897">
      <c r="B897" s="54"/>
      <c r="D897" s="54"/>
      <c r="E897" s="54"/>
      <c r="F897" s="54"/>
      <c r="I897" s="54"/>
    </row>
    <row r="898">
      <c r="B898" s="54"/>
      <c r="D898" s="54"/>
      <c r="E898" s="54"/>
      <c r="F898" s="54"/>
      <c r="I898" s="54"/>
    </row>
    <row r="899">
      <c r="B899" s="54"/>
      <c r="D899" s="54"/>
      <c r="E899" s="54"/>
      <c r="F899" s="54"/>
      <c r="I899" s="54"/>
    </row>
    <row r="900">
      <c r="B900" s="54"/>
      <c r="D900" s="54"/>
      <c r="E900" s="54"/>
      <c r="F900" s="54"/>
      <c r="I900" s="54"/>
    </row>
    <row r="901">
      <c r="B901" s="54"/>
      <c r="D901" s="54"/>
      <c r="E901" s="54"/>
      <c r="F901" s="54"/>
      <c r="I901" s="54"/>
    </row>
    <row r="902">
      <c r="B902" s="54"/>
      <c r="D902" s="54"/>
      <c r="E902" s="54"/>
      <c r="F902" s="54"/>
      <c r="I902" s="54"/>
    </row>
    <row r="903">
      <c r="B903" s="54"/>
      <c r="D903" s="54"/>
      <c r="E903" s="54"/>
      <c r="F903" s="54"/>
      <c r="I903" s="54"/>
    </row>
    <row r="904">
      <c r="B904" s="54"/>
      <c r="D904" s="54"/>
      <c r="E904" s="54"/>
      <c r="F904" s="54"/>
      <c r="I904" s="54"/>
    </row>
    <row r="905">
      <c r="B905" s="54"/>
      <c r="D905" s="54"/>
      <c r="E905" s="54"/>
      <c r="F905" s="54"/>
      <c r="I905" s="54"/>
    </row>
    <row r="906">
      <c r="B906" s="54"/>
      <c r="D906" s="54"/>
      <c r="E906" s="54"/>
      <c r="F906" s="54"/>
      <c r="I906" s="54"/>
    </row>
    <row r="907">
      <c r="B907" s="54"/>
      <c r="D907" s="54"/>
      <c r="E907" s="54"/>
      <c r="F907" s="54"/>
      <c r="I907" s="54"/>
    </row>
    <row r="908">
      <c r="B908" s="54"/>
      <c r="D908" s="54"/>
      <c r="E908" s="54"/>
      <c r="F908" s="54"/>
      <c r="I908" s="54"/>
    </row>
    <row r="909">
      <c r="B909" s="54"/>
      <c r="D909" s="54"/>
      <c r="E909" s="54"/>
      <c r="F909" s="54"/>
      <c r="I909" s="54"/>
    </row>
    <row r="910">
      <c r="B910" s="54"/>
      <c r="D910" s="54"/>
      <c r="E910" s="54"/>
      <c r="F910" s="54"/>
      <c r="I910" s="54"/>
    </row>
    <row r="911">
      <c r="B911" s="54"/>
      <c r="D911" s="54"/>
      <c r="E911" s="54"/>
      <c r="F911" s="54"/>
      <c r="I911" s="54"/>
    </row>
    <row r="912">
      <c r="B912" s="54"/>
      <c r="D912" s="54"/>
      <c r="E912" s="54"/>
      <c r="F912" s="54"/>
      <c r="I912" s="54"/>
    </row>
    <row r="913">
      <c r="B913" s="54"/>
      <c r="D913" s="54"/>
      <c r="E913" s="54"/>
      <c r="F913" s="54"/>
      <c r="I913" s="54"/>
    </row>
    <row r="914">
      <c r="B914" s="54"/>
      <c r="D914" s="54"/>
      <c r="E914" s="54"/>
      <c r="F914" s="54"/>
      <c r="I914" s="54"/>
    </row>
    <row r="915">
      <c r="B915" s="54"/>
      <c r="D915" s="54"/>
      <c r="E915" s="54"/>
      <c r="F915" s="54"/>
      <c r="I915" s="54"/>
    </row>
    <row r="916">
      <c r="B916" s="54"/>
      <c r="D916" s="54"/>
      <c r="E916" s="54"/>
      <c r="F916" s="54"/>
      <c r="I916" s="54"/>
    </row>
    <row r="917">
      <c r="B917" s="54"/>
      <c r="D917" s="54"/>
      <c r="E917" s="54"/>
      <c r="F917" s="54"/>
      <c r="I917" s="54"/>
    </row>
    <row r="918">
      <c r="B918" s="54"/>
      <c r="D918" s="54"/>
      <c r="E918" s="54"/>
      <c r="F918" s="54"/>
      <c r="I918" s="54"/>
    </row>
    <row r="919">
      <c r="B919" s="54"/>
      <c r="D919" s="54"/>
      <c r="E919" s="54"/>
      <c r="F919" s="54"/>
      <c r="I919" s="54"/>
    </row>
    <row r="920">
      <c r="B920" s="54"/>
      <c r="D920" s="54"/>
      <c r="E920" s="54"/>
      <c r="F920" s="54"/>
      <c r="I920" s="54"/>
    </row>
    <row r="921">
      <c r="B921" s="54"/>
      <c r="D921" s="54"/>
      <c r="E921" s="54"/>
      <c r="F921" s="54"/>
      <c r="I921" s="54"/>
    </row>
    <row r="922">
      <c r="B922" s="54"/>
      <c r="D922" s="54"/>
      <c r="E922" s="54"/>
      <c r="F922" s="54"/>
      <c r="I922" s="54"/>
    </row>
    <row r="923">
      <c r="B923" s="54"/>
      <c r="D923" s="54"/>
      <c r="E923" s="54"/>
      <c r="F923" s="54"/>
      <c r="I923" s="54"/>
    </row>
    <row r="924">
      <c r="B924" s="54"/>
      <c r="D924" s="54"/>
      <c r="E924" s="54"/>
      <c r="F924" s="54"/>
      <c r="I924" s="54"/>
    </row>
    <row r="925">
      <c r="B925" s="54"/>
      <c r="D925" s="54"/>
      <c r="E925" s="54"/>
      <c r="F925" s="54"/>
      <c r="I925" s="54"/>
    </row>
    <row r="926">
      <c r="B926" s="54"/>
      <c r="D926" s="54"/>
      <c r="E926" s="54"/>
      <c r="F926" s="54"/>
      <c r="I926" s="54"/>
    </row>
    <row r="927">
      <c r="B927" s="54"/>
      <c r="D927" s="54"/>
      <c r="E927" s="54"/>
      <c r="F927" s="54"/>
      <c r="I927" s="54"/>
    </row>
    <row r="928">
      <c r="B928" s="54"/>
      <c r="D928" s="54"/>
      <c r="E928" s="54"/>
      <c r="F928" s="54"/>
      <c r="I928" s="54"/>
    </row>
    <row r="929">
      <c r="B929" s="54"/>
      <c r="D929" s="54"/>
      <c r="E929" s="54"/>
      <c r="F929" s="54"/>
      <c r="I929" s="54"/>
    </row>
    <row r="930">
      <c r="B930" s="54"/>
      <c r="D930" s="54"/>
      <c r="E930" s="54"/>
      <c r="F930" s="54"/>
      <c r="I930" s="54"/>
    </row>
    <row r="931">
      <c r="B931" s="54"/>
      <c r="D931" s="54"/>
      <c r="E931" s="54"/>
      <c r="F931" s="54"/>
      <c r="I931" s="54"/>
    </row>
    <row r="932">
      <c r="B932" s="54"/>
      <c r="D932" s="54"/>
      <c r="E932" s="54"/>
      <c r="F932" s="54"/>
      <c r="I932" s="54"/>
    </row>
    <row r="933">
      <c r="B933" s="54"/>
      <c r="D933" s="54"/>
      <c r="E933" s="54"/>
      <c r="F933" s="54"/>
      <c r="I933" s="54"/>
    </row>
    <row r="934">
      <c r="B934" s="54"/>
      <c r="D934" s="54"/>
      <c r="E934" s="54"/>
      <c r="F934" s="54"/>
      <c r="I934" s="54"/>
    </row>
    <row r="935">
      <c r="B935" s="54"/>
      <c r="D935" s="54"/>
      <c r="E935" s="54"/>
      <c r="F935" s="54"/>
      <c r="I935" s="54"/>
    </row>
    <row r="936">
      <c r="B936" s="54"/>
      <c r="D936" s="54"/>
      <c r="E936" s="54"/>
      <c r="F936" s="54"/>
      <c r="I936" s="54"/>
    </row>
    <row r="937">
      <c r="B937" s="54"/>
      <c r="D937" s="54"/>
      <c r="E937" s="54"/>
      <c r="F937" s="54"/>
      <c r="I937" s="54"/>
    </row>
    <row r="938">
      <c r="B938" s="54"/>
      <c r="D938" s="54"/>
      <c r="E938" s="54"/>
      <c r="F938" s="54"/>
      <c r="I938" s="54"/>
    </row>
    <row r="939">
      <c r="B939" s="54"/>
      <c r="D939" s="54"/>
      <c r="E939" s="54"/>
      <c r="F939" s="54"/>
      <c r="I939" s="54"/>
    </row>
    <row r="940">
      <c r="B940" s="54"/>
      <c r="D940" s="54"/>
      <c r="E940" s="54"/>
      <c r="F940" s="54"/>
      <c r="I940" s="54"/>
    </row>
    <row r="941">
      <c r="B941" s="54"/>
      <c r="D941" s="54"/>
      <c r="E941" s="54"/>
      <c r="F941" s="54"/>
      <c r="I941" s="54"/>
    </row>
    <row r="942">
      <c r="B942" s="54"/>
      <c r="D942" s="54"/>
      <c r="E942" s="54"/>
      <c r="F942" s="54"/>
      <c r="I942" s="54"/>
    </row>
    <row r="943">
      <c r="B943" s="54"/>
      <c r="D943" s="54"/>
      <c r="E943" s="54"/>
      <c r="F943" s="54"/>
      <c r="I943" s="54"/>
    </row>
    <row r="944">
      <c r="B944" s="54"/>
      <c r="D944" s="54"/>
      <c r="E944" s="54"/>
      <c r="F944" s="54"/>
      <c r="I944" s="54"/>
    </row>
    <row r="945">
      <c r="B945" s="54"/>
      <c r="D945" s="54"/>
      <c r="E945" s="54"/>
      <c r="F945" s="54"/>
      <c r="I945" s="54"/>
    </row>
    <row r="946">
      <c r="B946" s="54"/>
      <c r="D946" s="54"/>
      <c r="E946" s="54"/>
      <c r="F946" s="54"/>
      <c r="I946" s="54"/>
    </row>
    <row r="947">
      <c r="B947" s="54"/>
      <c r="D947" s="54"/>
      <c r="E947" s="54"/>
      <c r="F947" s="54"/>
      <c r="I947" s="54"/>
    </row>
    <row r="948">
      <c r="B948" s="54"/>
      <c r="D948" s="54"/>
      <c r="E948" s="54"/>
      <c r="F948" s="54"/>
      <c r="I948" s="54"/>
    </row>
    <row r="949">
      <c r="B949" s="54"/>
      <c r="D949" s="54"/>
      <c r="E949" s="54"/>
      <c r="F949" s="54"/>
      <c r="I949" s="54"/>
    </row>
    <row r="950">
      <c r="B950" s="54"/>
      <c r="D950" s="54"/>
      <c r="E950" s="54"/>
      <c r="F950" s="54"/>
      <c r="I950" s="54"/>
    </row>
    <row r="951">
      <c r="B951" s="54"/>
      <c r="D951" s="54"/>
      <c r="E951" s="54"/>
      <c r="F951" s="54"/>
      <c r="I951" s="54"/>
    </row>
    <row r="952">
      <c r="B952" s="54"/>
      <c r="D952" s="54"/>
      <c r="E952" s="54"/>
      <c r="F952" s="54"/>
      <c r="I952" s="54"/>
    </row>
    <row r="953">
      <c r="B953" s="54"/>
      <c r="D953" s="54"/>
      <c r="E953" s="54"/>
      <c r="F953" s="54"/>
      <c r="I953" s="54"/>
    </row>
    <row r="954">
      <c r="B954" s="54"/>
      <c r="D954" s="54"/>
      <c r="E954" s="54"/>
      <c r="F954" s="54"/>
      <c r="I954" s="54"/>
    </row>
    <row r="955">
      <c r="B955" s="54"/>
      <c r="D955" s="54"/>
      <c r="E955" s="54"/>
      <c r="F955" s="54"/>
      <c r="I955" s="54"/>
    </row>
    <row r="956">
      <c r="B956" s="54"/>
      <c r="D956" s="54"/>
      <c r="E956" s="54"/>
      <c r="F956" s="54"/>
      <c r="I956" s="54"/>
    </row>
    <row r="957">
      <c r="B957" s="54"/>
      <c r="D957" s="54"/>
      <c r="E957" s="54"/>
      <c r="F957" s="54"/>
      <c r="I957" s="54"/>
    </row>
    <row r="958">
      <c r="B958" s="54"/>
      <c r="D958" s="54"/>
      <c r="E958" s="54"/>
      <c r="F958" s="54"/>
      <c r="I958" s="54"/>
    </row>
    <row r="959">
      <c r="B959" s="54"/>
      <c r="D959" s="54"/>
      <c r="E959" s="54"/>
      <c r="F959" s="54"/>
      <c r="I959" s="54"/>
    </row>
    <row r="960">
      <c r="B960" s="54"/>
      <c r="D960" s="54"/>
      <c r="E960" s="54"/>
      <c r="F960" s="54"/>
      <c r="I960" s="54"/>
    </row>
    <row r="961">
      <c r="B961" s="54"/>
      <c r="D961" s="54"/>
      <c r="E961" s="54"/>
      <c r="F961" s="54"/>
      <c r="I961" s="54"/>
    </row>
    <row r="962">
      <c r="B962" s="54"/>
      <c r="D962" s="54"/>
      <c r="E962" s="54"/>
      <c r="F962" s="54"/>
      <c r="I962" s="54"/>
    </row>
    <row r="963">
      <c r="B963" s="54"/>
      <c r="D963" s="54"/>
      <c r="E963" s="54"/>
      <c r="F963" s="54"/>
      <c r="I963" s="54"/>
    </row>
    <row r="964">
      <c r="B964" s="54"/>
      <c r="D964" s="54"/>
      <c r="E964" s="54"/>
      <c r="F964" s="54"/>
      <c r="I964" s="54"/>
    </row>
    <row r="965">
      <c r="B965" s="54"/>
      <c r="D965" s="54"/>
      <c r="E965" s="54"/>
      <c r="F965" s="54"/>
      <c r="I965" s="54"/>
    </row>
    <row r="966">
      <c r="B966" s="54"/>
      <c r="D966" s="54"/>
      <c r="E966" s="54"/>
      <c r="F966" s="54"/>
      <c r="I966" s="54"/>
    </row>
    <row r="967">
      <c r="B967" s="54"/>
      <c r="D967" s="54"/>
      <c r="E967" s="54"/>
      <c r="F967" s="54"/>
      <c r="I967" s="54"/>
    </row>
    <row r="968">
      <c r="B968" s="54"/>
      <c r="D968" s="54"/>
      <c r="E968" s="54"/>
      <c r="F968" s="54"/>
      <c r="I968" s="54"/>
    </row>
    <row r="969">
      <c r="B969" s="54"/>
      <c r="D969" s="54"/>
      <c r="E969" s="54"/>
      <c r="F969" s="54"/>
      <c r="I969" s="54"/>
    </row>
    <row r="970">
      <c r="B970" s="54"/>
      <c r="D970" s="54"/>
      <c r="E970" s="54"/>
      <c r="F970" s="54"/>
      <c r="I970" s="54"/>
    </row>
    <row r="971">
      <c r="B971" s="54"/>
      <c r="D971" s="54"/>
      <c r="E971" s="54"/>
      <c r="F971" s="54"/>
      <c r="I971" s="54"/>
    </row>
    <row r="972">
      <c r="B972" s="54"/>
      <c r="D972" s="54"/>
      <c r="E972" s="54"/>
      <c r="F972" s="54"/>
      <c r="I972" s="54"/>
    </row>
    <row r="973">
      <c r="B973" s="54"/>
      <c r="D973" s="54"/>
      <c r="E973" s="54"/>
      <c r="F973" s="54"/>
      <c r="I973" s="54"/>
    </row>
    <row r="974">
      <c r="B974" s="54"/>
      <c r="D974" s="54"/>
      <c r="E974" s="54"/>
      <c r="F974" s="54"/>
      <c r="I974" s="54"/>
    </row>
    <row r="975">
      <c r="B975" s="54"/>
      <c r="D975" s="54"/>
      <c r="E975" s="54"/>
      <c r="F975" s="54"/>
      <c r="I975" s="54"/>
    </row>
    <row r="976">
      <c r="B976" s="54"/>
      <c r="D976" s="54"/>
      <c r="E976" s="54"/>
      <c r="F976" s="54"/>
      <c r="I976" s="54"/>
    </row>
    <row r="977">
      <c r="B977" s="54"/>
      <c r="D977" s="54"/>
      <c r="E977" s="54"/>
      <c r="F977" s="54"/>
      <c r="I977" s="54"/>
    </row>
    <row r="978">
      <c r="B978" s="54"/>
      <c r="D978" s="54"/>
      <c r="E978" s="54"/>
      <c r="F978" s="54"/>
      <c r="I978" s="54"/>
    </row>
    <row r="979">
      <c r="B979" s="54"/>
      <c r="D979" s="54"/>
      <c r="E979" s="54"/>
      <c r="F979" s="54"/>
      <c r="I979" s="54"/>
    </row>
    <row r="980">
      <c r="B980" s="54"/>
      <c r="D980" s="54"/>
      <c r="E980" s="54"/>
      <c r="F980" s="54"/>
      <c r="I980" s="54"/>
    </row>
    <row r="981">
      <c r="B981" s="54"/>
      <c r="D981" s="54"/>
      <c r="E981" s="54"/>
      <c r="F981" s="54"/>
      <c r="I981" s="54"/>
    </row>
    <row r="982">
      <c r="B982" s="54"/>
      <c r="D982" s="54"/>
      <c r="E982" s="54"/>
      <c r="F982" s="54"/>
      <c r="I982" s="54"/>
    </row>
    <row r="983">
      <c r="B983" s="54"/>
      <c r="D983" s="54"/>
      <c r="E983" s="54"/>
      <c r="F983" s="54"/>
      <c r="I983" s="54"/>
    </row>
    <row r="984">
      <c r="B984" s="54"/>
      <c r="D984" s="54"/>
      <c r="E984" s="54"/>
      <c r="F984" s="54"/>
      <c r="I984" s="54"/>
    </row>
    <row r="985">
      <c r="B985" s="54"/>
      <c r="D985" s="54"/>
      <c r="E985" s="54"/>
      <c r="F985" s="54"/>
      <c r="I985" s="54"/>
    </row>
    <row r="986">
      <c r="B986" s="54"/>
      <c r="D986" s="54"/>
      <c r="E986" s="54"/>
      <c r="F986" s="54"/>
      <c r="I986" s="54"/>
    </row>
    <row r="987">
      <c r="B987" s="54"/>
      <c r="D987" s="54"/>
      <c r="E987" s="54"/>
      <c r="F987" s="54"/>
      <c r="I987" s="54"/>
    </row>
    <row r="988">
      <c r="B988" s="54"/>
      <c r="D988" s="54"/>
      <c r="E988" s="54"/>
      <c r="F988" s="54"/>
      <c r="I988" s="54"/>
    </row>
    <row r="989">
      <c r="B989" s="54"/>
      <c r="D989" s="54"/>
      <c r="E989" s="54"/>
      <c r="F989" s="54"/>
      <c r="I989" s="54"/>
    </row>
    <row r="990">
      <c r="B990" s="54"/>
      <c r="D990" s="54"/>
      <c r="E990" s="54"/>
      <c r="F990" s="54"/>
      <c r="I990" s="54"/>
    </row>
    <row r="991">
      <c r="B991" s="54"/>
      <c r="D991" s="54"/>
      <c r="E991" s="54"/>
      <c r="F991" s="54"/>
      <c r="I991" s="54"/>
    </row>
    <row r="992">
      <c r="B992" s="54"/>
      <c r="D992" s="54"/>
      <c r="E992" s="54"/>
      <c r="F992" s="54"/>
      <c r="I992" s="54"/>
    </row>
    <row r="993">
      <c r="B993" s="54"/>
      <c r="D993" s="54"/>
      <c r="E993" s="54"/>
      <c r="F993" s="54"/>
      <c r="I993" s="54"/>
    </row>
    <row r="994">
      <c r="B994" s="54"/>
      <c r="D994" s="54"/>
      <c r="E994" s="54"/>
      <c r="F994" s="54"/>
      <c r="I994" s="54"/>
    </row>
    <row r="995">
      <c r="B995" s="54"/>
      <c r="D995" s="54"/>
      <c r="E995" s="54"/>
      <c r="F995" s="54"/>
      <c r="I995" s="54"/>
    </row>
    <row r="996">
      <c r="B996" s="54"/>
      <c r="D996" s="54"/>
      <c r="E996" s="54"/>
      <c r="F996" s="54"/>
      <c r="I996" s="54"/>
    </row>
    <row r="997">
      <c r="B997" s="54"/>
      <c r="D997" s="54"/>
      <c r="E997" s="54"/>
      <c r="F997" s="54"/>
      <c r="I997" s="54"/>
    </row>
    <row r="998">
      <c r="B998" s="54"/>
      <c r="D998" s="54"/>
      <c r="E998" s="54"/>
      <c r="F998" s="54"/>
      <c r="I998" s="54"/>
    </row>
    <row r="999">
      <c r="B999" s="54"/>
      <c r="D999" s="54"/>
      <c r="E999" s="54"/>
      <c r="F999" s="54"/>
      <c r="I999" s="54"/>
    </row>
    <row r="1000">
      <c r="B1000" s="54"/>
      <c r="D1000" s="54"/>
      <c r="E1000" s="54"/>
      <c r="F1000" s="54"/>
      <c r="I1000" s="54"/>
    </row>
  </sheetData>
  <dataValidations>
    <dataValidation type="custom" allowBlank="1" sqref="H2:H3 G4:H9 H10:H13 G14:H14 H15:H54 J2:O54 H55:O73 D101:F101 I74:O101">
      <formula1>OR(NOT(ISERROR(DATEVALUE(D2))), AND(ISNUMBER(D2), LEFT(CELL("format", D2))="D"))</formula1>
    </dataValidation>
    <dataValidation type="custom" allowBlank="1" sqref="G2:G3 G10:G13 G15:G73 G74:H133">
      <formula1>OR(NOT(ISERROR(DATEVALUE(G2))), AND(ISNUMBER(G2), LEFT(CELL("format", G2))="D"))</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23.0"/>
    <col customWidth="1" min="2" max="2" width="34.71"/>
    <col customWidth="1" min="3" max="3" width="22.14"/>
    <col customWidth="1" min="4" max="4" width="33.71"/>
    <col customWidth="1" min="5" max="5" width="26.0"/>
    <col customWidth="1" min="6" max="6" width="29.0"/>
    <col customWidth="1" min="7" max="7" width="15.14"/>
    <col customWidth="1" min="8" max="8" width="14.29"/>
    <col customWidth="1" min="9" max="9" width="38.43"/>
    <col customWidth="1" min="10" max="10" width="25.43"/>
    <col customWidth="1" min="11" max="11" width="17.57"/>
    <col customWidth="1" min="12" max="12" width="19.0"/>
    <col customWidth="1" min="14" max="14" width="33.29"/>
    <col customWidth="1" min="15" max="15" width="17.14"/>
    <col customWidth="1" min="16" max="16" width="20.43"/>
    <col customWidth="1" min="17" max="17" width="54.14"/>
  </cols>
  <sheetData>
    <row r="1">
      <c r="A1" s="1" t="s">
        <v>0</v>
      </c>
      <c r="B1" s="2" t="s">
        <v>1</v>
      </c>
      <c r="C1" s="1" t="s">
        <v>2</v>
      </c>
      <c r="D1" s="2" t="s">
        <v>3</v>
      </c>
      <c r="E1" s="1" t="s">
        <v>4</v>
      </c>
      <c r="F1" s="2" t="s">
        <v>5</v>
      </c>
      <c r="G1" s="1" t="s">
        <v>6</v>
      </c>
      <c r="H1" s="1" t="s">
        <v>7</v>
      </c>
      <c r="I1" s="2" t="s">
        <v>8</v>
      </c>
      <c r="J1" s="1" t="s">
        <v>9</v>
      </c>
      <c r="K1" s="1" t="s">
        <v>10</v>
      </c>
      <c r="L1" s="1" t="s">
        <v>11</v>
      </c>
      <c r="M1" s="1" t="s">
        <v>12</v>
      </c>
      <c r="N1" s="1" t="s">
        <v>13</v>
      </c>
      <c r="O1" s="1" t="s">
        <v>14</v>
      </c>
      <c r="P1" s="1" t="s">
        <v>15</v>
      </c>
      <c r="Q1" s="1" t="s">
        <v>16</v>
      </c>
      <c r="R1" s="3"/>
      <c r="S1" s="3"/>
      <c r="T1" s="3"/>
      <c r="U1" s="3"/>
      <c r="V1" s="3"/>
      <c r="W1" s="3"/>
      <c r="X1" s="3"/>
      <c r="Y1" s="3"/>
      <c r="Z1" s="3"/>
      <c r="AA1" s="3"/>
      <c r="AB1" s="3"/>
      <c r="AC1" s="3"/>
      <c r="AD1" s="3"/>
      <c r="AE1" s="3"/>
      <c r="AF1" s="3"/>
      <c r="AG1" s="3"/>
      <c r="AH1" s="3"/>
    </row>
    <row r="2">
      <c r="A2" s="13" t="str">
        <f>HYPERLINK("https://drive.google.com/open?id=1TER2Qn0vuqypt6xXiG8grusf6-U4dkCK","MP-18-01")</f>
        <v>MP-18-01</v>
      </c>
      <c r="B2" s="6" t="s">
        <v>28</v>
      </c>
      <c r="C2" s="8" t="s">
        <v>29</v>
      </c>
      <c r="D2" s="10" t="s">
        <v>30</v>
      </c>
      <c r="E2" s="15" t="s">
        <v>31</v>
      </c>
      <c r="F2" s="10" t="s">
        <v>33</v>
      </c>
      <c r="G2" s="12">
        <v>43022.0</v>
      </c>
      <c r="H2" s="14">
        <v>43036.0</v>
      </c>
      <c r="I2" s="16" t="s">
        <v>34</v>
      </c>
      <c r="J2" s="12">
        <v>43028.0</v>
      </c>
      <c r="K2" s="14"/>
      <c r="L2" s="14"/>
      <c r="M2" s="14"/>
      <c r="N2" s="14"/>
      <c r="O2" s="14"/>
      <c r="P2" s="14"/>
      <c r="Q2" s="18"/>
      <c r="R2" s="19"/>
      <c r="S2" s="19"/>
      <c r="T2" s="19"/>
      <c r="U2" s="19"/>
      <c r="V2" s="19"/>
      <c r="W2" s="19"/>
      <c r="X2" s="19"/>
      <c r="Y2" s="19"/>
      <c r="Z2" s="19"/>
      <c r="AA2" s="19"/>
      <c r="AB2" s="19"/>
      <c r="AC2" s="19"/>
      <c r="AD2" s="19"/>
      <c r="AE2" s="19"/>
      <c r="AF2" s="19"/>
      <c r="AG2" s="19"/>
      <c r="AH2" s="19"/>
    </row>
    <row r="3">
      <c r="A3" s="13" t="str">
        <f>HYPERLINK("https://drive.google.com/open?id=14vhvtI49zcXXiCqmJC-5209wJ3k0b0-a","MP-18-02")</f>
        <v>MP-18-02</v>
      </c>
      <c r="B3" s="6" t="s">
        <v>40</v>
      </c>
      <c r="C3" s="22" t="s">
        <v>42</v>
      </c>
      <c r="D3" s="23" t="s">
        <v>43</v>
      </c>
      <c r="E3" s="15" t="s">
        <v>40</v>
      </c>
      <c r="F3" s="10" t="s">
        <v>44</v>
      </c>
      <c r="G3" s="12">
        <v>43031.0</v>
      </c>
      <c r="H3" s="14">
        <v>43035.0</v>
      </c>
      <c r="I3" s="25" t="s">
        <v>45</v>
      </c>
      <c r="J3" s="12"/>
      <c r="K3" s="12"/>
      <c r="L3" s="12"/>
      <c r="M3" s="12"/>
      <c r="N3" s="12"/>
      <c r="O3" s="12"/>
      <c r="P3" s="12"/>
      <c r="Q3" s="18"/>
      <c r="R3" s="19"/>
      <c r="S3" s="19"/>
      <c r="T3" s="19"/>
      <c r="U3" s="19"/>
      <c r="V3" s="19"/>
      <c r="W3" s="19"/>
      <c r="X3" s="19"/>
      <c r="Y3" s="19"/>
      <c r="Z3" s="19"/>
      <c r="AA3" s="19"/>
      <c r="AB3" s="19"/>
      <c r="AC3" s="19"/>
      <c r="AD3" s="19"/>
      <c r="AE3" s="19"/>
      <c r="AF3" s="19"/>
      <c r="AG3" s="19"/>
      <c r="AH3" s="19"/>
    </row>
    <row r="4">
      <c r="A4" s="33" t="str">
        <f>HYPERLINK("https://drive.google.com/open?id=1e4Ro4At4yzwvfwQ4SrcQdXaMAIMGSu4F","MP-18-03")</f>
        <v>MP-18-03</v>
      </c>
      <c r="B4" s="16" t="s">
        <v>57</v>
      </c>
      <c r="C4" s="30" t="s">
        <v>58</v>
      </c>
      <c r="D4" s="31" t="s">
        <v>59</v>
      </c>
      <c r="E4" s="32" t="s">
        <v>60</v>
      </c>
      <c r="F4" s="32" t="s">
        <v>61</v>
      </c>
      <c r="G4" s="14">
        <v>43041.0</v>
      </c>
      <c r="H4" s="14">
        <v>43059.0</v>
      </c>
      <c r="I4" s="16" t="s">
        <v>65</v>
      </c>
      <c r="J4" s="12">
        <v>43047.0</v>
      </c>
      <c r="K4" s="12">
        <v>43047.0</v>
      </c>
      <c r="L4" s="12"/>
      <c r="M4" s="12"/>
      <c r="N4" s="12"/>
      <c r="O4" s="18"/>
      <c r="P4" s="12"/>
      <c r="Q4" s="18"/>
      <c r="R4" s="19"/>
      <c r="S4" s="19"/>
      <c r="T4" s="19"/>
      <c r="U4" s="19"/>
      <c r="V4" s="19"/>
      <c r="W4" s="19"/>
      <c r="X4" s="19"/>
      <c r="Y4" s="19"/>
      <c r="Z4" s="19"/>
      <c r="AA4" s="19"/>
      <c r="AB4" s="19"/>
      <c r="AC4" s="19"/>
      <c r="AD4" s="19"/>
      <c r="AE4" s="19"/>
      <c r="AF4" s="19"/>
      <c r="AG4" s="19"/>
      <c r="AH4" s="19"/>
    </row>
    <row r="5">
      <c r="A5" s="33" t="str">
        <f>HYPERLINK("https://drive.google.com/open?id=1BrBgX9E88ruMk76pIvW4wk1o7AhQIPUW","MP-18-04")</f>
        <v>MP-18-04</v>
      </c>
      <c r="B5" s="6" t="s">
        <v>67</v>
      </c>
      <c r="C5" s="30" t="s">
        <v>68</v>
      </c>
      <c r="D5" s="34" t="s">
        <v>70</v>
      </c>
      <c r="E5" s="23" t="s">
        <v>71</v>
      </c>
      <c r="F5" s="32" t="s">
        <v>81</v>
      </c>
      <c r="G5" s="14">
        <v>43066.0</v>
      </c>
      <c r="H5" s="14">
        <v>43077.0</v>
      </c>
      <c r="I5" s="16" t="s">
        <v>82</v>
      </c>
      <c r="J5" s="12">
        <v>43056.0</v>
      </c>
      <c r="K5" s="12"/>
      <c r="L5" s="12"/>
      <c r="M5" s="12"/>
      <c r="N5" s="12"/>
      <c r="O5" s="12"/>
      <c r="P5" s="18"/>
      <c r="Q5" s="8"/>
      <c r="R5" s="19"/>
      <c r="S5" s="19"/>
      <c r="T5" s="19"/>
      <c r="U5" s="19"/>
      <c r="V5" s="19"/>
      <c r="W5" s="19"/>
      <c r="X5" s="19"/>
      <c r="Y5" s="19"/>
      <c r="Z5" s="19"/>
      <c r="AA5" s="19"/>
      <c r="AB5" s="19"/>
      <c r="AC5" s="19"/>
      <c r="AD5" s="19"/>
      <c r="AE5" s="19"/>
      <c r="AF5" s="19"/>
      <c r="AG5" s="19"/>
      <c r="AH5" s="19"/>
    </row>
    <row r="6">
      <c r="A6" s="33" t="str">
        <f>HYPERLINK("https://drive.google.com/open?id=1KXT3UpKia9_-1XjrO2gSDamlh_dIN7Ka","MP-18-05")</f>
        <v>MP-18-05</v>
      </c>
      <c r="B6" s="36" t="s">
        <v>84</v>
      </c>
      <c r="C6" s="30" t="s">
        <v>86</v>
      </c>
      <c r="D6" s="32" t="s">
        <v>88</v>
      </c>
      <c r="E6" s="40" t="s">
        <v>90</v>
      </c>
      <c r="F6" s="32" t="s">
        <v>95</v>
      </c>
      <c r="G6" s="14">
        <v>43131.0</v>
      </c>
      <c r="H6" s="14">
        <v>43224.0</v>
      </c>
      <c r="I6" s="16" t="s">
        <v>96</v>
      </c>
      <c r="J6" s="12">
        <v>43084.0</v>
      </c>
      <c r="K6" s="12">
        <v>43119.0</v>
      </c>
      <c r="L6" s="12">
        <v>43123.0</v>
      </c>
      <c r="M6" s="12"/>
      <c r="N6" s="18"/>
      <c r="O6" s="18"/>
      <c r="P6" s="18"/>
      <c r="Q6" s="18"/>
      <c r="R6" s="19"/>
      <c r="S6" s="19"/>
      <c r="T6" s="19"/>
      <c r="U6" s="19"/>
      <c r="V6" s="19"/>
      <c r="W6" s="19"/>
      <c r="X6" s="19"/>
      <c r="Y6" s="19"/>
      <c r="Z6" s="19"/>
      <c r="AA6" s="19"/>
      <c r="AB6" s="19"/>
      <c r="AC6" s="19"/>
      <c r="AD6" s="19"/>
      <c r="AE6" s="19"/>
      <c r="AF6" s="19"/>
      <c r="AG6" s="19"/>
      <c r="AH6" s="19"/>
    </row>
    <row r="7">
      <c r="A7" s="33" t="str">
        <f>HYPERLINK("https://drive.google.com/open?id=1L7zIzsqdxKC6G5f4ppNP2_UGuHZ5b8YE","MP-18-06")</f>
        <v>MP-18-06</v>
      </c>
      <c r="B7" s="16" t="s">
        <v>104</v>
      </c>
      <c r="C7" s="30" t="s">
        <v>105</v>
      </c>
      <c r="D7" s="37"/>
      <c r="E7" s="40" t="s">
        <v>106</v>
      </c>
      <c r="F7" s="32" t="s">
        <v>107</v>
      </c>
      <c r="G7" s="14">
        <v>43108.0</v>
      </c>
      <c r="H7" s="14">
        <v>43112.0</v>
      </c>
      <c r="I7" s="16" t="s">
        <v>108</v>
      </c>
      <c r="J7" s="12"/>
      <c r="K7" s="38">
        <v>43104.0</v>
      </c>
      <c r="L7" s="12">
        <v>43104.0</v>
      </c>
      <c r="M7" s="39">
        <v>43103.0</v>
      </c>
      <c r="N7" s="18"/>
      <c r="O7" s="18"/>
      <c r="P7" s="18"/>
      <c r="Q7" s="8"/>
      <c r="R7" s="19"/>
      <c r="S7" s="19"/>
      <c r="T7" s="19"/>
      <c r="U7" s="19"/>
      <c r="V7" s="19"/>
      <c r="W7" s="19"/>
      <c r="X7" s="19"/>
      <c r="Y7" s="19"/>
      <c r="Z7" s="19"/>
      <c r="AA7" s="19"/>
      <c r="AB7" s="19"/>
      <c r="AC7" s="19"/>
      <c r="AD7" s="19"/>
      <c r="AE7" s="19"/>
      <c r="AF7" s="19"/>
      <c r="AG7" s="19"/>
      <c r="AH7" s="19"/>
    </row>
    <row r="8">
      <c r="A8" s="28" t="str">
        <f>HYPERLINK("https://drive.google.com/open?id=1WqCU5fQh0mkD6MRgwU8PBoMgg1fK2hJX","MP-18-07")</f>
        <v>MP-18-07</v>
      </c>
      <c r="B8" s="6" t="s">
        <v>74</v>
      </c>
      <c r="C8" s="30" t="s">
        <v>75</v>
      </c>
      <c r="D8" s="37" t="s">
        <v>76</v>
      </c>
      <c r="E8" s="40" t="s">
        <v>78</v>
      </c>
      <c r="F8" s="32" t="s">
        <v>115</v>
      </c>
      <c r="G8" s="14">
        <v>43145.0</v>
      </c>
      <c r="H8" s="14">
        <v>43159.0</v>
      </c>
      <c r="I8" s="16" t="s">
        <v>80</v>
      </c>
      <c r="J8" s="12">
        <v>43116.0</v>
      </c>
      <c r="K8" s="12">
        <v>43119.0</v>
      </c>
      <c r="L8" s="12">
        <v>43119.0</v>
      </c>
      <c r="M8" s="39">
        <v>43123.0</v>
      </c>
      <c r="N8" s="18"/>
      <c r="O8" s="18"/>
      <c r="P8" s="18"/>
      <c r="Q8" s="8"/>
      <c r="R8" s="19"/>
      <c r="S8" s="19"/>
      <c r="T8" s="19"/>
      <c r="U8" s="19"/>
      <c r="V8" s="19"/>
      <c r="W8" s="19"/>
      <c r="X8" s="19"/>
      <c r="Y8" s="19"/>
      <c r="Z8" s="19"/>
      <c r="AA8" s="19"/>
      <c r="AB8" s="19"/>
      <c r="AC8" s="19"/>
      <c r="AD8" s="19"/>
      <c r="AE8" s="19"/>
      <c r="AF8" s="19"/>
      <c r="AG8" s="19"/>
      <c r="AH8" s="19"/>
    </row>
    <row r="9">
      <c r="A9" s="28" t="str">
        <f>HYPERLINK("https://drive.google.com/open?id=1xMixUGVfn9DZHCvs5nsdZC48h1mYqlCp","MP-18-08")</f>
        <v>MP-18-08</v>
      </c>
      <c r="B9" s="16" t="s">
        <v>123</v>
      </c>
      <c r="C9" s="30" t="s">
        <v>75</v>
      </c>
      <c r="D9" s="37" t="s">
        <v>76</v>
      </c>
      <c r="E9" s="40" t="s">
        <v>126</v>
      </c>
      <c r="F9" s="32" t="s">
        <v>129</v>
      </c>
      <c r="G9" s="14">
        <v>43160.0</v>
      </c>
      <c r="H9" s="14">
        <v>43162.0</v>
      </c>
      <c r="I9" s="16" t="s">
        <v>132</v>
      </c>
      <c r="J9" s="12">
        <v>43118.0</v>
      </c>
      <c r="K9" s="12">
        <v>43122.0</v>
      </c>
      <c r="L9" s="12"/>
      <c r="M9" s="12">
        <v>43137.0</v>
      </c>
      <c r="N9" s="18"/>
      <c r="O9" s="18"/>
      <c r="P9" s="18"/>
      <c r="Q9" s="18"/>
      <c r="R9" s="19"/>
      <c r="S9" s="19"/>
      <c r="T9" s="19"/>
      <c r="U9" s="19"/>
      <c r="V9" s="19"/>
      <c r="W9" s="19"/>
      <c r="X9" s="19"/>
      <c r="Y9" s="19"/>
      <c r="Z9" s="19"/>
      <c r="AA9" s="19"/>
      <c r="AB9" s="19"/>
      <c r="AC9" s="19"/>
      <c r="AD9" s="19"/>
      <c r="AE9" s="19"/>
      <c r="AF9" s="19"/>
      <c r="AG9" s="19"/>
      <c r="AH9" s="19"/>
    </row>
    <row r="10">
      <c r="A10" s="28" t="str">
        <f>HYPERLINK("https://drive.google.com/open?id=1FCiErKJMJBfng5Nt2YslPyc11RfP9ZvH","MP-18-09")</f>
        <v>MP-18-09</v>
      </c>
      <c r="B10" s="16" t="s">
        <v>40</v>
      </c>
      <c r="C10" s="22" t="s">
        <v>136</v>
      </c>
      <c r="D10" s="32" t="s">
        <v>137</v>
      </c>
      <c r="E10" s="23" t="s">
        <v>139</v>
      </c>
      <c r="F10" s="16" t="s">
        <v>44</v>
      </c>
      <c r="G10" s="14">
        <v>43164.0</v>
      </c>
      <c r="H10" s="14">
        <v>43168.0</v>
      </c>
      <c r="I10" s="25" t="s">
        <v>45</v>
      </c>
      <c r="J10" s="12"/>
      <c r="K10" s="18"/>
      <c r="L10" s="12"/>
      <c r="M10" s="12">
        <v>43137.0</v>
      </c>
      <c r="N10" s="18"/>
      <c r="O10" s="18"/>
      <c r="P10" s="18"/>
      <c r="Q10" s="8"/>
      <c r="R10" s="19"/>
      <c r="S10" s="19"/>
      <c r="T10" s="19"/>
      <c r="U10" s="19"/>
      <c r="V10" s="19"/>
      <c r="W10" s="19"/>
      <c r="X10" s="19"/>
      <c r="Y10" s="19"/>
      <c r="Z10" s="19"/>
      <c r="AA10" s="19"/>
      <c r="AB10" s="19"/>
      <c r="AC10" s="19"/>
      <c r="AD10" s="19"/>
      <c r="AE10" s="19"/>
      <c r="AF10" s="19"/>
      <c r="AG10" s="19"/>
      <c r="AH10" s="19"/>
    </row>
    <row r="11">
      <c r="A11" s="28" t="str">
        <f>HYPERLINK("https://drive.google.com/open?id=1i6yCLXxHRzKoZTfnof73-zfTi9KZQWvb","MP-18-10")</f>
        <v>MP-18-10</v>
      </c>
      <c r="B11" s="16" t="s">
        <v>140</v>
      </c>
      <c r="C11" s="30" t="s">
        <v>142</v>
      </c>
      <c r="D11" s="41" t="s">
        <v>143</v>
      </c>
      <c r="E11" s="46" t="s">
        <v>144</v>
      </c>
      <c r="F11" s="32" t="s">
        <v>145</v>
      </c>
      <c r="G11" s="14">
        <v>43204.0</v>
      </c>
      <c r="H11" s="14">
        <v>43207.0</v>
      </c>
      <c r="I11" s="16" t="s">
        <v>146</v>
      </c>
      <c r="J11" s="12">
        <v>43175.0</v>
      </c>
      <c r="K11" s="12"/>
      <c r="L11" s="12"/>
      <c r="M11" s="12">
        <v>43201.0</v>
      </c>
      <c r="N11" s="18"/>
      <c r="O11" s="18"/>
      <c r="P11" s="18"/>
      <c r="Q11" s="18"/>
      <c r="R11" s="19"/>
      <c r="S11" s="19"/>
      <c r="T11" s="19"/>
      <c r="U11" s="19"/>
      <c r="V11" s="19"/>
      <c r="W11" s="19"/>
      <c r="X11" s="19"/>
      <c r="Y11" s="19"/>
      <c r="Z11" s="19"/>
      <c r="AA11" s="19"/>
      <c r="AB11" s="19"/>
      <c r="AC11" s="19"/>
      <c r="AD11" s="19"/>
      <c r="AE11" s="19"/>
      <c r="AF11" s="19"/>
      <c r="AG11" s="19"/>
      <c r="AH11" s="19"/>
    </row>
    <row r="12" ht="33.0" customHeight="1">
      <c r="A12" s="28" t="str">
        <f>HYPERLINK("https://drive.google.com/open?id=1aYtp65eY___9Et4CSxCW_TgLKzRrTbzf","MP-18-11")</f>
        <v>MP-18-11</v>
      </c>
      <c r="B12" s="16" t="s">
        <v>147</v>
      </c>
      <c r="C12" s="30" t="s">
        <v>48</v>
      </c>
      <c r="D12" s="32" t="s">
        <v>148</v>
      </c>
      <c r="E12" s="40" t="s">
        <v>149</v>
      </c>
      <c r="F12" s="32" t="s">
        <v>150</v>
      </c>
      <c r="G12" s="14">
        <v>43266.0</v>
      </c>
      <c r="H12" s="14">
        <v>43312.0</v>
      </c>
      <c r="I12" s="16" t="s">
        <v>151</v>
      </c>
      <c r="J12" s="12">
        <v>43239.0</v>
      </c>
      <c r="K12" s="12"/>
      <c r="L12" s="12"/>
      <c r="M12" s="12"/>
      <c r="N12" s="18"/>
      <c r="O12" s="18"/>
      <c r="P12" s="18"/>
      <c r="Q12" s="8" t="s">
        <v>152</v>
      </c>
      <c r="R12" s="19"/>
      <c r="S12" s="19"/>
      <c r="T12" s="19"/>
      <c r="U12" s="19"/>
      <c r="V12" s="19"/>
      <c r="W12" s="19"/>
      <c r="X12" s="19"/>
      <c r="Y12" s="19"/>
      <c r="Z12" s="19"/>
      <c r="AA12" s="19"/>
      <c r="AB12" s="19"/>
      <c r="AC12" s="19"/>
      <c r="AD12" s="19"/>
      <c r="AE12" s="19"/>
      <c r="AF12" s="19"/>
      <c r="AG12" s="19"/>
      <c r="AH12" s="19"/>
    </row>
    <row r="13">
      <c r="A13" s="28" t="str">
        <f>HYPERLINK("https://drive.google.com/open?id=10REDE5HMLru7Oyrg4NwDFY9VZicE35az","MP-18-12")</f>
        <v>MP-18-12</v>
      </c>
      <c r="B13" s="16" t="s">
        <v>153</v>
      </c>
      <c r="C13" s="30" t="s">
        <v>154</v>
      </c>
      <c r="D13" s="41" t="s">
        <v>155</v>
      </c>
      <c r="E13" s="40" t="s">
        <v>156</v>
      </c>
      <c r="F13" s="32" t="s">
        <v>158</v>
      </c>
      <c r="G13" s="14">
        <v>43290.0</v>
      </c>
      <c r="H13" s="14">
        <v>43301.0</v>
      </c>
      <c r="I13" s="16" t="s">
        <v>159</v>
      </c>
      <c r="J13" s="12">
        <v>43229.0</v>
      </c>
      <c r="K13" s="12"/>
      <c r="L13" s="18"/>
      <c r="M13" s="18"/>
      <c r="N13" s="18"/>
      <c r="O13" s="18"/>
      <c r="P13" s="18"/>
      <c r="Q13" s="8"/>
      <c r="R13" s="19"/>
      <c r="S13" s="19"/>
      <c r="T13" s="19"/>
      <c r="U13" s="19"/>
      <c r="V13" s="19"/>
      <c r="W13" s="19"/>
      <c r="X13" s="19"/>
      <c r="Y13" s="19"/>
      <c r="Z13" s="19"/>
      <c r="AA13" s="19"/>
      <c r="AB13" s="19"/>
      <c r="AC13" s="19"/>
      <c r="AD13" s="19"/>
      <c r="AE13" s="19"/>
      <c r="AF13" s="19"/>
      <c r="AG13" s="19"/>
      <c r="AH13" s="19"/>
    </row>
    <row r="14">
      <c r="A14" s="28" t="str">
        <f>HYPERLINK("https://drive.google.com/open?id=1PUyMQ0FsaKY_HseHcCgRv0G8fZIdgH6i","MP-18-13")</f>
        <v>MP-18-13</v>
      </c>
      <c r="B14" s="16" t="s">
        <v>160</v>
      </c>
      <c r="C14" s="22" t="s">
        <v>75</v>
      </c>
      <c r="D14" s="37" t="s">
        <v>76</v>
      </c>
      <c r="E14" s="40" t="s">
        <v>161</v>
      </c>
      <c r="F14" s="32" t="s">
        <v>115</v>
      </c>
      <c r="G14" s="14">
        <v>43333.0</v>
      </c>
      <c r="H14" s="14">
        <v>43357.0</v>
      </c>
      <c r="I14" s="16" t="s">
        <v>162</v>
      </c>
      <c r="J14" s="12">
        <v>43276.0</v>
      </c>
      <c r="K14" s="18"/>
      <c r="L14" s="12"/>
      <c r="M14" s="18"/>
      <c r="N14" s="18"/>
      <c r="O14" s="18"/>
      <c r="P14" s="18"/>
      <c r="Q14" s="18"/>
      <c r="R14" s="19"/>
      <c r="S14" s="19"/>
      <c r="T14" s="19"/>
      <c r="U14" s="19"/>
      <c r="V14" s="19"/>
      <c r="W14" s="19"/>
      <c r="X14" s="19"/>
      <c r="Y14" s="19"/>
      <c r="Z14" s="19"/>
      <c r="AA14" s="19"/>
      <c r="AB14" s="19"/>
      <c r="AC14" s="19"/>
      <c r="AD14" s="19"/>
      <c r="AE14" s="19"/>
      <c r="AF14" s="19"/>
      <c r="AG14" s="19"/>
      <c r="AH14" s="19"/>
    </row>
    <row r="15">
      <c r="A15" s="28" t="str">
        <f>HYPERLINK("https://drive.google.com/open?id=1BWnEd9BNzJerKt-EEkjUohwmM3G5cx4B","MP-18-14")</f>
        <v>MP-18-14</v>
      </c>
      <c r="B15" s="16" t="s">
        <v>31</v>
      </c>
      <c r="C15" s="22" t="s">
        <v>163</v>
      </c>
      <c r="D15" s="10" t="s">
        <v>30</v>
      </c>
      <c r="E15" s="15" t="s">
        <v>31</v>
      </c>
      <c r="F15" s="16" t="s">
        <v>164</v>
      </c>
      <c r="G15" s="44">
        <v>43313.0</v>
      </c>
      <c r="H15" s="14">
        <v>43324.0</v>
      </c>
      <c r="I15" s="16" t="s">
        <v>34</v>
      </c>
      <c r="J15" s="12">
        <v>43287.0</v>
      </c>
      <c r="K15" s="12"/>
      <c r="L15" s="12"/>
      <c r="M15" s="18"/>
      <c r="N15" s="18"/>
      <c r="O15" s="18"/>
      <c r="P15" s="18"/>
      <c r="Q15" s="18"/>
      <c r="R15" s="19"/>
      <c r="S15" s="19"/>
      <c r="T15" s="19"/>
      <c r="U15" s="19"/>
      <c r="V15" s="19"/>
      <c r="W15" s="19"/>
      <c r="X15" s="19"/>
      <c r="Y15" s="19"/>
      <c r="Z15" s="19"/>
      <c r="AA15" s="19"/>
      <c r="AB15" s="19"/>
      <c r="AC15" s="19"/>
      <c r="AD15" s="19"/>
      <c r="AE15" s="19"/>
      <c r="AF15" s="19"/>
      <c r="AG15" s="19"/>
      <c r="AH15" s="19"/>
    </row>
    <row r="16">
      <c r="A16" s="28" t="str">
        <f>HYPERLINK("https://drive.google.com/open?id=1WE0z8-9noUW7H2ZpkbdE7mywT9D9B_iT","MP-18-15")</f>
        <v>MP-18-15</v>
      </c>
      <c r="B16" s="6" t="s">
        <v>40</v>
      </c>
      <c r="C16" s="22" t="s">
        <v>42</v>
      </c>
      <c r="D16" s="23" t="s">
        <v>43</v>
      </c>
      <c r="E16" s="15" t="s">
        <v>40</v>
      </c>
      <c r="F16" s="10" t="s">
        <v>165</v>
      </c>
      <c r="G16" s="12">
        <v>43367.0</v>
      </c>
      <c r="H16" s="14">
        <v>43371.0</v>
      </c>
      <c r="I16" s="25" t="s">
        <v>45</v>
      </c>
      <c r="J16" s="12"/>
      <c r="K16" s="12"/>
      <c r="L16" s="12"/>
      <c r="M16" s="18"/>
      <c r="N16" s="18"/>
      <c r="O16" s="18"/>
      <c r="P16" s="18"/>
      <c r="Q16" s="18"/>
      <c r="R16" s="19"/>
      <c r="S16" s="19"/>
      <c r="T16" s="19"/>
      <c r="U16" s="19"/>
      <c r="V16" s="19"/>
      <c r="W16" s="19"/>
      <c r="X16" s="19"/>
      <c r="Y16" s="19"/>
      <c r="Z16" s="19"/>
      <c r="AA16" s="19"/>
      <c r="AB16" s="19"/>
      <c r="AC16" s="19"/>
      <c r="AD16" s="19"/>
      <c r="AE16" s="19"/>
      <c r="AF16" s="19"/>
      <c r="AG16" s="19"/>
      <c r="AH16" s="19"/>
    </row>
    <row r="17">
      <c r="A17" s="28" t="str">
        <f>HYPERLINK("https://drive.google.com/open?id=14mB2vx98dz6MAEbH53AnQODDfYIWCZgb","MP-18-16")</f>
        <v>MP-18-16</v>
      </c>
      <c r="B17" s="62" t="s">
        <v>167</v>
      </c>
      <c r="C17" s="30" t="s">
        <v>169</v>
      </c>
      <c r="D17" s="32" t="s">
        <v>170</v>
      </c>
      <c r="E17" s="16" t="s">
        <v>171</v>
      </c>
      <c r="F17" s="32" t="s">
        <v>169</v>
      </c>
      <c r="G17" s="14">
        <v>43315.0</v>
      </c>
      <c r="H17" s="14">
        <v>43326.0</v>
      </c>
      <c r="I17" s="25" t="s">
        <v>172</v>
      </c>
      <c r="J17" s="12"/>
      <c r="K17" s="12"/>
      <c r="L17" s="12"/>
      <c r="M17" s="12"/>
      <c r="N17" s="18"/>
      <c r="O17" s="18"/>
      <c r="P17" s="18"/>
      <c r="Q17" s="18"/>
      <c r="R17" s="19"/>
      <c r="S17" s="19"/>
      <c r="T17" s="19"/>
      <c r="U17" s="19"/>
      <c r="V17" s="19"/>
      <c r="W17" s="19"/>
      <c r="X17" s="19"/>
      <c r="Y17" s="19"/>
      <c r="Z17" s="19"/>
      <c r="AA17" s="19"/>
      <c r="AB17" s="19"/>
      <c r="AC17" s="19"/>
      <c r="AD17" s="19"/>
      <c r="AE17" s="19"/>
      <c r="AF17" s="19"/>
      <c r="AG17" s="19"/>
      <c r="AH17" s="19"/>
    </row>
    <row r="18">
      <c r="A18" s="48"/>
      <c r="C18" s="8"/>
      <c r="D18" s="50"/>
      <c r="E18" s="15"/>
      <c r="F18" s="10"/>
      <c r="G18" s="12"/>
      <c r="H18" s="14"/>
      <c r="I18" s="6"/>
      <c r="J18" s="12"/>
      <c r="K18" s="12"/>
      <c r="L18" s="12"/>
      <c r="M18" s="12"/>
      <c r="N18" s="18"/>
      <c r="O18" s="18"/>
      <c r="P18" s="18"/>
      <c r="Q18" s="18"/>
      <c r="R18" s="19"/>
      <c r="S18" s="19"/>
      <c r="T18" s="19"/>
      <c r="U18" s="19"/>
      <c r="V18" s="19"/>
      <c r="W18" s="19"/>
      <c r="X18" s="19"/>
      <c r="Y18" s="19"/>
      <c r="Z18" s="19"/>
      <c r="AA18" s="19"/>
      <c r="AB18" s="19"/>
      <c r="AC18" s="19"/>
      <c r="AD18" s="19"/>
      <c r="AE18" s="19"/>
      <c r="AF18" s="19"/>
      <c r="AG18" s="19"/>
      <c r="AH18" s="19"/>
    </row>
    <row r="19">
      <c r="A19" s="8"/>
      <c r="B19" s="6"/>
      <c r="C19" s="8"/>
      <c r="D19" s="10"/>
      <c r="E19" s="15"/>
      <c r="F19" s="10"/>
      <c r="G19" s="12"/>
      <c r="H19" s="14"/>
      <c r="I19" s="16"/>
      <c r="J19" s="12"/>
      <c r="K19" s="18"/>
      <c r="L19" s="18"/>
      <c r="M19" s="18"/>
      <c r="N19" s="18"/>
      <c r="O19" s="18"/>
      <c r="P19" s="18"/>
      <c r="Q19" s="18"/>
      <c r="R19" s="19"/>
      <c r="S19" s="19"/>
      <c r="T19" s="19"/>
      <c r="U19" s="19"/>
      <c r="V19" s="19"/>
      <c r="W19" s="19"/>
      <c r="X19" s="19"/>
      <c r="Y19" s="19"/>
      <c r="Z19" s="19"/>
      <c r="AA19" s="19"/>
      <c r="AB19" s="19"/>
      <c r="AC19" s="19"/>
      <c r="AD19" s="19"/>
      <c r="AE19" s="19"/>
      <c r="AF19" s="19"/>
      <c r="AG19" s="19"/>
      <c r="AH19" s="19"/>
    </row>
    <row r="20">
      <c r="A20" s="8"/>
      <c r="B20" s="6"/>
      <c r="C20" s="22"/>
      <c r="D20" s="23"/>
      <c r="E20" s="15"/>
      <c r="F20" s="10"/>
      <c r="G20" s="12"/>
      <c r="H20" s="14"/>
      <c r="I20" s="25"/>
      <c r="J20" s="12"/>
      <c r="K20" s="18"/>
      <c r="L20" s="18"/>
      <c r="M20" s="18"/>
      <c r="N20" s="18"/>
      <c r="O20" s="18"/>
      <c r="P20" s="18"/>
      <c r="Q20" s="18"/>
      <c r="R20" s="19"/>
      <c r="S20" s="19"/>
      <c r="T20" s="19"/>
      <c r="U20" s="19"/>
      <c r="V20" s="19"/>
      <c r="W20" s="19"/>
      <c r="X20" s="19"/>
      <c r="Y20" s="19"/>
      <c r="Z20" s="19"/>
      <c r="AA20" s="19"/>
      <c r="AB20" s="19"/>
      <c r="AC20" s="19"/>
      <c r="AD20" s="19"/>
      <c r="AE20" s="19"/>
      <c r="AF20" s="19"/>
      <c r="AG20" s="19"/>
      <c r="AH20" s="19"/>
    </row>
    <row r="21">
      <c r="A21" s="19"/>
      <c r="B21" s="54"/>
      <c r="C21" s="19"/>
      <c r="D21" s="50"/>
      <c r="E21" s="66"/>
      <c r="F21" s="10"/>
      <c r="G21" s="18"/>
      <c r="H21" s="14"/>
      <c r="I21" s="56"/>
      <c r="J21" s="18"/>
      <c r="K21" s="18"/>
      <c r="L21" s="18"/>
      <c r="M21" s="18"/>
      <c r="N21" s="18"/>
      <c r="O21" s="18"/>
      <c r="P21" s="18"/>
      <c r="Q21" s="18"/>
      <c r="R21" s="19"/>
      <c r="S21" s="19"/>
      <c r="T21" s="19"/>
      <c r="U21" s="19"/>
      <c r="V21" s="19"/>
      <c r="W21" s="19"/>
      <c r="X21" s="19"/>
      <c r="Y21" s="19"/>
      <c r="Z21" s="19"/>
      <c r="AA21" s="19"/>
      <c r="AB21" s="19"/>
      <c r="AC21" s="19"/>
      <c r="AD21" s="19"/>
      <c r="AE21" s="19"/>
      <c r="AF21" s="19"/>
      <c r="AG21" s="19"/>
      <c r="AH21" s="19"/>
    </row>
    <row r="22">
      <c r="A22" s="19"/>
      <c r="B22" s="54"/>
      <c r="C22" s="19"/>
      <c r="D22" s="50"/>
      <c r="E22" s="66"/>
      <c r="F22" s="10"/>
      <c r="G22" s="18"/>
      <c r="H22" s="14"/>
      <c r="I22" s="6"/>
      <c r="J22" s="18"/>
      <c r="K22" s="18"/>
      <c r="L22" s="18"/>
      <c r="M22" s="18"/>
      <c r="N22" s="18"/>
      <c r="O22" s="18"/>
      <c r="P22" s="18"/>
      <c r="Q22" s="18"/>
      <c r="R22" s="19"/>
      <c r="S22" s="19"/>
      <c r="T22" s="19"/>
      <c r="U22" s="19"/>
      <c r="V22" s="19"/>
      <c r="W22" s="19"/>
      <c r="X22" s="19"/>
      <c r="Y22" s="19"/>
      <c r="Z22" s="19"/>
      <c r="AA22" s="19"/>
      <c r="AB22" s="19"/>
      <c r="AC22" s="19"/>
      <c r="AD22" s="19"/>
      <c r="AE22" s="19"/>
      <c r="AF22" s="19"/>
      <c r="AG22" s="19"/>
      <c r="AH22" s="19"/>
    </row>
    <row r="23">
      <c r="A23" s="19"/>
      <c r="B23" s="54"/>
      <c r="C23" s="19"/>
      <c r="D23" s="50"/>
      <c r="E23" s="66"/>
      <c r="F23" s="10"/>
      <c r="G23" s="18"/>
      <c r="H23" s="14"/>
      <c r="I23" s="6"/>
      <c r="J23" s="18"/>
      <c r="K23" s="18"/>
      <c r="L23" s="18"/>
      <c r="M23" s="18"/>
      <c r="N23" s="18"/>
      <c r="O23" s="18"/>
      <c r="P23" s="18"/>
      <c r="Q23" s="18"/>
      <c r="R23" s="19"/>
      <c r="S23" s="19"/>
      <c r="T23" s="19"/>
      <c r="U23" s="19"/>
      <c r="V23" s="19"/>
      <c r="W23" s="19"/>
      <c r="X23" s="19"/>
      <c r="Y23" s="19"/>
      <c r="Z23" s="19"/>
      <c r="AA23" s="19"/>
      <c r="AB23" s="19"/>
      <c r="AC23" s="19"/>
      <c r="AD23" s="19"/>
      <c r="AE23" s="19"/>
      <c r="AF23" s="19"/>
      <c r="AG23" s="19"/>
      <c r="AH23" s="19"/>
    </row>
    <row r="24">
      <c r="A24" s="19"/>
      <c r="B24" s="54"/>
      <c r="C24" s="19"/>
      <c r="D24" s="50"/>
      <c r="E24" s="66"/>
      <c r="F24" s="10"/>
      <c r="G24" s="18"/>
      <c r="H24" s="14"/>
      <c r="I24" s="56"/>
      <c r="J24" s="18"/>
      <c r="K24" s="18"/>
      <c r="L24" s="18"/>
      <c r="M24" s="18"/>
      <c r="N24" s="18"/>
      <c r="O24" s="18"/>
      <c r="P24" s="18"/>
      <c r="Q24" s="18"/>
      <c r="R24" s="19"/>
      <c r="S24" s="19"/>
      <c r="T24" s="19"/>
      <c r="U24" s="19"/>
      <c r="V24" s="19"/>
      <c r="W24" s="19"/>
      <c r="X24" s="19"/>
      <c r="Y24" s="19"/>
      <c r="Z24" s="19"/>
      <c r="AA24" s="19"/>
      <c r="AB24" s="19"/>
      <c r="AC24" s="19"/>
      <c r="AD24" s="19"/>
      <c r="AE24" s="19"/>
      <c r="AF24" s="19"/>
      <c r="AG24" s="19"/>
      <c r="AH24" s="19"/>
    </row>
    <row r="25">
      <c r="A25" s="19"/>
      <c r="B25" s="54"/>
      <c r="C25" s="19"/>
      <c r="D25" s="50"/>
      <c r="E25" s="66"/>
      <c r="F25" s="10"/>
      <c r="G25" s="18"/>
      <c r="H25" s="14"/>
      <c r="I25" s="56"/>
      <c r="J25" s="18"/>
      <c r="K25" s="18"/>
      <c r="L25" s="18"/>
      <c r="M25" s="18"/>
      <c r="N25" s="18"/>
      <c r="O25" s="18"/>
      <c r="P25" s="18"/>
      <c r="Q25" s="18"/>
      <c r="R25" s="19"/>
      <c r="S25" s="19"/>
      <c r="T25" s="19"/>
      <c r="U25" s="19"/>
      <c r="V25" s="19"/>
      <c r="W25" s="19"/>
      <c r="X25" s="19"/>
      <c r="Y25" s="19"/>
      <c r="Z25" s="19"/>
      <c r="AA25" s="19"/>
      <c r="AB25" s="19"/>
      <c r="AC25" s="19"/>
      <c r="AD25" s="19"/>
      <c r="AE25" s="19"/>
      <c r="AF25" s="19"/>
      <c r="AG25" s="19"/>
      <c r="AH25" s="19"/>
    </row>
    <row r="26">
      <c r="A26" s="19"/>
      <c r="B26" s="54"/>
      <c r="C26" s="19"/>
      <c r="D26" s="50"/>
      <c r="E26" s="66"/>
      <c r="F26" s="10"/>
      <c r="G26" s="18"/>
      <c r="H26" s="14"/>
      <c r="I26" s="56"/>
      <c r="J26" s="18"/>
      <c r="K26" s="18"/>
      <c r="L26" s="18"/>
      <c r="M26" s="18"/>
      <c r="N26" s="18"/>
      <c r="O26" s="18"/>
      <c r="P26" s="18"/>
      <c r="Q26" s="18"/>
      <c r="R26" s="19"/>
      <c r="S26" s="19"/>
      <c r="T26" s="19"/>
      <c r="U26" s="19"/>
      <c r="V26" s="19"/>
      <c r="W26" s="19"/>
      <c r="X26" s="19"/>
      <c r="Y26" s="19"/>
      <c r="Z26" s="19"/>
      <c r="AA26" s="19"/>
      <c r="AB26" s="19"/>
      <c r="AC26" s="19"/>
      <c r="AD26" s="19"/>
      <c r="AE26" s="19"/>
      <c r="AF26" s="19"/>
      <c r="AG26" s="19"/>
      <c r="AH26" s="19"/>
    </row>
    <row r="27">
      <c r="A27" s="19"/>
      <c r="B27" s="54"/>
      <c r="C27" s="19"/>
      <c r="D27" s="50"/>
      <c r="E27" s="66"/>
      <c r="F27" s="10"/>
      <c r="G27" s="18"/>
      <c r="H27" s="14"/>
      <c r="I27" s="56"/>
      <c r="J27" s="18"/>
      <c r="K27" s="18"/>
      <c r="L27" s="18"/>
      <c r="M27" s="18"/>
      <c r="N27" s="18"/>
      <c r="O27" s="18"/>
      <c r="P27" s="18"/>
      <c r="Q27" s="18"/>
      <c r="R27" s="19"/>
      <c r="S27" s="19"/>
      <c r="T27" s="19"/>
      <c r="U27" s="19"/>
      <c r="V27" s="19"/>
      <c r="W27" s="19"/>
      <c r="X27" s="19"/>
      <c r="Y27" s="19"/>
      <c r="Z27" s="19"/>
      <c r="AA27" s="19"/>
      <c r="AB27" s="19"/>
      <c r="AC27" s="19"/>
      <c r="AD27" s="19"/>
      <c r="AE27" s="19"/>
      <c r="AF27" s="19"/>
      <c r="AG27" s="19"/>
      <c r="AH27" s="19"/>
    </row>
    <row r="28">
      <c r="A28" s="19"/>
      <c r="B28" s="54"/>
      <c r="C28" s="19"/>
      <c r="D28" s="50"/>
      <c r="E28" s="66"/>
      <c r="F28" s="10"/>
      <c r="G28" s="18"/>
      <c r="H28" s="14"/>
      <c r="I28" s="56"/>
      <c r="J28" s="18"/>
      <c r="K28" s="18"/>
      <c r="L28" s="18"/>
      <c r="M28" s="18"/>
      <c r="N28" s="18"/>
      <c r="O28" s="18"/>
      <c r="P28" s="18"/>
      <c r="Q28" s="18"/>
      <c r="R28" s="19"/>
      <c r="S28" s="19"/>
      <c r="T28" s="19"/>
      <c r="U28" s="19"/>
      <c r="V28" s="19"/>
      <c r="W28" s="19"/>
      <c r="X28" s="19"/>
      <c r="Y28" s="19"/>
      <c r="Z28" s="19"/>
      <c r="AA28" s="19"/>
      <c r="AB28" s="19"/>
      <c r="AC28" s="19"/>
      <c r="AD28" s="19"/>
      <c r="AE28" s="19"/>
      <c r="AF28" s="19"/>
      <c r="AG28" s="19"/>
      <c r="AH28" s="19"/>
    </row>
    <row r="29">
      <c r="A29" s="19"/>
      <c r="B29" s="54"/>
      <c r="C29" s="19"/>
      <c r="D29" s="50"/>
      <c r="E29" s="66"/>
      <c r="F29" s="10"/>
      <c r="G29" s="18"/>
      <c r="H29" s="14"/>
      <c r="I29" s="56"/>
      <c r="J29" s="18"/>
      <c r="K29" s="18"/>
      <c r="L29" s="18"/>
      <c r="M29" s="18"/>
      <c r="N29" s="18"/>
      <c r="O29" s="18"/>
      <c r="P29" s="18"/>
      <c r="Q29" s="18"/>
      <c r="R29" s="19"/>
      <c r="S29" s="19"/>
      <c r="T29" s="19"/>
      <c r="U29" s="19"/>
      <c r="V29" s="19"/>
      <c r="W29" s="19"/>
      <c r="X29" s="19"/>
      <c r="Y29" s="19"/>
      <c r="Z29" s="19"/>
      <c r="AA29" s="19"/>
      <c r="AB29" s="19"/>
      <c r="AC29" s="19"/>
      <c r="AD29" s="19"/>
      <c r="AE29" s="19"/>
      <c r="AF29" s="19"/>
      <c r="AG29" s="19"/>
      <c r="AH29" s="19"/>
    </row>
    <row r="30">
      <c r="A30" s="19"/>
      <c r="B30" s="54"/>
      <c r="C30" s="19"/>
      <c r="D30" s="50"/>
      <c r="E30" s="66"/>
      <c r="F30" s="10"/>
      <c r="G30" s="18"/>
      <c r="H30" s="14"/>
      <c r="I30" s="56"/>
      <c r="J30" s="18"/>
      <c r="K30" s="18"/>
      <c r="L30" s="18"/>
      <c r="M30" s="18"/>
      <c r="N30" s="18"/>
      <c r="O30" s="18"/>
      <c r="P30" s="18"/>
      <c r="Q30" s="18"/>
      <c r="R30" s="19"/>
      <c r="S30" s="19"/>
      <c r="T30" s="19"/>
      <c r="U30" s="19"/>
      <c r="V30" s="19"/>
      <c r="W30" s="19"/>
      <c r="X30" s="19"/>
      <c r="Y30" s="19"/>
      <c r="Z30" s="19"/>
      <c r="AA30" s="19"/>
      <c r="AB30" s="19"/>
      <c r="AC30" s="19"/>
      <c r="AD30" s="19"/>
      <c r="AE30" s="19"/>
      <c r="AF30" s="19"/>
      <c r="AG30" s="19"/>
      <c r="AH30" s="19"/>
    </row>
    <row r="31">
      <c r="A31" s="19"/>
      <c r="B31" s="54"/>
      <c r="C31" s="19"/>
      <c r="D31" s="50"/>
      <c r="E31" s="66"/>
      <c r="F31" s="10"/>
      <c r="G31" s="18"/>
      <c r="H31" s="14"/>
      <c r="I31" s="56"/>
      <c r="J31" s="18"/>
      <c r="K31" s="18"/>
      <c r="L31" s="18"/>
      <c r="M31" s="18"/>
      <c r="N31" s="18"/>
      <c r="O31" s="18"/>
      <c r="P31" s="18"/>
      <c r="Q31" s="18"/>
      <c r="R31" s="19"/>
      <c r="S31" s="19"/>
      <c r="T31" s="19"/>
      <c r="U31" s="19"/>
      <c r="V31" s="19"/>
      <c r="W31" s="19"/>
      <c r="X31" s="19"/>
      <c r="Y31" s="19"/>
      <c r="Z31" s="19"/>
      <c r="AA31" s="19"/>
      <c r="AB31" s="19"/>
      <c r="AC31" s="19"/>
      <c r="AD31" s="19"/>
      <c r="AE31" s="19"/>
      <c r="AF31" s="19"/>
      <c r="AG31" s="19"/>
      <c r="AH31" s="19"/>
    </row>
    <row r="32">
      <c r="A32" s="19"/>
      <c r="B32" s="54"/>
      <c r="C32" s="19"/>
      <c r="D32" s="50"/>
      <c r="E32" s="66"/>
      <c r="F32" s="10"/>
      <c r="G32" s="18"/>
      <c r="H32" s="14"/>
      <c r="I32" s="56"/>
      <c r="J32" s="18"/>
      <c r="K32" s="18"/>
      <c r="L32" s="18"/>
      <c r="M32" s="18"/>
      <c r="N32" s="18"/>
      <c r="O32" s="18"/>
      <c r="P32" s="18"/>
      <c r="Q32" s="18"/>
      <c r="R32" s="19"/>
      <c r="S32" s="19"/>
      <c r="T32" s="19"/>
      <c r="U32" s="19"/>
      <c r="V32" s="19"/>
      <c r="W32" s="19"/>
      <c r="X32" s="19"/>
      <c r="Y32" s="19"/>
      <c r="Z32" s="19"/>
      <c r="AA32" s="19"/>
      <c r="AB32" s="19"/>
      <c r="AC32" s="19"/>
      <c r="AD32" s="19"/>
      <c r="AE32" s="19"/>
      <c r="AF32" s="19"/>
      <c r="AG32" s="19"/>
      <c r="AH32" s="19"/>
    </row>
    <row r="33">
      <c r="A33" s="19"/>
      <c r="B33" s="54"/>
      <c r="C33" s="19"/>
      <c r="D33" s="50"/>
      <c r="E33" s="66"/>
      <c r="F33" s="50"/>
      <c r="G33" s="18"/>
      <c r="H33" s="14"/>
      <c r="I33" s="56"/>
      <c r="J33" s="18"/>
      <c r="K33" s="18"/>
      <c r="L33" s="18"/>
      <c r="M33" s="18"/>
      <c r="N33" s="18"/>
      <c r="O33" s="18"/>
      <c r="P33" s="18"/>
      <c r="Q33" s="18"/>
      <c r="R33" s="19"/>
      <c r="S33" s="19"/>
      <c r="T33" s="19"/>
      <c r="U33" s="19"/>
      <c r="V33" s="19"/>
      <c r="W33" s="19"/>
      <c r="X33" s="19"/>
      <c r="Y33" s="19"/>
      <c r="Z33" s="19"/>
      <c r="AA33" s="19"/>
      <c r="AB33" s="19"/>
      <c r="AC33" s="19"/>
      <c r="AD33" s="19"/>
      <c r="AE33" s="19"/>
      <c r="AF33" s="19"/>
      <c r="AG33" s="19"/>
      <c r="AH33" s="19"/>
    </row>
    <row r="34">
      <c r="A34" s="19"/>
      <c r="B34" s="54"/>
      <c r="C34" s="19"/>
      <c r="D34" s="50"/>
      <c r="E34" s="66"/>
      <c r="F34" s="50"/>
      <c r="G34" s="18"/>
      <c r="H34" s="14"/>
      <c r="I34" s="56"/>
      <c r="J34" s="18"/>
      <c r="K34" s="18"/>
      <c r="L34" s="18"/>
      <c r="M34" s="18"/>
      <c r="N34" s="18"/>
      <c r="O34" s="18"/>
      <c r="P34" s="18"/>
      <c r="Q34" s="18"/>
      <c r="R34" s="19"/>
      <c r="S34" s="19"/>
      <c r="T34" s="19"/>
      <c r="U34" s="19"/>
      <c r="V34" s="19"/>
      <c r="W34" s="19"/>
      <c r="X34" s="19"/>
      <c r="Y34" s="19"/>
      <c r="Z34" s="19"/>
      <c r="AA34" s="19"/>
      <c r="AB34" s="19"/>
      <c r="AC34" s="19"/>
      <c r="AD34" s="19"/>
      <c r="AE34" s="19"/>
      <c r="AF34" s="19"/>
      <c r="AG34" s="19"/>
      <c r="AH34" s="19"/>
    </row>
    <row r="35">
      <c r="B35" s="54"/>
      <c r="D35" s="50"/>
      <c r="E35" s="77"/>
      <c r="F35" s="50"/>
      <c r="G35" s="71"/>
      <c r="H35" s="14"/>
      <c r="I35" s="56"/>
      <c r="J35" s="71"/>
      <c r="K35" s="71"/>
      <c r="L35" s="71"/>
      <c r="M35" s="71"/>
      <c r="N35" s="71"/>
      <c r="O35" s="71"/>
      <c r="P35" s="71"/>
      <c r="Q35" s="71"/>
    </row>
    <row r="36">
      <c r="B36" s="54"/>
      <c r="D36" s="50"/>
      <c r="E36" s="77"/>
      <c r="F36" s="50"/>
      <c r="G36" s="71"/>
      <c r="H36" s="14"/>
      <c r="I36" s="56"/>
      <c r="J36" s="71"/>
      <c r="K36" s="71"/>
      <c r="L36" s="71"/>
      <c r="M36" s="71"/>
      <c r="N36" s="71"/>
      <c r="O36" s="71"/>
      <c r="P36" s="71"/>
      <c r="Q36" s="71"/>
    </row>
    <row r="37">
      <c r="B37" s="54"/>
      <c r="D37" s="50"/>
      <c r="E37" s="77"/>
      <c r="F37" s="50"/>
      <c r="G37" s="71"/>
      <c r="H37" s="14"/>
      <c r="I37" s="56"/>
      <c r="J37" s="71"/>
      <c r="K37" s="71"/>
      <c r="L37" s="71"/>
      <c r="M37" s="71"/>
      <c r="N37" s="71"/>
      <c r="O37" s="71"/>
      <c r="P37" s="71"/>
      <c r="Q37" s="71"/>
    </row>
    <row r="38">
      <c r="B38" s="54"/>
      <c r="D38" s="50"/>
      <c r="E38" s="77"/>
      <c r="F38" s="50"/>
      <c r="G38" s="71"/>
      <c r="H38" s="14"/>
      <c r="I38" s="56"/>
      <c r="J38" s="71"/>
      <c r="K38" s="71"/>
      <c r="L38" s="71"/>
      <c r="M38" s="71"/>
      <c r="N38" s="71"/>
      <c r="O38" s="71"/>
      <c r="P38" s="71"/>
      <c r="Q38" s="71"/>
    </row>
    <row r="39">
      <c r="B39" s="54"/>
      <c r="D39" s="50"/>
      <c r="E39" s="77"/>
      <c r="F39" s="50"/>
      <c r="G39" s="71"/>
      <c r="H39" s="14"/>
      <c r="I39" s="56"/>
      <c r="J39" s="71"/>
      <c r="K39" s="71"/>
      <c r="L39" s="71"/>
      <c r="M39" s="71"/>
      <c r="N39" s="71"/>
      <c r="O39" s="71"/>
      <c r="P39" s="71"/>
      <c r="Q39" s="71"/>
    </row>
    <row r="40">
      <c r="B40" s="54"/>
      <c r="D40" s="50"/>
      <c r="E40" s="77"/>
      <c r="F40" s="50"/>
      <c r="G40" s="71"/>
      <c r="H40" s="14"/>
      <c r="I40" s="56"/>
      <c r="J40" s="71"/>
      <c r="K40" s="71"/>
      <c r="L40" s="71"/>
      <c r="M40" s="71"/>
      <c r="N40" s="71"/>
      <c r="O40" s="71"/>
      <c r="P40" s="71"/>
      <c r="Q40" s="71"/>
    </row>
    <row r="41">
      <c r="B41" s="54"/>
      <c r="D41" s="50"/>
      <c r="E41" s="77"/>
      <c r="F41" s="50"/>
      <c r="G41" s="71"/>
      <c r="H41" s="14"/>
      <c r="I41" s="56"/>
      <c r="J41" s="71"/>
      <c r="K41" s="71"/>
      <c r="L41" s="71"/>
      <c r="M41" s="71"/>
      <c r="N41" s="71"/>
      <c r="O41" s="71"/>
      <c r="P41" s="71"/>
      <c r="Q41" s="71"/>
    </row>
    <row r="42">
      <c r="B42" s="54"/>
      <c r="D42" s="50"/>
      <c r="E42" s="77"/>
      <c r="F42" s="50"/>
      <c r="G42" s="71"/>
      <c r="H42" s="14"/>
      <c r="I42" s="56"/>
      <c r="J42" s="71"/>
      <c r="K42" s="71"/>
      <c r="L42" s="71"/>
      <c r="M42" s="71"/>
      <c r="N42" s="71"/>
      <c r="O42" s="71"/>
      <c r="P42" s="71"/>
      <c r="Q42" s="71"/>
    </row>
    <row r="43">
      <c r="B43" s="54"/>
      <c r="D43" s="50"/>
      <c r="E43" s="77"/>
      <c r="F43" s="50"/>
      <c r="G43" s="71"/>
      <c r="H43" s="14"/>
      <c r="I43" s="56"/>
      <c r="J43" s="71"/>
      <c r="K43" s="71"/>
      <c r="L43" s="71"/>
      <c r="M43" s="71"/>
      <c r="N43" s="71"/>
      <c r="O43" s="71"/>
      <c r="P43" s="71"/>
      <c r="Q43" s="71"/>
    </row>
    <row r="44">
      <c r="B44" s="54"/>
      <c r="D44" s="50"/>
      <c r="E44" s="77"/>
      <c r="F44" s="50"/>
      <c r="G44" s="71"/>
      <c r="H44" s="14"/>
      <c r="I44" s="56"/>
      <c r="J44" s="71"/>
      <c r="K44" s="71"/>
      <c r="L44" s="71"/>
      <c r="M44" s="71"/>
      <c r="N44" s="71"/>
      <c r="O44" s="71"/>
      <c r="P44" s="71"/>
      <c r="Q44" s="71"/>
    </row>
    <row r="45">
      <c r="B45" s="54"/>
      <c r="D45" s="50"/>
      <c r="E45" s="77"/>
      <c r="F45" s="50"/>
      <c r="G45" s="71"/>
      <c r="H45" s="14"/>
      <c r="I45" s="56"/>
      <c r="J45" s="71"/>
      <c r="K45" s="71"/>
      <c r="L45" s="71"/>
      <c r="M45" s="71"/>
      <c r="N45" s="71"/>
      <c r="O45" s="71"/>
      <c r="P45" s="71"/>
      <c r="Q45" s="71"/>
    </row>
    <row r="46">
      <c r="B46" s="54"/>
      <c r="D46" s="50"/>
      <c r="E46" s="77"/>
      <c r="F46" s="50"/>
      <c r="G46" s="71"/>
      <c r="H46" s="14"/>
      <c r="I46" s="56"/>
      <c r="J46" s="71"/>
      <c r="K46" s="71"/>
      <c r="L46" s="71"/>
      <c r="M46" s="71"/>
      <c r="N46" s="71"/>
      <c r="O46" s="71"/>
      <c r="P46" s="71"/>
      <c r="Q46" s="71"/>
    </row>
    <row r="47">
      <c r="B47" s="54"/>
      <c r="D47" s="50"/>
      <c r="E47" s="77"/>
      <c r="F47" s="50"/>
      <c r="G47" s="71"/>
      <c r="H47" s="14"/>
      <c r="I47" s="56"/>
      <c r="J47" s="71"/>
      <c r="K47" s="71"/>
      <c r="L47" s="71"/>
      <c r="M47" s="71"/>
      <c r="N47" s="71"/>
      <c r="O47" s="71"/>
      <c r="P47" s="71"/>
      <c r="Q47" s="71"/>
    </row>
    <row r="48">
      <c r="B48" s="54"/>
      <c r="D48" s="50"/>
      <c r="E48" s="77"/>
      <c r="F48" s="50"/>
      <c r="G48" s="71"/>
      <c r="H48" s="14"/>
      <c r="I48" s="56"/>
      <c r="J48" s="71"/>
      <c r="K48" s="71"/>
      <c r="L48" s="71"/>
      <c r="M48" s="71"/>
      <c r="N48" s="71"/>
      <c r="O48" s="71"/>
      <c r="P48" s="71"/>
      <c r="Q48" s="71"/>
    </row>
    <row r="49">
      <c r="B49" s="54"/>
      <c r="D49" s="50"/>
      <c r="E49" s="77"/>
      <c r="F49" s="50"/>
      <c r="G49" s="71"/>
      <c r="H49" s="14"/>
      <c r="I49" s="56"/>
      <c r="J49" s="71"/>
      <c r="K49" s="71"/>
      <c r="L49" s="71"/>
      <c r="M49" s="71"/>
      <c r="N49" s="71"/>
      <c r="O49" s="71"/>
      <c r="P49" s="71"/>
      <c r="Q49" s="71"/>
    </row>
    <row r="50">
      <c r="B50" s="54"/>
      <c r="D50" s="50"/>
      <c r="E50" s="77"/>
      <c r="F50" s="50"/>
      <c r="G50" s="71"/>
      <c r="H50" s="14"/>
      <c r="I50" s="56"/>
      <c r="J50" s="71"/>
      <c r="K50" s="71"/>
      <c r="L50" s="71"/>
      <c r="M50" s="71"/>
      <c r="N50" s="71"/>
      <c r="O50" s="71"/>
      <c r="P50" s="71"/>
      <c r="Q50" s="71"/>
    </row>
    <row r="51">
      <c r="B51" s="54"/>
      <c r="D51" s="50"/>
      <c r="E51" s="77"/>
      <c r="F51" s="50"/>
      <c r="G51" s="71"/>
      <c r="H51" s="14"/>
      <c r="I51" s="56"/>
      <c r="J51" s="71"/>
      <c r="K51" s="71"/>
      <c r="L51" s="71"/>
      <c r="M51" s="71"/>
      <c r="N51" s="71"/>
      <c r="O51" s="71"/>
      <c r="P51" s="71"/>
      <c r="Q51" s="71"/>
    </row>
    <row r="52">
      <c r="B52" s="54"/>
      <c r="D52" s="50"/>
      <c r="E52" s="77"/>
      <c r="F52" s="50"/>
      <c r="G52" s="71"/>
      <c r="H52" s="14"/>
      <c r="I52" s="56"/>
      <c r="J52" s="71"/>
      <c r="K52" s="71"/>
      <c r="L52" s="71"/>
      <c r="M52" s="71"/>
      <c r="N52" s="71"/>
      <c r="O52" s="71"/>
      <c r="P52" s="71"/>
      <c r="Q52" s="71"/>
    </row>
    <row r="53">
      <c r="B53" s="54"/>
      <c r="D53" s="50"/>
      <c r="E53" s="77"/>
      <c r="F53" s="50"/>
      <c r="G53" s="71"/>
      <c r="H53" s="14"/>
      <c r="I53" s="56"/>
      <c r="J53" s="71"/>
      <c r="K53" s="71"/>
      <c r="L53" s="71"/>
      <c r="M53" s="71"/>
      <c r="N53" s="71"/>
      <c r="O53" s="71"/>
      <c r="P53" s="71"/>
      <c r="Q53" s="71"/>
    </row>
    <row r="54">
      <c r="B54" s="54"/>
      <c r="D54" s="50"/>
      <c r="E54" s="77"/>
      <c r="F54" s="50"/>
      <c r="G54" s="71"/>
      <c r="H54" s="14"/>
      <c r="I54" s="56"/>
      <c r="J54" s="71"/>
      <c r="K54" s="71"/>
      <c r="L54" s="71"/>
      <c r="M54" s="71"/>
      <c r="N54" s="71"/>
      <c r="O54" s="71"/>
      <c r="P54" s="71"/>
      <c r="Q54" s="71"/>
    </row>
    <row r="55">
      <c r="B55" s="54"/>
      <c r="D55" s="50"/>
      <c r="E55" s="77"/>
      <c r="F55" s="50"/>
      <c r="G55" s="71"/>
      <c r="H55" s="14"/>
      <c r="I55" s="56"/>
      <c r="J55" s="71"/>
      <c r="K55" s="71"/>
      <c r="L55" s="71"/>
      <c r="M55" s="71"/>
      <c r="N55" s="71"/>
      <c r="O55" s="71"/>
      <c r="P55" s="71"/>
      <c r="Q55" s="71"/>
    </row>
    <row r="56">
      <c r="B56" s="54"/>
      <c r="D56" s="50"/>
      <c r="E56" s="77"/>
      <c r="F56" s="50"/>
      <c r="G56" s="71"/>
      <c r="H56" s="14"/>
      <c r="I56" s="56"/>
      <c r="J56" s="71"/>
      <c r="K56" s="71"/>
      <c r="L56" s="71"/>
      <c r="M56" s="71"/>
      <c r="N56" s="71"/>
      <c r="O56" s="71"/>
      <c r="P56" s="71"/>
      <c r="Q56" s="71"/>
    </row>
    <row r="57">
      <c r="B57" s="54"/>
      <c r="D57" s="50"/>
      <c r="E57" s="77"/>
      <c r="F57" s="50"/>
      <c r="G57" s="71"/>
      <c r="H57" s="14"/>
      <c r="I57" s="56"/>
      <c r="J57" s="71"/>
      <c r="K57" s="71"/>
      <c r="L57" s="71"/>
      <c r="M57" s="71"/>
      <c r="N57" s="71"/>
      <c r="O57" s="71"/>
      <c r="P57" s="71"/>
      <c r="Q57" s="71"/>
    </row>
    <row r="58">
      <c r="B58" s="54"/>
      <c r="D58" s="50"/>
      <c r="E58" s="77"/>
      <c r="F58" s="50"/>
      <c r="G58" s="71"/>
      <c r="H58" s="14"/>
      <c r="I58" s="56"/>
      <c r="J58" s="71"/>
      <c r="K58" s="71"/>
      <c r="L58" s="71"/>
      <c r="M58" s="71"/>
      <c r="N58" s="71"/>
      <c r="O58" s="71"/>
      <c r="P58" s="71"/>
      <c r="Q58" s="71"/>
    </row>
    <row r="59">
      <c r="B59" s="54"/>
      <c r="D59" s="50"/>
      <c r="E59" s="77"/>
      <c r="F59" s="50"/>
      <c r="G59" s="71"/>
      <c r="H59" s="14"/>
      <c r="I59" s="56"/>
      <c r="J59" s="71"/>
      <c r="K59" s="71"/>
      <c r="L59" s="71"/>
      <c r="M59" s="71"/>
      <c r="N59" s="71"/>
      <c r="O59" s="71"/>
      <c r="P59" s="71"/>
      <c r="Q59" s="71"/>
    </row>
    <row r="60">
      <c r="B60" s="54"/>
      <c r="D60" s="50"/>
      <c r="E60" s="77"/>
      <c r="F60" s="50"/>
      <c r="G60" s="71"/>
      <c r="H60" s="14"/>
      <c r="I60" s="56"/>
      <c r="J60" s="71"/>
      <c r="K60" s="71"/>
      <c r="L60" s="71"/>
      <c r="M60" s="71"/>
      <c r="N60" s="71"/>
      <c r="O60" s="71"/>
      <c r="P60" s="71"/>
      <c r="Q60" s="71"/>
    </row>
    <row r="61">
      <c r="B61" s="54"/>
      <c r="D61" s="50"/>
      <c r="E61" s="77"/>
      <c r="F61" s="50"/>
      <c r="G61" s="71"/>
      <c r="H61" s="14"/>
      <c r="I61" s="56"/>
      <c r="J61" s="71"/>
      <c r="K61" s="71"/>
      <c r="L61" s="71"/>
      <c r="M61" s="71"/>
      <c r="N61" s="71"/>
      <c r="O61" s="71"/>
      <c r="P61" s="71"/>
      <c r="Q61" s="71"/>
    </row>
    <row r="62">
      <c r="B62" s="54"/>
      <c r="D62" s="50"/>
      <c r="E62" s="77"/>
      <c r="F62" s="50"/>
      <c r="G62" s="71"/>
      <c r="H62" s="14"/>
      <c r="I62" s="56"/>
      <c r="J62" s="71"/>
      <c r="K62" s="71"/>
      <c r="L62" s="71"/>
      <c r="M62" s="71"/>
      <c r="N62" s="71"/>
      <c r="O62" s="71"/>
      <c r="P62" s="71"/>
      <c r="Q62" s="71"/>
    </row>
    <row r="63">
      <c r="B63" s="54"/>
      <c r="D63" s="50"/>
      <c r="E63" s="77"/>
      <c r="F63" s="50"/>
      <c r="G63" s="71"/>
      <c r="H63" s="14"/>
      <c r="I63" s="56"/>
      <c r="J63" s="71"/>
      <c r="K63" s="71"/>
      <c r="L63" s="71"/>
      <c r="M63" s="71"/>
      <c r="N63" s="71"/>
      <c r="O63" s="71"/>
      <c r="P63" s="71"/>
      <c r="Q63" s="71"/>
    </row>
    <row r="64">
      <c r="B64" s="54"/>
      <c r="D64" s="50"/>
      <c r="E64" s="77"/>
      <c r="F64" s="50"/>
      <c r="G64" s="71"/>
      <c r="H64" s="14"/>
      <c r="I64" s="56"/>
      <c r="J64" s="71"/>
      <c r="K64" s="71"/>
      <c r="L64" s="71"/>
      <c r="M64" s="71"/>
      <c r="N64" s="71"/>
      <c r="O64" s="71"/>
      <c r="P64" s="71"/>
      <c r="Q64" s="71"/>
    </row>
    <row r="65">
      <c r="B65" s="54"/>
      <c r="D65" s="50"/>
      <c r="E65" s="77"/>
      <c r="F65" s="50"/>
      <c r="G65" s="71"/>
      <c r="H65" s="14"/>
      <c r="I65" s="56"/>
      <c r="J65" s="71"/>
      <c r="K65" s="71"/>
      <c r="L65" s="71"/>
      <c r="M65" s="71"/>
      <c r="N65" s="71"/>
      <c r="O65" s="71"/>
      <c r="P65" s="71"/>
      <c r="Q65" s="71"/>
    </row>
    <row r="66">
      <c r="B66" s="54"/>
      <c r="D66" s="50"/>
      <c r="E66" s="77"/>
      <c r="F66" s="50"/>
      <c r="G66" s="71"/>
      <c r="H66" s="14"/>
      <c r="I66" s="56"/>
      <c r="J66" s="71"/>
      <c r="K66" s="71"/>
      <c r="L66" s="71"/>
      <c r="M66" s="71"/>
      <c r="N66" s="71"/>
      <c r="O66" s="71"/>
      <c r="P66" s="71"/>
      <c r="Q66" s="71"/>
    </row>
    <row r="67">
      <c r="B67" s="54"/>
      <c r="D67" s="50"/>
      <c r="E67" s="77"/>
      <c r="F67" s="50"/>
      <c r="G67" s="71"/>
      <c r="H67" s="14"/>
      <c r="I67" s="56"/>
      <c r="J67" s="71"/>
      <c r="K67" s="71"/>
      <c r="L67" s="71"/>
      <c r="M67" s="71"/>
      <c r="N67" s="71"/>
      <c r="O67" s="71"/>
      <c r="P67" s="71"/>
      <c r="Q67" s="71"/>
    </row>
    <row r="68">
      <c r="B68" s="54"/>
      <c r="D68" s="50"/>
      <c r="E68" s="77"/>
      <c r="F68" s="50"/>
      <c r="G68" s="71"/>
      <c r="H68" s="14"/>
      <c r="I68" s="56"/>
      <c r="J68" s="71"/>
      <c r="K68" s="71"/>
      <c r="L68" s="71"/>
      <c r="M68" s="71"/>
      <c r="N68" s="71"/>
      <c r="O68" s="71"/>
      <c r="P68" s="71"/>
      <c r="Q68" s="71"/>
    </row>
    <row r="69">
      <c r="B69" s="54"/>
      <c r="D69" s="50"/>
      <c r="E69" s="77"/>
      <c r="F69" s="50"/>
      <c r="G69" s="71"/>
      <c r="H69" s="14"/>
      <c r="I69" s="56"/>
      <c r="J69" s="71"/>
      <c r="K69" s="71"/>
      <c r="L69" s="71"/>
      <c r="M69" s="71"/>
      <c r="N69" s="71"/>
      <c r="O69" s="71"/>
      <c r="P69" s="71"/>
      <c r="Q69" s="71"/>
    </row>
    <row r="70">
      <c r="B70" s="54"/>
      <c r="D70" s="50"/>
      <c r="E70" s="77"/>
      <c r="F70" s="50"/>
      <c r="G70" s="71"/>
      <c r="H70" s="14"/>
      <c r="I70" s="56"/>
      <c r="J70" s="71"/>
      <c r="K70" s="71"/>
      <c r="L70" s="71"/>
      <c r="M70" s="71"/>
      <c r="N70" s="71"/>
      <c r="O70" s="71"/>
      <c r="P70" s="71"/>
      <c r="Q70" s="71"/>
    </row>
    <row r="71">
      <c r="B71" s="54"/>
      <c r="D71" s="50"/>
      <c r="E71" s="77"/>
      <c r="F71" s="50"/>
      <c r="G71" s="71"/>
      <c r="H71" s="14"/>
      <c r="I71" s="56"/>
      <c r="J71" s="71"/>
      <c r="K71" s="71"/>
      <c r="L71" s="71"/>
      <c r="M71" s="71"/>
      <c r="N71" s="71"/>
      <c r="O71" s="71"/>
      <c r="P71" s="71"/>
      <c r="Q71" s="71"/>
    </row>
    <row r="72">
      <c r="B72" s="54"/>
      <c r="D72" s="50"/>
      <c r="E72" s="77"/>
      <c r="F72" s="50"/>
      <c r="G72" s="71"/>
      <c r="H72" s="14"/>
      <c r="I72" s="56"/>
      <c r="J72" s="71"/>
      <c r="K72" s="71"/>
      <c r="L72" s="71"/>
      <c r="M72" s="71"/>
      <c r="N72" s="71"/>
      <c r="O72" s="71"/>
      <c r="P72" s="71"/>
      <c r="Q72" s="71"/>
    </row>
    <row r="73">
      <c r="B73" s="54"/>
      <c r="D73" s="50"/>
      <c r="E73" s="77"/>
      <c r="F73" s="50"/>
      <c r="G73" s="71"/>
      <c r="H73" s="14"/>
      <c r="I73" s="56"/>
      <c r="J73" s="71"/>
      <c r="K73" s="71"/>
      <c r="L73" s="71"/>
      <c r="M73" s="71"/>
      <c r="N73" s="71"/>
      <c r="O73" s="71"/>
      <c r="P73" s="71"/>
      <c r="Q73" s="71"/>
    </row>
    <row r="74">
      <c r="B74" s="54"/>
      <c r="D74" s="50"/>
      <c r="E74" s="77"/>
      <c r="F74" s="50"/>
      <c r="G74" s="71"/>
      <c r="H74" s="71"/>
      <c r="I74" s="56"/>
      <c r="J74" s="71"/>
      <c r="K74" s="71"/>
      <c r="L74" s="71"/>
      <c r="M74" s="71"/>
      <c r="N74" s="71"/>
      <c r="O74" s="71"/>
      <c r="P74" s="71"/>
      <c r="Q74" s="71"/>
    </row>
    <row r="75">
      <c r="B75" s="54"/>
      <c r="D75" s="50"/>
      <c r="E75" s="77"/>
      <c r="F75" s="50"/>
      <c r="G75" s="71"/>
      <c r="H75" s="71"/>
      <c r="I75" s="56"/>
      <c r="J75" s="71"/>
      <c r="K75" s="71"/>
      <c r="L75" s="71"/>
      <c r="M75" s="71"/>
      <c r="N75" s="71"/>
      <c r="O75" s="71"/>
      <c r="P75" s="71"/>
      <c r="Q75" s="71"/>
    </row>
    <row r="76">
      <c r="B76" s="54"/>
      <c r="D76" s="50"/>
      <c r="E76" s="77"/>
      <c r="F76" s="50"/>
      <c r="G76" s="71"/>
      <c r="H76" s="71"/>
      <c r="I76" s="56"/>
      <c r="J76" s="71"/>
      <c r="K76" s="71"/>
      <c r="L76" s="71"/>
      <c r="M76" s="71"/>
      <c r="N76" s="71"/>
      <c r="O76" s="71"/>
      <c r="P76" s="71"/>
      <c r="Q76" s="71"/>
    </row>
    <row r="77">
      <c r="B77" s="54"/>
      <c r="D77" s="50"/>
      <c r="E77" s="77"/>
      <c r="F77" s="50"/>
      <c r="G77" s="71"/>
      <c r="H77" s="71"/>
      <c r="I77" s="56"/>
      <c r="J77" s="71"/>
      <c r="K77" s="71"/>
      <c r="L77" s="71"/>
      <c r="M77" s="71"/>
      <c r="N77" s="71"/>
      <c r="O77" s="71"/>
      <c r="P77" s="71"/>
      <c r="Q77" s="71"/>
    </row>
    <row r="78">
      <c r="B78" s="54"/>
      <c r="D78" s="50"/>
      <c r="E78" s="77"/>
      <c r="F78" s="50"/>
      <c r="G78" s="71"/>
      <c r="H78" s="71"/>
      <c r="I78" s="56"/>
      <c r="J78" s="71"/>
      <c r="K78" s="71"/>
      <c r="L78" s="71"/>
      <c r="M78" s="71"/>
      <c r="N78" s="71"/>
      <c r="O78" s="71"/>
      <c r="P78" s="71"/>
      <c r="Q78" s="71"/>
    </row>
    <row r="79">
      <c r="B79" s="54"/>
      <c r="D79" s="50"/>
      <c r="E79" s="77"/>
      <c r="F79" s="50"/>
      <c r="G79" s="71"/>
      <c r="H79" s="71"/>
      <c r="I79" s="56"/>
      <c r="J79" s="71"/>
      <c r="K79" s="71"/>
      <c r="L79" s="71"/>
      <c r="M79" s="71"/>
      <c r="N79" s="71"/>
      <c r="O79" s="71"/>
      <c r="P79" s="71"/>
      <c r="Q79" s="71"/>
    </row>
    <row r="80">
      <c r="B80" s="54"/>
      <c r="D80" s="50"/>
      <c r="E80" s="77"/>
      <c r="F80" s="50"/>
      <c r="G80" s="71"/>
      <c r="H80" s="71"/>
      <c r="I80" s="56"/>
      <c r="J80" s="71"/>
      <c r="K80" s="71"/>
      <c r="L80" s="71"/>
      <c r="M80" s="71"/>
      <c r="N80" s="71"/>
      <c r="O80" s="71"/>
      <c r="P80" s="71"/>
      <c r="Q80" s="71"/>
    </row>
    <row r="81">
      <c r="B81" s="54"/>
      <c r="D81" s="50"/>
      <c r="E81" s="77"/>
      <c r="F81" s="50"/>
      <c r="G81" s="71"/>
      <c r="H81" s="71"/>
      <c r="I81" s="56"/>
      <c r="J81" s="71"/>
      <c r="K81" s="71"/>
      <c r="L81" s="71"/>
      <c r="M81" s="71"/>
      <c r="N81" s="71"/>
      <c r="O81" s="71"/>
      <c r="P81" s="71"/>
      <c r="Q81" s="71"/>
    </row>
    <row r="82">
      <c r="B82" s="54"/>
      <c r="D82" s="50"/>
      <c r="E82" s="77"/>
      <c r="F82" s="50"/>
      <c r="G82" s="71"/>
      <c r="H82" s="71"/>
      <c r="I82" s="56"/>
      <c r="J82" s="71"/>
      <c r="K82" s="71"/>
      <c r="L82" s="71"/>
      <c r="M82" s="71"/>
      <c r="N82" s="71"/>
      <c r="O82" s="71"/>
      <c r="P82" s="71"/>
      <c r="Q82" s="71"/>
    </row>
    <row r="83">
      <c r="B83" s="54"/>
      <c r="D83" s="50"/>
      <c r="E83" s="77"/>
      <c r="F83" s="50"/>
      <c r="G83" s="71"/>
      <c r="H83" s="71"/>
      <c r="I83" s="56"/>
      <c r="J83" s="71"/>
      <c r="K83" s="71"/>
      <c r="L83" s="71"/>
      <c r="M83" s="71"/>
      <c r="N83" s="71"/>
      <c r="O83" s="71"/>
      <c r="P83" s="71"/>
      <c r="Q83" s="71"/>
    </row>
    <row r="84">
      <c r="B84" s="54"/>
      <c r="D84" s="50"/>
      <c r="E84" s="77"/>
      <c r="F84" s="50"/>
      <c r="G84" s="71"/>
      <c r="H84" s="71"/>
      <c r="I84" s="56"/>
      <c r="J84" s="71"/>
      <c r="K84" s="71"/>
      <c r="L84" s="71"/>
      <c r="M84" s="71"/>
      <c r="N84" s="71"/>
      <c r="O84" s="71"/>
      <c r="P84" s="71"/>
      <c r="Q84" s="71"/>
    </row>
    <row r="85">
      <c r="B85" s="54"/>
      <c r="D85" s="50"/>
      <c r="E85" s="77"/>
      <c r="F85" s="50"/>
      <c r="G85" s="71"/>
      <c r="H85" s="71"/>
      <c r="I85" s="56"/>
      <c r="J85" s="71"/>
      <c r="K85" s="71"/>
      <c r="L85" s="71"/>
      <c r="M85" s="71"/>
      <c r="N85" s="71"/>
      <c r="O85" s="71"/>
      <c r="P85" s="71"/>
      <c r="Q85" s="71"/>
    </row>
    <row r="86">
      <c r="B86" s="54"/>
      <c r="D86" s="50"/>
      <c r="E86" s="77"/>
      <c r="F86" s="50"/>
      <c r="G86" s="71"/>
      <c r="H86" s="71"/>
      <c r="I86" s="56"/>
      <c r="J86" s="71"/>
      <c r="K86" s="71"/>
      <c r="L86" s="71"/>
      <c r="M86" s="71"/>
      <c r="N86" s="71"/>
      <c r="O86" s="71"/>
      <c r="P86" s="71"/>
      <c r="Q86" s="71"/>
    </row>
    <row r="87">
      <c r="B87" s="54"/>
      <c r="D87" s="50"/>
      <c r="E87" s="77"/>
      <c r="F87" s="50"/>
      <c r="G87" s="71"/>
      <c r="H87" s="71"/>
      <c r="I87" s="56"/>
      <c r="J87" s="71"/>
      <c r="K87" s="71"/>
      <c r="L87" s="71"/>
      <c r="M87" s="71"/>
      <c r="N87" s="71"/>
      <c r="O87" s="71"/>
      <c r="P87" s="71"/>
      <c r="Q87" s="71"/>
    </row>
    <row r="88">
      <c r="B88" s="54"/>
      <c r="D88" s="50"/>
      <c r="E88" s="77"/>
      <c r="F88" s="50"/>
      <c r="G88" s="71"/>
      <c r="H88" s="71"/>
      <c r="I88" s="56"/>
      <c r="J88" s="71"/>
      <c r="K88" s="71"/>
      <c r="L88" s="71"/>
      <c r="M88" s="71"/>
      <c r="N88" s="71"/>
      <c r="O88" s="71"/>
      <c r="P88" s="71"/>
      <c r="Q88" s="71"/>
    </row>
    <row r="89">
      <c r="B89" s="54"/>
      <c r="D89" s="50"/>
      <c r="E89" s="77"/>
      <c r="F89" s="50"/>
      <c r="G89" s="71"/>
      <c r="H89" s="71"/>
      <c r="I89" s="56"/>
      <c r="J89" s="71"/>
      <c r="K89" s="71"/>
      <c r="L89" s="71"/>
      <c r="M89" s="71"/>
      <c r="N89" s="71"/>
      <c r="O89" s="71"/>
      <c r="P89" s="71"/>
      <c r="Q89" s="71"/>
    </row>
    <row r="90">
      <c r="B90" s="54"/>
      <c r="D90" s="50"/>
      <c r="E90" s="77"/>
      <c r="F90" s="50"/>
      <c r="G90" s="71"/>
      <c r="H90" s="71"/>
      <c r="I90" s="56"/>
      <c r="J90" s="71"/>
      <c r="K90" s="71"/>
      <c r="L90" s="71"/>
      <c r="M90" s="71"/>
      <c r="N90" s="71"/>
      <c r="O90" s="71"/>
      <c r="P90" s="71"/>
      <c r="Q90" s="71"/>
    </row>
    <row r="91">
      <c r="B91" s="54"/>
      <c r="D91" s="50"/>
      <c r="E91" s="77"/>
      <c r="F91" s="50"/>
      <c r="G91" s="71"/>
      <c r="H91" s="71"/>
      <c r="I91" s="56"/>
      <c r="J91" s="71"/>
      <c r="K91" s="71"/>
      <c r="L91" s="71"/>
      <c r="M91" s="71"/>
      <c r="N91" s="71"/>
      <c r="O91" s="71"/>
      <c r="P91" s="71"/>
      <c r="Q91" s="71"/>
    </row>
    <row r="92">
      <c r="B92" s="54"/>
      <c r="D92" s="50"/>
      <c r="E92" s="77"/>
      <c r="F92" s="50"/>
      <c r="G92" s="71"/>
      <c r="H92" s="71"/>
      <c r="I92" s="56"/>
      <c r="J92" s="71"/>
      <c r="K92" s="71"/>
      <c r="L92" s="71"/>
      <c r="M92" s="71"/>
      <c r="N92" s="71"/>
      <c r="O92" s="71"/>
      <c r="P92" s="71"/>
      <c r="Q92" s="71"/>
    </row>
    <row r="93">
      <c r="B93" s="54"/>
      <c r="D93" s="50"/>
      <c r="E93" s="77"/>
      <c r="F93" s="50"/>
      <c r="G93" s="71"/>
      <c r="H93" s="71"/>
      <c r="I93" s="56"/>
      <c r="J93" s="71"/>
      <c r="K93" s="71"/>
      <c r="L93" s="71"/>
      <c r="M93" s="71"/>
      <c r="N93" s="71"/>
      <c r="O93" s="71"/>
      <c r="P93" s="71"/>
      <c r="Q93" s="71"/>
    </row>
    <row r="94">
      <c r="B94" s="54"/>
      <c r="D94" s="50"/>
      <c r="E94" s="77"/>
      <c r="F94" s="50"/>
      <c r="G94" s="71"/>
      <c r="H94" s="71"/>
      <c r="I94" s="56"/>
      <c r="J94" s="71"/>
      <c r="K94" s="71"/>
      <c r="L94" s="71"/>
      <c r="M94" s="71"/>
      <c r="N94" s="71"/>
      <c r="O94" s="71"/>
      <c r="P94" s="71"/>
      <c r="Q94" s="71"/>
    </row>
    <row r="95">
      <c r="B95" s="54"/>
      <c r="D95" s="50"/>
      <c r="E95" s="77"/>
      <c r="F95" s="50"/>
      <c r="G95" s="71"/>
      <c r="H95" s="71"/>
      <c r="I95" s="56"/>
      <c r="J95" s="71"/>
      <c r="K95" s="71"/>
      <c r="L95" s="71"/>
      <c r="M95" s="71"/>
      <c r="N95" s="71"/>
      <c r="O95" s="71"/>
      <c r="P95" s="71"/>
      <c r="Q95" s="71"/>
    </row>
    <row r="96">
      <c r="B96" s="54"/>
      <c r="D96" s="50"/>
      <c r="E96" s="77"/>
      <c r="F96" s="50"/>
      <c r="G96" s="71"/>
      <c r="H96" s="71"/>
      <c r="I96" s="56"/>
      <c r="J96" s="71"/>
      <c r="K96" s="71"/>
      <c r="L96" s="71"/>
      <c r="M96" s="71"/>
      <c r="N96" s="71"/>
      <c r="O96" s="71"/>
      <c r="P96" s="71"/>
      <c r="Q96" s="71"/>
    </row>
    <row r="97">
      <c r="B97" s="54"/>
      <c r="D97" s="50"/>
      <c r="E97" s="77"/>
      <c r="F97" s="50"/>
      <c r="G97" s="71"/>
      <c r="H97" s="71"/>
      <c r="I97" s="56"/>
      <c r="J97" s="71"/>
      <c r="K97" s="71"/>
      <c r="L97" s="71"/>
      <c r="M97" s="71"/>
      <c r="N97" s="71"/>
      <c r="O97" s="71"/>
      <c r="P97" s="71"/>
      <c r="Q97" s="71"/>
    </row>
    <row r="98">
      <c r="B98" s="54"/>
      <c r="D98" s="50"/>
      <c r="E98" s="77"/>
      <c r="F98" s="50"/>
      <c r="G98" s="71"/>
      <c r="H98" s="71"/>
      <c r="I98" s="56"/>
      <c r="J98" s="71"/>
      <c r="K98" s="71"/>
      <c r="L98" s="71"/>
      <c r="M98" s="71"/>
      <c r="N98" s="71"/>
      <c r="O98" s="71"/>
      <c r="P98" s="71"/>
      <c r="Q98" s="71"/>
    </row>
    <row r="99">
      <c r="B99" s="54"/>
      <c r="D99" s="50"/>
      <c r="E99" s="77"/>
      <c r="F99" s="50"/>
      <c r="G99" s="71"/>
      <c r="H99" s="71"/>
      <c r="I99" s="56"/>
      <c r="J99" s="71"/>
      <c r="K99" s="71"/>
      <c r="L99" s="71"/>
      <c r="M99" s="71"/>
      <c r="N99" s="71"/>
      <c r="O99" s="71"/>
      <c r="P99" s="71"/>
      <c r="Q99" s="71"/>
    </row>
    <row r="100">
      <c r="B100" s="54"/>
      <c r="D100" s="50"/>
      <c r="E100" s="77"/>
      <c r="F100" s="50"/>
      <c r="G100" s="71"/>
      <c r="H100" s="71"/>
      <c r="I100" s="56"/>
      <c r="J100" s="71"/>
      <c r="K100" s="71"/>
      <c r="L100" s="71"/>
      <c r="M100" s="71"/>
      <c r="N100" s="71"/>
      <c r="O100" s="71"/>
      <c r="P100" s="71"/>
      <c r="Q100" s="71"/>
    </row>
    <row r="101">
      <c r="B101" s="54"/>
      <c r="D101" s="50"/>
      <c r="E101" s="77"/>
      <c r="F101" s="50"/>
      <c r="G101" s="71"/>
      <c r="H101" s="71"/>
      <c r="I101" s="56"/>
      <c r="J101" s="71"/>
      <c r="K101" s="71"/>
      <c r="L101" s="71"/>
      <c r="M101" s="71"/>
      <c r="N101" s="71"/>
      <c r="O101" s="71"/>
      <c r="P101" s="71"/>
      <c r="Q101" s="71"/>
    </row>
    <row r="102">
      <c r="B102" s="54"/>
      <c r="D102" s="50"/>
      <c r="E102" s="77"/>
      <c r="F102" s="50"/>
      <c r="G102" s="71"/>
      <c r="H102" s="71"/>
      <c r="I102" s="56"/>
      <c r="J102" s="71"/>
      <c r="K102" s="71"/>
      <c r="L102" s="71"/>
      <c r="M102" s="71"/>
      <c r="N102" s="71"/>
      <c r="O102" s="71"/>
      <c r="P102" s="71"/>
      <c r="Q102" s="71"/>
    </row>
    <row r="103">
      <c r="B103" s="54"/>
      <c r="D103" s="50"/>
      <c r="E103" s="77"/>
      <c r="F103" s="50"/>
      <c r="G103" s="71"/>
      <c r="H103" s="71"/>
      <c r="I103" s="56"/>
      <c r="J103" s="71"/>
      <c r="K103" s="71"/>
      <c r="L103" s="71"/>
      <c r="M103" s="71"/>
      <c r="N103" s="71"/>
      <c r="O103" s="71"/>
      <c r="P103" s="71"/>
      <c r="Q103" s="71"/>
    </row>
    <row r="104">
      <c r="B104" s="54"/>
      <c r="D104" s="50"/>
      <c r="E104" s="77"/>
      <c r="F104" s="50"/>
      <c r="G104" s="71"/>
      <c r="H104" s="71"/>
      <c r="I104" s="56"/>
      <c r="J104" s="71"/>
      <c r="K104" s="71"/>
      <c r="L104" s="71"/>
      <c r="M104" s="71"/>
      <c r="N104" s="71"/>
      <c r="O104" s="71"/>
      <c r="P104" s="71"/>
      <c r="Q104" s="71"/>
    </row>
    <row r="105">
      <c r="B105" s="54"/>
      <c r="D105" s="50"/>
      <c r="E105" s="77"/>
      <c r="F105" s="50"/>
      <c r="G105" s="71"/>
      <c r="H105" s="71"/>
      <c r="I105" s="56"/>
      <c r="J105" s="71"/>
      <c r="K105" s="71"/>
      <c r="L105" s="71"/>
      <c r="M105" s="71"/>
      <c r="N105" s="71"/>
      <c r="O105" s="71"/>
      <c r="P105" s="71"/>
      <c r="Q105" s="71"/>
    </row>
    <row r="106">
      <c r="B106" s="54"/>
      <c r="D106" s="50"/>
      <c r="E106" s="77"/>
      <c r="F106" s="50"/>
      <c r="G106" s="71"/>
      <c r="H106" s="71"/>
      <c r="I106" s="56"/>
      <c r="J106" s="71"/>
      <c r="K106" s="71"/>
      <c r="L106" s="71"/>
      <c r="M106" s="71"/>
      <c r="N106" s="71"/>
      <c r="O106" s="71"/>
      <c r="P106" s="71"/>
      <c r="Q106" s="71"/>
    </row>
    <row r="107">
      <c r="B107" s="54"/>
      <c r="D107" s="50"/>
      <c r="E107" s="77"/>
      <c r="F107" s="50"/>
      <c r="G107" s="71"/>
      <c r="H107" s="71"/>
      <c r="I107" s="56"/>
      <c r="J107" s="71"/>
      <c r="K107" s="71"/>
      <c r="L107" s="71"/>
      <c r="M107" s="71"/>
      <c r="N107" s="71"/>
      <c r="O107" s="71"/>
      <c r="P107" s="71"/>
      <c r="Q107" s="71"/>
    </row>
    <row r="108">
      <c r="B108" s="54"/>
      <c r="D108" s="50"/>
      <c r="E108" s="77"/>
      <c r="F108" s="50"/>
      <c r="G108" s="71"/>
      <c r="H108" s="71"/>
      <c r="I108" s="56"/>
      <c r="J108" s="71"/>
      <c r="K108" s="71"/>
      <c r="L108" s="71"/>
      <c r="M108" s="71"/>
      <c r="N108" s="71"/>
      <c r="O108" s="71"/>
      <c r="P108" s="71"/>
      <c r="Q108" s="71"/>
    </row>
    <row r="109">
      <c r="B109" s="54"/>
      <c r="D109" s="50"/>
      <c r="E109" s="77"/>
      <c r="F109" s="50"/>
      <c r="G109" s="71"/>
      <c r="H109" s="71"/>
      <c r="I109" s="56"/>
      <c r="J109" s="71"/>
      <c r="K109" s="71"/>
      <c r="L109" s="71"/>
      <c r="M109" s="71"/>
      <c r="N109" s="71"/>
      <c r="O109" s="71"/>
      <c r="P109" s="71"/>
      <c r="Q109" s="71"/>
    </row>
    <row r="110">
      <c r="B110" s="54"/>
      <c r="D110" s="50"/>
      <c r="E110" s="77"/>
      <c r="F110" s="50"/>
      <c r="G110" s="71"/>
      <c r="H110" s="71"/>
      <c r="I110" s="56"/>
      <c r="J110" s="71"/>
      <c r="K110" s="71"/>
      <c r="L110" s="71"/>
      <c r="M110" s="71"/>
      <c r="N110" s="71"/>
      <c r="O110" s="71"/>
      <c r="P110" s="71"/>
      <c r="Q110" s="71"/>
    </row>
    <row r="111">
      <c r="B111" s="54"/>
      <c r="D111" s="50"/>
      <c r="E111" s="77"/>
      <c r="F111" s="50"/>
      <c r="G111" s="71"/>
      <c r="H111" s="71"/>
      <c r="I111" s="56"/>
      <c r="J111" s="71"/>
      <c r="K111" s="71"/>
      <c r="L111" s="71"/>
      <c r="M111" s="71"/>
      <c r="N111" s="71"/>
      <c r="O111" s="71"/>
      <c r="P111" s="71"/>
      <c r="Q111" s="71"/>
    </row>
    <row r="112">
      <c r="B112" s="54"/>
      <c r="D112" s="50"/>
      <c r="E112" s="77"/>
      <c r="F112" s="50"/>
      <c r="G112" s="71"/>
      <c r="H112" s="71"/>
      <c r="I112" s="56"/>
      <c r="J112" s="71"/>
      <c r="K112" s="71"/>
      <c r="L112" s="71"/>
      <c r="M112" s="71"/>
      <c r="N112" s="71"/>
      <c r="O112" s="71"/>
      <c r="P112" s="71"/>
      <c r="Q112" s="71"/>
    </row>
    <row r="113">
      <c r="B113" s="54"/>
      <c r="D113" s="50"/>
      <c r="E113" s="77"/>
      <c r="F113" s="50"/>
      <c r="G113" s="71"/>
      <c r="H113" s="71"/>
      <c r="I113" s="56"/>
      <c r="J113" s="71"/>
      <c r="K113" s="71"/>
      <c r="L113" s="71"/>
      <c r="M113" s="71"/>
      <c r="N113" s="71"/>
      <c r="O113" s="71"/>
      <c r="P113" s="71"/>
      <c r="Q113" s="71"/>
    </row>
    <row r="114">
      <c r="B114" s="54"/>
      <c r="D114" s="50"/>
      <c r="E114" s="77"/>
      <c r="F114" s="50"/>
      <c r="G114" s="71"/>
      <c r="H114" s="71"/>
      <c r="I114" s="56"/>
      <c r="J114" s="71"/>
      <c r="K114" s="71"/>
      <c r="L114" s="71"/>
      <c r="M114" s="71"/>
      <c r="N114" s="71"/>
      <c r="O114" s="71"/>
      <c r="P114" s="71"/>
      <c r="Q114" s="71"/>
    </row>
    <row r="115">
      <c r="B115" s="54"/>
      <c r="D115" s="50"/>
      <c r="E115" s="77"/>
      <c r="F115" s="50"/>
      <c r="G115" s="71"/>
      <c r="H115" s="71"/>
      <c r="I115" s="56"/>
      <c r="J115" s="71"/>
      <c r="K115" s="71"/>
      <c r="L115" s="71"/>
      <c r="M115" s="71"/>
      <c r="N115" s="71"/>
      <c r="O115" s="71"/>
      <c r="P115" s="71"/>
      <c r="Q115" s="71"/>
    </row>
    <row r="116">
      <c r="B116" s="54"/>
      <c r="D116" s="50"/>
      <c r="E116" s="77"/>
      <c r="F116" s="50"/>
      <c r="G116" s="71"/>
      <c r="H116" s="71"/>
      <c r="I116" s="56"/>
      <c r="J116" s="71"/>
      <c r="K116" s="71"/>
      <c r="L116" s="71"/>
      <c r="M116" s="71"/>
      <c r="N116" s="71"/>
      <c r="O116" s="71"/>
      <c r="P116" s="71"/>
      <c r="Q116" s="71"/>
    </row>
    <row r="117">
      <c r="B117" s="54"/>
      <c r="D117" s="50"/>
      <c r="E117" s="77"/>
      <c r="F117" s="50"/>
      <c r="G117" s="71"/>
      <c r="H117" s="71"/>
      <c r="I117" s="56"/>
      <c r="J117" s="71"/>
      <c r="K117" s="71"/>
      <c r="L117" s="71"/>
      <c r="M117" s="71"/>
      <c r="N117" s="71"/>
      <c r="O117" s="71"/>
      <c r="P117" s="71"/>
      <c r="Q117" s="71"/>
    </row>
    <row r="118">
      <c r="B118" s="54"/>
      <c r="D118" s="50"/>
      <c r="E118" s="77"/>
      <c r="F118" s="50"/>
      <c r="G118" s="71"/>
      <c r="H118" s="71"/>
      <c r="I118" s="56"/>
      <c r="J118" s="71"/>
      <c r="K118" s="71"/>
      <c r="L118" s="71"/>
      <c r="M118" s="71"/>
      <c r="N118" s="71"/>
      <c r="O118" s="71"/>
      <c r="P118" s="71"/>
      <c r="Q118" s="71"/>
    </row>
    <row r="119">
      <c r="B119" s="54"/>
      <c r="D119" s="50"/>
      <c r="E119" s="77"/>
      <c r="F119" s="50"/>
      <c r="G119" s="71"/>
      <c r="H119" s="71"/>
      <c r="I119" s="56"/>
      <c r="J119" s="71"/>
      <c r="K119" s="71"/>
      <c r="L119" s="71"/>
      <c r="M119" s="71"/>
      <c r="N119" s="71"/>
      <c r="O119" s="71"/>
      <c r="P119" s="71"/>
      <c r="Q119" s="71"/>
    </row>
    <row r="120">
      <c r="B120" s="54"/>
      <c r="D120" s="50"/>
      <c r="E120" s="77"/>
      <c r="F120" s="50"/>
      <c r="G120" s="71"/>
      <c r="H120" s="71"/>
      <c r="I120" s="56"/>
      <c r="J120" s="71"/>
      <c r="K120" s="71"/>
      <c r="L120" s="71"/>
      <c r="M120" s="71"/>
      <c r="N120" s="71"/>
      <c r="O120" s="71"/>
      <c r="P120" s="71"/>
      <c r="Q120" s="71"/>
    </row>
    <row r="121">
      <c r="B121" s="54"/>
      <c r="D121" s="50"/>
      <c r="E121" s="77"/>
      <c r="F121" s="50"/>
      <c r="G121" s="71"/>
      <c r="H121" s="71"/>
      <c r="I121" s="56"/>
      <c r="J121" s="71"/>
      <c r="K121" s="71"/>
      <c r="L121" s="71"/>
      <c r="M121" s="71"/>
      <c r="N121" s="71"/>
      <c r="O121" s="71"/>
      <c r="P121" s="71"/>
      <c r="Q121" s="71"/>
    </row>
    <row r="122">
      <c r="B122" s="54"/>
      <c r="D122" s="50"/>
      <c r="E122" s="77"/>
      <c r="F122" s="50"/>
      <c r="G122" s="71"/>
      <c r="H122" s="71"/>
      <c r="I122" s="56"/>
      <c r="J122" s="71"/>
      <c r="K122" s="71"/>
      <c r="L122" s="71"/>
      <c r="M122" s="71"/>
      <c r="N122" s="71"/>
      <c r="O122" s="71"/>
      <c r="P122" s="71"/>
      <c r="Q122" s="71"/>
    </row>
    <row r="123">
      <c r="B123" s="54"/>
      <c r="D123" s="50"/>
      <c r="E123" s="77"/>
      <c r="F123" s="50"/>
      <c r="G123" s="71"/>
      <c r="H123" s="71"/>
      <c r="I123" s="56"/>
      <c r="J123" s="71"/>
      <c r="K123" s="71"/>
      <c r="L123" s="71"/>
      <c r="M123" s="71"/>
      <c r="N123" s="71"/>
      <c r="O123" s="71"/>
      <c r="P123" s="71"/>
      <c r="Q123" s="71"/>
    </row>
    <row r="124">
      <c r="B124" s="54"/>
      <c r="D124" s="50"/>
      <c r="E124" s="77"/>
      <c r="F124" s="50"/>
      <c r="G124" s="71"/>
      <c r="H124" s="71"/>
      <c r="I124" s="56"/>
      <c r="J124" s="71"/>
      <c r="K124" s="71"/>
      <c r="L124" s="71"/>
      <c r="M124" s="71"/>
      <c r="N124" s="71"/>
      <c r="O124" s="71"/>
      <c r="P124" s="71"/>
      <c r="Q124" s="71"/>
    </row>
    <row r="125">
      <c r="B125" s="54"/>
      <c r="D125" s="56"/>
      <c r="E125" s="71"/>
      <c r="F125" s="56"/>
      <c r="G125" s="71"/>
      <c r="H125" s="71"/>
      <c r="I125" s="56"/>
      <c r="J125" s="71"/>
      <c r="K125" s="71"/>
      <c r="L125" s="71"/>
      <c r="M125" s="71"/>
      <c r="N125" s="71"/>
      <c r="O125" s="71"/>
      <c r="P125" s="71"/>
      <c r="Q125" s="71"/>
    </row>
    <row r="126">
      <c r="B126" s="54"/>
      <c r="D126" s="56"/>
      <c r="E126" s="71"/>
      <c r="F126" s="56"/>
      <c r="G126" s="71"/>
      <c r="H126" s="71"/>
      <c r="I126" s="56"/>
      <c r="J126" s="71"/>
      <c r="K126" s="71"/>
      <c r="L126" s="71"/>
      <c r="M126" s="71"/>
      <c r="N126" s="71"/>
      <c r="O126" s="71"/>
      <c r="P126" s="71"/>
      <c r="Q126" s="71"/>
    </row>
    <row r="127">
      <c r="B127" s="54"/>
      <c r="D127" s="56"/>
      <c r="E127" s="71"/>
      <c r="F127" s="56"/>
      <c r="G127" s="71"/>
      <c r="H127" s="71"/>
      <c r="I127" s="56"/>
      <c r="J127" s="71"/>
      <c r="K127" s="71"/>
      <c r="L127" s="71"/>
      <c r="M127" s="71"/>
      <c r="N127" s="71"/>
      <c r="O127" s="71"/>
      <c r="P127" s="71"/>
      <c r="Q127" s="71"/>
    </row>
    <row r="128">
      <c r="B128" s="54"/>
      <c r="D128" s="56"/>
      <c r="E128" s="71"/>
      <c r="F128" s="56"/>
      <c r="G128" s="71"/>
      <c r="H128" s="71"/>
      <c r="I128" s="56"/>
      <c r="J128" s="71"/>
      <c r="K128" s="71"/>
      <c r="L128" s="71"/>
      <c r="M128" s="71"/>
      <c r="N128" s="71"/>
      <c r="O128" s="71"/>
      <c r="P128" s="71"/>
      <c r="Q128" s="71"/>
    </row>
    <row r="129">
      <c r="B129" s="54"/>
      <c r="D129" s="56"/>
      <c r="E129" s="71"/>
      <c r="F129" s="56"/>
      <c r="G129" s="71"/>
      <c r="H129" s="71"/>
      <c r="I129" s="56"/>
      <c r="J129" s="71"/>
      <c r="K129" s="71"/>
      <c r="L129" s="71"/>
      <c r="M129" s="71"/>
      <c r="N129" s="71"/>
      <c r="O129" s="71"/>
      <c r="P129" s="71"/>
      <c r="Q129" s="71"/>
    </row>
    <row r="130">
      <c r="B130" s="54"/>
      <c r="D130" s="56"/>
      <c r="E130" s="71"/>
      <c r="F130" s="56"/>
      <c r="G130" s="71"/>
      <c r="H130" s="71"/>
      <c r="I130" s="56"/>
      <c r="J130" s="71"/>
      <c r="K130" s="71"/>
      <c r="L130" s="71"/>
      <c r="M130" s="71"/>
      <c r="N130" s="71"/>
      <c r="O130" s="71"/>
      <c r="P130" s="71"/>
      <c r="Q130" s="71"/>
    </row>
    <row r="131">
      <c r="B131" s="54"/>
      <c r="D131" s="56"/>
      <c r="E131" s="71"/>
      <c r="F131" s="56"/>
      <c r="G131" s="71"/>
      <c r="H131" s="71"/>
      <c r="I131" s="56"/>
      <c r="J131" s="71"/>
      <c r="K131" s="71"/>
      <c r="L131" s="71"/>
      <c r="M131" s="71"/>
      <c r="N131" s="71"/>
      <c r="O131" s="71"/>
      <c r="P131" s="71"/>
      <c r="Q131" s="71"/>
    </row>
    <row r="132">
      <c r="B132" s="54"/>
      <c r="D132" s="56"/>
      <c r="E132" s="71"/>
      <c r="F132" s="56"/>
      <c r="G132" s="71"/>
      <c r="H132" s="71"/>
      <c r="I132" s="56"/>
      <c r="J132" s="71"/>
      <c r="K132" s="71"/>
      <c r="L132" s="71"/>
      <c r="M132" s="71"/>
      <c r="N132" s="71"/>
      <c r="O132" s="71"/>
      <c r="P132" s="71"/>
      <c r="Q132" s="71"/>
    </row>
    <row r="133">
      <c r="B133" s="54"/>
      <c r="D133" s="56"/>
      <c r="E133" s="71"/>
      <c r="F133" s="56"/>
      <c r="G133" s="71"/>
      <c r="H133" s="71"/>
      <c r="I133" s="56"/>
      <c r="J133" s="71"/>
      <c r="K133" s="71"/>
      <c r="L133" s="71"/>
      <c r="M133" s="71"/>
      <c r="N133" s="71"/>
      <c r="O133" s="71"/>
      <c r="P133" s="71"/>
      <c r="Q133" s="71"/>
    </row>
    <row r="134">
      <c r="B134" s="54"/>
      <c r="D134" s="56"/>
      <c r="E134" s="71"/>
      <c r="F134" s="56"/>
      <c r="G134" s="71"/>
      <c r="H134" s="71"/>
      <c r="I134" s="56"/>
      <c r="J134" s="71"/>
      <c r="K134" s="71"/>
      <c r="L134" s="71"/>
      <c r="M134" s="71"/>
      <c r="N134" s="71"/>
      <c r="O134" s="71"/>
      <c r="P134" s="71"/>
      <c r="Q134" s="71"/>
    </row>
    <row r="135">
      <c r="B135" s="54"/>
      <c r="D135" s="56"/>
      <c r="E135" s="71"/>
      <c r="F135" s="56"/>
      <c r="G135" s="71"/>
      <c r="H135" s="71"/>
      <c r="I135" s="56"/>
      <c r="J135" s="71"/>
      <c r="K135" s="71"/>
      <c r="L135" s="71"/>
      <c r="M135" s="71"/>
      <c r="N135" s="71"/>
      <c r="O135" s="71"/>
      <c r="P135" s="71"/>
      <c r="Q135" s="71"/>
    </row>
    <row r="136">
      <c r="B136" s="54"/>
      <c r="D136" s="56"/>
      <c r="E136" s="71"/>
      <c r="F136" s="56"/>
      <c r="G136" s="71"/>
      <c r="H136" s="71"/>
      <c r="I136" s="56"/>
      <c r="J136" s="71"/>
      <c r="K136" s="71"/>
      <c r="L136" s="71"/>
      <c r="M136" s="71"/>
      <c r="N136" s="71"/>
      <c r="O136" s="71"/>
      <c r="P136" s="71"/>
      <c r="Q136" s="71"/>
    </row>
    <row r="137">
      <c r="B137" s="54"/>
      <c r="D137" s="56"/>
      <c r="E137" s="71"/>
      <c r="F137" s="56"/>
      <c r="G137" s="71"/>
      <c r="H137" s="71"/>
      <c r="I137" s="56"/>
      <c r="J137" s="71"/>
      <c r="K137" s="71"/>
      <c r="L137" s="71"/>
      <c r="M137" s="71"/>
      <c r="N137" s="71"/>
      <c r="O137" s="71"/>
      <c r="P137" s="71"/>
      <c r="Q137" s="71"/>
    </row>
    <row r="138">
      <c r="B138" s="54"/>
      <c r="D138" s="56"/>
      <c r="E138" s="71"/>
      <c r="F138" s="56"/>
      <c r="G138" s="71"/>
      <c r="H138" s="71"/>
      <c r="I138" s="56"/>
      <c r="J138" s="71"/>
      <c r="K138" s="71"/>
      <c r="L138" s="71"/>
      <c r="M138" s="71"/>
      <c r="N138" s="71"/>
      <c r="O138" s="71"/>
      <c r="P138" s="71"/>
      <c r="Q138" s="71"/>
    </row>
    <row r="139">
      <c r="B139" s="54"/>
      <c r="D139" s="56"/>
      <c r="E139" s="71"/>
      <c r="F139" s="56"/>
      <c r="G139" s="71"/>
      <c r="H139" s="71"/>
      <c r="I139" s="56"/>
      <c r="J139" s="71"/>
      <c r="K139" s="71"/>
      <c r="L139" s="71"/>
      <c r="M139" s="71"/>
      <c r="N139" s="71"/>
      <c r="O139" s="71"/>
      <c r="P139" s="71"/>
      <c r="Q139" s="71"/>
    </row>
    <row r="140">
      <c r="B140" s="54"/>
      <c r="D140" s="56"/>
      <c r="E140" s="71"/>
      <c r="F140" s="56"/>
      <c r="G140" s="71"/>
      <c r="H140" s="71"/>
      <c r="I140" s="56"/>
      <c r="J140" s="71"/>
      <c r="K140" s="71"/>
      <c r="L140" s="71"/>
      <c r="M140" s="71"/>
      <c r="N140" s="71"/>
      <c r="O140" s="71"/>
      <c r="P140" s="71"/>
      <c r="Q140" s="71"/>
    </row>
    <row r="141">
      <c r="B141" s="54"/>
      <c r="D141" s="56"/>
      <c r="E141" s="71"/>
      <c r="F141" s="56"/>
      <c r="G141" s="71"/>
      <c r="H141" s="71"/>
      <c r="I141" s="56"/>
      <c r="J141" s="71"/>
      <c r="K141" s="71"/>
      <c r="L141" s="71"/>
      <c r="M141" s="71"/>
      <c r="N141" s="71"/>
      <c r="O141" s="71"/>
      <c r="P141" s="71"/>
      <c r="Q141" s="71"/>
    </row>
    <row r="142">
      <c r="B142" s="54"/>
      <c r="D142" s="56"/>
      <c r="E142" s="71"/>
      <c r="F142" s="56"/>
      <c r="G142" s="71"/>
      <c r="H142" s="71"/>
      <c r="I142" s="56"/>
      <c r="J142" s="71"/>
      <c r="K142" s="71"/>
      <c r="L142" s="71"/>
      <c r="M142" s="71"/>
      <c r="N142" s="71"/>
      <c r="O142" s="71"/>
      <c r="P142" s="71"/>
      <c r="Q142" s="71"/>
    </row>
    <row r="143">
      <c r="B143" s="54"/>
      <c r="D143" s="56"/>
      <c r="E143" s="71"/>
      <c r="F143" s="56"/>
      <c r="G143" s="71"/>
      <c r="H143" s="71"/>
      <c r="I143" s="56"/>
      <c r="J143" s="71"/>
      <c r="K143" s="71"/>
      <c r="L143" s="71"/>
      <c r="M143" s="71"/>
      <c r="N143" s="71"/>
      <c r="O143" s="71"/>
      <c r="P143" s="71"/>
      <c r="Q143" s="71"/>
    </row>
    <row r="144">
      <c r="B144" s="54"/>
      <c r="D144" s="56"/>
      <c r="E144" s="71"/>
      <c r="F144" s="56"/>
      <c r="G144" s="71"/>
      <c r="H144" s="71"/>
      <c r="I144" s="56"/>
      <c r="J144" s="71"/>
      <c r="K144" s="71"/>
      <c r="L144" s="71"/>
      <c r="M144" s="71"/>
      <c r="N144" s="71"/>
      <c r="O144" s="71"/>
      <c r="P144" s="71"/>
      <c r="Q144" s="71"/>
    </row>
    <row r="145">
      <c r="B145" s="54"/>
      <c r="D145" s="56"/>
      <c r="E145" s="71"/>
      <c r="F145" s="56"/>
      <c r="G145" s="71"/>
      <c r="H145" s="71"/>
      <c r="I145" s="56"/>
      <c r="J145" s="71"/>
      <c r="K145" s="71"/>
      <c r="L145" s="71"/>
      <c r="M145" s="71"/>
      <c r="N145" s="71"/>
      <c r="O145" s="71"/>
      <c r="P145" s="71"/>
      <c r="Q145" s="71"/>
    </row>
    <row r="146">
      <c r="B146" s="54"/>
      <c r="D146" s="56"/>
      <c r="E146" s="71"/>
      <c r="F146" s="56"/>
      <c r="G146" s="71"/>
      <c r="H146" s="71"/>
      <c r="I146" s="56"/>
      <c r="J146" s="71"/>
      <c r="K146" s="71"/>
      <c r="L146" s="71"/>
      <c r="M146" s="71"/>
      <c r="N146" s="71"/>
      <c r="O146" s="71"/>
      <c r="P146" s="71"/>
      <c r="Q146" s="71"/>
    </row>
    <row r="147">
      <c r="B147" s="54"/>
      <c r="D147" s="56"/>
      <c r="E147" s="71"/>
      <c r="F147" s="56"/>
      <c r="G147" s="71"/>
      <c r="H147" s="71"/>
      <c r="I147" s="56"/>
      <c r="J147" s="71"/>
      <c r="K147" s="71"/>
      <c r="L147" s="71"/>
      <c r="M147" s="71"/>
      <c r="N147" s="71"/>
      <c r="O147" s="71"/>
      <c r="P147" s="71"/>
      <c r="Q147" s="71"/>
    </row>
    <row r="148">
      <c r="B148" s="54"/>
      <c r="D148" s="56"/>
      <c r="E148" s="71"/>
      <c r="F148" s="56"/>
      <c r="G148" s="71"/>
      <c r="H148" s="71"/>
      <c r="I148" s="56"/>
      <c r="J148" s="71"/>
      <c r="K148" s="71"/>
      <c r="L148" s="71"/>
      <c r="M148" s="71"/>
      <c r="N148" s="71"/>
      <c r="O148" s="71"/>
      <c r="P148" s="71"/>
      <c r="Q148" s="71"/>
    </row>
    <row r="149">
      <c r="B149" s="54"/>
      <c r="D149" s="56"/>
      <c r="E149" s="71"/>
      <c r="F149" s="56"/>
      <c r="G149" s="71"/>
      <c r="H149" s="71"/>
      <c r="I149" s="56"/>
      <c r="J149" s="71"/>
      <c r="K149" s="71"/>
      <c r="L149" s="71"/>
      <c r="M149" s="71"/>
      <c r="N149" s="71"/>
      <c r="O149" s="71"/>
      <c r="P149" s="71"/>
      <c r="Q149" s="71"/>
    </row>
    <row r="150">
      <c r="B150" s="54"/>
      <c r="D150" s="56"/>
      <c r="E150" s="71"/>
      <c r="F150" s="56"/>
      <c r="G150" s="71"/>
      <c r="H150" s="71"/>
      <c r="I150" s="56"/>
      <c r="J150" s="71"/>
      <c r="K150" s="71"/>
      <c r="L150" s="71"/>
      <c r="M150" s="71"/>
      <c r="N150" s="71"/>
      <c r="O150" s="71"/>
      <c r="P150" s="71"/>
      <c r="Q150" s="71"/>
    </row>
    <row r="151">
      <c r="B151" s="54"/>
      <c r="D151" s="56"/>
      <c r="E151" s="71"/>
      <c r="F151" s="56"/>
      <c r="G151" s="71"/>
      <c r="H151" s="71"/>
      <c r="I151" s="56"/>
      <c r="J151" s="71"/>
      <c r="K151" s="71"/>
      <c r="L151" s="71"/>
      <c r="M151" s="71"/>
      <c r="N151" s="71"/>
      <c r="O151" s="71"/>
      <c r="P151" s="71"/>
      <c r="Q151" s="71"/>
    </row>
    <row r="152">
      <c r="B152" s="54"/>
      <c r="D152" s="56"/>
      <c r="E152" s="71"/>
      <c r="F152" s="56"/>
      <c r="G152" s="71"/>
      <c r="H152" s="71"/>
      <c r="I152" s="56"/>
      <c r="J152" s="71"/>
      <c r="K152" s="71"/>
      <c r="L152" s="71"/>
      <c r="M152" s="71"/>
      <c r="N152" s="71"/>
      <c r="O152" s="71"/>
      <c r="P152" s="71"/>
      <c r="Q152" s="71"/>
    </row>
    <row r="153">
      <c r="B153" s="54"/>
      <c r="D153" s="56"/>
      <c r="E153" s="71"/>
      <c r="F153" s="56"/>
      <c r="G153" s="71"/>
      <c r="H153" s="71"/>
      <c r="I153" s="56"/>
      <c r="J153" s="71"/>
      <c r="K153" s="71"/>
      <c r="L153" s="71"/>
      <c r="M153" s="71"/>
      <c r="N153" s="71"/>
      <c r="O153" s="71"/>
      <c r="P153" s="71"/>
      <c r="Q153" s="71"/>
    </row>
    <row r="154">
      <c r="B154" s="54"/>
      <c r="D154" s="56"/>
      <c r="E154" s="71"/>
      <c r="F154" s="56"/>
      <c r="G154" s="71"/>
      <c r="H154" s="71"/>
      <c r="I154" s="56"/>
      <c r="J154" s="71"/>
      <c r="K154" s="71"/>
      <c r="L154" s="71"/>
      <c r="M154" s="71"/>
      <c r="N154" s="71"/>
      <c r="O154" s="71"/>
      <c r="P154" s="71"/>
      <c r="Q154" s="71"/>
    </row>
    <row r="155">
      <c r="B155" s="54"/>
      <c r="D155" s="56"/>
      <c r="E155" s="71"/>
      <c r="F155" s="56"/>
      <c r="G155" s="71"/>
      <c r="H155" s="71"/>
      <c r="I155" s="56"/>
      <c r="J155" s="71"/>
      <c r="K155" s="71"/>
      <c r="L155" s="71"/>
      <c r="M155" s="71"/>
      <c r="N155" s="71"/>
      <c r="O155" s="71"/>
      <c r="P155" s="71"/>
      <c r="Q155" s="71"/>
    </row>
    <row r="156">
      <c r="B156" s="54"/>
      <c r="D156" s="56"/>
      <c r="E156" s="71"/>
      <c r="F156" s="56"/>
      <c r="G156" s="71"/>
      <c r="H156" s="71"/>
      <c r="I156" s="56"/>
      <c r="J156" s="71"/>
      <c r="K156" s="71"/>
      <c r="L156" s="71"/>
      <c r="M156" s="71"/>
      <c r="N156" s="71"/>
      <c r="O156" s="71"/>
      <c r="P156" s="71"/>
      <c r="Q156" s="71"/>
    </row>
    <row r="157">
      <c r="B157" s="54"/>
      <c r="D157" s="56"/>
      <c r="E157" s="71"/>
      <c r="F157" s="56"/>
      <c r="G157" s="71"/>
      <c r="H157" s="71"/>
      <c r="I157" s="56"/>
      <c r="J157" s="71"/>
      <c r="K157" s="71"/>
      <c r="L157" s="71"/>
      <c r="M157" s="71"/>
      <c r="N157" s="71"/>
      <c r="O157" s="71"/>
      <c r="P157" s="71"/>
      <c r="Q157" s="71"/>
    </row>
    <row r="158">
      <c r="B158" s="54"/>
      <c r="D158" s="56"/>
      <c r="E158" s="71"/>
      <c r="F158" s="56"/>
      <c r="G158" s="71"/>
      <c r="H158" s="71"/>
      <c r="I158" s="56"/>
      <c r="J158" s="71"/>
      <c r="K158" s="71"/>
      <c r="L158" s="71"/>
      <c r="M158" s="71"/>
      <c r="N158" s="71"/>
      <c r="O158" s="71"/>
      <c r="P158" s="71"/>
      <c r="Q158" s="71"/>
    </row>
    <row r="159">
      <c r="B159" s="54"/>
      <c r="D159" s="56"/>
      <c r="E159" s="71"/>
      <c r="F159" s="56"/>
      <c r="G159" s="71"/>
      <c r="H159" s="71"/>
      <c r="I159" s="56"/>
      <c r="J159" s="71"/>
      <c r="K159" s="71"/>
      <c r="L159" s="71"/>
      <c r="M159" s="71"/>
      <c r="N159" s="71"/>
      <c r="O159" s="71"/>
      <c r="P159" s="71"/>
      <c r="Q159" s="71"/>
    </row>
    <row r="160">
      <c r="B160" s="54"/>
      <c r="D160" s="56"/>
      <c r="E160" s="71"/>
      <c r="F160" s="56"/>
      <c r="G160" s="71"/>
      <c r="H160" s="71"/>
      <c r="I160" s="56"/>
      <c r="J160" s="71"/>
      <c r="K160" s="71"/>
      <c r="L160" s="71"/>
      <c r="M160" s="71"/>
      <c r="N160" s="71"/>
      <c r="O160" s="71"/>
      <c r="P160" s="71"/>
      <c r="Q160" s="71"/>
    </row>
    <row r="161">
      <c r="B161" s="54"/>
      <c r="D161" s="56"/>
      <c r="E161" s="71"/>
      <c r="F161" s="56"/>
      <c r="G161" s="71"/>
      <c r="H161" s="71"/>
      <c r="I161" s="56"/>
      <c r="J161" s="71"/>
      <c r="K161" s="71"/>
      <c r="L161" s="71"/>
      <c r="M161" s="71"/>
      <c r="N161" s="71"/>
      <c r="O161" s="71"/>
      <c r="P161" s="71"/>
      <c r="Q161" s="71"/>
    </row>
    <row r="162">
      <c r="B162" s="54"/>
      <c r="D162" s="56"/>
      <c r="E162" s="71"/>
      <c r="F162" s="56"/>
      <c r="G162" s="71"/>
      <c r="H162" s="71"/>
      <c r="I162" s="56"/>
      <c r="J162" s="71"/>
      <c r="K162" s="71"/>
      <c r="L162" s="71"/>
      <c r="M162" s="71"/>
      <c r="N162" s="71"/>
      <c r="O162" s="71"/>
      <c r="P162" s="71"/>
      <c r="Q162" s="71"/>
    </row>
    <row r="163">
      <c r="B163" s="54"/>
      <c r="D163" s="56"/>
      <c r="E163" s="71"/>
      <c r="F163" s="56"/>
      <c r="G163" s="71"/>
      <c r="H163" s="71"/>
      <c r="I163" s="56"/>
      <c r="J163" s="71"/>
      <c r="K163" s="71"/>
      <c r="L163" s="71"/>
      <c r="M163" s="71"/>
      <c r="N163" s="71"/>
      <c r="O163" s="71"/>
      <c r="P163" s="71"/>
      <c r="Q163" s="71"/>
    </row>
    <row r="164">
      <c r="B164" s="54"/>
      <c r="D164" s="56"/>
      <c r="E164" s="71"/>
      <c r="F164" s="56"/>
      <c r="G164" s="71"/>
      <c r="H164" s="71"/>
      <c r="I164" s="56"/>
      <c r="J164" s="71"/>
      <c r="K164" s="71"/>
      <c r="L164" s="71"/>
      <c r="M164" s="71"/>
      <c r="N164" s="71"/>
      <c r="O164" s="71"/>
      <c r="P164" s="71"/>
      <c r="Q164" s="71"/>
    </row>
    <row r="165">
      <c r="B165" s="54"/>
      <c r="D165" s="56"/>
      <c r="E165" s="71"/>
      <c r="F165" s="56"/>
      <c r="G165" s="71"/>
      <c r="H165" s="71"/>
      <c r="I165" s="56"/>
      <c r="J165" s="71"/>
      <c r="K165" s="71"/>
      <c r="L165" s="71"/>
      <c r="M165" s="71"/>
      <c r="N165" s="71"/>
      <c r="O165" s="71"/>
      <c r="P165" s="71"/>
      <c r="Q165" s="71"/>
    </row>
    <row r="166">
      <c r="B166" s="54"/>
      <c r="D166" s="56"/>
      <c r="E166" s="71"/>
      <c r="F166" s="56"/>
      <c r="G166" s="71"/>
      <c r="H166" s="71"/>
      <c r="I166" s="56"/>
      <c r="J166" s="71"/>
      <c r="K166" s="71"/>
      <c r="L166" s="71"/>
      <c r="M166" s="71"/>
      <c r="N166" s="71"/>
      <c r="O166" s="71"/>
      <c r="P166" s="71"/>
      <c r="Q166" s="71"/>
    </row>
    <row r="167">
      <c r="B167" s="54"/>
      <c r="D167" s="56"/>
      <c r="E167" s="71"/>
      <c r="F167" s="56"/>
      <c r="G167" s="71"/>
      <c r="H167" s="71"/>
      <c r="I167" s="56"/>
      <c r="J167" s="71"/>
      <c r="K167" s="71"/>
      <c r="L167" s="71"/>
      <c r="M167" s="71"/>
      <c r="N167" s="71"/>
      <c r="O167" s="71"/>
      <c r="P167" s="71"/>
      <c r="Q167" s="71"/>
    </row>
    <row r="168">
      <c r="B168" s="54"/>
      <c r="D168" s="56"/>
      <c r="E168" s="71"/>
      <c r="F168" s="56"/>
      <c r="G168" s="71"/>
      <c r="H168" s="71"/>
      <c r="I168" s="56"/>
      <c r="J168" s="71"/>
      <c r="K168" s="71"/>
      <c r="L168" s="71"/>
      <c r="M168" s="71"/>
      <c r="N168" s="71"/>
      <c r="O168" s="71"/>
      <c r="P168" s="71"/>
      <c r="Q168" s="71"/>
    </row>
    <row r="169">
      <c r="B169" s="54"/>
      <c r="D169" s="56"/>
      <c r="E169" s="71"/>
      <c r="F169" s="56"/>
      <c r="G169" s="71"/>
      <c r="H169" s="71"/>
      <c r="I169" s="56"/>
      <c r="J169" s="71"/>
      <c r="K169" s="71"/>
      <c r="L169" s="71"/>
      <c r="M169" s="71"/>
      <c r="N169" s="71"/>
      <c r="O169" s="71"/>
      <c r="P169" s="71"/>
      <c r="Q169" s="71"/>
    </row>
    <row r="170">
      <c r="B170" s="54"/>
      <c r="D170" s="56"/>
      <c r="E170" s="71"/>
      <c r="F170" s="56"/>
      <c r="G170" s="71"/>
      <c r="H170" s="71"/>
      <c r="I170" s="56"/>
      <c r="J170" s="71"/>
      <c r="K170" s="71"/>
      <c r="L170" s="71"/>
      <c r="M170" s="71"/>
      <c r="N170" s="71"/>
      <c r="O170" s="71"/>
      <c r="P170" s="71"/>
      <c r="Q170" s="71"/>
    </row>
    <row r="171">
      <c r="B171" s="54"/>
      <c r="D171" s="56"/>
      <c r="E171" s="71"/>
      <c r="F171" s="56"/>
      <c r="G171" s="71"/>
      <c r="H171" s="71"/>
      <c r="I171" s="56"/>
      <c r="J171" s="71"/>
      <c r="K171" s="71"/>
      <c r="L171" s="71"/>
      <c r="M171" s="71"/>
      <c r="N171" s="71"/>
      <c r="O171" s="71"/>
      <c r="P171" s="71"/>
      <c r="Q171" s="71"/>
    </row>
    <row r="172">
      <c r="B172" s="54"/>
      <c r="D172" s="56"/>
      <c r="E172" s="71"/>
      <c r="F172" s="56"/>
      <c r="G172" s="71"/>
      <c r="H172" s="71"/>
      <c r="I172" s="56"/>
      <c r="J172" s="71"/>
      <c r="K172" s="71"/>
      <c r="L172" s="71"/>
      <c r="M172" s="71"/>
      <c r="N172" s="71"/>
      <c r="O172" s="71"/>
      <c r="P172" s="71"/>
      <c r="Q172" s="71"/>
    </row>
    <row r="173">
      <c r="B173" s="54"/>
      <c r="D173" s="56"/>
      <c r="E173" s="71"/>
      <c r="F173" s="56"/>
      <c r="G173" s="71"/>
      <c r="H173" s="71"/>
      <c r="I173" s="56"/>
      <c r="J173" s="71"/>
      <c r="K173" s="71"/>
      <c r="L173" s="71"/>
      <c r="M173" s="71"/>
      <c r="N173" s="71"/>
      <c r="O173" s="71"/>
      <c r="P173" s="71"/>
      <c r="Q173" s="71"/>
    </row>
    <row r="174">
      <c r="B174" s="54"/>
      <c r="D174" s="56"/>
      <c r="E174" s="71"/>
      <c r="F174" s="56"/>
      <c r="G174" s="71"/>
      <c r="H174" s="71"/>
      <c r="I174" s="56"/>
      <c r="J174" s="71"/>
      <c r="K174" s="71"/>
      <c r="L174" s="71"/>
      <c r="M174" s="71"/>
      <c r="N174" s="71"/>
      <c r="O174" s="71"/>
      <c r="P174" s="71"/>
      <c r="Q174" s="71"/>
    </row>
    <row r="175">
      <c r="B175" s="54"/>
      <c r="D175" s="56"/>
      <c r="E175" s="71"/>
      <c r="F175" s="56"/>
      <c r="G175" s="71"/>
      <c r="H175" s="71"/>
      <c r="I175" s="56"/>
      <c r="J175" s="71"/>
      <c r="K175" s="71"/>
      <c r="L175" s="71"/>
      <c r="M175" s="71"/>
      <c r="N175" s="71"/>
      <c r="O175" s="71"/>
      <c r="P175" s="71"/>
      <c r="Q175" s="71"/>
    </row>
    <row r="176">
      <c r="B176" s="54"/>
      <c r="D176" s="56"/>
      <c r="E176" s="71"/>
      <c r="F176" s="56"/>
      <c r="G176" s="71"/>
      <c r="H176" s="71"/>
      <c r="I176" s="56"/>
      <c r="J176" s="71"/>
      <c r="K176" s="71"/>
      <c r="L176" s="71"/>
      <c r="M176" s="71"/>
      <c r="N176" s="71"/>
      <c r="O176" s="71"/>
      <c r="P176" s="71"/>
      <c r="Q176" s="71"/>
    </row>
    <row r="177">
      <c r="B177" s="54"/>
      <c r="D177" s="54"/>
      <c r="F177" s="54"/>
      <c r="I177" s="54"/>
    </row>
    <row r="178">
      <c r="B178" s="54"/>
      <c r="D178" s="54"/>
      <c r="F178" s="54"/>
      <c r="I178" s="54"/>
    </row>
    <row r="179">
      <c r="B179" s="54"/>
      <c r="D179" s="54"/>
      <c r="F179" s="54"/>
      <c r="I179" s="54"/>
    </row>
    <row r="180">
      <c r="B180" s="54"/>
      <c r="D180" s="54"/>
      <c r="F180" s="54"/>
      <c r="I180" s="54"/>
    </row>
    <row r="181">
      <c r="B181" s="54"/>
      <c r="D181" s="54"/>
      <c r="F181" s="54"/>
      <c r="I181" s="54"/>
    </row>
    <row r="182">
      <c r="B182" s="54"/>
      <c r="D182" s="54"/>
      <c r="F182" s="54"/>
      <c r="I182" s="54"/>
    </row>
    <row r="183">
      <c r="B183" s="54"/>
      <c r="D183" s="54"/>
      <c r="F183" s="54"/>
      <c r="I183" s="54"/>
    </row>
    <row r="184">
      <c r="B184" s="54"/>
      <c r="D184" s="54"/>
      <c r="F184" s="54"/>
      <c r="I184" s="54"/>
    </row>
    <row r="185">
      <c r="B185" s="54"/>
      <c r="D185" s="54"/>
      <c r="F185" s="54"/>
      <c r="I185" s="54"/>
    </row>
    <row r="186">
      <c r="B186" s="54"/>
      <c r="D186" s="54"/>
      <c r="F186" s="54"/>
      <c r="I186" s="54"/>
    </row>
    <row r="187">
      <c r="B187" s="54"/>
      <c r="D187" s="54"/>
      <c r="F187" s="54"/>
      <c r="I187" s="54"/>
    </row>
    <row r="188">
      <c r="B188" s="54"/>
      <c r="D188" s="54"/>
      <c r="F188" s="54"/>
      <c r="I188" s="54"/>
    </row>
    <row r="189">
      <c r="B189" s="54"/>
      <c r="D189" s="54"/>
      <c r="F189" s="54"/>
      <c r="I189" s="54"/>
    </row>
    <row r="190">
      <c r="B190" s="54"/>
      <c r="D190" s="54"/>
      <c r="F190" s="54"/>
      <c r="I190" s="54"/>
    </row>
    <row r="191">
      <c r="B191" s="54"/>
      <c r="D191" s="54"/>
      <c r="F191" s="54"/>
      <c r="I191" s="54"/>
    </row>
    <row r="192">
      <c r="B192" s="54"/>
      <c r="D192" s="54"/>
      <c r="F192" s="54"/>
      <c r="I192" s="54"/>
    </row>
    <row r="193">
      <c r="B193" s="54"/>
      <c r="D193" s="54"/>
      <c r="F193" s="54"/>
      <c r="I193" s="54"/>
    </row>
    <row r="194">
      <c r="B194" s="54"/>
      <c r="D194" s="54"/>
      <c r="F194" s="54"/>
      <c r="I194" s="54"/>
    </row>
    <row r="195">
      <c r="B195" s="54"/>
      <c r="D195" s="54"/>
      <c r="F195" s="54"/>
      <c r="I195" s="54"/>
    </row>
    <row r="196">
      <c r="B196" s="54"/>
      <c r="D196" s="54"/>
      <c r="F196" s="54"/>
      <c r="I196" s="54"/>
    </row>
    <row r="197">
      <c r="B197" s="54"/>
      <c r="D197" s="54"/>
      <c r="F197" s="54"/>
      <c r="I197" s="54"/>
    </row>
    <row r="198">
      <c r="B198" s="54"/>
      <c r="D198" s="54"/>
      <c r="F198" s="54"/>
      <c r="I198" s="54"/>
    </row>
    <row r="199">
      <c r="B199" s="54"/>
      <c r="D199" s="54"/>
      <c r="F199" s="54"/>
      <c r="I199" s="54"/>
    </row>
    <row r="200">
      <c r="B200" s="54"/>
      <c r="D200" s="54"/>
      <c r="F200" s="54"/>
      <c r="I200" s="54"/>
    </row>
    <row r="201">
      <c r="B201" s="54"/>
      <c r="D201" s="54"/>
      <c r="F201" s="54"/>
      <c r="I201" s="54"/>
    </row>
    <row r="202">
      <c r="B202" s="54"/>
      <c r="D202" s="54"/>
      <c r="F202" s="54"/>
      <c r="I202" s="54"/>
    </row>
    <row r="203">
      <c r="B203" s="54"/>
      <c r="D203" s="54"/>
      <c r="F203" s="54"/>
      <c r="I203" s="54"/>
    </row>
    <row r="204">
      <c r="B204" s="54"/>
      <c r="D204" s="54"/>
      <c r="F204" s="54"/>
      <c r="I204" s="54"/>
    </row>
    <row r="205">
      <c r="B205" s="54"/>
      <c r="D205" s="54"/>
      <c r="F205" s="54"/>
      <c r="I205" s="54"/>
    </row>
    <row r="206">
      <c r="B206" s="54"/>
      <c r="D206" s="54"/>
      <c r="F206" s="54"/>
      <c r="I206" s="54"/>
    </row>
    <row r="207">
      <c r="B207" s="54"/>
      <c r="D207" s="54"/>
      <c r="F207" s="54"/>
      <c r="I207" s="54"/>
    </row>
    <row r="208">
      <c r="B208" s="54"/>
      <c r="D208" s="54"/>
      <c r="F208" s="54"/>
      <c r="I208" s="54"/>
    </row>
    <row r="209">
      <c r="B209" s="54"/>
      <c r="D209" s="54"/>
      <c r="F209" s="54"/>
      <c r="I209" s="54"/>
    </row>
    <row r="210">
      <c r="B210" s="54"/>
      <c r="D210" s="54"/>
      <c r="F210" s="54"/>
      <c r="I210" s="54"/>
    </row>
    <row r="211">
      <c r="B211" s="54"/>
      <c r="D211" s="54"/>
      <c r="F211" s="54"/>
      <c r="I211" s="54"/>
    </row>
    <row r="212">
      <c r="B212" s="54"/>
      <c r="D212" s="54"/>
      <c r="F212" s="54"/>
      <c r="I212" s="54"/>
    </row>
    <row r="213">
      <c r="B213" s="54"/>
      <c r="D213" s="54"/>
      <c r="F213" s="54"/>
      <c r="I213" s="54"/>
    </row>
    <row r="214">
      <c r="B214" s="54"/>
      <c r="D214" s="54"/>
      <c r="F214" s="54"/>
      <c r="I214" s="54"/>
    </row>
    <row r="215">
      <c r="B215" s="54"/>
      <c r="D215" s="54"/>
      <c r="F215" s="54"/>
      <c r="I215" s="54"/>
    </row>
    <row r="216">
      <c r="B216" s="54"/>
      <c r="D216" s="54"/>
      <c r="F216" s="54"/>
      <c r="I216" s="54"/>
    </row>
    <row r="217">
      <c r="B217" s="54"/>
      <c r="D217" s="54"/>
      <c r="F217" s="54"/>
      <c r="I217" s="54"/>
    </row>
    <row r="218">
      <c r="B218" s="54"/>
      <c r="D218" s="54"/>
      <c r="F218" s="54"/>
      <c r="I218" s="54"/>
    </row>
    <row r="219">
      <c r="B219" s="54"/>
      <c r="D219" s="54"/>
      <c r="F219" s="54"/>
      <c r="I219" s="54"/>
    </row>
    <row r="220">
      <c r="B220" s="54"/>
      <c r="D220" s="54"/>
      <c r="F220" s="54"/>
      <c r="I220" s="54"/>
    </row>
    <row r="221">
      <c r="B221" s="54"/>
      <c r="D221" s="54"/>
      <c r="F221" s="54"/>
      <c r="I221" s="54"/>
    </row>
    <row r="222">
      <c r="B222" s="54"/>
      <c r="D222" s="54"/>
      <c r="F222" s="54"/>
      <c r="I222" s="54"/>
    </row>
    <row r="223">
      <c r="B223" s="54"/>
      <c r="D223" s="54"/>
      <c r="F223" s="54"/>
      <c r="I223" s="54"/>
    </row>
    <row r="224">
      <c r="B224" s="54"/>
      <c r="D224" s="54"/>
      <c r="F224" s="54"/>
      <c r="I224" s="54"/>
    </row>
    <row r="225">
      <c r="B225" s="54"/>
      <c r="D225" s="54"/>
      <c r="F225" s="54"/>
      <c r="I225" s="54"/>
    </row>
    <row r="226">
      <c r="B226" s="54"/>
      <c r="D226" s="54"/>
      <c r="F226" s="54"/>
      <c r="I226" s="54"/>
    </row>
    <row r="227">
      <c r="B227" s="54"/>
      <c r="D227" s="54"/>
      <c r="F227" s="54"/>
      <c r="I227" s="54"/>
    </row>
    <row r="228">
      <c r="B228" s="54"/>
      <c r="D228" s="54"/>
      <c r="F228" s="54"/>
      <c r="I228" s="54"/>
    </row>
    <row r="229">
      <c r="B229" s="54"/>
      <c r="D229" s="54"/>
      <c r="F229" s="54"/>
      <c r="I229" s="54"/>
    </row>
    <row r="230">
      <c r="B230" s="54"/>
      <c r="D230" s="54"/>
      <c r="F230" s="54"/>
      <c r="I230" s="54"/>
    </row>
    <row r="231">
      <c r="B231" s="54"/>
      <c r="D231" s="54"/>
      <c r="F231" s="54"/>
      <c r="I231" s="54"/>
    </row>
    <row r="232">
      <c r="B232" s="54"/>
      <c r="D232" s="54"/>
      <c r="F232" s="54"/>
      <c r="I232" s="54"/>
    </row>
    <row r="233">
      <c r="B233" s="54"/>
      <c r="D233" s="54"/>
      <c r="F233" s="54"/>
      <c r="I233" s="54"/>
    </row>
    <row r="234">
      <c r="B234" s="54"/>
      <c r="D234" s="54"/>
      <c r="F234" s="54"/>
      <c r="I234" s="54"/>
    </row>
    <row r="235">
      <c r="B235" s="54"/>
      <c r="D235" s="54"/>
      <c r="F235" s="54"/>
      <c r="I235" s="54"/>
    </row>
    <row r="236">
      <c r="B236" s="54"/>
      <c r="D236" s="54"/>
      <c r="F236" s="54"/>
      <c r="I236" s="54"/>
    </row>
    <row r="237">
      <c r="B237" s="54"/>
      <c r="D237" s="54"/>
      <c r="F237" s="54"/>
      <c r="I237" s="54"/>
    </row>
    <row r="238">
      <c r="B238" s="54"/>
      <c r="D238" s="54"/>
      <c r="F238" s="54"/>
      <c r="I238" s="54"/>
    </row>
    <row r="239">
      <c r="B239" s="54"/>
      <c r="D239" s="54"/>
      <c r="F239" s="54"/>
      <c r="I239" s="54"/>
    </row>
    <row r="240">
      <c r="B240" s="54"/>
      <c r="D240" s="54"/>
      <c r="F240" s="54"/>
      <c r="I240" s="54"/>
    </row>
    <row r="241">
      <c r="B241" s="54"/>
      <c r="D241" s="54"/>
      <c r="F241" s="54"/>
      <c r="I241" s="54"/>
    </row>
    <row r="242">
      <c r="B242" s="54"/>
      <c r="D242" s="54"/>
      <c r="F242" s="54"/>
      <c r="I242" s="54"/>
    </row>
    <row r="243">
      <c r="B243" s="54"/>
      <c r="D243" s="54"/>
      <c r="F243" s="54"/>
      <c r="I243" s="54"/>
    </row>
    <row r="244">
      <c r="B244" s="54"/>
      <c r="D244" s="54"/>
      <c r="F244" s="54"/>
      <c r="I244" s="54"/>
    </row>
    <row r="245">
      <c r="B245" s="54"/>
      <c r="D245" s="54"/>
      <c r="F245" s="54"/>
      <c r="I245" s="54"/>
    </row>
    <row r="246">
      <c r="B246" s="54"/>
      <c r="D246" s="54"/>
      <c r="F246" s="54"/>
      <c r="I246" s="54"/>
    </row>
    <row r="247">
      <c r="B247" s="54"/>
      <c r="D247" s="54"/>
      <c r="F247" s="54"/>
      <c r="I247" s="54"/>
    </row>
    <row r="248">
      <c r="B248" s="54"/>
      <c r="D248" s="54"/>
      <c r="F248" s="54"/>
      <c r="I248" s="54"/>
    </row>
    <row r="249">
      <c r="B249" s="54"/>
      <c r="D249" s="54"/>
      <c r="F249" s="54"/>
      <c r="I249" s="54"/>
    </row>
    <row r="250">
      <c r="B250" s="54"/>
      <c r="D250" s="54"/>
      <c r="F250" s="54"/>
      <c r="I250" s="54"/>
    </row>
    <row r="251">
      <c r="B251" s="54"/>
      <c r="D251" s="54"/>
      <c r="F251" s="54"/>
      <c r="I251" s="54"/>
    </row>
    <row r="252">
      <c r="B252" s="54"/>
      <c r="D252" s="54"/>
      <c r="F252" s="54"/>
      <c r="I252" s="54"/>
    </row>
    <row r="253">
      <c r="B253" s="54"/>
      <c r="D253" s="54"/>
      <c r="F253" s="54"/>
      <c r="I253" s="54"/>
    </row>
    <row r="254">
      <c r="B254" s="54"/>
      <c r="D254" s="54"/>
      <c r="F254" s="54"/>
      <c r="I254" s="54"/>
    </row>
    <row r="255">
      <c r="B255" s="54"/>
      <c r="D255" s="54"/>
      <c r="F255" s="54"/>
      <c r="I255" s="54"/>
    </row>
    <row r="256">
      <c r="B256" s="54"/>
      <c r="D256" s="54"/>
      <c r="F256" s="54"/>
      <c r="I256" s="54"/>
    </row>
    <row r="257">
      <c r="B257" s="54"/>
      <c r="D257" s="54"/>
      <c r="F257" s="54"/>
      <c r="I257" s="54"/>
    </row>
    <row r="258">
      <c r="B258" s="54"/>
      <c r="D258" s="54"/>
      <c r="F258" s="54"/>
      <c r="I258" s="54"/>
    </row>
    <row r="259">
      <c r="B259" s="54"/>
      <c r="D259" s="54"/>
      <c r="F259" s="54"/>
      <c r="I259" s="54"/>
    </row>
    <row r="260">
      <c r="B260" s="54"/>
      <c r="D260" s="54"/>
      <c r="F260" s="54"/>
      <c r="I260" s="54"/>
    </row>
    <row r="261">
      <c r="B261" s="54"/>
      <c r="D261" s="54"/>
      <c r="F261" s="54"/>
      <c r="I261" s="54"/>
    </row>
    <row r="262">
      <c r="B262" s="54"/>
      <c r="D262" s="54"/>
      <c r="F262" s="54"/>
      <c r="I262" s="54"/>
    </row>
    <row r="263">
      <c r="B263" s="54"/>
      <c r="D263" s="54"/>
      <c r="F263" s="54"/>
      <c r="I263" s="54"/>
    </row>
    <row r="264">
      <c r="B264" s="54"/>
      <c r="D264" s="54"/>
      <c r="F264" s="54"/>
      <c r="I264" s="54"/>
    </row>
    <row r="265">
      <c r="B265" s="54"/>
      <c r="D265" s="54"/>
      <c r="F265" s="54"/>
      <c r="I265" s="54"/>
    </row>
    <row r="266">
      <c r="B266" s="54"/>
      <c r="D266" s="54"/>
      <c r="F266" s="54"/>
      <c r="I266" s="54"/>
    </row>
    <row r="267">
      <c r="B267" s="54"/>
      <c r="D267" s="54"/>
      <c r="F267" s="54"/>
      <c r="I267" s="54"/>
    </row>
    <row r="268">
      <c r="B268" s="54"/>
      <c r="D268" s="54"/>
      <c r="F268" s="54"/>
      <c r="I268" s="54"/>
    </row>
    <row r="269">
      <c r="B269" s="54"/>
      <c r="D269" s="54"/>
      <c r="F269" s="54"/>
      <c r="I269" s="54"/>
    </row>
    <row r="270">
      <c r="B270" s="54"/>
      <c r="D270" s="54"/>
      <c r="F270" s="54"/>
      <c r="I270" s="54"/>
    </row>
    <row r="271">
      <c r="B271" s="54"/>
      <c r="D271" s="54"/>
      <c r="F271" s="54"/>
      <c r="I271" s="54"/>
    </row>
    <row r="272">
      <c r="B272" s="54"/>
      <c r="D272" s="54"/>
      <c r="F272" s="54"/>
      <c r="I272" s="54"/>
    </row>
    <row r="273">
      <c r="B273" s="54"/>
      <c r="D273" s="54"/>
      <c r="F273" s="54"/>
      <c r="I273" s="54"/>
    </row>
    <row r="274">
      <c r="B274" s="54"/>
      <c r="D274" s="54"/>
      <c r="F274" s="54"/>
      <c r="I274" s="54"/>
    </row>
    <row r="275">
      <c r="B275" s="54"/>
      <c r="D275" s="54"/>
      <c r="F275" s="54"/>
      <c r="I275" s="54"/>
    </row>
    <row r="276">
      <c r="B276" s="54"/>
      <c r="D276" s="54"/>
      <c r="F276" s="54"/>
      <c r="I276" s="54"/>
    </row>
    <row r="277">
      <c r="B277" s="54"/>
      <c r="D277" s="54"/>
      <c r="F277" s="54"/>
      <c r="I277" s="54"/>
    </row>
    <row r="278">
      <c r="B278" s="54"/>
      <c r="D278" s="54"/>
      <c r="F278" s="54"/>
      <c r="I278" s="54"/>
    </row>
    <row r="279">
      <c r="B279" s="54"/>
      <c r="D279" s="54"/>
      <c r="F279" s="54"/>
      <c r="I279" s="54"/>
    </row>
    <row r="280">
      <c r="B280" s="54"/>
      <c r="D280" s="54"/>
      <c r="F280" s="54"/>
      <c r="I280" s="54"/>
    </row>
    <row r="281">
      <c r="B281" s="54"/>
      <c r="D281" s="54"/>
      <c r="F281" s="54"/>
      <c r="I281" s="54"/>
    </row>
    <row r="282">
      <c r="B282" s="54"/>
      <c r="D282" s="54"/>
      <c r="F282" s="54"/>
      <c r="I282" s="54"/>
    </row>
    <row r="283">
      <c r="B283" s="54"/>
      <c r="D283" s="54"/>
      <c r="F283" s="54"/>
      <c r="I283" s="54"/>
    </row>
    <row r="284">
      <c r="B284" s="54"/>
      <c r="D284" s="54"/>
      <c r="F284" s="54"/>
      <c r="I284" s="54"/>
    </row>
    <row r="285">
      <c r="B285" s="54"/>
      <c r="D285" s="54"/>
      <c r="F285" s="54"/>
      <c r="I285" s="54"/>
    </row>
    <row r="286">
      <c r="B286" s="54"/>
      <c r="D286" s="54"/>
      <c r="F286" s="54"/>
      <c r="I286" s="54"/>
    </row>
    <row r="287">
      <c r="B287" s="54"/>
      <c r="D287" s="54"/>
      <c r="F287" s="54"/>
      <c r="I287" s="54"/>
    </row>
    <row r="288">
      <c r="B288" s="54"/>
      <c r="D288" s="54"/>
      <c r="F288" s="54"/>
      <c r="I288" s="54"/>
    </row>
    <row r="289">
      <c r="B289" s="54"/>
      <c r="D289" s="54"/>
      <c r="F289" s="54"/>
      <c r="I289" s="54"/>
    </row>
    <row r="290">
      <c r="B290" s="54"/>
      <c r="D290" s="54"/>
      <c r="F290" s="54"/>
      <c r="I290" s="54"/>
    </row>
    <row r="291">
      <c r="B291" s="54"/>
      <c r="D291" s="54"/>
      <c r="F291" s="54"/>
      <c r="I291" s="54"/>
    </row>
    <row r="292">
      <c r="B292" s="54"/>
      <c r="D292" s="54"/>
      <c r="F292" s="54"/>
      <c r="I292" s="54"/>
    </row>
    <row r="293">
      <c r="B293" s="54"/>
      <c r="D293" s="54"/>
      <c r="F293" s="54"/>
      <c r="I293" s="54"/>
    </row>
    <row r="294">
      <c r="B294" s="54"/>
      <c r="D294" s="54"/>
      <c r="F294" s="54"/>
      <c r="I294" s="54"/>
    </row>
    <row r="295">
      <c r="B295" s="54"/>
      <c r="D295" s="54"/>
      <c r="F295" s="54"/>
      <c r="I295" s="54"/>
    </row>
    <row r="296">
      <c r="B296" s="54"/>
      <c r="D296" s="54"/>
      <c r="F296" s="54"/>
      <c r="I296" s="54"/>
    </row>
    <row r="297">
      <c r="B297" s="54"/>
      <c r="D297" s="54"/>
      <c r="F297" s="54"/>
      <c r="I297" s="54"/>
    </row>
    <row r="298">
      <c r="B298" s="54"/>
      <c r="D298" s="54"/>
      <c r="F298" s="54"/>
      <c r="I298" s="54"/>
    </row>
    <row r="299">
      <c r="B299" s="54"/>
      <c r="D299" s="54"/>
      <c r="F299" s="54"/>
      <c r="I299" s="54"/>
    </row>
    <row r="300">
      <c r="B300" s="54"/>
      <c r="D300" s="54"/>
      <c r="F300" s="54"/>
      <c r="I300" s="54"/>
    </row>
    <row r="301">
      <c r="B301" s="54"/>
      <c r="D301" s="54"/>
      <c r="F301" s="54"/>
      <c r="I301" s="54"/>
    </row>
    <row r="302">
      <c r="B302" s="54"/>
      <c r="D302" s="54"/>
      <c r="F302" s="54"/>
      <c r="I302" s="54"/>
    </row>
    <row r="303">
      <c r="B303" s="54"/>
      <c r="D303" s="54"/>
      <c r="F303" s="54"/>
      <c r="I303" s="54"/>
    </row>
    <row r="304">
      <c r="B304" s="54"/>
      <c r="D304" s="54"/>
      <c r="F304" s="54"/>
      <c r="I304" s="54"/>
    </row>
    <row r="305">
      <c r="B305" s="54"/>
      <c r="D305" s="54"/>
      <c r="F305" s="54"/>
      <c r="I305" s="54"/>
    </row>
    <row r="306">
      <c r="B306" s="54"/>
      <c r="D306" s="54"/>
      <c r="F306" s="54"/>
      <c r="I306" s="54"/>
    </row>
    <row r="307">
      <c r="B307" s="54"/>
      <c r="D307" s="54"/>
      <c r="F307" s="54"/>
      <c r="I307" s="54"/>
    </row>
    <row r="308">
      <c r="B308" s="54"/>
      <c r="D308" s="54"/>
      <c r="F308" s="54"/>
      <c r="I308" s="54"/>
    </row>
    <row r="309">
      <c r="B309" s="54"/>
      <c r="D309" s="54"/>
      <c r="F309" s="54"/>
      <c r="I309" s="54"/>
    </row>
    <row r="310">
      <c r="B310" s="54"/>
      <c r="D310" s="54"/>
      <c r="F310" s="54"/>
      <c r="I310" s="54"/>
    </row>
    <row r="311">
      <c r="B311" s="54"/>
      <c r="D311" s="54"/>
      <c r="F311" s="54"/>
      <c r="I311" s="54"/>
    </row>
    <row r="312">
      <c r="B312" s="54"/>
      <c r="D312" s="54"/>
      <c r="F312" s="54"/>
      <c r="I312" s="54"/>
    </row>
    <row r="313">
      <c r="B313" s="54"/>
      <c r="D313" s="54"/>
      <c r="F313" s="54"/>
      <c r="I313" s="54"/>
    </row>
    <row r="314">
      <c r="B314" s="54"/>
      <c r="D314" s="54"/>
      <c r="F314" s="54"/>
      <c r="I314" s="54"/>
    </row>
    <row r="315">
      <c r="B315" s="54"/>
      <c r="D315" s="54"/>
      <c r="F315" s="54"/>
      <c r="I315" s="54"/>
    </row>
    <row r="316">
      <c r="B316" s="54"/>
      <c r="D316" s="54"/>
      <c r="F316" s="54"/>
      <c r="I316" s="54"/>
    </row>
    <row r="317">
      <c r="B317" s="54"/>
      <c r="D317" s="54"/>
      <c r="F317" s="54"/>
      <c r="I317" s="54"/>
    </row>
    <row r="318">
      <c r="B318" s="54"/>
      <c r="D318" s="54"/>
      <c r="F318" s="54"/>
      <c r="I318" s="54"/>
    </row>
    <row r="319">
      <c r="B319" s="54"/>
      <c r="D319" s="54"/>
      <c r="F319" s="54"/>
      <c r="I319" s="54"/>
    </row>
    <row r="320">
      <c r="B320" s="54"/>
      <c r="D320" s="54"/>
      <c r="F320" s="54"/>
      <c r="I320" s="54"/>
    </row>
    <row r="321">
      <c r="B321" s="54"/>
      <c r="D321" s="54"/>
      <c r="F321" s="54"/>
      <c r="I321" s="54"/>
    </row>
    <row r="322">
      <c r="B322" s="54"/>
      <c r="D322" s="54"/>
      <c r="F322" s="54"/>
      <c r="I322" s="54"/>
    </row>
    <row r="323">
      <c r="B323" s="54"/>
      <c r="D323" s="54"/>
      <c r="F323" s="54"/>
      <c r="I323" s="54"/>
    </row>
    <row r="324">
      <c r="B324" s="54"/>
      <c r="D324" s="54"/>
      <c r="F324" s="54"/>
      <c r="I324" s="54"/>
    </row>
    <row r="325">
      <c r="B325" s="54"/>
      <c r="D325" s="54"/>
      <c r="F325" s="54"/>
      <c r="I325" s="54"/>
    </row>
    <row r="326">
      <c r="B326" s="54"/>
      <c r="D326" s="54"/>
      <c r="F326" s="54"/>
      <c r="I326" s="54"/>
    </row>
    <row r="327">
      <c r="B327" s="54"/>
      <c r="D327" s="54"/>
      <c r="F327" s="54"/>
      <c r="I327" s="54"/>
    </row>
    <row r="328">
      <c r="B328" s="54"/>
      <c r="D328" s="54"/>
      <c r="F328" s="54"/>
      <c r="I328" s="54"/>
    </row>
    <row r="329">
      <c r="B329" s="54"/>
      <c r="D329" s="54"/>
      <c r="F329" s="54"/>
      <c r="I329" s="54"/>
    </row>
    <row r="330">
      <c r="B330" s="54"/>
      <c r="D330" s="54"/>
      <c r="F330" s="54"/>
      <c r="I330" s="54"/>
    </row>
    <row r="331">
      <c r="B331" s="54"/>
      <c r="D331" s="54"/>
      <c r="F331" s="54"/>
      <c r="I331" s="54"/>
    </row>
    <row r="332">
      <c r="B332" s="54"/>
      <c r="D332" s="54"/>
      <c r="F332" s="54"/>
      <c r="I332" s="54"/>
    </row>
    <row r="333">
      <c r="B333" s="54"/>
      <c r="D333" s="54"/>
      <c r="F333" s="54"/>
      <c r="I333" s="54"/>
    </row>
    <row r="334">
      <c r="B334" s="54"/>
      <c r="D334" s="54"/>
      <c r="F334" s="54"/>
      <c r="I334" s="54"/>
    </row>
    <row r="335">
      <c r="B335" s="54"/>
      <c r="D335" s="54"/>
      <c r="F335" s="54"/>
      <c r="I335" s="54"/>
    </row>
    <row r="336">
      <c r="B336" s="54"/>
      <c r="D336" s="54"/>
      <c r="F336" s="54"/>
      <c r="I336" s="54"/>
    </row>
    <row r="337">
      <c r="B337" s="54"/>
      <c r="D337" s="54"/>
      <c r="F337" s="54"/>
      <c r="I337" s="54"/>
    </row>
    <row r="338">
      <c r="B338" s="54"/>
      <c r="D338" s="54"/>
      <c r="F338" s="54"/>
      <c r="I338" s="54"/>
    </row>
    <row r="339">
      <c r="B339" s="54"/>
      <c r="D339" s="54"/>
      <c r="F339" s="54"/>
      <c r="I339" s="54"/>
    </row>
    <row r="340">
      <c r="B340" s="54"/>
      <c r="D340" s="54"/>
      <c r="F340" s="54"/>
      <c r="I340" s="54"/>
    </row>
    <row r="341">
      <c r="B341" s="54"/>
      <c r="D341" s="54"/>
      <c r="F341" s="54"/>
      <c r="I341" s="54"/>
    </row>
    <row r="342">
      <c r="B342" s="54"/>
      <c r="D342" s="54"/>
      <c r="F342" s="54"/>
      <c r="I342" s="54"/>
    </row>
    <row r="343">
      <c r="B343" s="54"/>
      <c r="D343" s="54"/>
      <c r="F343" s="54"/>
      <c r="I343" s="54"/>
    </row>
    <row r="344">
      <c r="B344" s="54"/>
      <c r="D344" s="54"/>
      <c r="F344" s="54"/>
      <c r="I344" s="54"/>
    </row>
    <row r="345">
      <c r="B345" s="54"/>
      <c r="D345" s="54"/>
      <c r="F345" s="54"/>
      <c r="I345" s="54"/>
    </row>
    <row r="346">
      <c r="B346" s="54"/>
      <c r="D346" s="54"/>
      <c r="F346" s="54"/>
      <c r="I346" s="54"/>
    </row>
    <row r="347">
      <c r="B347" s="54"/>
      <c r="D347" s="54"/>
      <c r="F347" s="54"/>
      <c r="I347" s="54"/>
    </row>
    <row r="348">
      <c r="B348" s="54"/>
      <c r="D348" s="54"/>
      <c r="F348" s="54"/>
      <c r="I348" s="54"/>
    </row>
    <row r="349">
      <c r="B349" s="54"/>
      <c r="D349" s="54"/>
      <c r="F349" s="54"/>
      <c r="I349" s="54"/>
    </row>
    <row r="350">
      <c r="B350" s="54"/>
      <c r="D350" s="54"/>
      <c r="F350" s="54"/>
      <c r="I350" s="54"/>
    </row>
    <row r="351">
      <c r="B351" s="54"/>
      <c r="D351" s="54"/>
      <c r="F351" s="54"/>
      <c r="I351" s="54"/>
    </row>
    <row r="352">
      <c r="B352" s="54"/>
      <c r="D352" s="54"/>
      <c r="F352" s="54"/>
      <c r="I352" s="54"/>
    </row>
    <row r="353">
      <c r="B353" s="54"/>
      <c r="D353" s="54"/>
      <c r="F353" s="54"/>
      <c r="I353" s="54"/>
    </row>
    <row r="354">
      <c r="B354" s="54"/>
      <c r="D354" s="54"/>
      <c r="F354" s="54"/>
      <c r="I354" s="54"/>
    </row>
    <row r="355">
      <c r="B355" s="54"/>
      <c r="D355" s="54"/>
      <c r="F355" s="54"/>
      <c r="I355" s="54"/>
    </row>
    <row r="356">
      <c r="B356" s="54"/>
      <c r="D356" s="54"/>
      <c r="F356" s="54"/>
      <c r="I356" s="54"/>
    </row>
    <row r="357">
      <c r="B357" s="54"/>
      <c r="D357" s="54"/>
      <c r="F357" s="54"/>
      <c r="I357" s="54"/>
    </row>
    <row r="358">
      <c r="B358" s="54"/>
      <c r="D358" s="54"/>
      <c r="F358" s="54"/>
      <c r="I358" s="54"/>
    </row>
    <row r="359">
      <c r="B359" s="54"/>
      <c r="D359" s="54"/>
      <c r="F359" s="54"/>
      <c r="I359" s="54"/>
    </row>
    <row r="360">
      <c r="B360" s="54"/>
      <c r="D360" s="54"/>
      <c r="F360" s="54"/>
      <c r="I360" s="54"/>
    </row>
    <row r="361">
      <c r="B361" s="54"/>
      <c r="D361" s="54"/>
      <c r="F361" s="54"/>
      <c r="I361" s="54"/>
    </row>
    <row r="362">
      <c r="B362" s="54"/>
      <c r="D362" s="54"/>
      <c r="F362" s="54"/>
      <c r="I362" s="54"/>
    </row>
    <row r="363">
      <c r="B363" s="54"/>
      <c r="D363" s="54"/>
      <c r="F363" s="54"/>
      <c r="I363" s="54"/>
    </row>
    <row r="364">
      <c r="B364" s="54"/>
      <c r="D364" s="54"/>
      <c r="F364" s="54"/>
      <c r="I364" s="54"/>
    </row>
    <row r="365">
      <c r="B365" s="54"/>
      <c r="D365" s="54"/>
      <c r="F365" s="54"/>
      <c r="I365" s="54"/>
    </row>
    <row r="366">
      <c r="B366" s="54"/>
      <c r="D366" s="54"/>
      <c r="F366" s="54"/>
      <c r="I366" s="54"/>
    </row>
    <row r="367">
      <c r="B367" s="54"/>
      <c r="D367" s="54"/>
      <c r="F367" s="54"/>
      <c r="I367" s="54"/>
    </row>
    <row r="368">
      <c r="B368" s="54"/>
      <c r="D368" s="54"/>
      <c r="F368" s="54"/>
      <c r="I368" s="54"/>
    </row>
    <row r="369">
      <c r="B369" s="54"/>
      <c r="D369" s="54"/>
      <c r="F369" s="54"/>
      <c r="I369" s="54"/>
    </row>
    <row r="370">
      <c r="B370" s="54"/>
      <c r="D370" s="54"/>
      <c r="F370" s="54"/>
      <c r="I370" s="54"/>
    </row>
    <row r="371">
      <c r="B371" s="54"/>
      <c r="D371" s="54"/>
      <c r="F371" s="54"/>
      <c r="I371" s="54"/>
    </row>
    <row r="372">
      <c r="B372" s="54"/>
      <c r="D372" s="54"/>
      <c r="F372" s="54"/>
      <c r="I372" s="54"/>
    </row>
    <row r="373">
      <c r="B373" s="54"/>
      <c r="D373" s="54"/>
      <c r="F373" s="54"/>
      <c r="I373" s="54"/>
    </row>
    <row r="374">
      <c r="B374" s="54"/>
      <c r="D374" s="54"/>
      <c r="F374" s="54"/>
      <c r="I374" s="54"/>
    </row>
    <row r="375">
      <c r="B375" s="54"/>
      <c r="D375" s="54"/>
      <c r="F375" s="54"/>
      <c r="I375" s="54"/>
    </row>
    <row r="376">
      <c r="B376" s="54"/>
      <c r="D376" s="54"/>
      <c r="F376" s="54"/>
      <c r="I376" s="54"/>
    </row>
    <row r="377">
      <c r="B377" s="54"/>
      <c r="D377" s="54"/>
      <c r="F377" s="54"/>
      <c r="I377" s="54"/>
    </row>
    <row r="378">
      <c r="B378" s="54"/>
      <c r="D378" s="54"/>
      <c r="F378" s="54"/>
      <c r="I378" s="54"/>
    </row>
    <row r="379">
      <c r="B379" s="54"/>
      <c r="D379" s="54"/>
      <c r="F379" s="54"/>
      <c r="I379" s="54"/>
    </row>
    <row r="380">
      <c r="B380" s="54"/>
      <c r="D380" s="54"/>
      <c r="F380" s="54"/>
      <c r="I380" s="54"/>
    </row>
    <row r="381">
      <c r="B381" s="54"/>
      <c r="D381" s="54"/>
      <c r="F381" s="54"/>
      <c r="I381" s="54"/>
    </row>
    <row r="382">
      <c r="B382" s="54"/>
      <c r="D382" s="54"/>
      <c r="F382" s="54"/>
      <c r="I382" s="54"/>
    </row>
    <row r="383">
      <c r="B383" s="54"/>
      <c r="D383" s="54"/>
      <c r="F383" s="54"/>
      <c r="I383" s="54"/>
    </row>
    <row r="384">
      <c r="B384" s="54"/>
      <c r="D384" s="54"/>
      <c r="F384" s="54"/>
      <c r="I384" s="54"/>
    </row>
    <row r="385">
      <c r="B385" s="54"/>
      <c r="D385" s="54"/>
      <c r="F385" s="54"/>
      <c r="I385" s="54"/>
    </row>
    <row r="386">
      <c r="B386" s="54"/>
      <c r="D386" s="54"/>
      <c r="F386" s="54"/>
      <c r="I386" s="54"/>
    </row>
    <row r="387">
      <c r="B387" s="54"/>
      <c r="D387" s="54"/>
      <c r="F387" s="54"/>
      <c r="I387" s="54"/>
    </row>
    <row r="388">
      <c r="B388" s="54"/>
      <c r="D388" s="54"/>
      <c r="F388" s="54"/>
      <c r="I388" s="54"/>
    </row>
    <row r="389">
      <c r="B389" s="54"/>
      <c r="D389" s="54"/>
      <c r="F389" s="54"/>
      <c r="I389" s="54"/>
    </row>
    <row r="390">
      <c r="B390" s="54"/>
      <c r="D390" s="54"/>
      <c r="F390" s="54"/>
      <c r="I390" s="54"/>
    </row>
    <row r="391">
      <c r="B391" s="54"/>
      <c r="D391" s="54"/>
      <c r="F391" s="54"/>
      <c r="I391" s="54"/>
    </row>
    <row r="392">
      <c r="B392" s="54"/>
      <c r="D392" s="54"/>
      <c r="F392" s="54"/>
      <c r="I392" s="54"/>
    </row>
    <row r="393">
      <c r="B393" s="54"/>
      <c r="D393" s="54"/>
      <c r="F393" s="54"/>
      <c r="I393" s="54"/>
    </row>
    <row r="394">
      <c r="B394" s="54"/>
      <c r="D394" s="54"/>
      <c r="F394" s="54"/>
      <c r="I394" s="54"/>
    </row>
    <row r="395">
      <c r="B395" s="54"/>
      <c r="D395" s="54"/>
      <c r="F395" s="54"/>
      <c r="I395" s="54"/>
    </row>
    <row r="396">
      <c r="B396" s="54"/>
      <c r="D396" s="54"/>
      <c r="F396" s="54"/>
      <c r="I396" s="54"/>
    </row>
    <row r="397">
      <c r="B397" s="54"/>
      <c r="D397" s="54"/>
      <c r="F397" s="54"/>
      <c r="I397" s="54"/>
    </row>
    <row r="398">
      <c r="B398" s="54"/>
      <c r="D398" s="54"/>
      <c r="F398" s="54"/>
      <c r="I398" s="54"/>
    </row>
    <row r="399">
      <c r="B399" s="54"/>
      <c r="D399" s="54"/>
      <c r="F399" s="54"/>
      <c r="I399" s="54"/>
    </row>
    <row r="400">
      <c r="B400" s="54"/>
      <c r="D400" s="54"/>
      <c r="F400" s="54"/>
      <c r="I400" s="54"/>
    </row>
    <row r="401">
      <c r="B401" s="54"/>
      <c r="D401" s="54"/>
      <c r="F401" s="54"/>
      <c r="I401" s="54"/>
    </row>
    <row r="402">
      <c r="B402" s="54"/>
      <c r="D402" s="54"/>
      <c r="F402" s="54"/>
      <c r="I402" s="54"/>
    </row>
    <row r="403">
      <c r="B403" s="54"/>
      <c r="D403" s="54"/>
      <c r="F403" s="54"/>
      <c r="I403" s="54"/>
    </row>
    <row r="404">
      <c r="B404" s="54"/>
      <c r="D404" s="54"/>
      <c r="F404" s="54"/>
      <c r="I404" s="54"/>
    </row>
    <row r="405">
      <c r="B405" s="54"/>
      <c r="D405" s="54"/>
      <c r="F405" s="54"/>
      <c r="I405" s="54"/>
    </row>
    <row r="406">
      <c r="B406" s="54"/>
      <c r="D406" s="54"/>
      <c r="F406" s="54"/>
      <c r="I406" s="54"/>
    </row>
    <row r="407">
      <c r="B407" s="54"/>
      <c r="D407" s="54"/>
      <c r="F407" s="54"/>
      <c r="I407" s="54"/>
    </row>
    <row r="408">
      <c r="B408" s="54"/>
      <c r="D408" s="54"/>
      <c r="F408" s="54"/>
      <c r="I408" s="54"/>
    </row>
    <row r="409">
      <c r="B409" s="54"/>
      <c r="D409" s="54"/>
      <c r="F409" s="54"/>
      <c r="I409" s="54"/>
    </row>
    <row r="410">
      <c r="B410" s="54"/>
      <c r="D410" s="54"/>
      <c r="F410" s="54"/>
      <c r="I410" s="54"/>
    </row>
    <row r="411">
      <c r="B411" s="54"/>
      <c r="D411" s="54"/>
      <c r="F411" s="54"/>
      <c r="I411" s="54"/>
    </row>
    <row r="412">
      <c r="B412" s="54"/>
      <c r="D412" s="54"/>
      <c r="F412" s="54"/>
      <c r="I412" s="54"/>
    </row>
    <row r="413">
      <c r="B413" s="54"/>
      <c r="D413" s="54"/>
      <c r="F413" s="54"/>
      <c r="I413" s="54"/>
    </row>
    <row r="414">
      <c r="B414" s="54"/>
      <c r="D414" s="54"/>
      <c r="F414" s="54"/>
      <c r="I414" s="54"/>
    </row>
    <row r="415">
      <c r="B415" s="54"/>
      <c r="D415" s="54"/>
      <c r="F415" s="54"/>
      <c r="I415" s="54"/>
    </row>
    <row r="416">
      <c r="B416" s="54"/>
      <c r="D416" s="54"/>
      <c r="F416" s="54"/>
      <c r="I416" s="54"/>
    </row>
    <row r="417">
      <c r="B417" s="54"/>
      <c r="D417" s="54"/>
      <c r="F417" s="54"/>
      <c r="I417" s="54"/>
    </row>
    <row r="418">
      <c r="B418" s="54"/>
      <c r="D418" s="54"/>
      <c r="F418" s="54"/>
      <c r="I418" s="54"/>
    </row>
    <row r="419">
      <c r="B419" s="54"/>
      <c r="D419" s="54"/>
      <c r="F419" s="54"/>
      <c r="I419" s="54"/>
    </row>
    <row r="420">
      <c r="B420" s="54"/>
      <c r="D420" s="54"/>
      <c r="F420" s="54"/>
      <c r="I420" s="54"/>
    </row>
    <row r="421">
      <c r="B421" s="54"/>
      <c r="D421" s="54"/>
      <c r="F421" s="54"/>
      <c r="I421" s="54"/>
    </row>
    <row r="422">
      <c r="B422" s="54"/>
      <c r="D422" s="54"/>
      <c r="F422" s="54"/>
      <c r="I422" s="54"/>
    </row>
    <row r="423">
      <c r="B423" s="54"/>
      <c r="D423" s="54"/>
      <c r="F423" s="54"/>
      <c r="I423" s="54"/>
    </row>
    <row r="424">
      <c r="B424" s="54"/>
      <c r="D424" s="54"/>
      <c r="F424" s="54"/>
      <c r="I424" s="54"/>
    </row>
    <row r="425">
      <c r="B425" s="54"/>
      <c r="D425" s="54"/>
      <c r="F425" s="54"/>
      <c r="I425" s="54"/>
    </row>
    <row r="426">
      <c r="B426" s="54"/>
      <c r="D426" s="54"/>
      <c r="F426" s="54"/>
      <c r="I426" s="54"/>
    </row>
    <row r="427">
      <c r="B427" s="54"/>
      <c r="D427" s="54"/>
      <c r="F427" s="54"/>
      <c r="I427" s="54"/>
    </row>
    <row r="428">
      <c r="B428" s="54"/>
      <c r="D428" s="54"/>
      <c r="F428" s="54"/>
      <c r="I428" s="54"/>
    </row>
    <row r="429">
      <c r="B429" s="54"/>
      <c r="D429" s="54"/>
      <c r="F429" s="54"/>
      <c r="I429" s="54"/>
    </row>
    <row r="430">
      <c r="B430" s="54"/>
      <c r="D430" s="54"/>
      <c r="F430" s="54"/>
      <c r="I430" s="54"/>
    </row>
    <row r="431">
      <c r="B431" s="54"/>
      <c r="D431" s="54"/>
      <c r="F431" s="54"/>
      <c r="I431" s="54"/>
    </row>
    <row r="432">
      <c r="B432" s="54"/>
      <c r="D432" s="54"/>
      <c r="F432" s="54"/>
      <c r="I432" s="54"/>
    </row>
    <row r="433">
      <c r="B433" s="54"/>
      <c r="D433" s="54"/>
      <c r="F433" s="54"/>
      <c r="I433" s="54"/>
    </row>
    <row r="434">
      <c r="B434" s="54"/>
      <c r="D434" s="54"/>
      <c r="F434" s="54"/>
      <c r="I434" s="54"/>
    </row>
    <row r="435">
      <c r="B435" s="54"/>
      <c r="D435" s="54"/>
      <c r="F435" s="54"/>
      <c r="I435" s="54"/>
    </row>
    <row r="436">
      <c r="B436" s="54"/>
      <c r="D436" s="54"/>
      <c r="F436" s="54"/>
      <c r="I436" s="54"/>
    </row>
    <row r="437">
      <c r="B437" s="54"/>
      <c r="D437" s="54"/>
      <c r="F437" s="54"/>
      <c r="I437" s="54"/>
    </row>
    <row r="438">
      <c r="B438" s="54"/>
      <c r="D438" s="54"/>
      <c r="F438" s="54"/>
      <c r="I438" s="54"/>
    </row>
    <row r="439">
      <c r="B439" s="54"/>
      <c r="D439" s="54"/>
      <c r="F439" s="54"/>
      <c r="I439" s="54"/>
    </row>
    <row r="440">
      <c r="B440" s="54"/>
      <c r="D440" s="54"/>
      <c r="F440" s="54"/>
      <c r="I440" s="54"/>
    </row>
    <row r="441">
      <c r="B441" s="54"/>
      <c r="D441" s="54"/>
      <c r="F441" s="54"/>
      <c r="I441" s="54"/>
    </row>
    <row r="442">
      <c r="B442" s="54"/>
      <c r="D442" s="54"/>
      <c r="F442" s="54"/>
      <c r="I442" s="54"/>
    </row>
    <row r="443">
      <c r="B443" s="54"/>
      <c r="D443" s="54"/>
      <c r="F443" s="54"/>
      <c r="I443" s="54"/>
    </row>
    <row r="444">
      <c r="B444" s="54"/>
      <c r="D444" s="54"/>
      <c r="F444" s="54"/>
      <c r="I444" s="54"/>
    </row>
    <row r="445">
      <c r="B445" s="54"/>
      <c r="D445" s="54"/>
      <c r="F445" s="54"/>
      <c r="I445" s="54"/>
    </row>
    <row r="446">
      <c r="B446" s="54"/>
      <c r="D446" s="54"/>
      <c r="F446" s="54"/>
      <c r="I446" s="54"/>
    </row>
    <row r="447">
      <c r="B447" s="54"/>
      <c r="D447" s="54"/>
      <c r="F447" s="54"/>
      <c r="I447" s="54"/>
    </row>
    <row r="448">
      <c r="B448" s="54"/>
      <c r="D448" s="54"/>
      <c r="F448" s="54"/>
      <c r="I448" s="54"/>
    </row>
    <row r="449">
      <c r="B449" s="54"/>
      <c r="D449" s="54"/>
      <c r="F449" s="54"/>
      <c r="I449" s="54"/>
    </row>
    <row r="450">
      <c r="B450" s="54"/>
      <c r="D450" s="54"/>
      <c r="F450" s="54"/>
      <c r="I450" s="54"/>
    </row>
    <row r="451">
      <c r="B451" s="54"/>
      <c r="D451" s="54"/>
      <c r="F451" s="54"/>
      <c r="I451" s="54"/>
    </row>
    <row r="452">
      <c r="B452" s="54"/>
      <c r="D452" s="54"/>
      <c r="F452" s="54"/>
      <c r="I452" s="54"/>
    </row>
    <row r="453">
      <c r="B453" s="54"/>
      <c r="D453" s="54"/>
      <c r="F453" s="54"/>
      <c r="I453" s="54"/>
    </row>
    <row r="454">
      <c r="B454" s="54"/>
      <c r="D454" s="54"/>
      <c r="F454" s="54"/>
      <c r="I454" s="54"/>
    </row>
    <row r="455">
      <c r="B455" s="54"/>
      <c r="D455" s="54"/>
      <c r="F455" s="54"/>
      <c r="I455" s="54"/>
    </row>
    <row r="456">
      <c r="B456" s="54"/>
      <c r="D456" s="54"/>
      <c r="F456" s="54"/>
      <c r="I456" s="54"/>
    </row>
    <row r="457">
      <c r="B457" s="54"/>
      <c r="D457" s="54"/>
      <c r="F457" s="54"/>
      <c r="I457" s="54"/>
    </row>
    <row r="458">
      <c r="B458" s="54"/>
      <c r="D458" s="54"/>
      <c r="F458" s="54"/>
      <c r="I458" s="54"/>
    </row>
    <row r="459">
      <c r="B459" s="54"/>
      <c r="D459" s="54"/>
      <c r="F459" s="54"/>
      <c r="I459" s="54"/>
    </row>
    <row r="460">
      <c r="B460" s="54"/>
      <c r="D460" s="54"/>
      <c r="F460" s="54"/>
      <c r="I460" s="54"/>
    </row>
    <row r="461">
      <c r="B461" s="54"/>
      <c r="D461" s="54"/>
      <c r="F461" s="54"/>
      <c r="I461" s="54"/>
    </row>
    <row r="462">
      <c r="B462" s="54"/>
      <c r="D462" s="54"/>
      <c r="F462" s="54"/>
      <c r="I462" s="54"/>
    </row>
    <row r="463">
      <c r="B463" s="54"/>
      <c r="D463" s="54"/>
      <c r="F463" s="54"/>
      <c r="I463" s="54"/>
    </row>
    <row r="464">
      <c r="B464" s="54"/>
      <c r="D464" s="54"/>
      <c r="F464" s="54"/>
      <c r="I464" s="54"/>
    </row>
    <row r="465">
      <c r="B465" s="54"/>
      <c r="D465" s="54"/>
      <c r="F465" s="54"/>
      <c r="I465" s="54"/>
    </row>
    <row r="466">
      <c r="B466" s="54"/>
      <c r="D466" s="54"/>
      <c r="F466" s="54"/>
      <c r="I466" s="54"/>
    </row>
    <row r="467">
      <c r="B467" s="54"/>
      <c r="D467" s="54"/>
      <c r="F467" s="54"/>
      <c r="I467" s="54"/>
    </row>
    <row r="468">
      <c r="B468" s="54"/>
      <c r="D468" s="54"/>
      <c r="F468" s="54"/>
      <c r="I468" s="54"/>
    </row>
    <row r="469">
      <c r="B469" s="54"/>
      <c r="D469" s="54"/>
      <c r="F469" s="54"/>
      <c r="I469" s="54"/>
    </row>
    <row r="470">
      <c r="B470" s="54"/>
      <c r="D470" s="54"/>
      <c r="F470" s="54"/>
      <c r="I470" s="54"/>
    </row>
    <row r="471">
      <c r="B471" s="54"/>
      <c r="D471" s="54"/>
      <c r="F471" s="54"/>
      <c r="I471" s="54"/>
    </row>
    <row r="472">
      <c r="B472" s="54"/>
      <c r="D472" s="54"/>
      <c r="F472" s="54"/>
      <c r="I472" s="54"/>
    </row>
    <row r="473">
      <c r="B473" s="54"/>
      <c r="D473" s="54"/>
      <c r="F473" s="54"/>
      <c r="I473" s="54"/>
    </row>
    <row r="474">
      <c r="B474" s="54"/>
      <c r="D474" s="54"/>
      <c r="F474" s="54"/>
      <c r="I474" s="54"/>
    </row>
    <row r="475">
      <c r="B475" s="54"/>
      <c r="D475" s="54"/>
      <c r="F475" s="54"/>
      <c r="I475" s="54"/>
    </row>
    <row r="476">
      <c r="B476" s="54"/>
      <c r="D476" s="54"/>
      <c r="F476" s="54"/>
      <c r="I476" s="54"/>
    </row>
    <row r="477">
      <c r="B477" s="54"/>
      <c r="D477" s="54"/>
      <c r="F477" s="54"/>
      <c r="I477" s="54"/>
    </row>
    <row r="478">
      <c r="B478" s="54"/>
      <c r="D478" s="54"/>
      <c r="F478" s="54"/>
      <c r="I478" s="54"/>
    </row>
    <row r="479">
      <c r="B479" s="54"/>
      <c r="D479" s="54"/>
      <c r="F479" s="54"/>
      <c r="I479" s="54"/>
    </row>
    <row r="480">
      <c r="B480" s="54"/>
      <c r="D480" s="54"/>
      <c r="F480" s="54"/>
      <c r="I480" s="54"/>
    </row>
    <row r="481">
      <c r="B481" s="54"/>
      <c r="D481" s="54"/>
      <c r="F481" s="54"/>
      <c r="I481" s="54"/>
    </row>
    <row r="482">
      <c r="B482" s="54"/>
      <c r="D482" s="54"/>
      <c r="F482" s="54"/>
      <c r="I482" s="54"/>
    </row>
    <row r="483">
      <c r="B483" s="54"/>
      <c r="D483" s="54"/>
      <c r="F483" s="54"/>
      <c r="I483" s="54"/>
    </row>
    <row r="484">
      <c r="B484" s="54"/>
      <c r="D484" s="54"/>
      <c r="F484" s="54"/>
      <c r="I484" s="54"/>
    </row>
    <row r="485">
      <c r="B485" s="54"/>
      <c r="D485" s="54"/>
      <c r="F485" s="54"/>
      <c r="I485" s="54"/>
    </row>
    <row r="486">
      <c r="B486" s="54"/>
      <c r="D486" s="54"/>
      <c r="F486" s="54"/>
      <c r="I486" s="54"/>
    </row>
    <row r="487">
      <c r="B487" s="54"/>
      <c r="D487" s="54"/>
      <c r="F487" s="54"/>
      <c r="I487" s="54"/>
    </row>
    <row r="488">
      <c r="B488" s="54"/>
      <c r="D488" s="54"/>
      <c r="F488" s="54"/>
      <c r="I488" s="54"/>
    </row>
    <row r="489">
      <c r="B489" s="54"/>
      <c r="D489" s="54"/>
      <c r="F489" s="54"/>
      <c r="I489" s="54"/>
    </row>
    <row r="490">
      <c r="B490" s="54"/>
      <c r="D490" s="54"/>
      <c r="F490" s="54"/>
      <c r="I490" s="54"/>
    </row>
    <row r="491">
      <c r="B491" s="54"/>
      <c r="D491" s="54"/>
      <c r="F491" s="54"/>
      <c r="I491" s="54"/>
    </row>
    <row r="492">
      <c r="B492" s="54"/>
      <c r="D492" s="54"/>
      <c r="F492" s="54"/>
      <c r="I492" s="54"/>
    </row>
    <row r="493">
      <c r="B493" s="54"/>
      <c r="D493" s="54"/>
      <c r="F493" s="54"/>
      <c r="I493" s="54"/>
    </row>
    <row r="494">
      <c r="B494" s="54"/>
      <c r="D494" s="54"/>
      <c r="F494" s="54"/>
      <c r="I494" s="54"/>
    </row>
    <row r="495">
      <c r="B495" s="54"/>
      <c r="D495" s="54"/>
      <c r="F495" s="54"/>
      <c r="I495" s="54"/>
    </row>
    <row r="496">
      <c r="B496" s="54"/>
      <c r="D496" s="54"/>
      <c r="F496" s="54"/>
      <c r="I496" s="54"/>
    </row>
    <row r="497">
      <c r="B497" s="54"/>
      <c r="D497" s="54"/>
      <c r="F497" s="54"/>
      <c r="I497" s="54"/>
    </row>
    <row r="498">
      <c r="B498" s="54"/>
      <c r="D498" s="54"/>
      <c r="F498" s="54"/>
      <c r="I498" s="54"/>
    </row>
    <row r="499">
      <c r="B499" s="54"/>
      <c r="D499" s="54"/>
      <c r="F499" s="54"/>
      <c r="I499" s="54"/>
    </row>
    <row r="500">
      <c r="B500" s="54"/>
      <c r="D500" s="54"/>
      <c r="F500" s="54"/>
      <c r="I500" s="54"/>
    </row>
    <row r="501">
      <c r="B501" s="54"/>
      <c r="D501" s="54"/>
      <c r="F501" s="54"/>
      <c r="I501" s="54"/>
    </row>
    <row r="502">
      <c r="B502" s="54"/>
      <c r="D502" s="54"/>
      <c r="F502" s="54"/>
      <c r="I502" s="54"/>
    </row>
    <row r="503">
      <c r="B503" s="54"/>
      <c r="D503" s="54"/>
      <c r="F503" s="54"/>
      <c r="I503" s="54"/>
    </row>
    <row r="504">
      <c r="B504" s="54"/>
      <c r="D504" s="54"/>
      <c r="F504" s="54"/>
      <c r="I504" s="54"/>
    </row>
    <row r="505">
      <c r="B505" s="54"/>
      <c r="D505" s="54"/>
      <c r="F505" s="54"/>
      <c r="I505" s="54"/>
    </row>
    <row r="506">
      <c r="B506" s="54"/>
      <c r="D506" s="54"/>
      <c r="F506" s="54"/>
      <c r="I506" s="54"/>
    </row>
    <row r="507">
      <c r="B507" s="54"/>
      <c r="D507" s="54"/>
      <c r="F507" s="54"/>
      <c r="I507" s="54"/>
    </row>
    <row r="508">
      <c r="B508" s="54"/>
      <c r="D508" s="54"/>
      <c r="F508" s="54"/>
      <c r="I508" s="54"/>
    </row>
    <row r="509">
      <c r="B509" s="54"/>
      <c r="D509" s="54"/>
      <c r="F509" s="54"/>
      <c r="I509" s="54"/>
    </row>
    <row r="510">
      <c r="B510" s="54"/>
      <c r="D510" s="54"/>
      <c r="F510" s="54"/>
      <c r="I510" s="54"/>
    </row>
    <row r="511">
      <c r="B511" s="54"/>
      <c r="D511" s="54"/>
      <c r="F511" s="54"/>
      <c r="I511" s="54"/>
    </row>
    <row r="512">
      <c r="B512" s="54"/>
      <c r="D512" s="54"/>
      <c r="F512" s="54"/>
      <c r="I512" s="54"/>
    </row>
    <row r="513">
      <c r="B513" s="54"/>
      <c r="D513" s="54"/>
      <c r="F513" s="54"/>
      <c r="I513" s="54"/>
    </row>
    <row r="514">
      <c r="B514" s="54"/>
      <c r="D514" s="54"/>
      <c r="F514" s="54"/>
      <c r="I514" s="54"/>
    </row>
    <row r="515">
      <c r="B515" s="54"/>
      <c r="D515" s="54"/>
      <c r="F515" s="54"/>
      <c r="I515" s="54"/>
    </row>
    <row r="516">
      <c r="B516" s="54"/>
      <c r="D516" s="54"/>
      <c r="F516" s="54"/>
      <c r="I516" s="54"/>
    </row>
    <row r="517">
      <c r="B517" s="54"/>
      <c r="D517" s="54"/>
      <c r="F517" s="54"/>
      <c r="I517" s="54"/>
    </row>
    <row r="518">
      <c r="B518" s="54"/>
      <c r="D518" s="54"/>
      <c r="F518" s="54"/>
      <c r="I518" s="54"/>
    </row>
    <row r="519">
      <c r="B519" s="54"/>
      <c r="D519" s="54"/>
      <c r="F519" s="54"/>
      <c r="I519" s="54"/>
    </row>
    <row r="520">
      <c r="B520" s="54"/>
      <c r="D520" s="54"/>
      <c r="F520" s="54"/>
      <c r="I520" s="54"/>
    </row>
    <row r="521">
      <c r="B521" s="54"/>
      <c r="D521" s="54"/>
      <c r="F521" s="54"/>
      <c r="I521" s="54"/>
    </row>
    <row r="522">
      <c r="B522" s="54"/>
      <c r="D522" s="54"/>
      <c r="F522" s="54"/>
      <c r="I522" s="54"/>
    </row>
    <row r="523">
      <c r="B523" s="54"/>
      <c r="D523" s="54"/>
      <c r="F523" s="54"/>
      <c r="I523" s="54"/>
    </row>
    <row r="524">
      <c r="B524" s="54"/>
      <c r="D524" s="54"/>
      <c r="F524" s="54"/>
      <c r="I524" s="54"/>
    </row>
    <row r="525">
      <c r="B525" s="54"/>
      <c r="D525" s="54"/>
      <c r="F525" s="54"/>
      <c r="I525" s="54"/>
    </row>
    <row r="526">
      <c r="B526" s="54"/>
      <c r="D526" s="54"/>
      <c r="F526" s="54"/>
      <c r="I526" s="54"/>
    </row>
    <row r="527">
      <c r="B527" s="54"/>
      <c r="D527" s="54"/>
      <c r="F527" s="54"/>
      <c r="I527" s="54"/>
    </row>
    <row r="528">
      <c r="B528" s="54"/>
      <c r="D528" s="54"/>
      <c r="F528" s="54"/>
      <c r="I528" s="54"/>
    </row>
    <row r="529">
      <c r="B529" s="54"/>
      <c r="D529" s="54"/>
      <c r="F529" s="54"/>
      <c r="I529" s="54"/>
    </row>
    <row r="530">
      <c r="B530" s="54"/>
      <c r="D530" s="54"/>
      <c r="F530" s="54"/>
      <c r="I530" s="54"/>
    </row>
    <row r="531">
      <c r="B531" s="54"/>
      <c r="D531" s="54"/>
      <c r="F531" s="54"/>
      <c r="I531" s="54"/>
    </row>
    <row r="532">
      <c r="B532" s="54"/>
      <c r="D532" s="54"/>
      <c r="F532" s="54"/>
      <c r="I532" s="54"/>
    </row>
    <row r="533">
      <c r="B533" s="54"/>
      <c r="D533" s="54"/>
      <c r="F533" s="54"/>
      <c r="I533" s="54"/>
    </row>
    <row r="534">
      <c r="B534" s="54"/>
      <c r="D534" s="54"/>
      <c r="F534" s="54"/>
      <c r="I534" s="54"/>
    </row>
    <row r="535">
      <c r="B535" s="54"/>
      <c r="D535" s="54"/>
      <c r="F535" s="54"/>
      <c r="I535" s="54"/>
    </row>
    <row r="536">
      <c r="B536" s="54"/>
      <c r="D536" s="54"/>
      <c r="F536" s="54"/>
      <c r="I536" s="54"/>
    </row>
    <row r="537">
      <c r="B537" s="54"/>
      <c r="D537" s="54"/>
      <c r="F537" s="54"/>
      <c r="I537" s="54"/>
    </row>
    <row r="538">
      <c r="B538" s="54"/>
      <c r="D538" s="54"/>
      <c r="F538" s="54"/>
      <c r="I538" s="54"/>
    </row>
    <row r="539">
      <c r="B539" s="54"/>
      <c r="D539" s="54"/>
      <c r="F539" s="54"/>
      <c r="I539" s="54"/>
    </row>
    <row r="540">
      <c r="B540" s="54"/>
      <c r="D540" s="54"/>
      <c r="F540" s="54"/>
      <c r="I540" s="54"/>
    </row>
    <row r="541">
      <c r="B541" s="54"/>
      <c r="D541" s="54"/>
      <c r="F541" s="54"/>
      <c r="I541" s="54"/>
    </row>
    <row r="542">
      <c r="B542" s="54"/>
      <c r="D542" s="54"/>
      <c r="F542" s="54"/>
      <c r="I542" s="54"/>
    </row>
    <row r="543">
      <c r="B543" s="54"/>
      <c r="D543" s="54"/>
      <c r="F543" s="54"/>
      <c r="I543" s="54"/>
    </row>
    <row r="544">
      <c r="B544" s="54"/>
      <c r="D544" s="54"/>
      <c r="F544" s="54"/>
      <c r="I544" s="54"/>
    </row>
    <row r="545">
      <c r="B545" s="54"/>
      <c r="D545" s="54"/>
      <c r="F545" s="54"/>
      <c r="I545" s="54"/>
    </row>
    <row r="546">
      <c r="B546" s="54"/>
      <c r="D546" s="54"/>
      <c r="F546" s="54"/>
      <c r="I546" s="54"/>
    </row>
    <row r="547">
      <c r="B547" s="54"/>
      <c r="D547" s="54"/>
      <c r="F547" s="54"/>
      <c r="I547" s="54"/>
    </row>
    <row r="548">
      <c r="B548" s="54"/>
      <c r="D548" s="54"/>
      <c r="F548" s="54"/>
      <c r="I548" s="54"/>
    </row>
    <row r="549">
      <c r="B549" s="54"/>
      <c r="D549" s="54"/>
      <c r="F549" s="54"/>
      <c r="I549" s="54"/>
    </row>
    <row r="550">
      <c r="B550" s="54"/>
      <c r="D550" s="54"/>
      <c r="F550" s="54"/>
      <c r="I550" s="54"/>
    </row>
    <row r="551">
      <c r="B551" s="54"/>
      <c r="D551" s="54"/>
      <c r="F551" s="54"/>
      <c r="I551" s="54"/>
    </row>
    <row r="552">
      <c r="B552" s="54"/>
      <c r="D552" s="54"/>
      <c r="F552" s="54"/>
      <c r="I552" s="54"/>
    </row>
    <row r="553">
      <c r="B553" s="54"/>
      <c r="D553" s="54"/>
      <c r="F553" s="54"/>
      <c r="I553" s="54"/>
    </row>
    <row r="554">
      <c r="B554" s="54"/>
      <c r="D554" s="54"/>
      <c r="F554" s="54"/>
      <c r="I554" s="54"/>
    </row>
    <row r="555">
      <c r="B555" s="54"/>
      <c r="D555" s="54"/>
      <c r="F555" s="54"/>
      <c r="I555" s="54"/>
    </row>
    <row r="556">
      <c r="B556" s="54"/>
      <c r="D556" s="54"/>
      <c r="F556" s="54"/>
      <c r="I556" s="54"/>
    </row>
    <row r="557">
      <c r="B557" s="54"/>
      <c r="D557" s="54"/>
      <c r="F557" s="54"/>
      <c r="I557" s="54"/>
    </row>
    <row r="558">
      <c r="B558" s="54"/>
      <c r="D558" s="54"/>
      <c r="F558" s="54"/>
      <c r="I558" s="54"/>
    </row>
    <row r="559">
      <c r="B559" s="54"/>
      <c r="D559" s="54"/>
      <c r="F559" s="54"/>
      <c r="I559" s="54"/>
    </row>
    <row r="560">
      <c r="B560" s="54"/>
      <c r="D560" s="54"/>
      <c r="F560" s="54"/>
      <c r="I560" s="54"/>
    </row>
    <row r="561">
      <c r="B561" s="54"/>
      <c r="D561" s="54"/>
      <c r="F561" s="54"/>
      <c r="I561" s="54"/>
    </row>
    <row r="562">
      <c r="B562" s="54"/>
      <c r="D562" s="54"/>
      <c r="F562" s="54"/>
      <c r="I562" s="54"/>
    </row>
    <row r="563">
      <c r="B563" s="54"/>
      <c r="D563" s="54"/>
      <c r="F563" s="54"/>
      <c r="I563" s="54"/>
    </row>
    <row r="564">
      <c r="B564" s="54"/>
      <c r="D564" s="54"/>
      <c r="F564" s="54"/>
      <c r="I564" s="54"/>
    </row>
    <row r="565">
      <c r="B565" s="54"/>
      <c r="D565" s="54"/>
      <c r="F565" s="54"/>
      <c r="I565" s="54"/>
    </row>
    <row r="566">
      <c r="B566" s="54"/>
      <c r="D566" s="54"/>
      <c r="F566" s="54"/>
      <c r="I566" s="54"/>
    </row>
    <row r="567">
      <c r="B567" s="54"/>
      <c r="D567" s="54"/>
      <c r="F567" s="54"/>
      <c r="I567" s="54"/>
    </row>
    <row r="568">
      <c r="B568" s="54"/>
      <c r="D568" s="54"/>
      <c r="F568" s="54"/>
      <c r="I568" s="54"/>
    </row>
    <row r="569">
      <c r="B569" s="54"/>
      <c r="D569" s="54"/>
      <c r="F569" s="54"/>
      <c r="I569" s="54"/>
    </row>
    <row r="570">
      <c r="B570" s="54"/>
      <c r="D570" s="54"/>
      <c r="F570" s="54"/>
      <c r="I570" s="54"/>
    </row>
    <row r="571">
      <c r="B571" s="54"/>
      <c r="D571" s="54"/>
      <c r="F571" s="54"/>
      <c r="I571" s="54"/>
    </row>
    <row r="572">
      <c r="B572" s="54"/>
      <c r="D572" s="54"/>
      <c r="F572" s="54"/>
      <c r="I572" s="54"/>
    </row>
    <row r="573">
      <c r="B573" s="54"/>
      <c r="D573" s="54"/>
      <c r="F573" s="54"/>
      <c r="I573" s="54"/>
    </row>
    <row r="574">
      <c r="B574" s="54"/>
      <c r="D574" s="54"/>
      <c r="F574" s="54"/>
      <c r="I574" s="54"/>
    </row>
    <row r="575">
      <c r="B575" s="54"/>
      <c r="D575" s="54"/>
      <c r="F575" s="54"/>
      <c r="I575" s="54"/>
    </row>
    <row r="576">
      <c r="B576" s="54"/>
      <c r="D576" s="54"/>
      <c r="F576" s="54"/>
      <c r="I576" s="54"/>
    </row>
    <row r="577">
      <c r="B577" s="54"/>
      <c r="D577" s="54"/>
      <c r="F577" s="54"/>
      <c r="I577" s="54"/>
    </row>
    <row r="578">
      <c r="B578" s="54"/>
      <c r="D578" s="54"/>
      <c r="F578" s="54"/>
      <c r="I578" s="54"/>
    </row>
    <row r="579">
      <c r="B579" s="54"/>
      <c r="D579" s="54"/>
      <c r="F579" s="54"/>
      <c r="I579" s="54"/>
    </row>
    <row r="580">
      <c r="B580" s="54"/>
      <c r="D580" s="54"/>
      <c r="F580" s="54"/>
      <c r="I580" s="54"/>
    </row>
    <row r="581">
      <c r="B581" s="54"/>
      <c r="D581" s="54"/>
      <c r="F581" s="54"/>
      <c r="I581" s="54"/>
    </row>
    <row r="582">
      <c r="B582" s="54"/>
      <c r="D582" s="54"/>
      <c r="F582" s="54"/>
      <c r="I582" s="54"/>
    </row>
    <row r="583">
      <c r="B583" s="54"/>
      <c r="D583" s="54"/>
      <c r="F583" s="54"/>
      <c r="I583" s="54"/>
    </row>
    <row r="584">
      <c r="B584" s="54"/>
      <c r="D584" s="54"/>
      <c r="F584" s="54"/>
      <c r="I584" s="54"/>
    </row>
    <row r="585">
      <c r="B585" s="54"/>
      <c r="D585" s="54"/>
      <c r="F585" s="54"/>
      <c r="I585" s="54"/>
    </row>
    <row r="586">
      <c r="B586" s="54"/>
      <c r="D586" s="54"/>
      <c r="F586" s="54"/>
      <c r="I586" s="54"/>
    </row>
    <row r="587">
      <c r="B587" s="54"/>
      <c r="D587" s="54"/>
      <c r="F587" s="54"/>
      <c r="I587" s="54"/>
    </row>
    <row r="588">
      <c r="B588" s="54"/>
      <c r="D588" s="54"/>
      <c r="F588" s="54"/>
      <c r="I588" s="54"/>
    </row>
    <row r="589">
      <c r="B589" s="54"/>
      <c r="D589" s="54"/>
      <c r="F589" s="54"/>
      <c r="I589" s="54"/>
    </row>
    <row r="590">
      <c r="B590" s="54"/>
      <c r="D590" s="54"/>
      <c r="F590" s="54"/>
      <c r="I590" s="54"/>
    </row>
    <row r="591">
      <c r="B591" s="54"/>
      <c r="D591" s="54"/>
      <c r="F591" s="54"/>
      <c r="I591" s="54"/>
    </row>
    <row r="592">
      <c r="B592" s="54"/>
      <c r="D592" s="54"/>
      <c r="F592" s="54"/>
      <c r="I592" s="54"/>
    </row>
    <row r="593">
      <c r="B593" s="54"/>
      <c r="D593" s="54"/>
      <c r="F593" s="54"/>
      <c r="I593" s="54"/>
    </row>
    <row r="594">
      <c r="B594" s="54"/>
      <c r="D594" s="54"/>
      <c r="F594" s="54"/>
      <c r="I594" s="54"/>
    </row>
    <row r="595">
      <c r="B595" s="54"/>
      <c r="D595" s="54"/>
      <c r="F595" s="54"/>
      <c r="I595" s="54"/>
    </row>
    <row r="596">
      <c r="B596" s="54"/>
      <c r="D596" s="54"/>
      <c r="F596" s="54"/>
      <c r="I596" s="54"/>
    </row>
    <row r="597">
      <c r="B597" s="54"/>
      <c r="D597" s="54"/>
      <c r="F597" s="54"/>
      <c r="I597" s="54"/>
    </row>
    <row r="598">
      <c r="B598" s="54"/>
      <c r="D598" s="54"/>
      <c r="F598" s="54"/>
      <c r="I598" s="54"/>
    </row>
    <row r="599">
      <c r="B599" s="54"/>
      <c r="D599" s="54"/>
      <c r="F599" s="54"/>
      <c r="I599" s="54"/>
    </row>
    <row r="600">
      <c r="B600" s="54"/>
      <c r="D600" s="54"/>
      <c r="F600" s="54"/>
      <c r="I600" s="54"/>
    </row>
    <row r="601">
      <c r="B601" s="54"/>
      <c r="D601" s="54"/>
      <c r="F601" s="54"/>
      <c r="I601" s="54"/>
    </row>
    <row r="602">
      <c r="B602" s="54"/>
      <c r="D602" s="54"/>
      <c r="F602" s="54"/>
      <c r="I602" s="54"/>
    </row>
    <row r="603">
      <c r="B603" s="54"/>
      <c r="D603" s="54"/>
      <c r="F603" s="54"/>
      <c r="I603" s="54"/>
    </row>
    <row r="604">
      <c r="B604" s="54"/>
      <c r="D604" s="54"/>
      <c r="F604" s="54"/>
      <c r="I604" s="54"/>
    </row>
    <row r="605">
      <c r="B605" s="54"/>
      <c r="D605" s="54"/>
      <c r="F605" s="54"/>
      <c r="I605" s="54"/>
    </row>
    <row r="606">
      <c r="B606" s="54"/>
      <c r="D606" s="54"/>
      <c r="F606" s="54"/>
      <c r="I606" s="54"/>
    </row>
    <row r="607">
      <c r="B607" s="54"/>
      <c r="D607" s="54"/>
      <c r="F607" s="54"/>
      <c r="I607" s="54"/>
    </row>
    <row r="608">
      <c r="B608" s="54"/>
      <c r="D608" s="54"/>
      <c r="F608" s="54"/>
      <c r="I608" s="54"/>
    </row>
    <row r="609">
      <c r="B609" s="54"/>
      <c r="D609" s="54"/>
      <c r="F609" s="54"/>
      <c r="I609" s="54"/>
    </row>
    <row r="610">
      <c r="B610" s="54"/>
      <c r="D610" s="54"/>
      <c r="F610" s="54"/>
      <c r="I610" s="54"/>
    </row>
    <row r="611">
      <c r="B611" s="54"/>
      <c r="D611" s="54"/>
      <c r="F611" s="54"/>
      <c r="I611" s="54"/>
    </row>
    <row r="612">
      <c r="B612" s="54"/>
      <c r="D612" s="54"/>
      <c r="F612" s="54"/>
      <c r="I612" s="54"/>
    </row>
    <row r="613">
      <c r="B613" s="54"/>
      <c r="D613" s="54"/>
      <c r="F613" s="54"/>
      <c r="I613" s="54"/>
    </row>
    <row r="614">
      <c r="B614" s="54"/>
      <c r="D614" s="54"/>
      <c r="F614" s="54"/>
      <c r="I614" s="54"/>
    </row>
    <row r="615">
      <c r="B615" s="54"/>
      <c r="D615" s="54"/>
      <c r="F615" s="54"/>
      <c r="I615" s="54"/>
    </row>
    <row r="616">
      <c r="B616" s="54"/>
      <c r="D616" s="54"/>
      <c r="F616" s="54"/>
      <c r="I616" s="54"/>
    </row>
    <row r="617">
      <c r="B617" s="54"/>
      <c r="D617" s="54"/>
      <c r="F617" s="54"/>
      <c r="I617" s="54"/>
    </row>
    <row r="618">
      <c r="B618" s="54"/>
      <c r="D618" s="54"/>
      <c r="F618" s="54"/>
      <c r="I618" s="54"/>
    </row>
    <row r="619">
      <c r="B619" s="54"/>
      <c r="D619" s="54"/>
      <c r="F619" s="54"/>
      <c r="I619" s="54"/>
    </row>
    <row r="620">
      <c r="B620" s="54"/>
      <c r="D620" s="54"/>
      <c r="F620" s="54"/>
      <c r="I620" s="54"/>
    </row>
    <row r="621">
      <c r="B621" s="54"/>
      <c r="D621" s="54"/>
      <c r="F621" s="54"/>
      <c r="I621" s="54"/>
    </row>
    <row r="622">
      <c r="B622" s="54"/>
      <c r="D622" s="54"/>
      <c r="F622" s="54"/>
      <c r="I622" s="54"/>
    </row>
    <row r="623">
      <c r="B623" s="54"/>
      <c r="D623" s="54"/>
      <c r="F623" s="54"/>
      <c r="I623" s="54"/>
    </row>
    <row r="624">
      <c r="B624" s="54"/>
      <c r="D624" s="54"/>
      <c r="F624" s="54"/>
      <c r="I624" s="54"/>
    </row>
    <row r="625">
      <c r="B625" s="54"/>
      <c r="D625" s="54"/>
      <c r="F625" s="54"/>
      <c r="I625" s="54"/>
    </row>
    <row r="626">
      <c r="B626" s="54"/>
      <c r="D626" s="54"/>
      <c r="F626" s="54"/>
      <c r="I626" s="54"/>
    </row>
    <row r="627">
      <c r="B627" s="54"/>
      <c r="D627" s="54"/>
      <c r="F627" s="54"/>
      <c r="I627" s="54"/>
    </row>
    <row r="628">
      <c r="B628" s="54"/>
      <c r="D628" s="54"/>
      <c r="F628" s="54"/>
      <c r="I628" s="54"/>
    </row>
    <row r="629">
      <c r="B629" s="54"/>
      <c r="D629" s="54"/>
      <c r="F629" s="54"/>
      <c r="I629" s="54"/>
    </row>
    <row r="630">
      <c r="B630" s="54"/>
      <c r="D630" s="54"/>
      <c r="F630" s="54"/>
      <c r="I630" s="54"/>
    </row>
    <row r="631">
      <c r="B631" s="54"/>
      <c r="D631" s="54"/>
      <c r="F631" s="54"/>
      <c r="I631" s="54"/>
    </row>
    <row r="632">
      <c r="B632" s="54"/>
      <c r="D632" s="54"/>
      <c r="F632" s="54"/>
      <c r="I632" s="54"/>
    </row>
    <row r="633">
      <c r="B633" s="54"/>
      <c r="D633" s="54"/>
      <c r="F633" s="54"/>
      <c r="I633" s="54"/>
    </row>
    <row r="634">
      <c r="B634" s="54"/>
      <c r="D634" s="54"/>
      <c r="F634" s="54"/>
      <c r="I634" s="54"/>
    </row>
    <row r="635">
      <c r="B635" s="54"/>
      <c r="D635" s="54"/>
      <c r="F635" s="54"/>
      <c r="I635" s="54"/>
    </row>
    <row r="636">
      <c r="B636" s="54"/>
      <c r="D636" s="54"/>
      <c r="F636" s="54"/>
      <c r="I636" s="54"/>
    </row>
    <row r="637">
      <c r="B637" s="54"/>
      <c r="D637" s="54"/>
      <c r="F637" s="54"/>
      <c r="I637" s="54"/>
    </row>
    <row r="638">
      <c r="B638" s="54"/>
      <c r="D638" s="54"/>
      <c r="F638" s="54"/>
      <c r="I638" s="54"/>
    </row>
    <row r="639">
      <c r="B639" s="54"/>
      <c r="D639" s="54"/>
      <c r="F639" s="54"/>
      <c r="I639" s="54"/>
    </row>
    <row r="640">
      <c r="B640" s="54"/>
      <c r="D640" s="54"/>
      <c r="F640" s="54"/>
      <c r="I640" s="54"/>
    </row>
    <row r="641">
      <c r="B641" s="54"/>
      <c r="D641" s="54"/>
      <c r="F641" s="54"/>
      <c r="I641" s="54"/>
    </row>
    <row r="642">
      <c r="B642" s="54"/>
      <c r="D642" s="54"/>
      <c r="F642" s="54"/>
      <c r="I642" s="54"/>
    </row>
    <row r="643">
      <c r="B643" s="54"/>
      <c r="D643" s="54"/>
      <c r="F643" s="54"/>
      <c r="I643" s="54"/>
    </row>
    <row r="644">
      <c r="B644" s="54"/>
      <c r="D644" s="54"/>
      <c r="F644" s="54"/>
      <c r="I644" s="54"/>
    </row>
    <row r="645">
      <c r="B645" s="54"/>
      <c r="D645" s="54"/>
      <c r="F645" s="54"/>
      <c r="I645" s="54"/>
    </row>
    <row r="646">
      <c r="B646" s="54"/>
      <c r="D646" s="54"/>
      <c r="F646" s="54"/>
      <c r="I646" s="54"/>
    </row>
    <row r="647">
      <c r="B647" s="54"/>
      <c r="D647" s="54"/>
      <c r="F647" s="54"/>
      <c r="I647" s="54"/>
    </row>
    <row r="648">
      <c r="B648" s="54"/>
      <c r="D648" s="54"/>
      <c r="F648" s="54"/>
      <c r="I648" s="54"/>
    </row>
    <row r="649">
      <c r="B649" s="54"/>
      <c r="D649" s="54"/>
      <c r="F649" s="54"/>
      <c r="I649" s="54"/>
    </row>
    <row r="650">
      <c r="B650" s="54"/>
      <c r="D650" s="54"/>
      <c r="F650" s="54"/>
      <c r="I650" s="54"/>
    </row>
    <row r="651">
      <c r="B651" s="54"/>
      <c r="D651" s="54"/>
      <c r="F651" s="54"/>
      <c r="I651" s="54"/>
    </row>
    <row r="652">
      <c r="B652" s="54"/>
      <c r="D652" s="54"/>
      <c r="F652" s="54"/>
      <c r="I652" s="54"/>
    </row>
    <row r="653">
      <c r="B653" s="54"/>
      <c r="D653" s="54"/>
      <c r="F653" s="54"/>
      <c r="I653" s="54"/>
    </row>
    <row r="654">
      <c r="B654" s="54"/>
      <c r="D654" s="54"/>
      <c r="F654" s="54"/>
      <c r="I654" s="54"/>
    </row>
    <row r="655">
      <c r="B655" s="54"/>
      <c r="D655" s="54"/>
      <c r="F655" s="54"/>
      <c r="I655" s="54"/>
    </row>
    <row r="656">
      <c r="B656" s="54"/>
      <c r="D656" s="54"/>
      <c r="F656" s="54"/>
      <c r="I656" s="54"/>
    </row>
    <row r="657">
      <c r="B657" s="54"/>
      <c r="D657" s="54"/>
      <c r="F657" s="54"/>
      <c r="I657" s="54"/>
    </row>
    <row r="658">
      <c r="B658" s="54"/>
      <c r="D658" s="54"/>
      <c r="F658" s="54"/>
      <c r="I658" s="54"/>
    </row>
    <row r="659">
      <c r="B659" s="54"/>
      <c r="D659" s="54"/>
      <c r="F659" s="54"/>
      <c r="I659" s="54"/>
    </row>
    <row r="660">
      <c r="B660" s="54"/>
      <c r="D660" s="54"/>
      <c r="F660" s="54"/>
      <c r="I660" s="54"/>
    </row>
    <row r="661">
      <c r="B661" s="54"/>
      <c r="D661" s="54"/>
      <c r="F661" s="54"/>
      <c r="I661" s="54"/>
    </row>
    <row r="662">
      <c r="B662" s="54"/>
      <c r="D662" s="54"/>
      <c r="F662" s="54"/>
      <c r="I662" s="54"/>
    </row>
    <row r="663">
      <c r="B663" s="54"/>
      <c r="D663" s="54"/>
      <c r="F663" s="54"/>
      <c r="I663" s="54"/>
    </row>
    <row r="664">
      <c r="B664" s="54"/>
      <c r="D664" s="54"/>
      <c r="F664" s="54"/>
      <c r="I664" s="54"/>
    </row>
    <row r="665">
      <c r="B665" s="54"/>
      <c r="D665" s="54"/>
      <c r="F665" s="54"/>
      <c r="I665" s="54"/>
    </row>
    <row r="666">
      <c r="B666" s="54"/>
      <c r="D666" s="54"/>
      <c r="F666" s="54"/>
      <c r="I666" s="54"/>
    </row>
    <row r="667">
      <c r="B667" s="54"/>
      <c r="D667" s="54"/>
      <c r="F667" s="54"/>
      <c r="I667" s="54"/>
    </row>
    <row r="668">
      <c r="B668" s="54"/>
      <c r="D668" s="54"/>
      <c r="F668" s="54"/>
      <c r="I668" s="54"/>
    </row>
    <row r="669">
      <c r="B669" s="54"/>
      <c r="D669" s="54"/>
      <c r="F669" s="54"/>
      <c r="I669" s="54"/>
    </row>
    <row r="670">
      <c r="B670" s="54"/>
      <c r="D670" s="54"/>
      <c r="F670" s="54"/>
      <c r="I670" s="54"/>
    </row>
    <row r="671">
      <c r="B671" s="54"/>
      <c r="D671" s="54"/>
      <c r="F671" s="54"/>
      <c r="I671" s="54"/>
    </row>
    <row r="672">
      <c r="B672" s="54"/>
      <c r="D672" s="54"/>
      <c r="F672" s="54"/>
      <c r="I672" s="54"/>
    </row>
    <row r="673">
      <c r="B673" s="54"/>
      <c r="D673" s="54"/>
      <c r="F673" s="54"/>
      <c r="I673" s="54"/>
    </row>
    <row r="674">
      <c r="B674" s="54"/>
      <c r="D674" s="54"/>
      <c r="F674" s="54"/>
      <c r="I674" s="54"/>
    </row>
    <row r="675">
      <c r="B675" s="54"/>
      <c r="D675" s="54"/>
      <c r="F675" s="54"/>
      <c r="I675" s="54"/>
    </row>
    <row r="676">
      <c r="B676" s="54"/>
      <c r="D676" s="54"/>
      <c r="F676" s="54"/>
      <c r="I676" s="54"/>
    </row>
    <row r="677">
      <c r="B677" s="54"/>
      <c r="D677" s="54"/>
      <c r="F677" s="54"/>
      <c r="I677" s="54"/>
    </row>
    <row r="678">
      <c r="B678" s="54"/>
      <c r="D678" s="54"/>
      <c r="F678" s="54"/>
      <c r="I678" s="54"/>
    </row>
    <row r="679">
      <c r="B679" s="54"/>
      <c r="D679" s="54"/>
      <c r="F679" s="54"/>
      <c r="I679" s="54"/>
    </row>
    <row r="680">
      <c r="B680" s="54"/>
      <c r="D680" s="54"/>
      <c r="F680" s="54"/>
      <c r="I680" s="54"/>
    </row>
    <row r="681">
      <c r="B681" s="54"/>
      <c r="D681" s="54"/>
      <c r="F681" s="54"/>
      <c r="I681" s="54"/>
    </row>
    <row r="682">
      <c r="B682" s="54"/>
      <c r="D682" s="54"/>
      <c r="F682" s="54"/>
      <c r="I682" s="54"/>
    </row>
    <row r="683">
      <c r="B683" s="54"/>
      <c r="D683" s="54"/>
      <c r="F683" s="54"/>
      <c r="I683" s="54"/>
    </row>
    <row r="684">
      <c r="B684" s="54"/>
      <c r="D684" s="54"/>
      <c r="F684" s="54"/>
      <c r="I684" s="54"/>
    </row>
    <row r="685">
      <c r="B685" s="54"/>
      <c r="D685" s="54"/>
      <c r="F685" s="54"/>
      <c r="I685" s="54"/>
    </row>
    <row r="686">
      <c r="B686" s="54"/>
      <c r="D686" s="54"/>
      <c r="F686" s="54"/>
      <c r="I686" s="54"/>
    </row>
    <row r="687">
      <c r="B687" s="54"/>
      <c r="D687" s="54"/>
      <c r="F687" s="54"/>
      <c r="I687" s="54"/>
    </row>
    <row r="688">
      <c r="B688" s="54"/>
      <c r="D688" s="54"/>
      <c r="F688" s="54"/>
      <c r="I688" s="54"/>
    </row>
    <row r="689">
      <c r="B689" s="54"/>
      <c r="D689" s="54"/>
      <c r="F689" s="54"/>
      <c r="I689" s="54"/>
    </row>
    <row r="690">
      <c r="B690" s="54"/>
      <c r="D690" s="54"/>
      <c r="F690" s="54"/>
      <c r="I690" s="54"/>
    </row>
    <row r="691">
      <c r="B691" s="54"/>
      <c r="D691" s="54"/>
      <c r="F691" s="54"/>
      <c r="I691" s="54"/>
    </row>
    <row r="692">
      <c r="B692" s="54"/>
      <c r="D692" s="54"/>
      <c r="F692" s="54"/>
      <c r="I692" s="54"/>
    </row>
    <row r="693">
      <c r="B693" s="54"/>
      <c r="D693" s="54"/>
      <c r="F693" s="54"/>
      <c r="I693" s="54"/>
    </row>
    <row r="694">
      <c r="B694" s="54"/>
      <c r="D694" s="54"/>
      <c r="F694" s="54"/>
      <c r="I694" s="54"/>
    </row>
    <row r="695">
      <c r="B695" s="54"/>
      <c r="D695" s="54"/>
      <c r="F695" s="54"/>
      <c r="I695" s="54"/>
    </row>
    <row r="696">
      <c r="B696" s="54"/>
      <c r="D696" s="54"/>
      <c r="F696" s="54"/>
      <c r="I696" s="54"/>
    </row>
    <row r="697">
      <c r="B697" s="54"/>
      <c r="D697" s="54"/>
      <c r="F697" s="54"/>
      <c r="I697" s="54"/>
    </row>
    <row r="698">
      <c r="B698" s="54"/>
      <c r="D698" s="54"/>
      <c r="F698" s="54"/>
      <c r="I698" s="54"/>
    </row>
    <row r="699">
      <c r="B699" s="54"/>
      <c r="D699" s="54"/>
      <c r="F699" s="54"/>
      <c r="I699" s="54"/>
    </row>
    <row r="700">
      <c r="B700" s="54"/>
      <c r="D700" s="54"/>
      <c r="F700" s="54"/>
      <c r="I700" s="54"/>
    </row>
    <row r="701">
      <c r="B701" s="54"/>
      <c r="D701" s="54"/>
      <c r="F701" s="54"/>
      <c r="I701" s="54"/>
    </row>
    <row r="702">
      <c r="B702" s="54"/>
      <c r="D702" s="54"/>
      <c r="F702" s="54"/>
      <c r="I702" s="54"/>
    </row>
    <row r="703">
      <c r="B703" s="54"/>
      <c r="D703" s="54"/>
      <c r="F703" s="54"/>
      <c r="I703" s="54"/>
    </row>
    <row r="704">
      <c r="B704" s="54"/>
      <c r="D704" s="54"/>
      <c r="F704" s="54"/>
      <c r="I704" s="54"/>
    </row>
    <row r="705">
      <c r="B705" s="54"/>
      <c r="D705" s="54"/>
      <c r="F705" s="54"/>
      <c r="I705" s="54"/>
    </row>
    <row r="706">
      <c r="B706" s="54"/>
      <c r="D706" s="54"/>
      <c r="F706" s="54"/>
      <c r="I706" s="54"/>
    </row>
    <row r="707">
      <c r="B707" s="54"/>
      <c r="D707" s="54"/>
      <c r="F707" s="54"/>
      <c r="I707" s="54"/>
    </row>
    <row r="708">
      <c r="B708" s="54"/>
      <c r="D708" s="54"/>
      <c r="F708" s="54"/>
      <c r="I708" s="54"/>
    </row>
    <row r="709">
      <c r="B709" s="54"/>
      <c r="D709" s="54"/>
      <c r="F709" s="54"/>
      <c r="I709" s="54"/>
    </row>
    <row r="710">
      <c r="B710" s="54"/>
      <c r="D710" s="54"/>
      <c r="F710" s="54"/>
      <c r="I710" s="54"/>
    </row>
    <row r="711">
      <c r="B711" s="54"/>
      <c r="D711" s="54"/>
      <c r="F711" s="54"/>
      <c r="I711" s="54"/>
    </row>
    <row r="712">
      <c r="B712" s="54"/>
      <c r="D712" s="54"/>
      <c r="F712" s="54"/>
      <c r="I712" s="54"/>
    </row>
    <row r="713">
      <c r="B713" s="54"/>
      <c r="D713" s="54"/>
      <c r="F713" s="54"/>
      <c r="I713" s="54"/>
    </row>
    <row r="714">
      <c r="B714" s="54"/>
      <c r="D714" s="54"/>
      <c r="F714" s="54"/>
      <c r="I714" s="54"/>
    </row>
    <row r="715">
      <c r="B715" s="54"/>
      <c r="D715" s="54"/>
      <c r="F715" s="54"/>
      <c r="I715" s="54"/>
    </row>
    <row r="716">
      <c r="B716" s="54"/>
      <c r="D716" s="54"/>
      <c r="F716" s="54"/>
      <c r="I716" s="54"/>
    </row>
    <row r="717">
      <c r="B717" s="54"/>
      <c r="D717" s="54"/>
      <c r="F717" s="54"/>
      <c r="I717" s="54"/>
    </row>
    <row r="718">
      <c r="B718" s="54"/>
      <c r="D718" s="54"/>
      <c r="F718" s="54"/>
      <c r="I718" s="54"/>
    </row>
    <row r="719">
      <c r="B719" s="54"/>
      <c r="D719" s="54"/>
      <c r="F719" s="54"/>
      <c r="I719" s="54"/>
    </row>
    <row r="720">
      <c r="B720" s="54"/>
      <c r="D720" s="54"/>
      <c r="F720" s="54"/>
      <c r="I720" s="54"/>
    </row>
    <row r="721">
      <c r="B721" s="54"/>
      <c r="D721" s="54"/>
      <c r="F721" s="54"/>
      <c r="I721" s="54"/>
    </row>
    <row r="722">
      <c r="B722" s="54"/>
      <c r="D722" s="54"/>
      <c r="F722" s="54"/>
      <c r="I722" s="54"/>
    </row>
    <row r="723">
      <c r="B723" s="54"/>
      <c r="D723" s="54"/>
      <c r="F723" s="54"/>
      <c r="I723" s="54"/>
    </row>
    <row r="724">
      <c r="B724" s="54"/>
      <c r="D724" s="54"/>
      <c r="F724" s="54"/>
      <c r="I724" s="54"/>
    </row>
    <row r="725">
      <c r="B725" s="54"/>
      <c r="D725" s="54"/>
      <c r="F725" s="54"/>
      <c r="I725" s="54"/>
    </row>
    <row r="726">
      <c r="B726" s="54"/>
      <c r="D726" s="54"/>
      <c r="F726" s="54"/>
      <c r="I726" s="54"/>
    </row>
    <row r="727">
      <c r="B727" s="54"/>
      <c r="D727" s="54"/>
      <c r="F727" s="54"/>
      <c r="I727" s="54"/>
    </row>
    <row r="728">
      <c r="B728" s="54"/>
      <c r="D728" s="54"/>
      <c r="F728" s="54"/>
      <c r="I728" s="54"/>
    </row>
    <row r="729">
      <c r="B729" s="54"/>
      <c r="D729" s="54"/>
      <c r="F729" s="54"/>
      <c r="I729" s="54"/>
    </row>
    <row r="730">
      <c r="B730" s="54"/>
      <c r="D730" s="54"/>
      <c r="F730" s="54"/>
      <c r="I730" s="54"/>
    </row>
    <row r="731">
      <c r="B731" s="54"/>
      <c r="D731" s="54"/>
      <c r="F731" s="54"/>
      <c r="I731" s="54"/>
    </row>
    <row r="732">
      <c r="B732" s="54"/>
      <c r="D732" s="54"/>
      <c r="F732" s="54"/>
      <c r="I732" s="54"/>
    </row>
    <row r="733">
      <c r="B733" s="54"/>
      <c r="D733" s="54"/>
      <c r="F733" s="54"/>
      <c r="I733" s="54"/>
    </row>
    <row r="734">
      <c r="B734" s="54"/>
      <c r="D734" s="54"/>
      <c r="F734" s="54"/>
      <c r="I734" s="54"/>
    </row>
    <row r="735">
      <c r="B735" s="54"/>
      <c r="D735" s="54"/>
      <c r="F735" s="54"/>
      <c r="I735" s="54"/>
    </row>
    <row r="736">
      <c r="B736" s="54"/>
      <c r="D736" s="54"/>
      <c r="F736" s="54"/>
      <c r="I736" s="54"/>
    </row>
    <row r="737">
      <c r="B737" s="54"/>
      <c r="D737" s="54"/>
      <c r="F737" s="54"/>
      <c r="I737" s="54"/>
    </row>
    <row r="738">
      <c r="B738" s="54"/>
      <c r="D738" s="54"/>
      <c r="F738" s="54"/>
      <c r="I738" s="54"/>
    </row>
    <row r="739">
      <c r="B739" s="54"/>
      <c r="D739" s="54"/>
      <c r="F739" s="54"/>
      <c r="I739" s="54"/>
    </row>
    <row r="740">
      <c r="B740" s="54"/>
      <c r="D740" s="54"/>
      <c r="F740" s="54"/>
      <c r="I740" s="54"/>
    </row>
    <row r="741">
      <c r="B741" s="54"/>
      <c r="D741" s="54"/>
      <c r="F741" s="54"/>
      <c r="I741" s="54"/>
    </row>
    <row r="742">
      <c r="B742" s="54"/>
      <c r="D742" s="54"/>
      <c r="F742" s="54"/>
      <c r="I742" s="54"/>
    </row>
    <row r="743">
      <c r="B743" s="54"/>
      <c r="D743" s="54"/>
      <c r="F743" s="54"/>
      <c r="I743" s="54"/>
    </row>
    <row r="744">
      <c r="B744" s="54"/>
      <c r="D744" s="54"/>
      <c r="F744" s="54"/>
      <c r="I744" s="54"/>
    </row>
    <row r="745">
      <c r="B745" s="54"/>
      <c r="D745" s="54"/>
      <c r="F745" s="54"/>
      <c r="I745" s="54"/>
    </row>
    <row r="746">
      <c r="B746" s="54"/>
      <c r="D746" s="54"/>
      <c r="F746" s="54"/>
      <c r="I746" s="54"/>
    </row>
    <row r="747">
      <c r="B747" s="54"/>
      <c r="D747" s="54"/>
      <c r="F747" s="54"/>
      <c r="I747" s="54"/>
    </row>
    <row r="748">
      <c r="B748" s="54"/>
      <c r="D748" s="54"/>
      <c r="F748" s="54"/>
      <c r="I748" s="54"/>
    </row>
    <row r="749">
      <c r="B749" s="54"/>
      <c r="D749" s="54"/>
      <c r="F749" s="54"/>
      <c r="I749" s="54"/>
    </row>
    <row r="750">
      <c r="B750" s="54"/>
      <c r="D750" s="54"/>
      <c r="F750" s="54"/>
      <c r="I750" s="54"/>
    </row>
    <row r="751">
      <c r="B751" s="54"/>
      <c r="D751" s="54"/>
      <c r="F751" s="54"/>
      <c r="I751" s="54"/>
    </row>
    <row r="752">
      <c r="B752" s="54"/>
      <c r="D752" s="54"/>
      <c r="F752" s="54"/>
      <c r="I752" s="54"/>
    </row>
    <row r="753">
      <c r="B753" s="54"/>
      <c r="D753" s="54"/>
      <c r="F753" s="54"/>
      <c r="I753" s="54"/>
    </row>
    <row r="754">
      <c r="B754" s="54"/>
      <c r="D754" s="54"/>
      <c r="F754" s="54"/>
      <c r="I754" s="54"/>
    </row>
    <row r="755">
      <c r="B755" s="54"/>
      <c r="D755" s="54"/>
      <c r="F755" s="54"/>
      <c r="I755" s="54"/>
    </row>
    <row r="756">
      <c r="B756" s="54"/>
      <c r="D756" s="54"/>
      <c r="F756" s="54"/>
      <c r="I756" s="54"/>
    </row>
    <row r="757">
      <c r="B757" s="54"/>
      <c r="D757" s="54"/>
      <c r="F757" s="54"/>
      <c r="I757" s="54"/>
    </row>
    <row r="758">
      <c r="B758" s="54"/>
      <c r="D758" s="54"/>
      <c r="F758" s="54"/>
      <c r="I758" s="54"/>
    </row>
    <row r="759">
      <c r="B759" s="54"/>
      <c r="D759" s="54"/>
      <c r="F759" s="54"/>
      <c r="I759" s="54"/>
    </row>
    <row r="760">
      <c r="B760" s="54"/>
      <c r="D760" s="54"/>
      <c r="F760" s="54"/>
      <c r="I760" s="54"/>
    </row>
    <row r="761">
      <c r="B761" s="54"/>
      <c r="D761" s="54"/>
      <c r="F761" s="54"/>
      <c r="I761" s="54"/>
    </row>
    <row r="762">
      <c r="B762" s="54"/>
      <c r="D762" s="54"/>
      <c r="F762" s="54"/>
      <c r="I762" s="54"/>
    </row>
    <row r="763">
      <c r="B763" s="54"/>
      <c r="D763" s="54"/>
      <c r="F763" s="54"/>
      <c r="I763" s="54"/>
    </row>
    <row r="764">
      <c r="B764" s="54"/>
      <c r="D764" s="54"/>
      <c r="F764" s="54"/>
      <c r="I764" s="54"/>
    </row>
    <row r="765">
      <c r="B765" s="54"/>
      <c r="D765" s="54"/>
      <c r="F765" s="54"/>
      <c r="I765" s="54"/>
    </row>
    <row r="766">
      <c r="B766" s="54"/>
      <c r="D766" s="54"/>
      <c r="F766" s="54"/>
      <c r="I766" s="54"/>
    </row>
    <row r="767">
      <c r="B767" s="54"/>
      <c r="D767" s="54"/>
      <c r="F767" s="54"/>
      <c r="I767" s="54"/>
    </row>
    <row r="768">
      <c r="B768" s="54"/>
      <c r="D768" s="54"/>
      <c r="F768" s="54"/>
      <c r="I768" s="54"/>
    </row>
    <row r="769">
      <c r="B769" s="54"/>
      <c r="D769" s="54"/>
      <c r="F769" s="54"/>
      <c r="I769" s="54"/>
    </row>
    <row r="770">
      <c r="B770" s="54"/>
      <c r="D770" s="54"/>
      <c r="F770" s="54"/>
      <c r="I770" s="54"/>
    </row>
    <row r="771">
      <c r="B771" s="54"/>
      <c r="D771" s="54"/>
      <c r="F771" s="54"/>
      <c r="I771" s="54"/>
    </row>
    <row r="772">
      <c r="B772" s="54"/>
      <c r="D772" s="54"/>
      <c r="F772" s="54"/>
      <c r="I772" s="54"/>
    </row>
    <row r="773">
      <c r="B773" s="54"/>
      <c r="D773" s="54"/>
      <c r="F773" s="54"/>
      <c r="I773" s="54"/>
    </row>
    <row r="774">
      <c r="B774" s="54"/>
      <c r="D774" s="54"/>
      <c r="F774" s="54"/>
      <c r="I774" s="54"/>
    </row>
    <row r="775">
      <c r="B775" s="54"/>
      <c r="D775" s="54"/>
      <c r="F775" s="54"/>
      <c r="I775" s="54"/>
    </row>
    <row r="776">
      <c r="B776" s="54"/>
      <c r="D776" s="54"/>
      <c r="F776" s="54"/>
      <c r="I776" s="54"/>
    </row>
    <row r="777">
      <c r="B777" s="54"/>
      <c r="D777" s="54"/>
      <c r="F777" s="54"/>
      <c r="I777" s="54"/>
    </row>
    <row r="778">
      <c r="B778" s="54"/>
      <c r="D778" s="54"/>
      <c r="F778" s="54"/>
      <c r="I778" s="54"/>
    </row>
    <row r="779">
      <c r="B779" s="54"/>
      <c r="D779" s="54"/>
      <c r="F779" s="54"/>
      <c r="I779" s="54"/>
    </row>
    <row r="780">
      <c r="B780" s="54"/>
      <c r="D780" s="54"/>
      <c r="F780" s="54"/>
      <c r="I780" s="54"/>
    </row>
    <row r="781">
      <c r="B781" s="54"/>
      <c r="D781" s="54"/>
      <c r="F781" s="54"/>
      <c r="I781" s="54"/>
    </row>
    <row r="782">
      <c r="B782" s="54"/>
      <c r="D782" s="54"/>
      <c r="F782" s="54"/>
      <c r="I782" s="54"/>
    </row>
    <row r="783">
      <c r="B783" s="54"/>
      <c r="D783" s="54"/>
      <c r="F783" s="54"/>
      <c r="I783" s="54"/>
    </row>
    <row r="784">
      <c r="B784" s="54"/>
      <c r="D784" s="54"/>
      <c r="F784" s="54"/>
      <c r="I784" s="54"/>
    </row>
    <row r="785">
      <c r="B785" s="54"/>
      <c r="D785" s="54"/>
      <c r="F785" s="54"/>
      <c r="I785" s="54"/>
    </row>
    <row r="786">
      <c r="B786" s="54"/>
      <c r="D786" s="54"/>
      <c r="F786" s="54"/>
      <c r="I786" s="54"/>
    </row>
    <row r="787">
      <c r="B787" s="54"/>
      <c r="D787" s="54"/>
      <c r="F787" s="54"/>
      <c r="I787" s="54"/>
    </row>
    <row r="788">
      <c r="B788" s="54"/>
      <c r="D788" s="54"/>
      <c r="F788" s="54"/>
      <c r="I788" s="54"/>
    </row>
    <row r="789">
      <c r="B789" s="54"/>
      <c r="D789" s="54"/>
      <c r="F789" s="54"/>
      <c r="I789" s="54"/>
    </row>
    <row r="790">
      <c r="B790" s="54"/>
      <c r="D790" s="54"/>
      <c r="F790" s="54"/>
      <c r="I790" s="54"/>
    </row>
    <row r="791">
      <c r="B791" s="54"/>
      <c r="D791" s="54"/>
      <c r="F791" s="54"/>
      <c r="I791" s="54"/>
    </row>
    <row r="792">
      <c r="B792" s="54"/>
      <c r="D792" s="54"/>
      <c r="F792" s="54"/>
      <c r="I792" s="54"/>
    </row>
    <row r="793">
      <c r="B793" s="54"/>
      <c r="D793" s="54"/>
      <c r="F793" s="54"/>
      <c r="I793" s="54"/>
    </row>
    <row r="794">
      <c r="B794" s="54"/>
      <c r="D794" s="54"/>
      <c r="F794" s="54"/>
      <c r="I794" s="54"/>
    </row>
    <row r="795">
      <c r="B795" s="54"/>
      <c r="D795" s="54"/>
      <c r="F795" s="54"/>
      <c r="I795" s="54"/>
    </row>
    <row r="796">
      <c r="B796" s="54"/>
      <c r="D796" s="54"/>
      <c r="F796" s="54"/>
      <c r="I796" s="54"/>
    </row>
    <row r="797">
      <c r="B797" s="54"/>
      <c r="D797" s="54"/>
      <c r="F797" s="54"/>
      <c r="I797" s="54"/>
    </row>
    <row r="798">
      <c r="B798" s="54"/>
      <c r="D798" s="54"/>
      <c r="F798" s="54"/>
      <c r="I798" s="54"/>
    </row>
    <row r="799">
      <c r="B799" s="54"/>
      <c r="D799" s="54"/>
      <c r="F799" s="54"/>
      <c r="I799" s="54"/>
    </row>
    <row r="800">
      <c r="B800" s="54"/>
      <c r="D800" s="54"/>
      <c r="F800" s="54"/>
      <c r="I800" s="54"/>
    </row>
    <row r="801">
      <c r="B801" s="54"/>
      <c r="D801" s="54"/>
      <c r="F801" s="54"/>
      <c r="I801" s="54"/>
    </row>
    <row r="802">
      <c r="B802" s="54"/>
      <c r="D802" s="54"/>
      <c r="F802" s="54"/>
      <c r="I802" s="54"/>
    </row>
    <row r="803">
      <c r="B803" s="54"/>
      <c r="D803" s="54"/>
      <c r="F803" s="54"/>
      <c r="I803" s="54"/>
    </row>
    <row r="804">
      <c r="B804" s="54"/>
      <c r="D804" s="54"/>
      <c r="F804" s="54"/>
      <c r="I804" s="54"/>
    </row>
    <row r="805">
      <c r="B805" s="54"/>
      <c r="D805" s="54"/>
      <c r="F805" s="54"/>
      <c r="I805" s="54"/>
    </row>
    <row r="806">
      <c r="B806" s="54"/>
      <c r="D806" s="54"/>
      <c r="F806" s="54"/>
      <c r="I806" s="54"/>
    </row>
    <row r="807">
      <c r="B807" s="54"/>
      <c r="D807" s="54"/>
      <c r="F807" s="54"/>
      <c r="I807" s="54"/>
    </row>
    <row r="808">
      <c r="B808" s="54"/>
      <c r="D808" s="54"/>
      <c r="F808" s="54"/>
      <c r="I808" s="54"/>
    </row>
    <row r="809">
      <c r="B809" s="54"/>
      <c r="D809" s="54"/>
      <c r="F809" s="54"/>
      <c r="I809" s="54"/>
    </row>
    <row r="810">
      <c r="B810" s="54"/>
      <c r="D810" s="54"/>
      <c r="F810" s="54"/>
      <c r="I810" s="54"/>
    </row>
    <row r="811">
      <c r="B811" s="54"/>
      <c r="D811" s="54"/>
      <c r="F811" s="54"/>
      <c r="I811" s="54"/>
    </row>
    <row r="812">
      <c r="B812" s="54"/>
      <c r="D812" s="54"/>
      <c r="F812" s="54"/>
      <c r="I812" s="54"/>
    </row>
    <row r="813">
      <c r="B813" s="54"/>
      <c r="D813" s="54"/>
      <c r="F813" s="54"/>
      <c r="I813" s="54"/>
    </row>
    <row r="814">
      <c r="B814" s="54"/>
      <c r="D814" s="54"/>
      <c r="F814" s="54"/>
      <c r="I814" s="54"/>
    </row>
    <row r="815">
      <c r="B815" s="54"/>
      <c r="D815" s="54"/>
      <c r="F815" s="54"/>
      <c r="I815" s="54"/>
    </row>
    <row r="816">
      <c r="B816" s="54"/>
      <c r="D816" s="54"/>
      <c r="F816" s="54"/>
      <c r="I816" s="54"/>
    </row>
    <row r="817">
      <c r="B817" s="54"/>
      <c r="D817" s="54"/>
      <c r="F817" s="54"/>
      <c r="I817" s="54"/>
    </row>
    <row r="818">
      <c r="B818" s="54"/>
      <c r="D818" s="54"/>
      <c r="F818" s="54"/>
      <c r="I818" s="54"/>
    </row>
    <row r="819">
      <c r="B819" s="54"/>
      <c r="D819" s="54"/>
      <c r="F819" s="54"/>
      <c r="I819" s="54"/>
    </row>
    <row r="820">
      <c r="B820" s="54"/>
      <c r="D820" s="54"/>
      <c r="F820" s="54"/>
      <c r="I820" s="54"/>
    </row>
    <row r="821">
      <c r="B821" s="54"/>
      <c r="D821" s="54"/>
      <c r="F821" s="54"/>
      <c r="I821" s="54"/>
    </row>
    <row r="822">
      <c r="B822" s="54"/>
      <c r="D822" s="54"/>
      <c r="F822" s="54"/>
      <c r="I822" s="54"/>
    </row>
    <row r="823">
      <c r="B823" s="54"/>
      <c r="D823" s="54"/>
      <c r="F823" s="54"/>
      <c r="I823" s="54"/>
    </row>
    <row r="824">
      <c r="B824" s="54"/>
      <c r="D824" s="54"/>
      <c r="F824" s="54"/>
      <c r="I824" s="54"/>
    </row>
    <row r="825">
      <c r="B825" s="54"/>
      <c r="D825" s="54"/>
      <c r="F825" s="54"/>
      <c r="I825" s="54"/>
    </row>
    <row r="826">
      <c r="B826" s="54"/>
      <c r="D826" s="54"/>
      <c r="F826" s="54"/>
      <c r="I826" s="54"/>
    </row>
    <row r="827">
      <c r="B827" s="54"/>
      <c r="D827" s="54"/>
      <c r="F827" s="54"/>
      <c r="I827" s="54"/>
    </row>
    <row r="828">
      <c r="B828" s="54"/>
      <c r="D828" s="54"/>
      <c r="F828" s="54"/>
      <c r="I828" s="54"/>
    </row>
    <row r="829">
      <c r="B829" s="54"/>
      <c r="D829" s="54"/>
      <c r="F829" s="54"/>
      <c r="I829" s="54"/>
    </row>
    <row r="830">
      <c r="B830" s="54"/>
      <c r="D830" s="54"/>
      <c r="F830" s="54"/>
      <c r="I830" s="54"/>
    </row>
    <row r="831">
      <c r="B831" s="54"/>
      <c r="D831" s="54"/>
      <c r="F831" s="54"/>
      <c r="I831" s="54"/>
    </row>
    <row r="832">
      <c r="B832" s="54"/>
      <c r="D832" s="54"/>
      <c r="F832" s="54"/>
      <c r="I832" s="54"/>
    </row>
    <row r="833">
      <c r="B833" s="54"/>
      <c r="D833" s="54"/>
      <c r="F833" s="54"/>
      <c r="I833" s="54"/>
    </row>
    <row r="834">
      <c r="B834" s="54"/>
      <c r="D834" s="54"/>
      <c r="F834" s="54"/>
      <c r="I834" s="54"/>
    </row>
    <row r="835">
      <c r="B835" s="54"/>
      <c r="D835" s="54"/>
      <c r="F835" s="54"/>
      <c r="I835" s="54"/>
    </row>
    <row r="836">
      <c r="B836" s="54"/>
      <c r="D836" s="54"/>
      <c r="F836" s="54"/>
      <c r="I836" s="54"/>
    </row>
    <row r="837">
      <c r="B837" s="54"/>
      <c r="D837" s="54"/>
      <c r="F837" s="54"/>
      <c r="I837" s="54"/>
    </row>
    <row r="838">
      <c r="B838" s="54"/>
      <c r="D838" s="54"/>
      <c r="F838" s="54"/>
      <c r="I838" s="54"/>
    </row>
    <row r="839">
      <c r="B839" s="54"/>
      <c r="D839" s="54"/>
      <c r="F839" s="54"/>
      <c r="I839" s="54"/>
    </row>
    <row r="840">
      <c r="B840" s="54"/>
      <c r="D840" s="54"/>
      <c r="F840" s="54"/>
      <c r="I840" s="54"/>
    </row>
    <row r="841">
      <c r="B841" s="54"/>
      <c r="D841" s="54"/>
      <c r="F841" s="54"/>
      <c r="I841" s="54"/>
    </row>
    <row r="842">
      <c r="B842" s="54"/>
      <c r="D842" s="54"/>
      <c r="F842" s="54"/>
      <c r="I842" s="54"/>
    </row>
    <row r="843">
      <c r="B843" s="54"/>
      <c r="D843" s="54"/>
      <c r="F843" s="54"/>
      <c r="I843" s="54"/>
    </row>
    <row r="844">
      <c r="B844" s="54"/>
      <c r="D844" s="54"/>
      <c r="F844" s="54"/>
      <c r="I844" s="54"/>
    </row>
    <row r="845">
      <c r="B845" s="54"/>
      <c r="D845" s="54"/>
      <c r="F845" s="54"/>
      <c r="I845" s="54"/>
    </row>
    <row r="846">
      <c r="B846" s="54"/>
      <c r="D846" s="54"/>
      <c r="F846" s="54"/>
      <c r="I846" s="54"/>
    </row>
    <row r="847">
      <c r="B847" s="54"/>
      <c r="D847" s="54"/>
      <c r="F847" s="54"/>
      <c r="I847" s="54"/>
    </row>
    <row r="848">
      <c r="B848" s="54"/>
      <c r="D848" s="54"/>
      <c r="F848" s="54"/>
      <c r="I848" s="54"/>
    </row>
    <row r="849">
      <c r="B849" s="54"/>
      <c r="D849" s="54"/>
      <c r="F849" s="54"/>
      <c r="I849" s="54"/>
    </row>
    <row r="850">
      <c r="B850" s="54"/>
      <c r="D850" s="54"/>
      <c r="F850" s="54"/>
      <c r="I850" s="54"/>
    </row>
    <row r="851">
      <c r="B851" s="54"/>
      <c r="D851" s="54"/>
      <c r="F851" s="54"/>
      <c r="I851" s="54"/>
    </row>
    <row r="852">
      <c r="B852" s="54"/>
      <c r="D852" s="54"/>
      <c r="F852" s="54"/>
      <c r="I852" s="54"/>
    </row>
    <row r="853">
      <c r="B853" s="54"/>
      <c r="D853" s="54"/>
      <c r="F853" s="54"/>
      <c r="I853" s="54"/>
    </row>
    <row r="854">
      <c r="B854" s="54"/>
      <c r="D854" s="54"/>
      <c r="F854" s="54"/>
      <c r="I854" s="54"/>
    </row>
    <row r="855">
      <c r="B855" s="54"/>
      <c r="D855" s="54"/>
      <c r="F855" s="54"/>
      <c r="I855" s="54"/>
    </row>
    <row r="856">
      <c r="B856" s="54"/>
      <c r="D856" s="54"/>
      <c r="F856" s="54"/>
      <c r="I856" s="54"/>
    </row>
    <row r="857">
      <c r="B857" s="54"/>
      <c r="D857" s="54"/>
      <c r="F857" s="54"/>
      <c r="I857" s="54"/>
    </row>
    <row r="858">
      <c r="B858" s="54"/>
      <c r="D858" s="54"/>
      <c r="F858" s="54"/>
      <c r="I858" s="54"/>
    </row>
    <row r="859">
      <c r="B859" s="54"/>
      <c r="D859" s="54"/>
      <c r="F859" s="54"/>
      <c r="I859" s="54"/>
    </row>
    <row r="860">
      <c r="B860" s="54"/>
      <c r="D860" s="54"/>
      <c r="F860" s="54"/>
      <c r="I860" s="54"/>
    </row>
    <row r="861">
      <c r="B861" s="54"/>
      <c r="D861" s="54"/>
      <c r="F861" s="54"/>
      <c r="I861" s="54"/>
    </row>
    <row r="862">
      <c r="B862" s="54"/>
      <c r="D862" s="54"/>
      <c r="F862" s="54"/>
      <c r="I862" s="54"/>
    </row>
    <row r="863">
      <c r="B863" s="54"/>
      <c r="D863" s="54"/>
      <c r="F863" s="54"/>
      <c r="I863" s="54"/>
    </row>
    <row r="864">
      <c r="B864" s="54"/>
      <c r="D864" s="54"/>
      <c r="F864" s="54"/>
      <c r="I864" s="54"/>
    </row>
    <row r="865">
      <c r="B865" s="54"/>
      <c r="D865" s="54"/>
      <c r="F865" s="54"/>
      <c r="I865" s="54"/>
    </row>
    <row r="866">
      <c r="B866" s="54"/>
      <c r="D866" s="54"/>
      <c r="F866" s="54"/>
      <c r="I866" s="54"/>
    </row>
    <row r="867">
      <c r="B867" s="54"/>
      <c r="D867" s="54"/>
      <c r="F867" s="54"/>
      <c r="I867" s="54"/>
    </row>
    <row r="868">
      <c r="B868" s="54"/>
      <c r="D868" s="54"/>
      <c r="F868" s="54"/>
      <c r="I868" s="54"/>
    </row>
    <row r="869">
      <c r="B869" s="54"/>
      <c r="D869" s="54"/>
      <c r="F869" s="54"/>
      <c r="I869" s="54"/>
    </row>
    <row r="870">
      <c r="B870" s="54"/>
      <c r="D870" s="54"/>
      <c r="F870" s="54"/>
      <c r="I870" s="54"/>
    </row>
    <row r="871">
      <c r="B871" s="54"/>
      <c r="D871" s="54"/>
      <c r="F871" s="54"/>
      <c r="I871" s="54"/>
    </row>
    <row r="872">
      <c r="B872" s="54"/>
      <c r="D872" s="54"/>
      <c r="F872" s="54"/>
      <c r="I872" s="54"/>
    </row>
    <row r="873">
      <c r="B873" s="54"/>
      <c r="D873" s="54"/>
      <c r="F873" s="54"/>
      <c r="I873" s="54"/>
    </row>
    <row r="874">
      <c r="B874" s="54"/>
      <c r="D874" s="54"/>
      <c r="F874" s="54"/>
      <c r="I874" s="54"/>
    </row>
    <row r="875">
      <c r="B875" s="54"/>
      <c r="D875" s="54"/>
      <c r="F875" s="54"/>
      <c r="I875" s="54"/>
    </row>
    <row r="876">
      <c r="B876" s="54"/>
      <c r="D876" s="54"/>
      <c r="F876" s="54"/>
      <c r="I876" s="54"/>
    </row>
    <row r="877">
      <c r="B877" s="54"/>
      <c r="D877" s="54"/>
      <c r="F877" s="54"/>
      <c r="I877" s="54"/>
    </row>
    <row r="878">
      <c r="B878" s="54"/>
      <c r="D878" s="54"/>
      <c r="F878" s="54"/>
      <c r="I878" s="54"/>
    </row>
    <row r="879">
      <c r="B879" s="54"/>
      <c r="D879" s="54"/>
      <c r="F879" s="54"/>
      <c r="I879" s="54"/>
    </row>
    <row r="880">
      <c r="B880" s="54"/>
      <c r="D880" s="54"/>
      <c r="F880" s="54"/>
      <c r="I880" s="54"/>
    </row>
    <row r="881">
      <c r="B881" s="54"/>
      <c r="D881" s="54"/>
      <c r="F881" s="54"/>
      <c r="I881" s="54"/>
    </row>
    <row r="882">
      <c r="B882" s="54"/>
      <c r="D882" s="54"/>
      <c r="F882" s="54"/>
      <c r="I882" s="54"/>
    </row>
    <row r="883">
      <c r="B883" s="54"/>
      <c r="D883" s="54"/>
      <c r="F883" s="54"/>
      <c r="I883" s="54"/>
    </row>
    <row r="884">
      <c r="B884" s="54"/>
      <c r="D884" s="54"/>
      <c r="F884" s="54"/>
      <c r="I884" s="54"/>
    </row>
    <row r="885">
      <c r="B885" s="54"/>
      <c r="D885" s="54"/>
      <c r="F885" s="54"/>
      <c r="I885" s="54"/>
    </row>
    <row r="886">
      <c r="B886" s="54"/>
      <c r="D886" s="54"/>
      <c r="F886" s="54"/>
      <c r="I886" s="54"/>
    </row>
    <row r="887">
      <c r="B887" s="54"/>
      <c r="D887" s="54"/>
      <c r="F887" s="54"/>
      <c r="I887" s="54"/>
    </row>
    <row r="888">
      <c r="B888" s="54"/>
      <c r="D888" s="54"/>
      <c r="F888" s="54"/>
      <c r="I888" s="54"/>
    </row>
    <row r="889">
      <c r="B889" s="54"/>
      <c r="D889" s="54"/>
      <c r="F889" s="54"/>
      <c r="I889" s="54"/>
    </row>
    <row r="890">
      <c r="B890" s="54"/>
      <c r="D890" s="54"/>
      <c r="F890" s="54"/>
      <c r="I890" s="54"/>
    </row>
    <row r="891">
      <c r="B891" s="54"/>
      <c r="D891" s="54"/>
      <c r="F891" s="54"/>
      <c r="I891" s="54"/>
    </row>
    <row r="892">
      <c r="B892" s="54"/>
      <c r="D892" s="54"/>
      <c r="F892" s="54"/>
      <c r="I892" s="54"/>
    </row>
    <row r="893">
      <c r="B893" s="54"/>
      <c r="D893" s="54"/>
      <c r="F893" s="54"/>
      <c r="I893" s="54"/>
    </row>
    <row r="894">
      <c r="B894" s="54"/>
      <c r="D894" s="54"/>
      <c r="F894" s="54"/>
      <c r="I894" s="54"/>
    </row>
    <row r="895">
      <c r="B895" s="54"/>
      <c r="D895" s="54"/>
      <c r="F895" s="54"/>
      <c r="I895" s="54"/>
    </row>
    <row r="896">
      <c r="B896" s="54"/>
      <c r="D896" s="54"/>
      <c r="F896" s="54"/>
      <c r="I896" s="54"/>
    </row>
    <row r="897">
      <c r="B897" s="54"/>
      <c r="D897" s="54"/>
      <c r="F897" s="54"/>
      <c r="I897" s="54"/>
    </row>
    <row r="898">
      <c r="B898" s="54"/>
      <c r="D898" s="54"/>
      <c r="F898" s="54"/>
      <c r="I898" s="54"/>
    </row>
    <row r="899">
      <c r="B899" s="54"/>
      <c r="D899" s="54"/>
      <c r="F899" s="54"/>
      <c r="I899" s="54"/>
    </row>
    <row r="900">
      <c r="B900" s="54"/>
      <c r="D900" s="54"/>
      <c r="F900" s="54"/>
      <c r="I900" s="54"/>
    </row>
    <row r="901">
      <c r="B901" s="54"/>
      <c r="D901" s="54"/>
      <c r="F901" s="54"/>
      <c r="I901" s="54"/>
    </row>
    <row r="902">
      <c r="B902" s="54"/>
      <c r="D902" s="54"/>
      <c r="F902" s="54"/>
      <c r="I902" s="54"/>
    </row>
    <row r="903">
      <c r="B903" s="54"/>
      <c r="D903" s="54"/>
      <c r="F903" s="54"/>
      <c r="I903" s="54"/>
    </row>
    <row r="904">
      <c r="B904" s="54"/>
      <c r="D904" s="54"/>
      <c r="F904" s="54"/>
      <c r="I904" s="54"/>
    </row>
    <row r="905">
      <c r="B905" s="54"/>
      <c r="D905" s="54"/>
      <c r="F905" s="54"/>
      <c r="I905" s="54"/>
    </row>
    <row r="906">
      <c r="B906" s="54"/>
      <c r="D906" s="54"/>
      <c r="F906" s="54"/>
      <c r="I906" s="54"/>
    </row>
    <row r="907">
      <c r="B907" s="54"/>
      <c r="D907" s="54"/>
      <c r="F907" s="54"/>
      <c r="I907" s="54"/>
    </row>
    <row r="908">
      <c r="B908" s="54"/>
      <c r="D908" s="54"/>
      <c r="F908" s="54"/>
      <c r="I908" s="54"/>
    </row>
    <row r="909">
      <c r="B909" s="54"/>
      <c r="D909" s="54"/>
      <c r="F909" s="54"/>
      <c r="I909" s="54"/>
    </row>
    <row r="910">
      <c r="B910" s="54"/>
      <c r="D910" s="54"/>
      <c r="F910" s="54"/>
      <c r="I910" s="54"/>
    </row>
    <row r="911">
      <c r="B911" s="54"/>
      <c r="D911" s="54"/>
      <c r="F911" s="54"/>
      <c r="I911" s="54"/>
    </row>
    <row r="912">
      <c r="B912" s="54"/>
      <c r="D912" s="54"/>
      <c r="F912" s="54"/>
      <c r="I912" s="54"/>
    </row>
    <row r="913">
      <c r="B913" s="54"/>
      <c r="D913" s="54"/>
      <c r="F913" s="54"/>
      <c r="I913" s="54"/>
    </row>
    <row r="914">
      <c r="B914" s="54"/>
      <c r="D914" s="54"/>
      <c r="F914" s="54"/>
      <c r="I914" s="54"/>
    </row>
    <row r="915">
      <c r="B915" s="54"/>
      <c r="D915" s="54"/>
      <c r="F915" s="54"/>
      <c r="I915" s="54"/>
    </row>
    <row r="916">
      <c r="B916" s="54"/>
      <c r="D916" s="54"/>
      <c r="F916" s="54"/>
      <c r="I916" s="54"/>
    </row>
    <row r="917">
      <c r="B917" s="54"/>
      <c r="D917" s="54"/>
      <c r="F917" s="54"/>
      <c r="I917" s="54"/>
    </row>
    <row r="918">
      <c r="B918" s="54"/>
      <c r="D918" s="54"/>
      <c r="F918" s="54"/>
      <c r="I918" s="54"/>
    </row>
    <row r="919">
      <c r="B919" s="54"/>
      <c r="D919" s="54"/>
      <c r="F919" s="54"/>
      <c r="I919" s="54"/>
    </row>
    <row r="920">
      <c r="B920" s="54"/>
      <c r="D920" s="54"/>
      <c r="F920" s="54"/>
      <c r="I920" s="54"/>
    </row>
    <row r="921">
      <c r="B921" s="54"/>
      <c r="D921" s="54"/>
      <c r="F921" s="54"/>
      <c r="I921" s="54"/>
    </row>
    <row r="922">
      <c r="B922" s="54"/>
      <c r="D922" s="54"/>
      <c r="F922" s="54"/>
      <c r="I922" s="54"/>
    </row>
    <row r="923">
      <c r="B923" s="54"/>
      <c r="D923" s="54"/>
      <c r="F923" s="54"/>
      <c r="I923" s="54"/>
    </row>
    <row r="924">
      <c r="B924" s="54"/>
      <c r="D924" s="54"/>
      <c r="F924" s="54"/>
      <c r="I924" s="54"/>
    </row>
    <row r="925">
      <c r="B925" s="54"/>
      <c r="D925" s="54"/>
      <c r="F925" s="54"/>
      <c r="I925" s="54"/>
    </row>
    <row r="926">
      <c r="B926" s="54"/>
      <c r="D926" s="54"/>
      <c r="F926" s="54"/>
      <c r="I926" s="54"/>
    </row>
    <row r="927">
      <c r="B927" s="54"/>
      <c r="D927" s="54"/>
      <c r="F927" s="54"/>
      <c r="I927" s="54"/>
    </row>
    <row r="928">
      <c r="B928" s="54"/>
      <c r="D928" s="54"/>
      <c r="F928" s="54"/>
      <c r="I928" s="54"/>
    </row>
    <row r="929">
      <c r="B929" s="54"/>
      <c r="D929" s="54"/>
      <c r="F929" s="54"/>
      <c r="I929" s="54"/>
    </row>
    <row r="930">
      <c r="B930" s="54"/>
      <c r="D930" s="54"/>
      <c r="F930" s="54"/>
      <c r="I930" s="54"/>
    </row>
    <row r="931">
      <c r="B931" s="54"/>
      <c r="D931" s="54"/>
      <c r="F931" s="54"/>
      <c r="I931" s="54"/>
    </row>
    <row r="932">
      <c r="B932" s="54"/>
      <c r="D932" s="54"/>
      <c r="F932" s="54"/>
      <c r="I932" s="54"/>
    </row>
    <row r="933">
      <c r="B933" s="54"/>
      <c r="D933" s="54"/>
      <c r="F933" s="54"/>
      <c r="I933" s="54"/>
    </row>
    <row r="934">
      <c r="B934" s="54"/>
      <c r="D934" s="54"/>
      <c r="F934" s="54"/>
      <c r="I934" s="54"/>
    </row>
    <row r="935">
      <c r="B935" s="54"/>
      <c r="D935" s="54"/>
      <c r="F935" s="54"/>
      <c r="I935" s="54"/>
    </row>
    <row r="936">
      <c r="B936" s="54"/>
      <c r="D936" s="54"/>
      <c r="F936" s="54"/>
      <c r="I936" s="54"/>
    </row>
    <row r="937">
      <c r="B937" s="54"/>
      <c r="D937" s="54"/>
      <c r="F937" s="54"/>
      <c r="I937" s="54"/>
    </row>
    <row r="938">
      <c r="B938" s="54"/>
      <c r="D938" s="54"/>
      <c r="F938" s="54"/>
      <c r="I938" s="54"/>
    </row>
    <row r="939">
      <c r="B939" s="54"/>
      <c r="D939" s="54"/>
      <c r="F939" s="54"/>
      <c r="I939" s="54"/>
    </row>
    <row r="940">
      <c r="B940" s="54"/>
      <c r="D940" s="54"/>
      <c r="F940" s="54"/>
      <c r="I940" s="54"/>
    </row>
    <row r="941">
      <c r="B941" s="54"/>
      <c r="D941" s="54"/>
      <c r="F941" s="54"/>
      <c r="I941" s="54"/>
    </row>
    <row r="942">
      <c r="B942" s="54"/>
      <c r="D942" s="54"/>
      <c r="F942" s="54"/>
      <c r="I942" s="54"/>
    </row>
    <row r="943">
      <c r="B943" s="54"/>
      <c r="D943" s="54"/>
      <c r="F943" s="54"/>
      <c r="I943" s="54"/>
    </row>
    <row r="944">
      <c r="B944" s="54"/>
      <c r="D944" s="54"/>
      <c r="F944" s="54"/>
      <c r="I944" s="54"/>
    </row>
    <row r="945">
      <c r="B945" s="54"/>
      <c r="D945" s="54"/>
      <c r="F945" s="54"/>
      <c r="I945" s="54"/>
    </row>
    <row r="946">
      <c r="B946" s="54"/>
      <c r="D946" s="54"/>
      <c r="F946" s="54"/>
      <c r="I946" s="54"/>
    </row>
    <row r="947">
      <c r="B947" s="54"/>
      <c r="D947" s="54"/>
      <c r="F947" s="54"/>
      <c r="I947" s="54"/>
    </row>
    <row r="948">
      <c r="B948" s="54"/>
      <c r="D948" s="54"/>
      <c r="F948" s="54"/>
      <c r="I948" s="54"/>
    </row>
    <row r="949">
      <c r="B949" s="54"/>
      <c r="D949" s="54"/>
      <c r="F949" s="54"/>
      <c r="I949" s="54"/>
    </row>
    <row r="950">
      <c r="B950" s="54"/>
      <c r="D950" s="54"/>
      <c r="F950" s="54"/>
      <c r="I950" s="54"/>
    </row>
    <row r="951">
      <c r="B951" s="54"/>
      <c r="D951" s="54"/>
      <c r="F951" s="54"/>
      <c r="I951" s="54"/>
    </row>
    <row r="952">
      <c r="B952" s="54"/>
      <c r="D952" s="54"/>
      <c r="F952" s="54"/>
      <c r="I952" s="54"/>
    </row>
    <row r="953">
      <c r="B953" s="54"/>
      <c r="D953" s="54"/>
      <c r="F953" s="54"/>
      <c r="I953" s="54"/>
    </row>
    <row r="954">
      <c r="B954" s="54"/>
      <c r="D954" s="54"/>
      <c r="F954" s="54"/>
      <c r="I954" s="54"/>
    </row>
    <row r="955">
      <c r="B955" s="54"/>
      <c r="D955" s="54"/>
      <c r="F955" s="54"/>
      <c r="I955" s="54"/>
    </row>
    <row r="956">
      <c r="B956" s="54"/>
      <c r="D956" s="54"/>
      <c r="F956" s="54"/>
      <c r="I956" s="54"/>
    </row>
    <row r="957">
      <c r="B957" s="54"/>
      <c r="D957" s="54"/>
      <c r="F957" s="54"/>
      <c r="I957" s="54"/>
    </row>
    <row r="958">
      <c r="B958" s="54"/>
      <c r="D958" s="54"/>
      <c r="F958" s="54"/>
      <c r="I958" s="54"/>
    </row>
    <row r="959">
      <c r="B959" s="54"/>
      <c r="D959" s="54"/>
      <c r="F959" s="54"/>
      <c r="I959" s="54"/>
    </row>
    <row r="960">
      <c r="B960" s="54"/>
      <c r="D960" s="54"/>
      <c r="F960" s="54"/>
      <c r="I960" s="54"/>
    </row>
    <row r="961">
      <c r="B961" s="54"/>
      <c r="D961" s="54"/>
      <c r="F961" s="54"/>
      <c r="I961" s="54"/>
    </row>
    <row r="962">
      <c r="B962" s="54"/>
      <c r="D962" s="54"/>
      <c r="F962" s="54"/>
      <c r="I962" s="54"/>
    </row>
    <row r="963">
      <c r="B963" s="54"/>
      <c r="D963" s="54"/>
      <c r="F963" s="54"/>
      <c r="I963" s="54"/>
    </row>
    <row r="964">
      <c r="B964" s="54"/>
      <c r="D964" s="54"/>
      <c r="F964" s="54"/>
      <c r="I964" s="54"/>
    </row>
    <row r="965">
      <c r="B965" s="54"/>
      <c r="D965" s="54"/>
      <c r="F965" s="54"/>
      <c r="I965" s="54"/>
    </row>
    <row r="966">
      <c r="B966" s="54"/>
      <c r="D966" s="54"/>
      <c r="F966" s="54"/>
      <c r="I966" s="54"/>
    </row>
    <row r="967">
      <c r="B967" s="54"/>
      <c r="D967" s="54"/>
      <c r="F967" s="54"/>
      <c r="I967" s="54"/>
    </row>
    <row r="968">
      <c r="B968" s="54"/>
      <c r="D968" s="54"/>
      <c r="F968" s="54"/>
      <c r="I968" s="54"/>
    </row>
    <row r="969">
      <c r="B969" s="54"/>
      <c r="D969" s="54"/>
      <c r="F969" s="54"/>
      <c r="I969" s="54"/>
    </row>
    <row r="970">
      <c r="B970" s="54"/>
      <c r="D970" s="54"/>
      <c r="F970" s="54"/>
      <c r="I970" s="54"/>
    </row>
    <row r="971">
      <c r="B971" s="54"/>
      <c r="D971" s="54"/>
      <c r="F971" s="54"/>
      <c r="I971" s="54"/>
    </row>
    <row r="972">
      <c r="B972" s="54"/>
      <c r="D972" s="54"/>
      <c r="F972" s="54"/>
      <c r="I972" s="54"/>
    </row>
    <row r="973">
      <c r="B973" s="54"/>
      <c r="D973" s="54"/>
      <c r="F973" s="54"/>
      <c r="I973" s="54"/>
    </row>
    <row r="974">
      <c r="B974" s="54"/>
      <c r="D974" s="54"/>
      <c r="F974" s="54"/>
      <c r="I974" s="54"/>
    </row>
    <row r="975">
      <c r="B975" s="54"/>
      <c r="D975" s="54"/>
      <c r="F975" s="54"/>
      <c r="I975" s="54"/>
    </row>
    <row r="976">
      <c r="B976" s="54"/>
      <c r="D976" s="54"/>
      <c r="F976" s="54"/>
      <c r="I976" s="54"/>
    </row>
    <row r="977">
      <c r="B977" s="54"/>
      <c r="D977" s="54"/>
      <c r="F977" s="54"/>
      <c r="I977" s="54"/>
    </row>
    <row r="978">
      <c r="B978" s="54"/>
      <c r="D978" s="54"/>
      <c r="F978" s="54"/>
      <c r="I978" s="54"/>
    </row>
    <row r="979">
      <c r="B979" s="54"/>
      <c r="D979" s="54"/>
      <c r="F979" s="54"/>
      <c r="I979" s="54"/>
    </row>
    <row r="980">
      <c r="B980" s="54"/>
      <c r="D980" s="54"/>
      <c r="F980" s="54"/>
      <c r="I980" s="54"/>
    </row>
    <row r="981">
      <c r="B981" s="54"/>
      <c r="D981" s="54"/>
      <c r="F981" s="54"/>
      <c r="I981" s="54"/>
    </row>
    <row r="982">
      <c r="B982" s="54"/>
      <c r="D982" s="54"/>
      <c r="F982" s="54"/>
      <c r="I982" s="54"/>
    </row>
    <row r="983">
      <c r="B983" s="54"/>
      <c r="D983" s="54"/>
      <c r="F983" s="54"/>
      <c r="I983" s="54"/>
    </row>
    <row r="984">
      <c r="B984" s="54"/>
      <c r="D984" s="54"/>
      <c r="F984" s="54"/>
      <c r="I984" s="54"/>
    </row>
    <row r="985">
      <c r="B985" s="54"/>
      <c r="D985" s="54"/>
      <c r="F985" s="54"/>
      <c r="I985" s="54"/>
    </row>
    <row r="986">
      <c r="B986" s="54"/>
      <c r="D986" s="54"/>
      <c r="F986" s="54"/>
      <c r="I986" s="54"/>
    </row>
    <row r="987">
      <c r="B987" s="54"/>
      <c r="D987" s="54"/>
      <c r="F987" s="54"/>
      <c r="I987" s="54"/>
    </row>
    <row r="988">
      <c r="B988" s="54"/>
      <c r="D988" s="54"/>
      <c r="F988" s="54"/>
      <c r="I988" s="54"/>
    </row>
    <row r="989">
      <c r="B989" s="54"/>
      <c r="D989" s="54"/>
      <c r="F989" s="54"/>
      <c r="I989" s="54"/>
    </row>
    <row r="990">
      <c r="B990" s="54"/>
      <c r="D990" s="54"/>
      <c r="F990" s="54"/>
      <c r="I990" s="54"/>
    </row>
    <row r="991">
      <c r="B991" s="54"/>
      <c r="D991" s="54"/>
      <c r="F991" s="54"/>
      <c r="I991" s="54"/>
    </row>
    <row r="992">
      <c r="B992" s="54"/>
      <c r="D992" s="54"/>
      <c r="F992" s="54"/>
      <c r="I992" s="54"/>
    </row>
    <row r="993">
      <c r="B993" s="54"/>
      <c r="D993" s="54"/>
      <c r="F993" s="54"/>
      <c r="I993" s="54"/>
    </row>
    <row r="994">
      <c r="B994" s="54"/>
      <c r="D994" s="54"/>
      <c r="F994" s="54"/>
      <c r="I994" s="54"/>
    </row>
    <row r="995">
      <c r="B995" s="54"/>
      <c r="D995" s="54"/>
      <c r="F995" s="54"/>
      <c r="I995" s="54"/>
    </row>
    <row r="996">
      <c r="B996" s="54"/>
      <c r="D996" s="54"/>
      <c r="F996" s="54"/>
      <c r="I996" s="54"/>
    </row>
    <row r="997">
      <c r="B997" s="54"/>
      <c r="D997" s="54"/>
      <c r="F997" s="54"/>
      <c r="I997" s="54"/>
    </row>
    <row r="998">
      <c r="B998" s="54"/>
      <c r="D998" s="54"/>
      <c r="F998" s="54"/>
      <c r="I998" s="54"/>
    </row>
    <row r="999">
      <c r="B999" s="54"/>
      <c r="D999" s="54"/>
      <c r="F999" s="54"/>
      <c r="I999" s="54"/>
    </row>
    <row r="1000">
      <c r="B1000" s="54"/>
      <c r="D1000" s="54"/>
      <c r="F1000" s="54"/>
      <c r="I1000" s="54"/>
    </row>
  </sheetData>
  <dataValidations>
    <dataValidation type="custom" allowBlank="1" sqref="H2:H3 G4:H9 H10:H13 G14:H14 H15:H54 J2:O54 H55:O73 D101:F101 I74:O101">
      <formula1>OR(NOT(ISERROR(DATEVALUE(D2))), AND(ISNUMBER(D2), LEFT(CELL("format", D2))="D"))</formula1>
    </dataValidation>
    <dataValidation type="custom" allowBlank="1" sqref="G2:G3 G10:G13 G15:G73 G74:H133">
      <formula1>OR(NOT(ISERROR(DATEVALUE(G2))), AND(ISNUMBER(G2), LEFT(CELL("format", G2))="D"))</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23.0"/>
    <col customWidth="1" min="2" max="2" width="34.71"/>
    <col customWidth="1" min="3" max="3" width="22.14"/>
    <col customWidth="1" min="4" max="4" width="33.71"/>
    <col customWidth="1" min="5" max="5" width="26.0"/>
    <col customWidth="1" min="6" max="6" width="29.0"/>
    <col customWidth="1" min="7" max="7" width="15.14"/>
    <col customWidth="1" min="8" max="8" width="14.29"/>
    <col customWidth="1" min="9" max="9" width="38.43"/>
    <col customWidth="1" min="10" max="10" width="25.43"/>
    <col customWidth="1" min="11" max="11" width="17.57"/>
    <col customWidth="1" min="12" max="12" width="19.0"/>
    <col customWidth="1" min="14" max="14" width="33.29"/>
    <col customWidth="1" min="15" max="15" width="17.14"/>
    <col customWidth="1" min="16" max="16" width="20.43"/>
    <col customWidth="1" min="17" max="17" width="33.86"/>
  </cols>
  <sheetData>
    <row r="1">
      <c r="A1" s="1" t="s">
        <v>0</v>
      </c>
      <c r="B1" s="2" t="s">
        <v>1</v>
      </c>
      <c r="C1" s="1" t="s">
        <v>2</v>
      </c>
      <c r="D1" s="2" t="s">
        <v>3</v>
      </c>
      <c r="E1" s="1" t="s">
        <v>4</v>
      </c>
      <c r="F1" s="2" t="s">
        <v>5</v>
      </c>
      <c r="G1" s="1" t="s">
        <v>6</v>
      </c>
      <c r="H1" s="1" t="s">
        <v>7</v>
      </c>
      <c r="I1" s="2" t="s">
        <v>8</v>
      </c>
      <c r="J1" s="1" t="s">
        <v>9</v>
      </c>
      <c r="K1" s="1" t="s">
        <v>10</v>
      </c>
      <c r="L1" s="1" t="s">
        <v>11</v>
      </c>
      <c r="M1" s="1" t="s">
        <v>12</v>
      </c>
      <c r="N1" s="1" t="s">
        <v>13</v>
      </c>
      <c r="O1" s="1" t="s">
        <v>14</v>
      </c>
      <c r="P1" s="1" t="s">
        <v>15</v>
      </c>
      <c r="Q1" s="1" t="s">
        <v>16</v>
      </c>
      <c r="R1" s="3"/>
      <c r="S1" s="3"/>
      <c r="T1" s="3"/>
      <c r="U1" s="3"/>
      <c r="V1" s="3"/>
      <c r="W1" s="3"/>
      <c r="X1" s="3"/>
      <c r="Y1" s="3"/>
      <c r="Z1" s="3"/>
      <c r="AA1" s="3"/>
      <c r="AB1" s="3"/>
      <c r="AC1" s="3"/>
      <c r="AD1" s="3"/>
      <c r="AE1" s="3"/>
      <c r="AF1" s="3"/>
      <c r="AG1" s="3"/>
      <c r="AH1" s="3"/>
    </row>
    <row r="2">
      <c r="A2" s="33" t="str">
        <f>HYPERLINK("https://drive.google.com/open?id=0B_PKK3Jjrp3nbXI5ak83M2xlSjQ","MP-17-01")</f>
        <v>MP-17-01</v>
      </c>
      <c r="B2" s="16" t="s">
        <v>40</v>
      </c>
      <c r="C2" s="22" t="s">
        <v>42</v>
      </c>
      <c r="D2" s="23" t="s">
        <v>43</v>
      </c>
      <c r="E2" s="23" t="s">
        <v>139</v>
      </c>
      <c r="F2" s="32" t="s">
        <v>191</v>
      </c>
      <c r="G2" s="14">
        <v>42660.0</v>
      </c>
      <c r="H2" s="14">
        <v>42664.0</v>
      </c>
      <c r="I2" s="16" t="s">
        <v>192</v>
      </c>
      <c r="J2" s="14"/>
      <c r="K2" s="14"/>
      <c r="L2" s="14"/>
      <c r="M2" s="14"/>
      <c r="N2" s="14"/>
      <c r="O2" s="14"/>
      <c r="P2" s="14"/>
      <c r="Q2" s="18"/>
      <c r="R2" s="19"/>
      <c r="S2" s="19"/>
      <c r="T2" s="19"/>
      <c r="U2" s="19"/>
      <c r="V2" s="19"/>
      <c r="W2" s="19"/>
      <c r="X2" s="19"/>
      <c r="Y2" s="19"/>
      <c r="Z2" s="19"/>
      <c r="AA2" s="19"/>
      <c r="AB2" s="19"/>
      <c r="AC2" s="19"/>
      <c r="AD2" s="19"/>
      <c r="AE2" s="19"/>
      <c r="AF2" s="19"/>
      <c r="AG2" s="19"/>
      <c r="AH2" s="19"/>
    </row>
    <row r="3">
      <c r="A3" s="78" t="str">
        <f>HYPERLINK("https://drive.google.com/open?id=0B_PKK3Jjrp3nVlg4V2VqalhWZjA","MP-17-02")</f>
        <v>MP-17-02</v>
      </c>
      <c r="B3" s="16" t="s">
        <v>193</v>
      </c>
      <c r="C3" s="22" t="s">
        <v>29</v>
      </c>
      <c r="D3" s="23" t="s">
        <v>194</v>
      </c>
      <c r="E3" s="32" t="s">
        <v>195</v>
      </c>
      <c r="F3" s="32" t="s">
        <v>196</v>
      </c>
      <c r="G3" s="14">
        <v>42656.0</v>
      </c>
      <c r="H3" s="14">
        <v>42678.0</v>
      </c>
      <c r="I3" s="79" t="s">
        <v>197</v>
      </c>
      <c r="J3" s="12"/>
      <c r="K3" s="12"/>
      <c r="L3" s="12"/>
      <c r="M3" s="12"/>
      <c r="N3" s="12"/>
      <c r="O3" s="12"/>
      <c r="P3" s="12"/>
      <c r="Q3" s="18"/>
      <c r="R3" s="19"/>
      <c r="S3" s="19"/>
      <c r="T3" s="19"/>
      <c r="U3" s="19"/>
      <c r="V3" s="19"/>
      <c r="W3" s="19"/>
      <c r="X3" s="19"/>
      <c r="Y3" s="19"/>
      <c r="Z3" s="19"/>
      <c r="AA3" s="19"/>
      <c r="AB3" s="19"/>
      <c r="AC3" s="19"/>
      <c r="AD3" s="19"/>
      <c r="AE3" s="19"/>
      <c r="AF3" s="19"/>
      <c r="AG3" s="19"/>
      <c r="AH3" s="19"/>
    </row>
    <row r="4">
      <c r="A4" s="33" t="str">
        <f>HYPERLINK("https://drive.google.com/open?id=0B_PKK3Jjrp3nTmtQSFF0cVpLYkE","MP-17-03")</f>
        <v>MP-17-03</v>
      </c>
      <c r="B4" s="16" t="s">
        <v>198</v>
      </c>
      <c r="C4" s="30" t="s">
        <v>199</v>
      </c>
      <c r="D4" s="31" t="s">
        <v>200</v>
      </c>
      <c r="E4" s="23" t="s">
        <v>71</v>
      </c>
      <c r="F4" s="32" t="s">
        <v>201</v>
      </c>
      <c r="G4" s="14">
        <v>42702.0</v>
      </c>
      <c r="H4" s="14">
        <v>42713.0</v>
      </c>
      <c r="I4" s="16" t="s">
        <v>202</v>
      </c>
      <c r="J4" s="12"/>
      <c r="K4" s="12"/>
      <c r="L4" s="12"/>
      <c r="M4" s="12"/>
      <c r="N4" s="12"/>
      <c r="O4" s="18"/>
      <c r="P4" s="12"/>
      <c r="Q4" s="18"/>
      <c r="R4" s="19"/>
      <c r="S4" s="19"/>
      <c r="T4" s="19"/>
      <c r="U4" s="19"/>
      <c r="V4" s="19"/>
      <c r="W4" s="19"/>
      <c r="X4" s="19"/>
      <c r="Y4" s="19"/>
      <c r="Z4" s="19"/>
      <c r="AA4" s="19"/>
      <c r="AB4" s="19"/>
      <c r="AC4" s="19"/>
      <c r="AD4" s="19"/>
      <c r="AE4" s="19"/>
      <c r="AF4" s="19"/>
      <c r="AG4" s="19"/>
      <c r="AH4" s="19"/>
    </row>
    <row r="5">
      <c r="A5" s="33" t="str">
        <f>HYPERLINK("https://drive.google.com/open?id=0B_PKK3Jjrp3nTFNDWGZDeklURFU","MP-17-04")</f>
        <v>MP-17-04</v>
      </c>
      <c r="B5" s="36" t="s">
        <v>203</v>
      </c>
      <c r="C5" s="30" t="s">
        <v>75</v>
      </c>
      <c r="D5" s="23" t="s">
        <v>204</v>
      </c>
      <c r="E5" s="23" t="s">
        <v>205</v>
      </c>
      <c r="F5" s="32" t="s">
        <v>206</v>
      </c>
      <c r="G5" s="14">
        <v>42774.0</v>
      </c>
      <c r="H5" s="14">
        <v>42790.0</v>
      </c>
      <c r="I5" s="16" t="s">
        <v>80</v>
      </c>
      <c r="J5" s="12">
        <v>42747.0</v>
      </c>
      <c r="K5" s="12"/>
      <c r="L5" s="12"/>
      <c r="M5" s="12"/>
      <c r="N5" s="12"/>
      <c r="O5" s="12"/>
      <c r="P5" s="18"/>
      <c r="Q5" s="8"/>
      <c r="R5" s="19"/>
      <c r="S5" s="19"/>
      <c r="T5" s="19"/>
      <c r="U5" s="19"/>
      <c r="V5" s="19"/>
      <c r="W5" s="19"/>
      <c r="X5" s="19"/>
      <c r="Y5" s="19"/>
      <c r="Z5" s="19"/>
      <c r="AA5" s="19"/>
      <c r="AB5" s="19"/>
      <c r="AC5" s="19"/>
      <c r="AD5" s="19"/>
      <c r="AE5" s="19"/>
      <c r="AF5" s="19"/>
      <c r="AG5" s="19"/>
      <c r="AH5" s="19"/>
    </row>
    <row r="6">
      <c r="A6" s="33" t="str">
        <f>HYPERLINK("https://drive.google.com/open?id=0B_PKK3Jjrp3nczkycnE2dG95aW8","MP-17-05")</f>
        <v>MP-17-05</v>
      </c>
      <c r="B6" s="36" t="s">
        <v>207</v>
      </c>
      <c r="C6" s="30" t="s">
        <v>208</v>
      </c>
      <c r="D6" s="32"/>
      <c r="E6" s="40" t="s">
        <v>209</v>
      </c>
      <c r="F6" s="32" t="s">
        <v>210</v>
      </c>
      <c r="G6" s="14">
        <v>42842.0</v>
      </c>
      <c r="H6" s="14">
        <v>43100.0</v>
      </c>
      <c r="I6" s="16" t="s">
        <v>211</v>
      </c>
      <c r="J6" s="12">
        <v>42809.0</v>
      </c>
      <c r="K6" s="12"/>
      <c r="L6" s="18"/>
      <c r="M6" s="12"/>
      <c r="N6" s="18"/>
      <c r="O6" s="18"/>
      <c r="P6" s="18"/>
      <c r="Q6" s="18"/>
      <c r="R6" s="19"/>
      <c r="S6" s="19"/>
      <c r="T6" s="19"/>
      <c r="U6" s="19"/>
      <c r="V6" s="19"/>
      <c r="W6" s="19"/>
      <c r="X6" s="19"/>
      <c r="Y6" s="19"/>
      <c r="Z6" s="19"/>
      <c r="AA6" s="19"/>
      <c r="AB6" s="19"/>
      <c r="AC6" s="19"/>
      <c r="AD6" s="19"/>
      <c r="AE6" s="19"/>
      <c r="AF6" s="19"/>
      <c r="AG6" s="19"/>
      <c r="AH6" s="19"/>
    </row>
    <row r="7">
      <c r="A7" s="78" t="str">
        <f>HYPERLINK("https://drive.google.com/open?id=0B_PKK3Jjrp3nZ0FuU0g3ZTFoT00","MP-17-06")</f>
        <v>MP-17-06</v>
      </c>
      <c r="B7" s="16" t="s">
        <v>212</v>
      </c>
      <c r="C7" s="30" t="s">
        <v>99</v>
      </c>
      <c r="D7" s="37" t="s">
        <v>213</v>
      </c>
      <c r="E7" s="40" t="s">
        <v>214</v>
      </c>
      <c r="F7" s="32" t="s">
        <v>215</v>
      </c>
      <c r="G7" s="14">
        <v>42833.0</v>
      </c>
      <c r="H7" s="14">
        <v>42843.0</v>
      </c>
      <c r="I7" s="16" t="s">
        <v>216</v>
      </c>
      <c r="J7" s="12">
        <v>42831.0</v>
      </c>
      <c r="K7" s="12">
        <v>42832.0</v>
      </c>
      <c r="L7" s="12"/>
      <c r="M7" s="12"/>
      <c r="N7" s="18"/>
      <c r="O7" s="18"/>
      <c r="P7" s="18"/>
      <c r="Q7" s="8"/>
      <c r="R7" s="19"/>
      <c r="S7" s="19"/>
      <c r="T7" s="19"/>
      <c r="U7" s="19"/>
      <c r="V7" s="19"/>
      <c r="W7" s="19"/>
      <c r="X7" s="19"/>
      <c r="Y7" s="19"/>
      <c r="Z7" s="19"/>
      <c r="AA7" s="19"/>
      <c r="AB7" s="19"/>
      <c r="AC7" s="19"/>
      <c r="AD7" s="19"/>
      <c r="AE7" s="19"/>
      <c r="AF7" s="19"/>
      <c r="AG7" s="19"/>
      <c r="AH7" s="19"/>
    </row>
    <row r="8">
      <c r="A8" s="33" t="str">
        <f>HYPERLINK("https://drive.google.com/drive/folders/0B_PKK3Jjrp3nN3dwZlRpYjFCczQ?usp=sharing","MP-17-07")</f>
        <v>MP-17-07</v>
      </c>
      <c r="B8" s="16" t="s">
        <v>217</v>
      </c>
      <c r="C8" s="30" t="s">
        <v>218</v>
      </c>
      <c r="D8" s="37" t="s">
        <v>219</v>
      </c>
      <c r="E8" s="40" t="s">
        <v>220</v>
      </c>
      <c r="F8" s="32" t="s">
        <v>221</v>
      </c>
      <c r="G8" s="14">
        <v>42854.0</v>
      </c>
      <c r="H8" s="14">
        <v>42855.0</v>
      </c>
      <c r="I8" s="81" t="s">
        <v>222</v>
      </c>
      <c r="J8" s="12">
        <v>42811.0</v>
      </c>
      <c r="K8" s="12"/>
      <c r="L8" s="12"/>
      <c r="M8" s="12"/>
      <c r="N8" s="18"/>
      <c r="O8" s="18"/>
      <c r="P8" s="18"/>
      <c r="Q8" s="8"/>
      <c r="R8" s="19"/>
      <c r="S8" s="19"/>
      <c r="T8" s="19"/>
      <c r="U8" s="19"/>
      <c r="V8" s="19"/>
      <c r="W8" s="19"/>
      <c r="X8" s="19"/>
      <c r="Y8" s="19"/>
      <c r="Z8" s="19"/>
      <c r="AA8" s="19"/>
      <c r="AB8" s="19"/>
      <c r="AC8" s="19"/>
      <c r="AD8" s="19"/>
      <c r="AE8" s="19"/>
      <c r="AF8" s="19"/>
      <c r="AG8" s="19"/>
      <c r="AH8" s="19"/>
    </row>
    <row r="9">
      <c r="A9" s="33" t="str">
        <f>HYPERLINK("https://drive.google.com/open?id=0B_PKK3Jjrp3nRzB5QUFDX0IyOGM","MP-17-08")</f>
        <v>MP-17-08</v>
      </c>
      <c r="B9" s="16" t="s">
        <v>228</v>
      </c>
      <c r="C9" s="30" t="s">
        <v>48</v>
      </c>
      <c r="D9" s="23" t="s">
        <v>49</v>
      </c>
      <c r="E9" s="40" t="s">
        <v>229</v>
      </c>
      <c r="F9" s="32" t="s">
        <v>48</v>
      </c>
      <c r="G9" s="14">
        <v>42836.0</v>
      </c>
      <c r="H9" s="14">
        <v>42850.0</v>
      </c>
      <c r="I9" s="16" t="s">
        <v>230</v>
      </c>
      <c r="J9" s="12">
        <v>42831.0</v>
      </c>
      <c r="K9" s="12"/>
      <c r="L9" s="12"/>
      <c r="M9" s="12"/>
      <c r="N9" s="18"/>
      <c r="O9" s="18"/>
      <c r="P9" s="18"/>
      <c r="Q9" s="18"/>
      <c r="R9" s="19"/>
      <c r="S9" s="19"/>
      <c r="T9" s="19"/>
      <c r="U9" s="19"/>
      <c r="V9" s="19"/>
      <c r="W9" s="19"/>
      <c r="X9" s="19"/>
      <c r="Y9" s="19"/>
      <c r="Z9" s="19"/>
      <c r="AA9" s="19"/>
      <c r="AB9" s="19"/>
      <c r="AC9" s="19"/>
      <c r="AD9" s="19"/>
      <c r="AE9" s="19"/>
      <c r="AF9" s="19"/>
      <c r="AG9" s="19"/>
      <c r="AH9" s="19"/>
    </row>
    <row r="10">
      <c r="A10" s="78" t="str">
        <f>HYPERLINK("https://drive.google.com/open?id=0B_PKK3Jjrp3nQnFhOHNwTFIzTDg","MP-17-09")</f>
        <v>MP-17-09</v>
      </c>
      <c r="B10" s="16" t="s">
        <v>160</v>
      </c>
      <c r="C10" s="22" t="s">
        <v>75</v>
      </c>
      <c r="D10" s="32" t="s">
        <v>236</v>
      </c>
      <c r="E10" s="23" t="s">
        <v>237</v>
      </c>
      <c r="F10" s="16" t="s">
        <v>238</v>
      </c>
      <c r="G10" s="14">
        <v>42858.0</v>
      </c>
      <c r="H10" s="14">
        <v>42886.0</v>
      </c>
      <c r="I10" s="79" t="s">
        <v>239</v>
      </c>
      <c r="J10" s="12">
        <v>42837.0</v>
      </c>
      <c r="K10" s="18"/>
      <c r="L10" s="12"/>
      <c r="M10" s="12"/>
      <c r="N10" s="18"/>
      <c r="O10" s="18"/>
      <c r="P10" s="18"/>
      <c r="Q10" s="8"/>
      <c r="R10" s="19"/>
      <c r="S10" s="19"/>
      <c r="T10" s="19"/>
      <c r="U10" s="19"/>
      <c r="V10" s="19"/>
      <c r="W10" s="19"/>
      <c r="X10" s="19"/>
      <c r="Y10" s="19"/>
      <c r="Z10" s="19"/>
      <c r="AA10" s="19"/>
      <c r="AB10" s="19"/>
      <c r="AC10" s="19"/>
      <c r="AD10" s="19"/>
      <c r="AE10" s="19"/>
      <c r="AF10" s="19"/>
      <c r="AG10" s="19"/>
      <c r="AH10" s="19"/>
    </row>
    <row r="11">
      <c r="A11" s="78" t="str">
        <f>HYPERLINK("https://drive.google.com/open?id=0B_PKK3Jjrp3nalp2R1VwU3JETVk","MP-17-10")</f>
        <v>MP-17-10</v>
      </c>
      <c r="B11" s="16" t="s">
        <v>244</v>
      </c>
      <c r="C11" s="30" t="s">
        <v>136</v>
      </c>
      <c r="D11" s="41" t="s">
        <v>245</v>
      </c>
      <c r="E11" s="46" t="s">
        <v>247</v>
      </c>
      <c r="F11" s="32" t="s">
        <v>136</v>
      </c>
      <c r="G11" s="14">
        <v>42856.0</v>
      </c>
      <c r="H11" s="14">
        <v>42861.0</v>
      </c>
      <c r="I11" s="16" t="s">
        <v>248</v>
      </c>
      <c r="J11" s="12">
        <v>42838.0</v>
      </c>
      <c r="K11" s="12"/>
      <c r="L11" s="12"/>
      <c r="M11" s="12"/>
      <c r="N11" s="18"/>
      <c r="O11" s="18"/>
      <c r="P11" s="18"/>
      <c r="Q11" s="18"/>
      <c r="R11" s="19"/>
      <c r="S11" s="19"/>
      <c r="T11" s="19"/>
      <c r="U11" s="19"/>
      <c r="V11" s="19"/>
      <c r="W11" s="19"/>
      <c r="X11" s="19"/>
      <c r="Y11" s="19"/>
      <c r="Z11" s="19"/>
      <c r="AA11" s="19"/>
      <c r="AB11" s="19"/>
      <c r="AC11" s="19"/>
      <c r="AD11" s="19"/>
      <c r="AE11" s="19"/>
      <c r="AF11" s="19"/>
      <c r="AG11" s="19"/>
      <c r="AH11" s="19"/>
    </row>
    <row r="12" ht="33.0" customHeight="1">
      <c r="A12" s="33" t="str">
        <f>HYPERLINK("https://drive.google.com/open?id=0B_PKK3Jjrp3nV1JGbE9SYkl0TXM","MP-17-11")</f>
        <v>MP-17-11</v>
      </c>
      <c r="B12" s="16" t="s">
        <v>249</v>
      </c>
      <c r="C12" s="30" t="s">
        <v>250</v>
      </c>
      <c r="D12" s="32" t="s">
        <v>251</v>
      </c>
      <c r="E12" s="40" t="s">
        <v>252</v>
      </c>
      <c r="F12" s="32" t="s">
        <v>253</v>
      </c>
      <c r="G12" s="14">
        <v>42857.0</v>
      </c>
      <c r="H12" s="14">
        <v>42871.0</v>
      </c>
      <c r="I12" s="16" t="s">
        <v>255</v>
      </c>
      <c r="J12" s="12">
        <v>42838.0</v>
      </c>
      <c r="K12" s="12"/>
      <c r="L12" s="12"/>
      <c r="M12" s="12"/>
      <c r="N12" s="18"/>
      <c r="O12" s="18"/>
      <c r="P12" s="18"/>
      <c r="Q12" s="18"/>
      <c r="R12" s="19"/>
      <c r="S12" s="19"/>
      <c r="T12" s="19"/>
      <c r="U12" s="19"/>
      <c r="V12" s="19"/>
      <c r="W12" s="19"/>
      <c r="X12" s="19"/>
      <c r="Y12" s="19"/>
      <c r="Z12" s="19"/>
      <c r="AA12" s="19"/>
      <c r="AB12" s="19"/>
      <c r="AC12" s="19"/>
      <c r="AD12" s="19"/>
      <c r="AE12" s="19"/>
      <c r="AF12" s="19"/>
      <c r="AG12" s="19"/>
      <c r="AH12" s="19"/>
    </row>
    <row r="13">
      <c r="A13" s="78" t="str">
        <f>HYPERLINK("https://drive.google.com/open?id=0B_PKK3Jjrp3nQWZfOG9DQ29HdG8","MP-17-12")</f>
        <v>MP-17-12</v>
      </c>
      <c r="B13" s="16" t="s">
        <v>40</v>
      </c>
      <c r="C13" s="30" t="s">
        <v>257</v>
      </c>
      <c r="D13" s="41" t="s">
        <v>258</v>
      </c>
      <c r="E13" s="40" t="s">
        <v>259</v>
      </c>
      <c r="F13" s="32" t="s">
        <v>44</v>
      </c>
      <c r="G13" s="14">
        <v>42870.0</v>
      </c>
      <c r="H13" s="14">
        <v>42874.0</v>
      </c>
      <c r="I13" s="16" t="s">
        <v>192</v>
      </c>
      <c r="J13" s="12">
        <v>42839.0</v>
      </c>
      <c r="K13" s="12"/>
      <c r="L13" s="18"/>
      <c r="M13" s="18"/>
      <c r="N13" s="18"/>
      <c r="O13" s="18"/>
      <c r="P13" s="18"/>
      <c r="Q13" s="8"/>
      <c r="R13" s="19"/>
      <c r="S13" s="19"/>
      <c r="T13" s="19"/>
      <c r="U13" s="19"/>
      <c r="V13" s="19"/>
      <c r="W13" s="19"/>
      <c r="X13" s="19"/>
      <c r="Y13" s="19"/>
      <c r="Z13" s="19"/>
      <c r="AA13" s="19"/>
      <c r="AB13" s="19"/>
      <c r="AC13" s="19"/>
      <c r="AD13" s="19"/>
      <c r="AE13" s="19"/>
      <c r="AF13" s="19"/>
      <c r="AG13" s="19"/>
      <c r="AH13" s="19"/>
    </row>
    <row r="14">
      <c r="A14" s="78" t="str">
        <f>HYPERLINK("https://drive.google.com/open?id=0B_PKK3Jjrp3nSE1Zc1pncXMwSEU","MP-17-13")</f>
        <v>MP-17-13</v>
      </c>
      <c r="B14" s="16" t="s">
        <v>262</v>
      </c>
      <c r="C14" s="22" t="s">
        <v>29</v>
      </c>
      <c r="D14" s="32" t="s">
        <v>263</v>
      </c>
      <c r="E14" s="32" t="s">
        <v>264</v>
      </c>
      <c r="F14" s="16" t="s">
        <v>265</v>
      </c>
      <c r="G14" s="44">
        <v>42868.0</v>
      </c>
      <c r="H14" s="14">
        <v>42879.0</v>
      </c>
      <c r="I14" s="16" t="s">
        <v>267</v>
      </c>
      <c r="J14" s="12"/>
      <c r="K14" s="18"/>
      <c r="L14" s="12"/>
      <c r="M14" s="18"/>
      <c r="N14" s="18"/>
      <c r="O14" s="18"/>
      <c r="P14" s="18"/>
      <c r="Q14" s="18"/>
      <c r="R14" s="19"/>
      <c r="S14" s="19"/>
      <c r="T14" s="19"/>
      <c r="U14" s="19"/>
      <c r="V14" s="19"/>
      <c r="W14" s="19"/>
      <c r="X14" s="19"/>
      <c r="Y14" s="19"/>
      <c r="Z14" s="19"/>
      <c r="AA14" s="19"/>
      <c r="AB14" s="19"/>
      <c r="AC14" s="19"/>
      <c r="AD14" s="19"/>
      <c r="AE14" s="19"/>
      <c r="AF14" s="19"/>
      <c r="AG14" s="19"/>
      <c r="AH14" s="19"/>
    </row>
    <row r="15">
      <c r="A15" s="33" t="str">
        <f>HYPERLINK("https://drive.google.com/open?id=1Uv20JcZEvaCNONdgEg40kD5u3OSBAkZi","MP-17-14")</f>
        <v>MP-17-14</v>
      </c>
      <c r="B15" s="16" t="s">
        <v>268</v>
      </c>
      <c r="C15" s="22" t="s">
        <v>55</v>
      </c>
      <c r="D15" s="87" t="s">
        <v>269</v>
      </c>
      <c r="E15" s="32" t="s">
        <v>26</v>
      </c>
      <c r="F15" s="16" t="s">
        <v>274</v>
      </c>
      <c r="G15" s="44">
        <v>42948.0</v>
      </c>
      <c r="H15" s="14">
        <v>43008.0</v>
      </c>
      <c r="I15" s="16" t="s">
        <v>275</v>
      </c>
      <c r="J15" s="12">
        <v>42937.0</v>
      </c>
      <c r="K15" s="12"/>
      <c r="L15" s="12"/>
      <c r="M15" s="18"/>
      <c r="N15" s="18"/>
      <c r="O15" s="18"/>
      <c r="P15" s="18"/>
      <c r="Q15" s="18"/>
      <c r="R15" s="19"/>
      <c r="S15" s="19"/>
      <c r="T15" s="19"/>
      <c r="U15" s="19"/>
      <c r="V15" s="19"/>
      <c r="W15" s="19"/>
      <c r="X15" s="19"/>
      <c r="Y15" s="19"/>
      <c r="Z15" s="19"/>
      <c r="AA15" s="19"/>
      <c r="AB15" s="19"/>
      <c r="AC15" s="19"/>
      <c r="AD15" s="19"/>
      <c r="AE15" s="19"/>
      <c r="AF15" s="19"/>
      <c r="AG15" s="19"/>
      <c r="AH15" s="19"/>
    </row>
    <row r="16">
      <c r="A16" s="33" t="str">
        <f>HYPERLINK("https://drive.google.com/open?id=0B76RfD4tNmJCOFlETmotcTE1Znc","MP-17-15")</f>
        <v>MP-17-15</v>
      </c>
      <c r="B16" s="16"/>
      <c r="C16" s="22" t="s">
        <v>55</v>
      </c>
      <c r="D16" s="32"/>
      <c r="E16" s="40"/>
      <c r="F16" s="32"/>
      <c r="G16" s="14"/>
      <c r="H16" s="14"/>
      <c r="I16" s="16"/>
      <c r="J16" s="12"/>
      <c r="K16" s="12"/>
      <c r="L16" s="12"/>
      <c r="M16" s="18"/>
      <c r="N16" s="18"/>
      <c r="O16" s="18"/>
      <c r="P16" s="18"/>
      <c r="Q16" s="18"/>
      <c r="R16" s="19"/>
      <c r="S16" s="19"/>
      <c r="T16" s="19"/>
      <c r="U16" s="19"/>
      <c r="V16" s="19"/>
      <c r="W16" s="19"/>
      <c r="X16" s="19"/>
      <c r="Y16" s="19"/>
      <c r="Z16" s="19"/>
      <c r="AA16" s="19"/>
      <c r="AB16" s="19"/>
      <c r="AC16" s="19"/>
      <c r="AD16" s="19"/>
      <c r="AE16" s="19"/>
      <c r="AF16" s="19"/>
      <c r="AG16" s="19"/>
      <c r="AH16" s="19"/>
    </row>
    <row r="17">
      <c r="A17" s="78" t="str">
        <f>HYPERLINK("https://drive.google.com/open?id=0B76RfD4tNmJCaXF2MnVxdURRWjg","MP-17-16")</f>
        <v>MP-17-16</v>
      </c>
      <c r="B17" s="6" t="s">
        <v>282</v>
      </c>
      <c r="C17" s="30" t="s">
        <v>283</v>
      </c>
      <c r="D17" s="32" t="s">
        <v>284</v>
      </c>
      <c r="E17" s="16" t="s">
        <v>285</v>
      </c>
      <c r="F17" s="32" t="s">
        <v>286</v>
      </c>
      <c r="G17" s="14">
        <v>42972.0</v>
      </c>
      <c r="H17" s="14">
        <v>42982.0</v>
      </c>
      <c r="I17" s="43" t="s">
        <v>287</v>
      </c>
      <c r="J17" s="12"/>
      <c r="K17" s="12"/>
      <c r="L17" s="12"/>
      <c r="M17" s="12"/>
      <c r="N17" s="18"/>
      <c r="O17" s="18"/>
      <c r="P17" s="18"/>
      <c r="Q17" s="18"/>
      <c r="R17" s="19"/>
      <c r="S17" s="19"/>
      <c r="T17" s="19"/>
      <c r="U17" s="19"/>
      <c r="V17" s="19"/>
      <c r="W17" s="19"/>
      <c r="X17" s="19"/>
      <c r="Y17" s="19"/>
      <c r="Z17" s="19"/>
      <c r="AA17" s="19"/>
      <c r="AB17" s="19"/>
      <c r="AC17" s="19"/>
      <c r="AD17" s="19"/>
      <c r="AE17" s="19"/>
      <c r="AF17" s="19"/>
      <c r="AG17" s="19"/>
      <c r="AH17" s="19"/>
    </row>
    <row r="18">
      <c r="A18" s="80" t="str">
        <f>HYPERLINK("https://drive.google.com/open?id=1Rp7cPzbjectp839nEWmQDHndB0ItAwZs","MP-17-17")</f>
        <v>MP-17-17</v>
      </c>
      <c r="B18" s="6" t="s">
        <v>288</v>
      </c>
      <c r="C18" s="8" t="s">
        <v>48</v>
      </c>
      <c r="D18" s="50"/>
      <c r="E18" s="15"/>
      <c r="F18" s="10"/>
      <c r="G18" s="12"/>
      <c r="H18" s="14"/>
      <c r="I18" s="6"/>
      <c r="J18" s="12"/>
      <c r="K18" s="12"/>
      <c r="L18" s="12"/>
      <c r="M18" s="12"/>
      <c r="N18" s="18"/>
      <c r="O18" s="18"/>
      <c r="P18" s="18"/>
      <c r="Q18" s="18"/>
      <c r="R18" s="19"/>
      <c r="S18" s="19"/>
      <c r="T18" s="19"/>
      <c r="U18" s="19"/>
      <c r="V18" s="19"/>
      <c r="W18" s="19"/>
      <c r="X18" s="19"/>
      <c r="Y18" s="19"/>
      <c r="Z18" s="19"/>
      <c r="AA18" s="19"/>
      <c r="AB18" s="19"/>
      <c r="AC18" s="19"/>
      <c r="AD18" s="19"/>
      <c r="AE18" s="19"/>
      <c r="AF18" s="19"/>
      <c r="AG18" s="19"/>
      <c r="AH18" s="19"/>
    </row>
    <row r="19">
      <c r="A19" s="19"/>
      <c r="B19" s="54"/>
      <c r="C19" s="19"/>
      <c r="D19" s="50"/>
      <c r="E19" s="66"/>
      <c r="F19" s="10"/>
      <c r="G19" s="18"/>
      <c r="H19" s="14"/>
      <c r="I19" s="56"/>
      <c r="J19" s="18"/>
      <c r="K19" s="18"/>
      <c r="L19" s="18"/>
      <c r="M19" s="18"/>
      <c r="N19" s="18"/>
      <c r="O19" s="18"/>
      <c r="P19" s="18"/>
      <c r="Q19" s="18"/>
      <c r="R19" s="19"/>
      <c r="S19" s="19"/>
      <c r="T19" s="19"/>
      <c r="U19" s="19"/>
      <c r="V19" s="19"/>
      <c r="W19" s="19"/>
      <c r="X19" s="19"/>
      <c r="Y19" s="19"/>
      <c r="Z19" s="19"/>
      <c r="AA19" s="19"/>
      <c r="AB19" s="19"/>
      <c r="AC19" s="19"/>
      <c r="AD19" s="19"/>
      <c r="AE19" s="19"/>
      <c r="AF19" s="19"/>
      <c r="AG19" s="19"/>
      <c r="AH19" s="19"/>
    </row>
    <row r="20">
      <c r="A20" s="19"/>
      <c r="B20" s="54"/>
      <c r="C20" s="19"/>
      <c r="D20" s="50"/>
      <c r="E20" s="66"/>
      <c r="F20" s="10"/>
      <c r="G20" s="18"/>
      <c r="H20" s="14"/>
      <c r="I20" s="6"/>
      <c r="J20" s="18"/>
      <c r="K20" s="18"/>
      <c r="L20" s="18"/>
      <c r="M20" s="18"/>
      <c r="N20" s="18"/>
      <c r="O20" s="18"/>
      <c r="P20" s="18"/>
      <c r="Q20" s="18"/>
      <c r="R20" s="19"/>
      <c r="S20" s="19"/>
      <c r="T20" s="19"/>
      <c r="U20" s="19"/>
      <c r="V20" s="19"/>
      <c r="W20" s="19"/>
      <c r="X20" s="19"/>
      <c r="Y20" s="19"/>
      <c r="Z20" s="19"/>
      <c r="AA20" s="19"/>
      <c r="AB20" s="19"/>
      <c r="AC20" s="19"/>
      <c r="AD20" s="19"/>
      <c r="AE20" s="19"/>
      <c r="AF20" s="19"/>
      <c r="AG20" s="19"/>
      <c r="AH20" s="19"/>
    </row>
    <row r="21">
      <c r="A21" s="19"/>
      <c r="B21" s="54"/>
      <c r="C21" s="19"/>
      <c r="D21" s="50"/>
      <c r="E21" s="66"/>
      <c r="F21" s="10"/>
      <c r="G21" s="18"/>
      <c r="H21" s="14"/>
      <c r="I21" s="6"/>
      <c r="J21" s="18"/>
      <c r="K21" s="18"/>
      <c r="L21" s="18"/>
      <c r="M21" s="18"/>
      <c r="N21" s="18"/>
      <c r="O21" s="18"/>
      <c r="P21" s="18"/>
      <c r="Q21" s="18"/>
      <c r="R21" s="19"/>
      <c r="S21" s="19"/>
      <c r="T21" s="19"/>
      <c r="U21" s="19"/>
      <c r="V21" s="19"/>
      <c r="W21" s="19"/>
      <c r="X21" s="19"/>
      <c r="Y21" s="19"/>
      <c r="Z21" s="19"/>
      <c r="AA21" s="19"/>
      <c r="AB21" s="19"/>
      <c r="AC21" s="19"/>
      <c r="AD21" s="19"/>
      <c r="AE21" s="19"/>
      <c r="AF21" s="19"/>
      <c r="AG21" s="19"/>
      <c r="AH21" s="19"/>
    </row>
    <row r="22">
      <c r="A22" s="19"/>
      <c r="B22" s="54"/>
      <c r="C22" s="19"/>
      <c r="D22" s="50"/>
      <c r="E22" s="66"/>
      <c r="F22" s="10"/>
      <c r="G22" s="18"/>
      <c r="H22" s="14"/>
      <c r="I22" s="56"/>
      <c r="J22" s="18"/>
      <c r="K22" s="18"/>
      <c r="L22" s="18"/>
      <c r="M22" s="18"/>
      <c r="N22" s="18"/>
      <c r="O22" s="18"/>
      <c r="P22" s="18"/>
      <c r="Q22" s="18"/>
      <c r="R22" s="19"/>
      <c r="S22" s="19"/>
      <c r="T22" s="19"/>
      <c r="U22" s="19"/>
      <c r="V22" s="19"/>
      <c r="W22" s="19"/>
      <c r="X22" s="19"/>
      <c r="Y22" s="19"/>
      <c r="Z22" s="19"/>
      <c r="AA22" s="19"/>
      <c r="AB22" s="19"/>
      <c r="AC22" s="19"/>
      <c r="AD22" s="19"/>
      <c r="AE22" s="19"/>
      <c r="AF22" s="19"/>
      <c r="AG22" s="19"/>
      <c r="AH22" s="19"/>
    </row>
    <row r="23">
      <c r="A23" s="19"/>
      <c r="B23" s="54"/>
      <c r="C23" s="19"/>
      <c r="D23" s="50"/>
      <c r="E23" s="66"/>
      <c r="F23" s="10"/>
      <c r="G23" s="18"/>
      <c r="H23" s="14"/>
      <c r="I23" s="56"/>
      <c r="J23" s="18"/>
      <c r="K23" s="18"/>
      <c r="L23" s="18"/>
      <c r="M23" s="18"/>
      <c r="N23" s="18"/>
      <c r="O23" s="18"/>
      <c r="P23" s="18"/>
      <c r="Q23" s="18"/>
      <c r="R23" s="19"/>
      <c r="S23" s="19"/>
      <c r="T23" s="19"/>
      <c r="U23" s="19"/>
      <c r="V23" s="19"/>
      <c r="W23" s="19"/>
      <c r="X23" s="19"/>
      <c r="Y23" s="19"/>
      <c r="Z23" s="19"/>
      <c r="AA23" s="19"/>
      <c r="AB23" s="19"/>
      <c r="AC23" s="19"/>
      <c r="AD23" s="19"/>
      <c r="AE23" s="19"/>
      <c r="AF23" s="19"/>
      <c r="AG23" s="19"/>
      <c r="AH23" s="19"/>
    </row>
    <row r="24">
      <c r="A24" s="19"/>
      <c r="B24" s="54"/>
      <c r="C24" s="19"/>
      <c r="D24" s="50"/>
      <c r="E24" s="66"/>
      <c r="F24" s="10"/>
      <c r="G24" s="18"/>
      <c r="H24" s="14"/>
      <c r="I24" s="56"/>
      <c r="J24" s="18"/>
      <c r="K24" s="18"/>
      <c r="L24" s="18"/>
      <c r="M24" s="18"/>
      <c r="N24" s="18"/>
      <c r="O24" s="18"/>
      <c r="P24" s="18"/>
      <c r="Q24" s="18"/>
      <c r="R24" s="19"/>
      <c r="S24" s="19"/>
      <c r="T24" s="19"/>
      <c r="U24" s="19"/>
      <c r="V24" s="19"/>
      <c r="W24" s="19"/>
      <c r="X24" s="19"/>
      <c r="Y24" s="19"/>
      <c r="Z24" s="19"/>
      <c r="AA24" s="19"/>
      <c r="AB24" s="19"/>
      <c r="AC24" s="19"/>
      <c r="AD24" s="19"/>
      <c r="AE24" s="19"/>
      <c r="AF24" s="19"/>
      <c r="AG24" s="19"/>
      <c r="AH24" s="19"/>
    </row>
    <row r="25">
      <c r="A25" s="19"/>
      <c r="B25" s="54"/>
      <c r="C25" s="19"/>
      <c r="D25" s="50"/>
      <c r="E25" s="66"/>
      <c r="F25" s="10"/>
      <c r="G25" s="18"/>
      <c r="H25" s="14"/>
      <c r="I25" s="56"/>
      <c r="J25" s="18"/>
      <c r="K25" s="18"/>
      <c r="L25" s="18"/>
      <c r="M25" s="18"/>
      <c r="N25" s="18"/>
      <c r="O25" s="18"/>
      <c r="P25" s="18"/>
      <c r="Q25" s="18"/>
      <c r="R25" s="19"/>
      <c r="S25" s="19"/>
      <c r="T25" s="19"/>
      <c r="U25" s="19"/>
      <c r="V25" s="19"/>
      <c r="W25" s="19"/>
      <c r="X25" s="19"/>
      <c r="Y25" s="19"/>
      <c r="Z25" s="19"/>
      <c r="AA25" s="19"/>
      <c r="AB25" s="19"/>
      <c r="AC25" s="19"/>
      <c r="AD25" s="19"/>
      <c r="AE25" s="19"/>
      <c r="AF25" s="19"/>
      <c r="AG25" s="19"/>
      <c r="AH25" s="19"/>
    </row>
    <row r="26">
      <c r="A26" s="19"/>
      <c r="B26" s="54"/>
      <c r="C26" s="19"/>
      <c r="D26" s="50"/>
      <c r="E26" s="66"/>
      <c r="F26" s="10"/>
      <c r="G26" s="18"/>
      <c r="H26" s="14"/>
      <c r="I26" s="56"/>
      <c r="J26" s="18"/>
      <c r="K26" s="18"/>
      <c r="L26" s="18"/>
      <c r="M26" s="18"/>
      <c r="N26" s="18"/>
      <c r="O26" s="18"/>
      <c r="P26" s="18"/>
      <c r="Q26" s="18"/>
      <c r="R26" s="19"/>
      <c r="S26" s="19"/>
      <c r="T26" s="19"/>
      <c r="U26" s="19"/>
      <c r="V26" s="19"/>
      <c r="W26" s="19"/>
      <c r="X26" s="19"/>
      <c r="Y26" s="19"/>
      <c r="Z26" s="19"/>
      <c r="AA26" s="19"/>
      <c r="AB26" s="19"/>
      <c r="AC26" s="19"/>
      <c r="AD26" s="19"/>
      <c r="AE26" s="19"/>
      <c r="AF26" s="19"/>
      <c r="AG26" s="19"/>
      <c r="AH26" s="19"/>
    </row>
    <row r="27">
      <c r="A27" s="19"/>
      <c r="B27" s="54"/>
      <c r="C27" s="19"/>
      <c r="D27" s="50"/>
      <c r="E27" s="66"/>
      <c r="F27" s="10"/>
      <c r="G27" s="18"/>
      <c r="H27" s="14"/>
      <c r="I27" s="56"/>
      <c r="J27" s="18"/>
      <c r="K27" s="18"/>
      <c r="L27" s="18"/>
      <c r="M27" s="18"/>
      <c r="N27" s="18"/>
      <c r="O27" s="18"/>
      <c r="P27" s="18"/>
      <c r="Q27" s="18"/>
      <c r="R27" s="19"/>
      <c r="S27" s="19"/>
      <c r="T27" s="19"/>
      <c r="U27" s="19"/>
      <c r="V27" s="19"/>
      <c r="W27" s="19"/>
      <c r="X27" s="19"/>
      <c r="Y27" s="19"/>
      <c r="Z27" s="19"/>
      <c r="AA27" s="19"/>
      <c r="AB27" s="19"/>
      <c r="AC27" s="19"/>
      <c r="AD27" s="19"/>
      <c r="AE27" s="19"/>
      <c r="AF27" s="19"/>
      <c r="AG27" s="19"/>
      <c r="AH27" s="19"/>
    </row>
    <row r="28">
      <c r="A28" s="19"/>
      <c r="B28" s="54"/>
      <c r="C28" s="19"/>
      <c r="D28" s="50"/>
      <c r="E28" s="66"/>
      <c r="F28" s="10"/>
      <c r="G28" s="18"/>
      <c r="H28" s="14"/>
      <c r="I28" s="56"/>
      <c r="J28" s="18"/>
      <c r="K28" s="18"/>
      <c r="L28" s="18"/>
      <c r="M28" s="18"/>
      <c r="N28" s="18"/>
      <c r="O28" s="18"/>
      <c r="P28" s="18"/>
      <c r="Q28" s="18"/>
      <c r="R28" s="19"/>
      <c r="S28" s="19"/>
      <c r="T28" s="19"/>
      <c r="U28" s="19"/>
      <c r="V28" s="19"/>
      <c r="W28" s="19"/>
      <c r="X28" s="19"/>
      <c r="Y28" s="19"/>
      <c r="Z28" s="19"/>
      <c r="AA28" s="19"/>
      <c r="AB28" s="19"/>
      <c r="AC28" s="19"/>
      <c r="AD28" s="19"/>
      <c r="AE28" s="19"/>
      <c r="AF28" s="19"/>
      <c r="AG28" s="19"/>
      <c r="AH28" s="19"/>
    </row>
    <row r="29">
      <c r="A29" s="19"/>
      <c r="B29" s="54"/>
      <c r="C29" s="19"/>
      <c r="D29" s="50"/>
      <c r="E29" s="66"/>
      <c r="F29" s="10"/>
      <c r="G29" s="18"/>
      <c r="H29" s="14"/>
      <c r="I29" s="56"/>
      <c r="J29" s="18"/>
      <c r="K29" s="18"/>
      <c r="L29" s="18"/>
      <c r="M29" s="18"/>
      <c r="N29" s="18"/>
      <c r="O29" s="18"/>
      <c r="P29" s="18"/>
      <c r="Q29" s="18"/>
      <c r="R29" s="19"/>
      <c r="S29" s="19"/>
      <c r="T29" s="19"/>
      <c r="U29" s="19"/>
      <c r="V29" s="19"/>
      <c r="W29" s="19"/>
      <c r="X29" s="19"/>
      <c r="Y29" s="19"/>
      <c r="Z29" s="19"/>
      <c r="AA29" s="19"/>
      <c r="AB29" s="19"/>
      <c r="AC29" s="19"/>
      <c r="AD29" s="19"/>
      <c r="AE29" s="19"/>
      <c r="AF29" s="19"/>
      <c r="AG29" s="19"/>
      <c r="AH29" s="19"/>
    </row>
    <row r="30">
      <c r="A30" s="19"/>
      <c r="B30" s="54"/>
      <c r="C30" s="19"/>
      <c r="D30" s="50"/>
      <c r="E30" s="66"/>
      <c r="F30" s="10"/>
      <c r="G30" s="18"/>
      <c r="H30" s="14"/>
      <c r="I30" s="56"/>
      <c r="J30" s="18"/>
      <c r="K30" s="18"/>
      <c r="L30" s="18"/>
      <c r="M30" s="18"/>
      <c r="N30" s="18"/>
      <c r="O30" s="18"/>
      <c r="P30" s="18"/>
      <c r="Q30" s="18"/>
      <c r="R30" s="19"/>
      <c r="S30" s="19"/>
      <c r="T30" s="19"/>
      <c r="U30" s="19"/>
      <c r="V30" s="19"/>
      <c r="W30" s="19"/>
      <c r="X30" s="19"/>
      <c r="Y30" s="19"/>
      <c r="Z30" s="19"/>
      <c r="AA30" s="19"/>
      <c r="AB30" s="19"/>
      <c r="AC30" s="19"/>
      <c r="AD30" s="19"/>
      <c r="AE30" s="19"/>
      <c r="AF30" s="19"/>
      <c r="AG30" s="19"/>
      <c r="AH30" s="19"/>
    </row>
    <row r="31">
      <c r="A31" s="19"/>
      <c r="B31" s="54"/>
      <c r="C31" s="19"/>
      <c r="D31" s="50"/>
      <c r="E31" s="66"/>
      <c r="F31" s="50"/>
      <c r="G31" s="18"/>
      <c r="H31" s="14"/>
      <c r="I31" s="56"/>
      <c r="J31" s="18"/>
      <c r="K31" s="18"/>
      <c r="L31" s="18"/>
      <c r="M31" s="18"/>
      <c r="N31" s="18"/>
      <c r="O31" s="18"/>
      <c r="P31" s="18"/>
      <c r="Q31" s="18"/>
      <c r="R31" s="19"/>
      <c r="S31" s="19"/>
      <c r="T31" s="19"/>
      <c r="U31" s="19"/>
      <c r="V31" s="19"/>
      <c r="W31" s="19"/>
      <c r="X31" s="19"/>
      <c r="Y31" s="19"/>
      <c r="Z31" s="19"/>
      <c r="AA31" s="19"/>
      <c r="AB31" s="19"/>
      <c r="AC31" s="19"/>
      <c r="AD31" s="19"/>
      <c r="AE31" s="19"/>
      <c r="AF31" s="19"/>
      <c r="AG31" s="19"/>
      <c r="AH31" s="19"/>
    </row>
    <row r="32">
      <c r="A32" s="19"/>
      <c r="B32" s="54"/>
      <c r="C32" s="19"/>
      <c r="D32" s="50"/>
      <c r="E32" s="66"/>
      <c r="F32" s="50"/>
      <c r="G32" s="18"/>
      <c r="H32" s="14"/>
      <c r="I32" s="56"/>
      <c r="J32" s="18"/>
      <c r="K32" s="18"/>
      <c r="L32" s="18"/>
      <c r="M32" s="18"/>
      <c r="N32" s="18"/>
      <c r="O32" s="18"/>
      <c r="P32" s="18"/>
      <c r="Q32" s="18"/>
      <c r="R32" s="19"/>
      <c r="S32" s="19"/>
      <c r="T32" s="19"/>
      <c r="U32" s="19"/>
      <c r="V32" s="19"/>
      <c r="W32" s="19"/>
      <c r="X32" s="19"/>
      <c r="Y32" s="19"/>
      <c r="Z32" s="19"/>
      <c r="AA32" s="19"/>
      <c r="AB32" s="19"/>
      <c r="AC32" s="19"/>
      <c r="AD32" s="19"/>
      <c r="AE32" s="19"/>
      <c r="AF32" s="19"/>
      <c r="AG32" s="19"/>
      <c r="AH32" s="19"/>
    </row>
    <row r="33">
      <c r="B33" s="54"/>
      <c r="D33" s="50"/>
      <c r="E33" s="77"/>
      <c r="F33" s="50"/>
      <c r="G33" s="71"/>
      <c r="H33" s="14"/>
      <c r="I33" s="56"/>
      <c r="J33" s="71"/>
      <c r="K33" s="71"/>
      <c r="L33" s="71"/>
      <c r="M33" s="71"/>
      <c r="N33" s="71"/>
      <c r="O33" s="71"/>
      <c r="P33" s="71"/>
      <c r="Q33" s="71"/>
    </row>
    <row r="34">
      <c r="B34" s="54"/>
      <c r="D34" s="50"/>
      <c r="E34" s="77"/>
      <c r="F34" s="50"/>
      <c r="G34" s="71"/>
      <c r="H34" s="14"/>
      <c r="I34" s="56"/>
      <c r="J34" s="71"/>
      <c r="K34" s="71"/>
      <c r="L34" s="71"/>
      <c r="M34" s="71"/>
      <c r="N34" s="71"/>
      <c r="O34" s="71"/>
      <c r="P34" s="71"/>
      <c r="Q34" s="71"/>
    </row>
    <row r="35">
      <c r="B35" s="54"/>
      <c r="D35" s="50"/>
      <c r="E35" s="77"/>
      <c r="F35" s="50"/>
      <c r="G35" s="71"/>
      <c r="H35" s="14"/>
      <c r="I35" s="56"/>
      <c r="J35" s="71"/>
      <c r="K35" s="71"/>
      <c r="L35" s="71"/>
      <c r="M35" s="71"/>
      <c r="N35" s="71"/>
      <c r="O35" s="71"/>
      <c r="P35" s="71"/>
      <c r="Q35" s="71"/>
    </row>
    <row r="36">
      <c r="B36" s="54"/>
      <c r="D36" s="50"/>
      <c r="E36" s="77"/>
      <c r="F36" s="50"/>
      <c r="G36" s="71"/>
      <c r="H36" s="14"/>
      <c r="I36" s="56"/>
      <c r="J36" s="71"/>
      <c r="K36" s="71"/>
      <c r="L36" s="71"/>
      <c r="M36" s="71"/>
      <c r="N36" s="71"/>
      <c r="O36" s="71"/>
      <c r="P36" s="71"/>
      <c r="Q36" s="71"/>
    </row>
    <row r="37">
      <c r="B37" s="54"/>
      <c r="D37" s="50"/>
      <c r="E37" s="77"/>
      <c r="F37" s="50"/>
      <c r="G37" s="71"/>
      <c r="H37" s="14"/>
      <c r="I37" s="56"/>
      <c r="J37" s="71"/>
      <c r="K37" s="71"/>
      <c r="L37" s="71"/>
      <c r="M37" s="71"/>
      <c r="N37" s="71"/>
      <c r="O37" s="71"/>
      <c r="P37" s="71"/>
      <c r="Q37" s="71"/>
    </row>
    <row r="38">
      <c r="B38" s="54"/>
      <c r="D38" s="50"/>
      <c r="E38" s="77"/>
      <c r="F38" s="50"/>
      <c r="G38" s="71"/>
      <c r="H38" s="14"/>
      <c r="I38" s="56"/>
      <c r="J38" s="71"/>
      <c r="K38" s="71"/>
      <c r="L38" s="71"/>
      <c r="M38" s="71"/>
      <c r="N38" s="71"/>
      <c r="O38" s="71"/>
      <c r="P38" s="71"/>
      <c r="Q38" s="71"/>
    </row>
    <row r="39">
      <c r="B39" s="54"/>
      <c r="D39" s="50"/>
      <c r="E39" s="77"/>
      <c r="F39" s="50"/>
      <c r="G39" s="71"/>
      <c r="H39" s="14"/>
      <c r="I39" s="56"/>
      <c r="J39" s="71"/>
      <c r="K39" s="71"/>
      <c r="L39" s="71"/>
      <c r="M39" s="71"/>
      <c r="N39" s="71"/>
      <c r="O39" s="71"/>
      <c r="P39" s="71"/>
      <c r="Q39" s="71"/>
    </row>
    <row r="40">
      <c r="B40" s="54"/>
      <c r="D40" s="50"/>
      <c r="E40" s="77"/>
      <c r="F40" s="50"/>
      <c r="G40" s="71"/>
      <c r="H40" s="14"/>
      <c r="I40" s="56"/>
      <c r="J40" s="71"/>
      <c r="K40" s="71"/>
      <c r="L40" s="71"/>
      <c r="M40" s="71"/>
      <c r="N40" s="71"/>
      <c r="O40" s="71"/>
      <c r="P40" s="71"/>
      <c r="Q40" s="71"/>
    </row>
    <row r="41">
      <c r="B41" s="54"/>
      <c r="D41" s="50"/>
      <c r="E41" s="77"/>
      <c r="F41" s="50"/>
      <c r="G41" s="71"/>
      <c r="H41" s="14"/>
      <c r="I41" s="56"/>
      <c r="J41" s="71"/>
      <c r="K41" s="71"/>
      <c r="L41" s="71"/>
      <c r="M41" s="71"/>
      <c r="N41" s="71"/>
      <c r="O41" s="71"/>
      <c r="P41" s="71"/>
      <c r="Q41" s="71"/>
    </row>
    <row r="42">
      <c r="B42" s="54"/>
      <c r="D42" s="50"/>
      <c r="E42" s="77"/>
      <c r="F42" s="50"/>
      <c r="G42" s="71"/>
      <c r="H42" s="14"/>
      <c r="I42" s="56"/>
      <c r="J42" s="71"/>
      <c r="K42" s="71"/>
      <c r="L42" s="71"/>
      <c r="M42" s="71"/>
      <c r="N42" s="71"/>
      <c r="O42" s="71"/>
      <c r="P42" s="71"/>
      <c r="Q42" s="71"/>
    </row>
    <row r="43">
      <c r="B43" s="54"/>
      <c r="D43" s="50"/>
      <c r="E43" s="77"/>
      <c r="F43" s="50"/>
      <c r="G43" s="71"/>
      <c r="H43" s="14"/>
      <c r="I43" s="56"/>
      <c r="J43" s="71"/>
      <c r="K43" s="71"/>
      <c r="L43" s="71"/>
      <c r="M43" s="71"/>
      <c r="N43" s="71"/>
      <c r="O43" s="71"/>
      <c r="P43" s="71"/>
      <c r="Q43" s="71"/>
    </row>
    <row r="44">
      <c r="B44" s="54"/>
      <c r="D44" s="50"/>
      <c r="E44" s="77"/>
      <c r="F44" s="50"/>
      <c r="G44" s="71"/>
      <c r="H44" s="14"/>
      <c r="I44" s="56"/>
      <c r="J44" s="71"/>
      <c r="K44" s="71"/>
      <c r="L44" s="71"/>
      <c r="M44" s="71"/>
      <c r="N44" s="71"/>
      <c r="O44" s="71"/>
      <c r="P44" s="71"/>
      <c r="Q44" s="71"/>
    </row>
    <row r="45">
      <c r="B45" s="54"/>
      <c r="D45" s="50"/>
      <c r="E45" s="77"/>
      <c r="F45" s="50"/>
      <c r="G45" s="71"/>
      <c r="H45" s="14"/>
      <c r="I45" s="56"/>
      <c r="J45" s="71"/>
      <c r="K45" s="71"/>
      <c r="L45" s="71"/>
      <c r="M45" s="71"/>
      <c r="N45" s="71"/>
      <c r="O45" s="71"/>
      <c r="P45" s="71"/>
      <c r="Q45" s="71"/>
    </row>
    <row r="46">
      <c r="B46" s="54"/>
      <c r="D46" s="50"/>
      <c r="E46" s="77"/>
      <c r="F46" s="50"/>
      <c r="G46" s="71"/>
      <c r="H46" s="14"/>
      <c r="I46" s="56"/>
      <c r="J46" s="71"/>
      <c r="K46" s="71"/>
      <c r="L46" s="71"/>
      <c r="M46" s="71"/>
      <c r="N46" s="71"/>
      <c r="O46" s="71"/>
      <c r="P46" s="71"/>
      <c r="Q46" s="71"/>
    </row>
    <row r="47">
      <c r="B47" s="54"/>
      <c r="D47" s="50"/>
      <c r="E47" s="77"/>
      <c r="F47" s="50"/>
      <c r="G47" s="71"/>
      <c r="H47" s="14"/>
      <c r="I47" s="56"/>
      <c r="J47" s="71"/>
      <c r="K47" s="71"/>
      <c r="L47" s="71"/>
      <c r="M47" s="71"/>
      <c r="N47" s="71"/>
      <c r="O47" s="71"/>
      <c r="P47" s="71"/>
      <c r="Q47" s="71"/>
    </row>
    <row r="48">
      <c r="B48" s="54"/>
      <c r="D48" s="50"/>
      <c r="E48" s="77"/>
      <c r="F48" s="50"/>
      <c r="G48" s="71"/>
      <c r="H48" s="14"/>
      <c r="I48" s="56"/>
      <c r="J48" s="71"/>
      <c r="K48" s="71"/>
      <c r="L48" s="71"/>
      <c r="M48" s="71"/>
      <c r="N48" s="71"/>
      <c r="O48" s="71"/>
      <c r="P48" s="71"/>
      <c r="Q48" s="71"/>
    </row>
    <row r="49">
      <c r="B49" s="54"/>
      <c r="D49" s="50"/>
      <c r="E49" s="77"/>
      <c r="F49" s="50"/>
      <c r="G49" s="71"/>
      <c r="H49" s="14"/>
      <c r="I49" s="56"/>
      <c r="J49" s="71"/>
      <c r="K49" s="71"/>
      <c r="L49" s="71"/>
      <c r="M49" s="71"/>
      <c r="N49" s="71"/>
      <c r="O49" s="71"/>
      <c r="P49" s="71"/>
      <c r="Q49" s="71"/>
    </row>
    <row r="50">
      <c r="B50" s="54"/>
      <c r="D50" s="50"/>
      <c r="E50" s="77"/>
      <c r="F50" s="50"/>
      <c r="G50" s="71"/>
      <c r="H50" s="14"/>
      <c r="I50" s="56"/>
      <c r="J50" s="71"/>
      <c r="K50" s="71"/>
      <c r="L50" s="71"/>
      <c r="M50" s="71"/>
      <c r="N50" s="71"/>
      <c r="O50" s="71"/>
      <c r="P50" s="71"/>
      <c r="Q50" s="71"/>
    </row>
    <row r="51">
      <c r="B51" s="54"/>
      <c r="D51" s="50"/>
      <c r="E51" s="77"/>
      <c r="F51" s="50"/>
      <c r="G51" s="71"/>
      <c r="H51" s="14"/>
      <c r="I51" s="56"/>
      <c r="J51" s="71"/>
      <c r="K51" s="71"/>
      <c r="L51" s="71"/>
      <c r="M51" s="71"/>
      <c r="N51" s="71"/>
      <c r="O51" s="71"/>
      <c r="P51" s="71"/>
      <c r="Q51" s="71"/>
    </row>
    <row r="52">
      <c r="B52" s="54"/>
      <c r="D52" s="50"/>
      <c r="E52" s="77"/>
      <c r="F52" s="50"/>
      <c r="G52" s="71"/>
      <c r="H52" s="14"/>
      <c r="I52" s="56"/>
      <c r="J52" s="71"/>
      <c r="K52" s="71"/>
      <c r="L52" s="71"/>
      <c r="M52" s="71"/>
      <c r="N52" s="71"/>
      <c r="O52" s="71"/>
      <c r="P52" s="71"/>
      <c r="Q52" s="71"/>
    </row>
    <row r="53">
      <c r="B53" s="54"/>
      <c r="D53" s="50"/>
      <c r="E53" s="77"/>
      <c r="F53" s="50"/>
      <c r="G53" s="71"/>
      <c r="H53" s="14"/>
      <c r="I53" s="56"/>
      <c r="J53" s="71"/>
      <c r="K53" s="71"/>
      <c r="L53" s="71"/>
      <c r="M53" s="71"/>
      <c r="N53" s="71"/>
      <c r="O53" s="71"/>
      <c r="P53" s="71"/>
      <c r="Q53" s="71"/>
    </row>
    <row r="54">
      <c r="B54" s="54"/>
      <c r="D54" s="50"/>
      <c r="E54" s="77"/>
      <c r="F54" s="50"/>
      <c r="G54" s="71"/>
      <c r="H54" s="14"/>
      <c r="I54" s="56"/>
      <c r="J54" s="71"/>
      <c r="K54" s="71"/>
      <c r="L54" s="71"/>
      <c r="M54" s="71"/>
      <c r="N54" s="71"/>
      <c r="O54" s="71"/>
      <c r="P54" s="71"/>
      <c r="Q54" s="71"/>
    </row>
    <row r="55">
      <c r="B55" s="54"/>
      <c r="D55" s="50"/>
      <c r="E55" s="77"/>
      <c r="F55" s="50"/>
      <c r="G55" s="71"/>
      <c r="H55" s="14"/>
      <c r="I55" s="56"/>
      <c r="J55" s="71"/>
      <c r="K55" s="71"/>
      <c r="L55" s="71"/>
      <c r="M55" s="71"/>
      <c r="N55" s="71"/>
      <c r="O55" s="71"/>
      <c r="P55" s="71"/>
      <c r="Q55" s="71"/>
    </row>
    <row r="56">
      <c r="B56" s="54"/>
      <c r="D56" s="50"/>
      <c r="E56" s="77"/>
      <c r="F56" s="50"/>
      <c r="G56" s="71"/>
      <c r="H56" s="14"/>
      <c r="I56" s="56"/>
      <c r="J56" s="71"/>
      <c r="K56" s="71"/>
      <c r="L56" s="71"/>
      <c r="M56" s="71"/>
      <c r="N56" s="71"/>
      <c r="O56" s="71"/>
      <c r="P56" s="71"/>
      <c r="Q56" s="71"/>
    </row>
    <row r="57">
      <c r="B57" s="54"/>
      <c r="D57" s="50"/>
      <c r="E57" s="77"/>
      <c r="F57" s="50"/>
      <c r="G57" s="71"/>
      <c r="H57" s="14"/>
      <c r="I57" s="56"/>
      <c r="J57" s="71"/>
      <c r="K57" s="71"/>
      <c r="L57" s="71"/>
      <c r="M57" s="71"/>
      <c r="N57" s="71"/>
      <c r="O57" s="71"/>
      <c r="P57" s="71"/>
      <c r="Q57" s="71"/>
    </row>
    <row r="58">
      <c r="B58" s="54"/>
      <c r="D58" s="50"/>
      <c r="E58" s="77"/>
      <c r="F58" s="50"/>
      <c r="G58" s="71"/>
      <c r="H58" s="14"/>
      <c r="I58" s="56"/>
      <c r="J58" s="71"/>
      <c r="K58" s="71"/>
      <c r="L58" s="71"/>
      <c r="M58" s="71"/>
      <c r="N58" s="71"/>
      <c r="O58" s="71"/>
      <c r="P58" s="71"/>
      <c r="Q58" s="71"/>
    </row>
    <row r="59">
      <c r="B59" s="54"/>
      <c r="D59" s="50"/>
      <c r="E59" s="77"/>
      <c r="F59" s="50"/>
      <c r="G59" s="71"/>
      <c r="H59" s="14"/>
      <c r="I59" s="56"/>
      <c r="J59" s="71"/>
      <c r="K59" s="71"/>
      <c r="L59" s="71"/>
      <c r="M59" s="71"/>
      <c r="N59" s="71"/>
      <c r="O59" s="71"/>
      <c r="P59" s="71"/>
      <c r="Q59" s="71"/>
    </row>
    <row r="60">
      <c r="B60" s="54"/>
      <c r="D60" s="50"/>
      <c r="E60" s="77"/>
      <c r="F60" s="50"/>
      <c r="G60" s="71"/>
      <c r="H60" s="14"/>
      <c r="I60" s="56"/>
      <c r="J60" s="71"/>
      <c r="K60" s="71"/>
      <c r="L60" s="71"/>
      <c r="M60" s="71"/>
      <c r="N60" s="71"/>
      <c r="O60" s="71"/>
      <c r="P60" s="71"/>
      <c r="Q60" s="71"/>
    </row>
    <row r="61">
      <c r="B61" s="54"/>
      <c r="D61" s="50"/>
      <c r="E61" s="77"/>
      <c r="F61" s="50"/>
      <c r="G61" s="71"/>
      <c r="H61" s="14"/>
      <c r="I61" s="56"/>
      <c r="J61" s="71"/>
      <c r="K61" s="71"/>
      <c r="L61" s="71"/>
      <c r="M61" s="71"/>
      <c r="N61" s="71"/>
      <c r="O61" s="71"/>
      <c r="P61" s="71"/>
      <c r="Q61" s="71"/>
    </row>
    <row r="62">
      <c r="B62" s="54"/>
      <c r="D62" s="50"/>
      <c r="E62" s="77"/>
      <c r="F62" s="50"/>
      <c r="G62" s="71"/>
      <c r="H62" s="14"/>
      <c r="I62" s="56"/>
      <c r="J62" s="71"/>
      <c r="K62" s="71"/>
      <c r="L62" s="71"/>
      <c r="M62" s="71"/>
      <c r="N62" s="71"/>
      <c r="O62" s="71"/>
      <c r="P62" s="71"/>
      <c r="Q62" s="71"/>
    </row>
    <row r="63">
      <c r="B63" s="54"/>
      <c r="D63" s="50"/>
      <c r="E63" s="77"/>
      <c r="F63" s="50"/>
      <c r="G63" s="71"/>
      <c r="H63" s="14"/>
      <c r="I63" s="56"/>
      <c r="J63" s="71"/>
      <c r="K63" s="71"/>
      <c r="L63" s="71"/>
      <c r="M63" s="71"/>
      <c r="N63" s="71"/>
      <c r="O63" s="71"/>
      <c r="P63" s="71"/>
      <c r="Q63" s="71"/>
    </row>
    <row r="64">
      <c r="B64" s="54"/>
      <c r="D64" s="50"/>
      <c r="E64" s="77"/>
      <c r="F64" s="50"/>
      <c r="G64" s="71"/>
      <c r="H64" s="14"/>
      <c r="I64" s="56"/>
      <c r="J64" s="71"/>
      <c r="K64" s="71"/>
      <c r="L64" s="71"/>
      <c r="M64" s="71"/>
      <c r="N64" s="71"/>
      <c r="O64" s="71"/>
      <c r="P64" s="71"/>
      <c r="Q64" s="71"/>
    </row>
    <row r="65">
      <c r="B65" s="54"/>
      <c r="D65" s="50"/>
      <c r="E65" s="77"/>
      <c r="F65" s="50"/>
      <c r="G65" s="71"/>
      <c r="H65" s="14"/>
      <c r="I65" s="56"/>
      <c r="J65" s="71"/>
      <c r="K65" s="71"/>
      <c r="L65" s="71"/>
      <c r="M65" s="71"/>
      <c r="N65" s="71"/>
      <c r="O65" s="71"/>
      <c r="P65" s="71"/>
      <c r="Q65" s="71"/>
    </row>
    <row r="66">
      <c r="B66" s="54"/>
      <c r="D66" s="50"/>
      <c r="E66" s="77"/>
      <c r="F66" s="50"/>
      <c r="G66" s="71"/>
      <c r="H66" s="14"/>
      <c r="I66" s="56"/>
      <c r="J66" s="71"/>
      <c r="K66" s="71"/>
      <c r="L66" s="71"/>
      <c r="M66" s="71"/>
      <c r="N66" s="71"/>
      <c r="O66" s="71"/>
      <c r="P66" s="71"/>
      <c r="Q66" s="71"/>
    </row>
    <row r="67">
      <c r="B67" s="54"/>
      <c r="D67" s="50"/>
      <c r="E67" s="77"/>
      <c r="F67" s="50"/>
      <c r="G67" s="71"/>
      <c r="H67" s="14"/>
      <c r="I67" s="56"/>
      <c r="J67" s="71"/>
      <c r="K67" s="71"/>
      <c r="L67" s="71"/>
      <c r="M67" s="71"/>
      <c r="N67" s="71"/>
      <c r="O67" s="71"/>
      <c r="P67" s="71"/>
      <c r="Q67" s="71"/>
    </row>
    <row r="68">
      <c r="B68" s="54"/>
      <c r="D68" s="50"/>
      <c r="E68" s="77"/>
      <c r="F68" s="50"/>
      <c r="G68" s="71"/>
      <c r="H68" s="14"/>
      <c r="I68" s="56"/>
      <c r="J68" s="71"/>
      <c r="K68" s="71"/>
      <c r="L68" s="71"/>
      <c r="M68" s="71"/>
      <c r="N68" s="71"/>
      <c r="O68" s="71"/>
      <c r="P68" s="71"/>
      <c r="Q68" s="71"/>
    </row>
    <row r="69">
      <c r="B69" s="54"/>
      <c r="D69" s="50"/>
      <c r="E69" s="77"/>
      <c r="F69" s="50"/>
      <c r="G69" s="71"/>
      <c r="H69" s="14"/>
      <c r="I69" s="56"/>
      <c r="J69" s="71"/>
      <c r="K69" s="71"/>
      <c r="L69" s="71"/>
      <c r="M69" s="71"/>
      <c r="N69" s="71"/>
      <c r="O69" s="71"/>
      <c r="P69" s="71"/>
      <c r="Q69" s="71"/>
    </row>
    <row r="70">
      <c r="B70" s="54"/>
      <c r="D70" s="50"/>
      <c r="E70" s="77"/>
      <c r="F70" s="50"/>
      <c r="G70" s="71"/>
      <c r="H70" s="14"/>
      <c r="I70" s="56"/>
      <c r="J70" s="71"/>
      <c r="K70" s="71"/>
      <c r="L70" s="71"/>
      <c r="M70" s="71"/>
      <c r="N70" s="71"/>
      <c r="O70" s="71"/>
      <c r="P70" s="71"/>
      <c r="Q70" s="71"/>
    </row>
    <row r="71">
      <c r="B71" s="54"/>
      <c r="D71" s="50"/>
      <c r="E71" s="77"/>
      <c r="F71" s="50"/>
      <c r="G71" s="71"/>
      <c r="H71" s="14"/>
      <c r="I71" s="56"/>
      <c r="J71" s="71"/>
      <c r="K71" s="71"/>
      <c r="L71" s="71"/>
      <c r="M71" s="71"/>
      <c r="N71" s="71"/>
      <c r="O71" s="71"/>
      <c r="P71" s="71"/>
      <c r="Q71" s="71"/>
    </row>
    <row r="72">
      <c r="B72" s="54"/>
      <c r="D72" s="50"/>
      <c r="E72" s="77"/>
      <c r="F72" s="50"/>
      <c r="G72" s="71"/>
      <c r="H72" s="71"/>
      <c r="I72" s="56"/>
      <c r="J72" s="71"/>
      <c r="K72" s="71"/>
      <c r="L72" s="71"/>
      <c r="M72" s="71"/>
      <c r="N72" s="71"/>
      <c r="O72" s="71"/>
      <c r="P72" s="71"/>
      <c r="Q72" s="71"/>
    </row>
    <row r="73">
      <c r="B73" s="54"/>
      <c r="D73" s="50"/>
      <c r="E73" s="77"/>
      <c r="F73" s="50"/>
      <c r="G73" s="71"/>
      <c r="H73" s="71"/>
      <c r="I73" s="56"/>
      <c r="J73" s="71"/>
      <c r="K73" s="71"/>
      <c r="L73" s="71"/>
      <c r="M73" s="71"/>
      <c r="N73" s="71"/>
      <c r="O73" s="71"/>
      <c r="P73" s="71"/>
      <c r="Q73" s="71"/>
    </row>
    <row r="74">
      <c r="B74" s="54"/>
      <c r="D74" s="50"/>
      <c r="E74" s="77"/>
      <c r="F74" s="50"/>
      <c r="G74" s="71"/>
      <c r="H74" s="71"/>
      <c r="I74" s="56"/>
      <c r="J74" s="71"/>
      <c r="K74" s="71"/>
      <c r="L74" s="71"/>
      <c r="M74" s="71"/>
      <c r="N74" s="71"/>
      <c r="O74" s="71"/>
      <c r="P74" s="71"/>
      <c r="Q74" s="71"/>
    </row>
    <row r="75">
      <c r="B75" s="54"/>
      <c r="D75" s="50"/>
      <c r="E75" s="77"/>
      <c r="F75" s="50"/>
      <c r="G75" s="71"/>
      <c r="H75" s="71"/>
      <c r="I75" s="56"/>
      <c r="J75" s="71"/>
      <c r="K75" s="71"/>
      <c r="L75" s="71"/>
      <c r="M75" s="71"/>
      <c r="N75" s="71"/>
      <c r="O75" s="71"/>
      <c r="P75" s="71"/>
      <c r="Q75" s="71"/>
    </row>
    <row r="76">
      <c r="B76" s="54"/>
      <c r="D76" s="50"/>
      <c r="E76" s="77"/>
      <c r="F76" s="50"/>
      <c r="G76" s="71"/>
      <c r="H76" s="71"/>
      <c r="I76" s="56"/>
      <c r="J76" s="71"/>
      <c r="K76" s="71"/>
      <c r="L76" s="71"/>
      <c r="M76" s="71"/>
      <c r="N76" s="71"/>
      <c r="O76" s="71"/>
      <c r="P76" s="71"/>
      <c r="Q76" s="71"/>
    </row>
    <row r="77">
      <c r="B77" s="54"/>
      <c r="D77" s="50"/>
      <c r="E77" s="77"/>
      <c r="F77" s="50"/>
      <c r="G77" s="71"/>
      <c r="H77" s="71"/>
      <c r="I77" s="56"/>
      <c r="J77" s="71"/>
      <c r="K77" s="71"/>
      <c r="L77" s="71"/>
      <c r="M77" s="71"/>
      <c r="N77" s="71"/>
      <c r="O77" s="71"/>
      <c r="P77" s="71"/>
      <c r="Q77" s="71"/>
    </row>
    <row r="78">
      <c r="B78" s="54"/>
      <c r="D78" s="50"/>
      <c r="E78" s="77"/>
      <c r="F78" s="50"/>
      <c r="G78" s="71"/>
      <c r="H78" s="71"/>
      <c r="I78" s="56"/>
      <c r="J78" s="71"/>
      <c r="K78" s="71"/>
      <c r="L78" s="71"/>
      <c r="M78" s="71"/>
      <c r="N78" s="71"/>
      <c r="O78" s="71"/>
      <c r="P78" s="71"/>
      <c r="Q78" s="71"/>
    </row>
    <row r="79">
      <c r="B79" s="54"/>
      <c r="D79" s="50"/>
      <c r="E79" s="77"/>
      <c r="F79" s="50"/>
      <c r="G79" s="71"/>
      <c r="H79" s="71"/>
      <c r="I79" s="56"/>
      <c r="J79" s="71"/>
      <c r="K79" s="71"/>
      <c r="L79" s="71"/>
      <c r="M79" s="71"/>
      <c r="N79" s="71"/>
      <c r="O79" s="71"/>
      <c r="P79" s="71"/>
      <c r="Q79" s="71"/>
    </row>
    <row r="80">
      <c r="B80" s="54"/>
      <c r="D80" s="50"/>
      <c r="E80" s="77"/>
      <c r="F80" s="50"/>
      <c r="G80" s="71"/>
      <c r="H80" s="71"/>
      <c r="I80" s="56"/>
      <c r="J80" s="71"/>
      <c r="K80" s="71"/>
      <c r="L80" s="71"/>
      <c r="M80" s="71"/>
      <c r="N80" s="71"/>
      <c r="O80" s="71"/>
      <c r="P80" s="71"/>
      <c r="Q80" s="71"/>
    </row>
    <row r="81">
      <c r="B81" s="54"/>
      <c r="D81" s="50"/>
      <c r="E81" s="77"/>
      <c r="F81" s="50"/>
      <c r="G81" s="71"/>
      <c r="H81" s="71"/>
      <c r="I81" s="56"/>
      <c r="J81" s="71"/>
      <c r="K81" s="71"/>
      <c r="L81" s="71"/>
      <c r="M81" s="71"/>
      <c r="N81" s="71"/>
      <c r="O81" s="71"/>
      <c r="P81" s="71"/>
      <c r="Q81" s="71"/>
    </row>
    <row r="82">
      <c r="B82" s="54"/>
      <c r="D82" s="50"/>
      <c r="E82" s="77"/>
      <c r="F82" s="50"/>
      <c r="G82" s="71"/>
      <c r="H82" s="71"/>
      <c r="I82" s="56"/>
      <c r="J82" s="71"/>
      <c r="K82" s="71"/>
      <c r="L82" s="71"/>
      <c r="M82" s="71"/>
      <c r="N82" s="71"/>
      <c r="O82" s="71"/>
      <c r="P82" s="71"/>
      <c r="Q82" s="71"/>
    </row>
    <row r="83">
      <c r="B83" s="54"/>
      <c r="D83" s="50"/>
      <c r="E83" s="77"/>
      <c r="F83" s="50"/>
      <c r="G83" s="71"/>
      <c r="H83" s="71"/>
      <c r="I83" s="56"/>
      <c r="J83" s="71"/>
      <c r="K83" s="71"/>
      <c r="L83" s="71"/>
      <c r="M83" s="71"/>
      <c r="N83" s="71"/>
      <c r="O83" s="71"/>
      <c r="P83" s="71"/>
      <c r="Q83" s="71"/>
    </row>
    <row r="84">
      <c r="B84" s="54"/>
      <c r="D84" s="50"/>
      <c r="E84" s="77"/>
      <c r="F84" s="50"/>
      <c r="G84" s="71"/>
      <c r="H84" s="71"/>
      <c r="I84" s="56"/>
      <c r="J84" s="71"/>
      <c r="K84" s="71"/>
      <c r="L84" s="71"/>
      <c r="M84" s="71"/>
      <c r="N84" s="71"/>
      <c r="O84" s="71"/>
      <c r="P84" s="71"/>
      <c r="Q84" s="71"/>
    </row>
    <row r="85">
      <c r="B85" s="54"/>
      <c r="D85" s="50"/>
      <c r="E85" s="77"/>
      <c r="F85" s="50"/>
      <c r="G85" s="71"/>
      <c r="H85" s="71"/>
      <c r="I85" s="56"/>
      <c r="J85" s="71"/>
      <c r="K85" s="71"/>
      <c r="L85" s="71"/>
      <c r="M85" s="71"/>
      <c r="N85" s="71"/>
      <c r="O85" s="71"/>
      <c r="P85" s="71"/>
      <c r="Q85" s="71"/>
    </row>
    <row r="86">
      <c r="B86" s="54"/>
      <c r="D86" s="50"/>
      <c r="E86" s="77"/>
      <c r="F86" s="50"/>
      <c r="G86" s="71"/>
      <c r="H86" s="71"/>
      <c r="I86" s="56"/>
      <c r="J86" s="71"/>
      <c r="K86" s="71"/>
      <c r="L86" s="71"/>
      <c r="M86" s="71"/>
      <c r="N86" s="71"/>
      <c r="O86" s="71"/>
      <c r="P86" s="71"/>
      <c r="Q86" s="71"/>
    </row>
    <row r="87">
      <c r="B87" s="54"/>
      <c r="D87" s="50"/>
      <c r="E87" s="77"/>
      <c r="F87" s="50"/>
      <c r="G87" s="71"/>
      <c r="H87" s="71"/>
      <c r="I87" s="56"/>
      <c r="J87" s="71"/>
      <c r="K87" s="71"/>
      <c r="L87" s="71"/>
      <c r="M87" s="71"/>
      <c r="N87" s="71"/>
      <c r="O87" s="71"/>
      <c r="P87" s="71"/>
      <c r="Q87" s="71"/>
    </row>
    <row r="88">
      <c r="B88" s="54"/>
      <c r="D88" s="50"/>
      <c r="E88" s="77"/>
      <c r="F88" s="50"/>
      <c r="G88" s="71"/>
      <c r="H88" s="71"/>
      <c r="I88" s="56"/>
      <c r="J88" s="71"/>
      <c r="K88" s="71"/>
      <c r="L88" s="71"/>
      <c r="M88" s="71"/>
      <c r="N88" s="71"/>
      <c r="O88" s="71"/>
      <c r="P88" s="71"/>
      <c r="Q88" s="71"/>
    </row>
    <row r="89">
      <c r="B89" s="54"/>
      <c r="D89" s="50"/>
      <c r="E89" s="77"/>
      <c r="F89" s="50"/>
      <c r="G89" s="71"/>
      <c r="H89" s="71"/>
      <c r="I89" s="56"/>
      <c r="J89" s="71"/>
      <c r="K89" s="71"/>
      <c r="L89" s="71"/>
      <c r="M89" s="71"/>
      <c r="N89" s="71"/>
      <c r="O89" s="71"/>
      <c r="P89" s="71"/>
      <c r="Q89" s="71"/>
    </row>
    <row r="90">
      <c r="B90" s="54"/>
      <c r="D90" s="50"/>
      <c r="E90" s="77"/>
      <c r="F90" s="50"/>
      <c r="G90" s="71"/>
      <c r="H90" s="71"/>
      <c r="I90" s="56"/>
      <c r="J90" s="71"/>
      <c r="K90" s="71"/>
      <c r="L90" s="71"/>
      <c r="M90" s="71"/>
      <c r="N90" s="71"/>
      <c r="O90" s="71"/>
      <c r="P90" s="71"/>
      <c r="Q90" s="71"/>
    </row>
    <row r="91">
      <c r="B91" s="54"/>
      <c r="D91" s="50"/>
      <c r="E91" s="77"/>
      <c r="F91" s="50"/>
      <c r="G91" s="71"/>
      <c r="H91" s="71"/>
      <c r="I91" s="56"/>
      <c r="J91" s="71"/>
      <c r="K91" s="71"/>
      <c r="L91" s="71"/>
      <c r="M91" s="71"/>
      <c r="N91" s="71"/>
      <c r="O91" s="71"/>
      <c r="P91" s="71"/>
      <c r="Q91" s="71"/>
    </row>
    <row r="92">
      <c r="B92" s="54"/>
      <c r="D92" s="50"/>
      <c r="E92" s="77"/>
      <c r="F92" s="50"/>
      <c r="G92" s="71"/>
      <c r="H92" s="71"/>
      <c r="I92" s="56"/>
      <c r="J92" s="71"/>
      <c r="K92" s="71"/>
      <c r="L92" s="71"/>
      <c r="M92" s="71"/>
      <c r="N92" s="71"/>
      <c r="O92" s="71"/>
      <c r="P92" s="71"/>
      <c r="Q92" s="71"/>
    </row>
    <row r="93">
      <c r="B93" s="54"/>
      <c r="D93" s="50"/>
      <c r="E93" s="77"/>
      <c r="F93" s="50"/>
      <c r="G93" s="71"/>
      <c r="H93" s="71"/>
      <c r="I93" s="56"/>
      <c r="J93" s="71"/>
      <c r="K93" s="71"/>
      <c r="L93" s="71"/>
      <c r="M93" s="71"/>
      <c r="N93" s="71"/>
      <c r="O93" s="71"/>
      <c r="P93" s="71"/>
      <c r="Q93" s="71"/>
    </row>
    <row r="94">
      <c r="B94" s="54"/>
      <c r="D94" s="50"/>
      <c r="E94" s="77"/>
      <c r="F94" s="50"/>
      <c r="G94" s="71"/>
      <c r="H94" s="71"/>
      <c r="I94" s="56"/>
      <c r="J94" s="71"/>
      <c r="K94" s="71"/>
      <c r="L94" s="71"/>
      <c r="M94" s="71"/>
      <c r="N94" s="71"/>
      <c r="O94" s="71"/>
      <c r="P94" s="71"/>
      <c r="Q94" s="71"/>
    </row>
    <row r="95">
      <c r="B95" s="54"/>
      <c r="D95" s="50"/>
      <c r="E95" s="77"/>
      <c r="F95" s="50"/>
      <c r="G95" s="71"/>
      <c r="H95" s="71"/>
      <c r="I95" s="56"/>
      <c r="J95" s="71"/>
      <c r="K95" s="71"/>
      <c r="L95" s="71"/>
      <c r="M95" s="71"/>
      <c r="N95" s="71"/>
      <c r="O95" s="71"/>
      <c r="P95" s="71"/>
      <c r="Q95" s="71"/>
    </row>
    <row r="96">
      <c r="B96" s="54"/>
      <c r="D96" s="50"/>
      <c r="E96" s="77"/>
      <c r="F96" s="50"/>
      <c r="G96" s="71"/>
      <c r="H96" s="71"/>
      <c r="I96" s="56"/>
      <c r="J96" s="71"/>
      <c r="K96" s="71"/>
      <c r="L96" s="71"/>
      <c r="M96" s="71"/>
      <c r="N96" s="71"/>
      <c r="O96" s="71"/>
      <c r="P96" s="71"/>
      <c r="Q96" s="71"/>
    </row>
    <row r="97">
      <c r="B97" s="54"/>
      <c r="D97" s="50"/>
      <c r="E97" s="77"/>
      <c r="F97" s="50"/>
      <c r="G97" s="71"/>
      <c r="H97" s="71"/>
      <c r="I97" s="56"/>
      <c r="J97" s="71"/>
      <c r="K97" s="71"/>
      <c r="L97" s="71"/>
      <c r="M97" s="71"/>
      <c r="N97" s="71"/>
      <c r="O97" s="71"/>
      <c r="P97" s="71"/>
      <c r="Q97" s="71"/>
    </row>
    <row r="98">
      <c r="B98" s="54"/>
      <c r="D98" s="50"/>
      <c r="E98" s="77"/>
      <c r="F98" s="50"/>
      <c r="G98" s="71"/>
      <c r="H98" s="71"/>
      <c r="I98" s="56"/>
      <c r="J98" s="71"/>
      <c r="K98" s="71"/>
      <c r="L98" s="71"/>
      <c r="M98" s="71"/>
      <c r="N98" s="71"/>
      <c r="O98" s="71"/>
      <c r="P98" s="71"/>
      <c r="Q98" s="71"/>
    </row>
    <row r="99">
      <c r="B99" s="54"/>
      <c r="D99" s="50"/>
      <c r="E99" s="77"/>
      <c r="F99" s="50"/>
      <c r="G99" s="71"/>
      <c r="H99" s="71"/>
      <c r="I99" s="56"/>
      <c r="J99" s="71"/>
      <c r="K99" s="71"/>
      <c r="L99" s="71"/>
      <c r="M99" s="71"/>
      <c r="N99" s="71"/>
      <c r="O99" s="71"/>
      <c r="P99" s="71"/>
      <c r="Q99" s="71"/>
    </row>
    <row r="100">
      <c r="B100" s="54"/>
      <c r="D100" s="50"/>
      <c r="E100" s="77"/>
      <c r="F100" s="50"/>
      <c r="G100" s="71"/>
      <c r="H100" s="71"/>
      <c r="I100" s="56"/>
      <c r="J100" s="71"/>
      <c r="K100" s="71"/>
      <c r="L100" s="71"/>
      <c r="M100" s="71"/>
      <c r="N100" s="71"/>
      <c r="O100" s="71"/>
      <c r="P100" s="71"/>
      <c r="Q100" s="71"/>
    </row>
    <row r="101">
      <c r="B101" s="54"/>
      <c r="D101" s="50"/>
      <c r="E101" s="77"/>
      <c r="F101" s="50"/>
      <c r="G101" s="71"/>
      <c r="H101" s="71"/>
      <c r="I101" s="56"/>
      <c r="J101" s="71"/>
      <c r="K101" s="71"/>
      <c r="L101" s="71"/>
      <c r="M101" s="71"/>
      <c r="N101" s="71"/>
      <c r="O101" s="71"/>
      <c r="P101" s="71"/>
      <c r="Q101" s="71"/>
    </row>
    <row r="102">
      <c r="B102" s="54"/>
      <c r="D102" s="50"/>
      <c r="E102" s="77"/>
      <c r="F102" s="50"/>
      <c r="G102" s="71"/>
      <c r="H102" s="71"/>
      <c r="I102" s="56"/>
      <c r="J102" s="71"/>
      <c r="K102" s="71"/>
      <c r="L102" s="71"/>
      <c r="M102" s="71"/>
      <c r="N102" s="71"/>
      <c r="O102" s="71"/>
      <c r="P102" s="71"/>
      <c r="Q102" s="71"/>
    </row>
    <row r="103">
      <c r="B103" s="54"/>
      <c r="D103" s="50"/>
      <c r="E103" s="77"/>
      <c r="F103" s="50"/>
      <c r="G103" s="71"/>
      <c r="H103" s="71"/>
      <c r="I103" s="56"/>
      <c r="J103" s="71"/>
      <c r="K103" s="71"/>
      <c r="L103" s="71"/>
      <c r="M103" s="71"/>
      <c r="N103" s="71"/>
      <c r="O103" s="71"/>
      <c r="P103" s="71"/>
      <c r="Q103" s="71"/>
    </row>
    <row r="104">
      <c r="B104" s="54"/>
      <c r="D104" s="50"/>
      <c r="E104" s="77"/>
      <c r="F104" s="50"/>
      <c r="G104" s="71"/>
      <c r="H104" s="71"/>
      <c r="I104" s="56"/>
      <c r="J104" s="71"/>
      <c r="K104" s="71"/>
      <c r="L104" s="71"/>
      <c r="M104" s="71"/>
      <c r="N104" s="71"/>
      <c r="O104" s="71"/>
      <c r="P104" s="71"/>
      <c r="Q104" s="71"/>
    </row>
    <row r="105">
      <c r="B105" s="54"/>
      <c r="D105" s="50"/>
      <c r="E105" s="77"/>
      <c r="F105" s="50"/>
      <c r="G105" s="71"/>
      <c r="H105" s="71"/>
      <c r="I105" s="56"/>
      <c r="J105" s="71"/>
      <c r="K105" s="71"/>
      <c r="L105" s="71"/>
      <c r="M105" s="71"/>
      <c r="N105" s="71"/>
      <c r="O105" s="71"/>
      <c r="P105" s="71"/>
      <c r="Q105" s="71"/>
    </row>
    <row r="106">
      <c r="B106" s="54"/>
      <c r="D106" s="50"/>
      <c r="E106" s="77"/>
      <c r="F106" s="50"/>
      <c r="G106" s="71"/>
      <c r="H106" s="71"/>
      <c r="I106" s="56"/>
      <c r="J106" s="71"/>
      <c r="K106" s="71"/>
      <c r="L106" s="71"/>
      <c r="M106" s="71"/>
      <c r="N106" s="71"/>
      <c r="O106" s="71"/>
      <c r="P106" s="71"/>
      <c r="Q106" s="71"/>
    </row>
    <row r="107">
      <c r="B107" s="54"/>
      <c r="D107" s="50"/>
      <c r="E107" s="77"/>
      <c r="F107" s="50"/>
      <c r="G107" s="71"/>
      <c r="H107" s="71"/>
      <c r="I107" s="56"/>
      <c r="J107" s="71"/>
      <c r="K107" s="71"/>
      <c r="L107" s="71"/>
      <c r="M107" s="71"/>
      <c r="N107" s="71"/>
      <c r="O107" s="71"/>
      <c r="P107" s="71"/>
      <c r="Q107" s="71"/>
    </row>
    <row r="108">
      <c r="B108" s="54"/>
      <c r="D108" s="50"/>
      <c r="E108" s="77"/>
      <c r="F108" s="50"/>
      <c r="G108" s="71"/>
      <c r="H108" s="71"/>
      <c r="I108" s="56"/>
      <c r="J108" s="71"/>
      <c r="K108" s="71"/>
      <c r="L108" s="71"/>
      <c r="M108" s="71"/>
      <c r="N108" s="71"/>
      <c r="O108" s="71"/>
      <c r="P108" s="71"/>
      <c r="Q108" s="71"/>
    </row>
    <row r="109">
      <c r="B109" s="54"/>
      <c r="D109" s="50"/>
      <c r="E109" s="77"/>
      <c r="F109" s="50"/>
      <c r="G109" s="71"/>
      <c r="H109" s="71"/>
      <c r="I109" s="56"/>
      <c r="J109" s="71"/>
      <c r="K109" s="71"/>
      <c r="L109" s="71"/>
      <c r="M109" s="71"/>
      <c r="N109" s="71"/>
      <c r="O109" s="71"/>
      <c r="P109" s="71"/>
      <c r="Q109" s="71"/>
    </row>
    <row r="110">
      <c r="B110" s="54"/>
      <c r="D110" s="50"/>
      <c r="E110" s="77"/>
      <c r="F110" s="50"/>
      <c r="G110" s="71"/>
      <c r="H110" s="71"/>
      <c r="I110" s="56"/>
      <c r="J110" s="71"/>
      <c r="K110" s="71"/>
      <c r="L110" s="71"/>
      <c r="M110" s="71"/>
      <c r="N110" s="71"/>
      <c r="O110" s="71"/>
      <c r="P110" s="71"/>
      <c r="Q110" s="71"/>
    </row>
    <row r="111">
      <c r="B111" s="54"/>
      <c r="D111" s="50"/>
      <c r="E111" s="77"/>
      <c r="F111" s="50"/>
      <c r="G111" s="71"/>
      <c r="H111" s="71"/>
      <c r="I111" s="56"/>
      <c r="J111" s="71"/>
      <c r="K111" s="71"/>
      <c r="L111" s="71"/>
      <c r="M111" s="71"/>
      <c r="N111" s="71"/>
      <c r="O111" s="71"/>
      <c r="P111" s="71"/>
      <c r="Q111" s="71"/>
    </row>
    <row r="112">
      <c r="B112" s="54"/>
      <c r="D112" s="50"/>
      <c r="E112" s="77"/>
      <c r="F112" s="50"/>
      <c r="G112" s="71"/>
      <c r="H112" s="71"/>
      <c r="I112" s="56"/>
      <c r="J112" s="71"/>
      <c r="K112" s="71"/>
      <c r="L112" s="71"/>
      <c r="M112" s="71"/>
      <c r="N112" s="71"/>
      <c r="O112" s="71"/>
      <c r="P112" s="71"/>
      <c r="Q112" s="71"/>
    </row>
    <row r="113">
      <c r="B113" s="54"/>
      <c r="D113" s="50"/>
      <c r="E113" s="77"/>
      <c r="F113" s="50"/>
      <c r="G113" s="71"/>
      <c r="H113" s="71"/>
      <c r="I113" s="56"/>
      <c r="J113" s="71"/>
      <c r="K113" s="71"/>
      <c r="L113" s="71"/>
      <c r="M113" s="71"/>
      <c r="N113" s="71"/>
      <c r="O113" s="71"/>
      <c r="P113" s="71"/>
      <c r="Q113" s="71"/>
    </row>
    <row r="114">
      <c r="B114" s="54"/>
      <c r="D114" s="50"/>
      <c r="E114" s="77"/>
      <c r="F114" s="50"/>
      <c r="G114" s="71"/>
      <c r="H114" s="71"/>
      <c r="I114" s="56"/>
      <c r="J114" s="71"/>
      <c r="K114" s="71"/>
      <c r="L114" s="71"/>
      <c r="M114" s="71"/>
      <c r="N114" s="71"/>
      <c r="O114" s="71"/>
      <c r="P114" s="71"/>
      <c r="Q114" s="71"/>
    </row>
    <row r="115">
      <c r="B115" s="54"/>
      <c r="D115" s="50"/>
      <c r="E115" s="77"/>
      <c r="F115" s="50"/>
      <c r="G115" s="71"/>
      <c r="H115" s="71"/>
      <c r="I115" s="56"/>
      <c r="J115" s="71"/>
      <c r="K115" s="71"/>
      <c r="L115" s="71"/>
      <c r="M115" s="71"/>
      <c r="N115" s="71"/>
      <c r="O115" s="71"/>
      <c r="P115" s="71"/>
      <c r="Q115" s="71"/>
    </row>
    <row r="116">
      <c r="B116" s="54"/>
      <c r="D116" s="50"/>
      <c r="E116" s="77"/>
      <c r="F116" s="50"/>
      <c r="G116" s="71"/>
      <c r="H116" s="71"/>
      <c r="I116" s="56"/>
      <c r="J116" s="71"/>
      <c r="K116" s="71"/>
      <c r="L116" s="71"/>
      <c r="M116" s="71"/>
      <c r="N116" s="71"/>
      <c r="O116" s="71"/>
      <c r="P116" s="71"/>
      <c r="Q116" s="71"/>
    </row>
    <row r="117">
      <c r="B117" s="54"/>
      <c r="D117" s="50"/>
      <c r="E117" s="77"/>
      <c r="F117" s="50"/>
      <c r="G117" s="71"/>
      <c r="H117" s="71"/>
      <c r="I117" s="56"/>
      <c r="J117" s="71"/>
      <c r="K117" s="71"/>
      <c r="L117" s="71"/>
      <c r="M117" s="71"/>
      <c r="N117" s="71"/>
      <c r="O117" s="71"/>
      <c r="P117" s="71"/>
      <c r="Q117" s="71"/>
    </row>
    <row r="118">
      <c r="B118" s="54"/>
      <c r="D118" s="50"/>
      <c r="E118" s="77"/>
      <c r="F118" s="50"/>
      <c r="G118" s="71"/>
      <c r="H118" s="71"/>
      <c r="I118" s="56"/>
      <c r="J118" s="71"/>
      <c r="K118" s="71"/>
      <c r="L118" s="71"/>
      <c r="M118" s="71"/>
      <c r="N118" s="71"/>
      <c r="O118" s="71"/>
      <c r="P118" s="71"/>
      <c r="Q118" s="71"/>
    </row>
    <row r="119">
      <c r="B119" s="54"/>
      <c r="D119" s="50"/>
      <c r="E119" s="77"/>
      <c r="F119" s="50"/>
      <c r="G119" s="71"/>
      <c r="H119" s="71"/>
      <c r="I119" s="56"/>
      <c r="J119" s="71"/>
      <c r="K119" s="71"/>
      <c r="L119" s="71"/>
      <c r="M119" s="71"/>
      <c r="N119" s="71"/>
      <c r="O119" s="71"/>
      <c r="P119" s="71"/>
      <c r="Q119" s="71"/>
    </row>
    <row r="120">
      <c r="B120" s="54"/>
      <c r="D120" s="50"/>
      <c r="E120" s="77"/>
      <c r="F120" s="50"/>
      <c r="G120" s="71"/>
      <c r="H120" s="71"/>
      <c r="I120" s="56"/>
      <c r="J120" s="71"/>
      <c r="K120" s="71"/>
      <c r="L120" s="71"/>
      <c r="M120" s="71"/>
      <c r="N120" s="71"/>
      <c r="O120" s="71"/>
      <c r="P120" s="71"/>
      <c r="Q120" s="71"/>
    </row>
    <row r="121">
      <c r="B121" s="54"/>
      <c r="D121" s="50"/>
      <c r="E121" s="77"/>
      <c r="F121" s="50"/>
      <c r="G121" s="71"/>
      <c r="H121" s="71"/>
      <c r="I121" s="56"/>
      <c r="J121" s="71"/>
      <c r="K121" s="71"/>
      <c r="L121" s="71"/>
      <c r="M121" s="71"/>
      <c r="N121" s="71"/>
      <c r="O121" s="71"/>
      <c r="P121" s="71"/>
      <c r="Q121" s="71"/>
    </row>
    <row r="122">
      <c r="B122" s="54"/>
      <c r="D122" s="50"/>
      <c r="E122" s="77"/>
      <c r="F122" s="50"/>
      <c r="G122" s="71"/>
      <c r="H122" s="71"/>
      <c r="I122" s="56"/>
      <c r="J122" s="71"/>
      <c r="K122" s="71"/>
      <c r="L122" s="71"/>
      <c r="M122" s="71"/>
      <c r="N122" s="71"/>
      <c r="O122" s="71"/>
      <c r="P122" s="71"/>
      <c r="Q122" s="71"/>
    </row>
    <row r="123">
      <c r="B123" s="54"/>
      <c r="D123" s="56"/>
      <c r="E123" s="71"/>
      <c r="F123" s="56"/>
      <c r="G123" s="71"/>
      <c r="H123" s="71"/>
      <c r="I123" s="56"/>
      <c r="J123" s="71"/>
      <c r="K123" s="71"/>
      <c r="L123" s="71"/>
      <c r="M123" s="71"/>
      <c r="N123" s="71"/>
      <c r="O123" s="71"/>
      <c r="P123" s="71"/>
      <c r="Q123" s="71"/>
    </row>
    <row r="124">
      <c r="B124" s="54"/>
      <c r="D124" s="56"/>
      <c r="E124" s="71"/>
      <c r="F124" s="56"/>
      <c r="G124" s="71"/>
      <c r="H124" s="71"/>
      <c r="I124" s="56"/>
      <c r="J124" s="71"/>
      <c r="K124" s="71"/>
      <c r="L124" s="71"/>
      <c r="M124" s="71"/>
      <c r="N124" s="71"/>
      <c r="O124" s="71"/>
      <c r="P124" s="71"/>
      <c r="Q124" s="71"/>
    </row>
    <row r="125">
      <c r="B125" s="54"/>
      <c r="D125" s="56"/>
      <c r="E125" s="71"/>
      <c r="F125" s="56"/>
      <c r="G125" s="71"/>
      <c r="H125" s="71"/>
      <c r="I125" s="56"/>
      <c r="J125" s="71"/>
      <c r="K125" s="71"/>
      <c r="L125" s="71"/>
      <c r="M125" s="71"/>
      <c r="N125" s="71"/>
      <c r="O125" s="71"/>
      <c r="P125" s="71"/>
      <c r="Q125" s="71"/>
    </row>
    <row r="126">
      <c r="B126" s="54"/>
      <c r="D126" s="56"/>
      <c r="E126" s="71"/>
      <c r="F126" s="56"/>
      <c r="G126" s="71"/>
      <c r="H126" s="71"/>
      <c r="I126" s="56"/>
      <c r="J126" s="71"/>
      <c r="K126" s="71"/>
      <c r="L126" s="71"/>
      <c r="M126" s="71"/>
      <c r="N126" s="71"/>
      <c r="O126" s="71"/>
      <c r="P126" s="71"/>
      <c r="Q126" s="71"/>
    </row>
    <row r="127">
      <c r="B127" s="54"/>
      <c r="D127" s="56"/>
      <c r="E127" s="71"/>
      <c r="F127" s="56"/>
      <c r="G127" s="71"/>
      <c r="H127" s="71"/>
      <c r="I127" s="56"/>
      <c r="J127" s="71"/>
      <c r="K127" s="71"/>
      <c r="L127" s="71"/>
      <c r="M127" s="71"/>
      <c r="N127" s="71"/>
      <c r="O127" s="71"/>
      <c r="P127" s="71"/>
      <c r="Q127" s="71"/>
    </row>
    <row r="128">
      <c r="B128" s="54"/>
      <c r="D128" s="56"/>
      <c r="E128" s="71"/>
      <c r="F128" s="56"/>
      <c r="G128" s="71"/>
      <c r="H128" s="71"/>
      <c r="I128" s="56"/>
      <c r="J128" s="71"/>
      <c r="K128" s="71"/>
      <c r="L128" s="71"/>
      <c r="M128" s="71"/>
      <c r="N128" s="71"/>
      <c r="O128" s="71"/>
      <c r="P128" s="71"/>
      <c r="Q128" s="71"/>
    </row>
    <row r="129">
      <c r="B129" s="54"/>
      <c r="D129" s="56"/>
      <c r="E129" s="71"/>
      <c r="F129" s="56"/>
      <c r="G129" s="71"/>
      <c r="H129" s="71"/>
      <c r="I129" s="56"/>
      <c r="J129" s="71"/>
      <c r="K129" s="71"/>
      <c r="L129" s="71"/>
      <c r="M129" s="71"/>
      <c r="N129" s="71"/>
      <c r="O129" s="71"/>
      <c r="P129" s="71"/>
      <c r="Q129" s="71"/>
    </row>
    <row r="130">
      <c r="B130" s="54"/>
      <c r="D130" s="56"/>
      <c r="E130" s="71"/>
      <c r="F130" s="56"/>
      <c r="G130" s="71"/>
      <c r="H130" s="71"/>
      <c r="I130" s="56"/>
      <c r="J130" s="71"/>
      <c r="K130" s="71"/>
      <c r="L130" s="71"/>
      <c r="M130" s="71"/>
      <c r="N130" s="71"/>
      <c r="O130" s="71"/>
      <c r="P130" s="71"/>
      <c r="Q130" s="71"/>
    </row>
    <row r="131">
      <c r="B131" s="54"/>
      <c r="D131" s="56"/>
      <c r="E131" s="71"/>
      <c r="F131" s="56"/>
      <c r="G131" s="71"/>
      <c r="H131" s="71"/>
      <c r="I131" s="56"/>
      <c r="J131" s="71"/>
      <c r="K131" s="71"/>
      <c r="L131" s="71"/>
      <c r="M131" s="71"/>
      <c r="N131" s="71"/>
      <c r="O131" s="71"/>
      <c r="P131" s="71"/>
      <c r="Q131" s="71"/>
    </row>
    <row r="132">
      <c r="B132" s="54"/>
      <c r="D132" s="56"/>
      <c r="E132" s="71"/>
      <c r="F132" s="56"/>
      <c r="G132" s="71"/>
      <c r="H132" s="71"/>
      <c r="I132" s="56"/>
      <c r="J132" s="71"/>
      <c r="K132" s="71"/>
      <c r="L132" s="71"/>
      <c r="M132" s="71"/>
      <c r="N132" s="71"/>
      <c r="O132" s="71"/>
      <c r="P132" s="71"/>
      <c r="Q132" s="71"/>
    </row>
    <row r="133">
      <c r="B133" s="54"/>
      <c r="D133" s="56"/>
      <c r="E133" s="71"/>
      <c r="F133" s="56"/>
      <c r="G133" s="71"/>
      <c r="H133" s="71"/>
      <c r="I133" s="56"/>
      <c r="J133" s="71"/>
      <c r="K133" s="71"/>
      <c r="L133" s="71"/>
      <c r="M133" s="71"/>
      <c r="N133" s="71"/>
      <c r="O133" s="71"/>
      <c r="P133" s="71"/>
      <c r="Q133" s="71"/>
    </row>
    <row r="134">
      <c r="B134" s="54"/>
      <c r="D134" s="56"/>
      <c r="E134" s="71"/>
      <c r="F134" s="56"/>
      <c r="G134" s="71"/>
      <c r="H134" s="71"/>
      <c r="I134" s="56"/>
      <c r="J134" s="71"/>
      <c r="K134" s="71"/>
      <c r="L134" s="71"/>
      <c r="M134" s="71"/>
      <c r="N134" s="71"/>
      <c r="O134" s="71"/>
      <c r="P134" s="71"/>
      <c r="Q134" s="71"/>
    </row>
    <row r="135">
      <c r="B135" s="54"/>
      <c r="D135" s="56"/>
      <c r="E135" s="71"/>
      <c r="F135" s="56"/>
      <c r="G135" s="71"/>
      <c r="H135" s="71"/>
      <c r="I135" s="56"/>
      <c r="J135" s="71"/>
      <c r="K135" s="71"/>
      <c r="L135" s="71"/>
      <c r="M135" s="71"/>
      <c r="N135" s="71"/>
      <c r="O135" s="71"/>
      <c r="P135" s="71"/>
      <c r="Q135" s="71"/>
    </row>
    <row r="136">
      <c r="B136" s="54"/>
      <c r="D136" s="56"/>
      <c r="E136" s="71"/>
      <c r="F136" s="56"/>
      <c r="G136" s="71"/>
      <c r="H136" s="71"/>
      <c r="I136" s="56"/>
      <c r="J136" s="71"/>
      <c r="K136" s="71"/>
      <c r="L136" s="71"/>
      <c r="M136" s="71"/>
      <c r="N136" s="71"/>
      <c r="O136" s="71"/>
      <c r="P136" s="71"/>
      <c r="Q136" s="71"/>
    </row>
    <row r="137">
      <c r="B137" s="54"/>
      <c r="D137" s="56"/>
      <c r="E137" s="71"/>
      <c r="F137" s="56"/>
      <c r="G137" s="71"/>
      <c r="H137" s="71"/>
      <c r="I137" s="56"/>
      <c r="J137" s="71"/>
      <c r="K137" s="71"/>
      <c r="L137" s="71"/>
      <c r="M137" s="71"/>
      <c r="N137" s="71"/>
      <c r="O137" s="71"/>
      <c r="P137" s="71"/>
      <c r="Q137" s="71"/>
    </row>
    <row r="138">
      <c r="B138" s="54"/>
      <c r="D138" s="56"/>
      <c r="E138" s="71"/>
      <c r="F138" s="56"/>
      <c r="G138" s="71"/>
      <c r="H138" s="71"/>
      <c r="I138" s="56"/>
      <c r="J138" s="71"/>
      <c r="K138" s="71"/>
      <c r="L138" s="71"/>
      <c r="M138" s="71"/>
      <c r="N138" s="71"/>
      <c r="O138" s="71"/>
      <c r="P138" s="71"/>
      <c r="Q138" s="71"/>
    </row>
    <row r="139">
      <c r="B139" s="54"/>
      <c r="D139" s="56"/>
      <c r="E139" s="71"/>
      <c r="F139" s="56"/>
      <c r="G139" s="71"/>
      <c r="H139" s="71"/>
      <c r="I139" s="56"/>
      <c r="J139" s="71"/>
      <c r="K139" s="71"/>
      <c r="L139" s="71"/>
      <c r="M139" s="71"/>
      <c r="N139" s="71"/>
      <c r="O139" s="71"/>
      <c r="P139" s="71"/>
      <c r="Q139" s="71"/>
    </row>
    <row r="140">
      <c r="B140" s="54"/>
      <c r="D140" s="56"/>
      <c r="E140" s="71"/>
      <c r="F140" s="56"/>
      <c r="G140" s="71"/>
      <c r="H140" s="71"/>
      <c r="I140" s="56"/>
      <c r="J140" s="71"/>
      <c r="K140" s="71"/>
      <c r="L140" s="71"/>
      <c r="M140" s="71"/>
      <c r="N140" s="71"/>
      <c r="O140" s="71"/>
      <c r="P140" s="71"/>
      <c r="Q140" s="71"/>
    </row>
    <row r="141">
      <c r="B141" s="54"/>
      <c r="D141" s="56"/>
      <c r="E141" s="71"/>
      <c r="F141" s="56"/>
      <c r="G141" s="71"/>
      <c r="H141" s="71"/>
      <c r="I141" s="56"/>
      <c r="J141" s="71"/>
      <c r="K141" s="71"/>
      <c r="L141" s="71"/>
      <c r="M141" s="71"/>
      <c r="N141" s="71"/>
      <c r="O141" s="71"/>
      <c r="P141" s="71"/>
      <c r="Q141" s="71"/>
    </row>
    <row r="142">
      <c r="B142" s="54"/>
      <c r="D142" s="56"/>
      <c r="E142" s="71"/>
      <c r="F142" s="56"/>
      <c r="G142" s="71"/>
      <c r="H142" s="71"/>
      <c r="I142" s="56"/>
      <c r="J142" s="71"/>
      <c r="K142" s="71"/>
      <c r="L142" s="71"/>
      <c r="M142" s="71"/>
      <c r="N142" s="71"/>
      <c r="O142" s="71"/>
      <c r="P142" s="71"/>
      <c r="Q142" s="71"/>
    </row>
    <row r="143">
      <c r="B143" s="54"/>
      <c r="D143" s="56"/>
      <c r="E143" s="71"/>
      <c r="F143" s="56"/>
      <c r="G143" s="71"/>
      <c r="H143" s="71"/>
      <c r="I143" s="56"/>
      <c r="J143" s="71"/>
      <c r="K143" s="71"/>
      <c r="L143" s="71"/>
      <c r="M143" s="71"/>
      <c r="N143" s="71"/>
      <c r="O143" s="71"/>
      <c r="P143" s="71"/>
      <c r="Q143" s="71"/>
    </row>
    <row r="144">
      <c r="B144" s="54"/>
      <c r="D144" s="56"/>
      <c r="E144" s="71"/>
      <c r="F144" s="56"/>
      <c r="G144" s="71"/>
      <c r="H144" s="71"/>
      <c r="I144" s="56"/>
      <c r="J144" s="71"/>
      <c r="K144" s="71"/>
      <c r="L144" s="71"/>
      <c r="M144" s="71"/>
      <c r="N144" s="71"/>
      <c r="O144" s="71"/>
      <c r="P144" s="71"/>
      <c r="Q144" s="71"/>
    </row>
    <row r="145">
      <c r="B145" s="54"/>
      <c r="D145" s="56"/>
      <c r="E145" s="71"/>
      <c r="F145" s="56"/>
      <c r="G145" s="71"/>
      <c r="H145" s="71"/>
      <c r="I145" s="56"/>
      <c r="J145" s="71"/>
      <c r="K145" s="71"/>
      <c r="L145" s="71"/>
      <c r="M145" s="71"/>
      <c r="N145" s="71"/>
      <c r="O145" s="71"/>
      <c r="P145" s="71"/>
      <c r="Q145" s="71"/>
    </row>
    <row r="146">
      <c r="B146" s="54"/>
      <c r="D146" s="56"/>
      <c r="E146" s="71"/>
      <c r="F146" s="56"/>
      <c r="G146" s="71"/>
      <c r="H146" s="71"/>
      <c r="I146" s="56"/>
      <c r="J146" s="71"/>
      <c r="K146" s="71"/>
      <c r="L146" s="71"/>
      <c r="M146" s="71"/>
      <c r="N146" s="71"/>
      <c r="O146" s="71"/>
      <c r="P146" s="71"/>
      <c r="Q146" s="71"/>
    </row>
    <row r="147">
      <c r="B147" s="54"/>
      <c r="D147" s="56"/>
      <c r="E147" s="71"/>
      <c r="F147" s="56"/>
      <c r="G147" s="71"/>
      <c r="H147" s="71"/>
      <c r="I147" s="56"/>
      <c r="J147" s="71"/>
      <c r="K147" s="71"/>
      <c r="L147" s="71"/>
      <c r="M147" s="71"/>
      <c r="N147" s="71"/>
      <c r="O147" s="71"/>
      <c r="P147" s="71"/>
      <c r="Q147" s="71"/>
    </row>
    <row r="148">
      <c r="B148" s="54"/>
      <c r="D148" s="56"/>
      <c r="E148" s="71"/>
      <c r="F148" s="56"/>
      <c r="G148" s="71"/>
      <c r="H148" s="71"/>
      <c r="I148" s="56"/>
      <c r="J148" s="71"/>
      <c r="K148" s="71"/>
      <c r="L148" s="71"/>
      <c r="M148" s="71"/>
      <c r="N148" s="71"/>
      <c r="O148" s="71"/>
      <c r="P148" s="71"/>
      <c r="Q148" s="71"/>
    </row>
    <row r="149">
      <c r="B149" s="54"/>
      <c r="D149" s="56"/>
      <c r="E149" s="71"/>
      <c r="F149" s="56"/>
      <c r="G149" s="71"/>
      <c r="H149" s="71"/>
      <c r="I149" s="56"/>
      <c r="J149" s="71"/>
      <c r="K149" s="71"/>
      <c r="L149" s="71"/>
      <c r="M149" s="71"/>
      <c r="N149" s="71"/>
      <c r="O149" s="71"/>
      <c r="P149" s="71"/>
      <c r="Q149" s="71"/>
    </row>
    <row r="150">
      <c r="B150" s="54"/>
      <c r="D150" s="56"/>
      <c r="E150" s="71"/>
      <c r="F150" s="56"/>
      <c r="G150" s="71"/>
      <c r="H150" s="71"/>
      <c r="I150" s="56"/>
      <c r="J150" s="71"/>
      <c r="K150" s="71"/>
      <c r="L150" s="71"/>
      <c r="M150" s="71"/>
      <c r="N150" s="71"/>
      <c r="O150" s="71"/>
      <c r="P150" s="71"/>
      <c r="Q150" s="71"/>
    </row>
    <row r="151">
      <c r="B151" s="54"/>
      <c r="D151" s="56"/>
      <c r="E151" s="71"/>
      <c r="F151" s="56"/>
      <c r="G151" s="71"/>
      <c r="H151" s="71"/>
      <c r="I151" s="56"/>
      <c r="J151" s="71"/>
      <c r="K151" s="71"/>
      <c r="L151" s="71"/>
      <c r="M151" s="71"/>
      <c r="N151" s="71"/>
      <c r="O151" s="71"/>
      <c r="P151" s="71"/>
      <c r="Q151" s="71"/>
    </row>
    <row r="152">
      <c r="B152" s="54"/>
      <c r="D152" s="56"/>
      <c r="E152" s="71"/>
      <c r="F152" s="56"/>
      <c r="G152" s="71"/>
      <c r="H152" s="71"/>
      <c r="I152" s="56"/>
      <c r="J152" s="71"/>
      <c r="K152" s="71"/>
      <c r="L152" s="71"/>
      <c r="M152" s="71"/>
      <c r="N152" s="71"/>
      <c r="O152" s="71"/>
      <c r="P152" s="71"/>
      <c r="Q152" s="71"/>
    </row>
    <row r="153">
      <c r="B153" s="54"/>
      <c r="D153" s="56"/>
      <c r="E153" s="71"/>
      <c r="F153" s="56"/>
      <c r="G153" s="71"/>
      <c r="H153" s="71"/>
      <c r="I153" s="56"/>
      <c r="J153" s="71"/>
      <c r="K153" s="71"/>
      <c r="L153" s="71"/>
      <c r="M153" s="71"/>
      <c r="N153" s="71"/>
      <c r="O153" s="71"/>
      <c r="P153" s="71"/>
      <c r="Q153" s="71"/>
    </row>
    <row r="154">
      <c r="B154" s="54"/>
      <c r="D154" s="56"/>
      <c r="E154" s="71"/>
      <c r="F154" s="56"/>
      <c r="G154" s="71"/>
      <c r="H154" s="71"/>
      <c r="I154" s="56"/>
      <c r="J154" s="71"/>
      <c r="K154" s="71"/>
      <c r="L154" s="71"/>
      <c r="M154" s="71"/>
      <c r="N154" s="71"/>
      <c r="O154" s="71"/>
      <c r="P154" s="71"/>
      <c r="Q154" s="71"/>
    </row>
    <row r="155">
      <c r="B155" s="54"/>
      <c r="D155" s="56"/>
      <c r="E155" s="71"/>
      <c r="F155" s="56"/>
      <c r="G155" s="71"/>
      <c r="H155" s="71"/>
      <c r="I155" s="56"/>
      <c r="J155" s="71"/>
      <c r="K155" s="71"/>
      <c r="L155" s="71"/>
      <c r="M155" s="71"/>
      <c r="N155" s="71"/>
      <c r="O155" s="71"/>
      <c r="P155" s="71"/>
      <c r="Q155" s="71"/>
    </row>
    <row r="156">
      <c r="B156" s="54"/>
      <c r="D156" s="56"/>
      <c r="E156" s="71"/>
      <c r="F156" s="56"/>
      <c r="G156" s="71"/>
      <c r="H156" s="71"/>
      <c r="I156" s="56"/>
      <c r="J156" s="71"/>
      <c r="K156" s="71"/>
      <c r="L156" s="71"/>
      <c r="M156" s="71"/>
      <c r="N156" s="71"/>
      <c r="O156" s="71"/>
      <c r="P156" s="71"/>
      <c r="Q156" s="71"/>
    </row>
    <row r="157">
      <c r="B157" s="54"/>
      <c r="D157" s="56"/>
      <c r="E157" s="71"/>
      <c r="F157" s="56"/>
      <c r="G157" s="71"/>
      <c r="H157" s="71"/>
      <c r="I157" s="56"/>
      <c r="J157" s="71"/>
      <c r="K157" s="71"/>
      <c r="L157" s="71"/>
      <c r="M157" s="71"/>
      <c r="N157" s="71"/>
      <c r="O157" s="71"/>
      <c r="P157" s="71"/>
      <c r="Q157" s="71"/>
    </row>
    <row r="158">
      <c r="B158" s="54"/>
      <c r="D158" s="56"/>
      <c r="E158" s="71"/>
      <c r="F158" s="56"/>
      <c r="G158" s="71"/>
      <c r="H158" s="71"/>
      <c r="I158" s="56"/>
      <c r="J158" s="71"/>
      <c r="K158" s="71"/>
      <c r="L158" s="71"/>
      <c r="M158" s="71"/>
      <c r="N158" s="71"/>
      <c r="O158" s="71"/>
      <c r="P158" s="71"/>
      <c r="Q158" s="71"/>
    </row>
    <row r="159">
      <c r="B159" s="54"/>
      <c r="D159" s="56"/>
      <c r="E159" s="71"/>
      <c r="F159" s="56"/>
      <c r="G159" s="71"/>
      <c r="H159" s="71"/>
      <c r="I159" s="56"/>
      <c r="J159" s="71"/>
      <c r="K159" s="71"/>
      <c r="L159" s="71"/>
      <c r="M159" s="71"/>
      <c r="N159" s="71"/>
      <c r="O159" s="71"/>
      <c r="P159" s="71"/>
      <c r="Q159" s="71"/>
    </row>
    <row r="160">
      <c r="B160" s="54"/>
      <c r="D160" s="56"/>
      <c r="E160" s="71"/>
      <c r="F160" s="56"/>
      <c r="G160" s="71"/>
      <c r="H160" s="71"/>
      <c r="I160" s="56"/>
      <c r="J160" s="71"/>
      <c r="K160" s="71"/>
      <c r="L160" s="71"/>
      <c r="M160" s="71"/>
      <c r="N160" s="71"/>
      <c r="O160" s="71"/>
      <c r="P160" s="71"/>
      <c r="Q160" s="71"/>
    </row>
    <row r="161">
      <c r="B161" s="54"/>
      <c r="D161" s="56"/>
      <c r="E161" s="71"/>
      <c r="F161" s="56"/>
      <c r="G161" s="71"/>
      <c r="H161" s="71"/>
      <c r="I161" s="56"/>
      <c r="J161" s="71"/>
      <c r="K161" s="71"/>
      <c r="L161" s="71"/>
      <c r="M161" s="71"/>
      <c r="N161" s="71"/>
      <c r="O161" s="71"/>
      <c r="P161" s="71"/>
      <c r="Q161" s="71"/>
    </row>
    <row r="162">
      <c r="B162" s="54"/>
      <c r="D162" s="56"/>
      <c r="E162" s="71"/>
      <c r="F162" s="56"/>
      <c r="G162" s="71"/>
      <c r="H162" s="71"/>
      <c r="I162" s="56"/>
      <c r="J162" s="71"/>
      <c r="K162" s="71"/>
      <c r="L162" s="71"/>
      <c r="M162" s="71"/>
      <c r="N162" s="71"/>
      <c r="O162" s="71"/>
      <c r="P162" s="71"/>
      <c r="Q162" s="71"/>
    </row>
    <row r="163">
      <c r="B163" s="54"/>
      <c r="D163" s="56"/>
      <c r="E163" s="71"/>
      <c r="F163" s="56"/>
      <c r="G163" s="71"/>
      <c r="H163" s="71"/>
      <c r="I163" s="56"/>
      <c r="J163" s="71"/>
      <c r="K163" s="71"/>
      <c r="L163" s="71"/>
      <c r="M163" s="71"/>
      <c r="N163" s="71"/>
      <c r="O163" s="71"/>
      <c r="P163" s="71"/>
      <c r="Q163" s="71"/>
    </row>
    <row r="164">
      <c r="B164" s="54"/>
      <c r="D164" s="56"/>
      <c r="E164" s="71"/>
      <c r="F164" s="56"/>
      <c r="G164" s="71"/>
      <c r="H164" s="71"/>
      <c r="I164" s="56"/>
      <c r="J164" s="71"/>
      <c r="K164" s="71"/>
      <c r="L164" s="71"/>
      <c r="M164" s="71"/>
      <c r="N164" s="71"/>
      <c r="O164" s="71"/>
      <c r="P164" s="71"/>
      <c r="Q164" s="71"/>
    </row>
    <row r="165">
      <c r="B165" s="54"/>
      <c r="D165" s="56"/>
      <c r="E165" s="71"/>
      <c r="F165" s="56"/>
      <c r="G165" s="71"/>
      <c r="H165" s="71"/>
      <c r="I165" s="56"/>
      <c r="J165" s="71"/>
      <c r="K165" s="71"/>
      <c r="L165" s="71"/>
      <c r="M165" s="71"/>
      <c r="N165" s="71"/>
      <c r="O165" s="71"/>
      <c r="P165" s="71"/>
      <c r="Q165" s="71"/>
    </row>
    <row r="166">
      <c r="B166" s="54"/>
      <c r="D166" s="56"/>
      <c r="E166" s="71"/>
      <c r="F166" s="56"/>
      <c r="G166" s="71"/>
      <c r="H166" s="71"/>
      <c r="I166" s="56"/>
      <c r="J166" s="71"/>
      <c r="K166" s="71"/>
      <c r="L166" s="71"/>
      <c r="M166" s="71"/>
      <c r="N166" s="71"/>
      <c r="O166" s="71"/>
      <c r="P166" s="71"/>
      <c r="Q166" s="71"/>
    </row>
    <row r="167">
      <c r="B167" s="54"/>
      <c r="D167" s="56"/>
      <c r="E167" s="71"/>
      <c r="F167" s="56"/>
      <c r="G167" s="71"/>
      <c r="H167" s="71"/>
      <c r="I167" s="56"/>
      <c r="J167" s="71"/>
      <c r="K167" s="71"/>
      <c r="L167" s="71"/>
      <c r="M167" s="71"/>
      <c r="N167" s="71"/>
      <c r="O167" s="71"/>
      <c r="P167" s="71"/>
      <c r="Q167" s="71"/>
    </row>
    <row r="168">
      <c r="B168" s="54"/>
      <c r="D168" s="56"/>
      <c r="E168" s="71"/>
      <c r="F168" s="56"/>
      <c r="G168" s="71"/>
      <c r="H168" s="71"/>
      <c r="I168" s="56"/>
      <c r="J168" s="71"/>
      <c r="K168" s="71"/>
      <c r="L168" s="71"/>
      <c r="M168" s="71"/>
      <c r="N168" s="71"/>
      <c r="O168" s="71"/>
      <c r="P168" s="71"/>
      <c r="Q168" s="71"/>
    </row>
    <row r="169">
      <c r="B169" s="54"/>
      <c r="D169" s="56"/>
      <c r="E169" s="71"/>
      <c r="F169" s="56"/>
      <c r="G169" s="71"/>
      <c r="H169" s="71"/>
      <c r="I169" s="56"/>
      <c r="J169" s="71"/>
      <c r="K169" s="71"/>
      <c r="L169" s="71"/>
      <c r="M169" s="71"/>
      <c r="N169" s="71"/>
      <c r="O169" s="71"/>
      <c r="P169" s="71"/>
      <c r="Q169" s="71"/>
    </row>
    <row r="170">
      <c r="B170" s="54"/>
      <c r="D170" s="56"/>
      <c r="E170" s="71"/>
      <c r="F170" s="56"/>
      <c r="G170" s="71"/>
      <c r="H170" s="71"/>
      <c r="I170" s="56"/>
      <c r="J170" s="71"/>
      <c r="K170" s="71"/>
      <c r="L170" s="71"/>
      <c r="M170" s="71"/>
      <c r="N170" s="71"/>
      <c r="O170" s="71"/>
      <c r="P170" s="71"/>
      <c r="Q170" s="71"/>
    </row>
    <row r="171">
      <c r="B171" s="54"/>
      <c r="D171" s="56"/>
      <c r="E171" s="71"/>
      <c r="F171" s="56"/>
      <c r="G171" s="71"/>
      <c r="H171" s="71"/>
      <c r="I171" s="56"/>
      <c r="J171" s="71"/>
      <c r="K171" s="71"/>
      <c r="L171" s="71"/>
      <c r="M171" s="71"/>
      <c r="N171" s="71"/>
      <c r="O171" s="71"/>
      <c r="P171" s="71"/>
      <c r="Q171" s="71"/>
    </row>
    <row r="172">
      <c r="B172" s="54"/>
      <c r="D172" s="56"/>
      <c r="E172" s="71"/>
      <c r="F172" s="56"/>
      <c r="G172" s="71"/>
      <c r="H172" s="71"/>
      <c r="I172" s="56"/>
      <c r="J172" s="71"/>
      <c r="K172" s="71"/>
      <c r="L172" s="71"/>
      <c r="M172" s="71"/>
      <c r="N172" s="71"/>
      <c r="O172" s="71"/>
      <c r="P172" s="71"/>
      <c r="Q172" s="71"/>
    </row>
    <row r="173">
      <c r="B173" s="54"/>
      <c r="D173" s="56"/>
      <c r="E173" s="71"/>
      <c r="F173" s="56"/>
      <c r="G173" s="71"/>
      <c r="H173" s="71"/>
      <c r="I173" s="56"/>
      <c r="J173" s="71"/>
      <c r="K173" s="71"/>
      <c r="L173" s="71"/>
      <c r="M173" s="71"/>
      <c r="N173" s="71"/>
      <c r="O173" s="71"/>
      <c r="P173" s="71"/>
      <c r="Q173" s="71"/>
    </row>
    <row r="174">
      <c r="B174" s="54"/>
      <c r="D174" s="56"/>
      <c r="E174" s="71"/>
      <c r="F174" s="56"/>
      <c r="G174" s="71"/>
      <c r="H174" s="71"/>
      <c r="I174" s="56"/>
      <c r="J174" s="71"/>
      <c r="K174" s="71"/>
      <c r="L174" s="71"/>
      <c r="M174" s="71"/>
      <c r="N174" s="71"/>
      <c r="O174" s="71"/>
      <c r="P174" s="71"/>
      <c r="Q174" s="71"/>
    </row>
    <row r="175">
      <c r="B175" s="54"/>
      <c r="D175" s="54"/>
      <c r="F175" s="54"/>
      <c r="I175" s="54"/>
    </row>
    <row r="176">
      <c r="B176" s="54"/>
      <c r="D176" s="54"/>
      <c r="F176" s="54"/>
      <c r="I176" s="54"/>
    </row>
    <row r="177">
      <c r="B177" s="54"/>
      <c r="D177" s="54"/>
      <c r="F177" s="54"/>
      <c r="I177" s="54"/>
    </row>
    <row r="178">
      <c r="B178" s="54"/>
      <c r="D178" s="54"/>
      <c r="F178" s="54"/>
      <c r="I178" s="54"/>
    </row>
    <row r="179">
      <c r="B179" s="54"/>
      <c r="D179" s="54"/>
      <c r="F179" s="54"/>
      <c r="I179" s="54"/>
    </row>
    <row r="180">
      <c r="B180" s="54"/>
      <c r="D180" s="54"/>
      <c r="F180" s="54"/>
      <c r="I180" s="54"/>
    </row>
    <row r="181">
      <c r="B181" s="54"/>
      <c r="D181" s="54"/>
      <c r="F181" s="54"/>
      <c r="I181" s="54"/>
    </row>
    <row r="182">
      <c r="B182" s="54"/>
      <c r="D182" s="54"/>
      <c r="F182" s="54"/>
      <c r="I182" s="54"/>
    </row>
    <row r="183">
      <c r="B183" s="54"/>
      <c r="D183" s="54"/>
      <c r="F183" s="54"/>
      <c r="I183" s="54"/>
    </row>
    <row r="184">
      <c r="B184" s="54"/>
      <c r="D184" s="54"/>
      <c r="F184" s="54"/>
      <c r="I184" s="54"/>
    </row>
    <row r="185">
      <c r="B185" s="54"/>
      <c r="D185" s="54"/>
      <c r="F185" s="54"/>
      <c r="I185" s="54"/>
    </row>
    <row r="186">
      <c r="B186" s="54"/>
      <c r="D186" s="54"/>
      <c r="F186" s="54"/>
      <c r="I186" s="54"/>
    </row>
    <row r="187">
      <c r="B187" s="54"/>
      <c r="D187" s="54"/>
      <c r="F187" s="54"/>
      <c r="I187" s="54"/>
    </row>
    <row r="188">
      <c r="B188" s="54"/>
      <c r="D188" s="54"/>
      <c r="F188" s="54"/>
      <c r="I188" s="54"/>
    </row>
    <row r="189">
      <c r="B189" s="54"/>
      <c r="D189" s="54"/>
      <c r="F189" s="54"/>
      <c r="I189" s="54"/>
    </row>
    <row r="190">
      <c r="B190" s="54"/>
      <c r="D190" s="54"/>
      <c r="F190" s="54"/>
      <c r="I190" s="54"/>
    </row>
    <row r="191">
      <c r="B191" s="54"/>
      <c r="D191" s="54"/>
      <c r="F191" s="54"/>
      <c r="I191" s="54"/>
    </row>
    <row r="192">
      <c r="B192" s="54"/>
      <c r="D192" s="54"/>
      <c r="F192" s="54"/>
      <c r="I192" s="54"/>
    </row>
    <row r="193">
      <c r="B193" s="54"/>
      <c r="D193" s="54"/>
      <c r="F193" s="54"/>
      <c r="I193" s="54"/>
    </row>
    <row r="194">
      <c r="B194" s="54"/>
      <c r="D194" s="54"/>
      <c r="F194" s="54"/>
      <c r="I194" s="54"/>
    </row>
    <row r="195">
      <c r="B195" s="54"/>
      <c r="D195" s="54"/>
      <c r="F195" s="54"/>
      <c r="I195" s="54"/>
    </row>
    <row r="196">
      <c r="B196" s="54"/>
      <c r="D196" s="54"/>
      <c r="F196" s="54"/>
      <c r="I196" s="54"/>
    </row>
    <row r="197">
      <c r="B197" s="54"/>
      <c r="D197" s="54"/>
      <c r="F197" s="54"/>
      <c r="I197" s="54"/>
    </row>
    <row r="198">
      <c r="B198" s="54"/>
      <c r="D198" s="54"/>
      <c r="F198" s="54"/>
      <c r="I198" s="54"/>
    </row>
    <row r="199">
      <c r="B199" s="54"/>
      <c r="D199" s="54"/>
      <c r="F199" s="54"/>
      <c r="I199" s="54"/>
    </row>
    <row r="200">
      <c r="B200" s="54"/>
      <c r="D200" s="54"/>
      <c r="F200" s="54"/>
      <c r="I200" s="54"/>
    </row>
    <row r="201">
      <c r="B201" s="54"/>
      <c r="D201" s="54"/>
      <c r="F201" s="54"/>
      <c r="I201" s="54"/>
    </row>
    <row r="202">
      <c r="B202" s="54"/>
      <c r="D202" s="54"/>
      <c r="F202" s="54"/>
      <c r="I202" s="54"/>
    </row>
    <row r="203">
      <c r="B203" s="54"/>
      <c r="D203" s="54"/>
      <c r="F203" s="54"/>
      <c r="I203" s="54"/>
    </row>
    <row r="204">
      <c r="B204" s="54"/>
      <c r="D204" s="54"/>
      <c r="F204" s="54"/>
      <c r="I204" s="54"/>
    </row>
    <row r="205">
      <c r="B205" s="54"/>
      <c r="D205" s="54"/>
      <c r="F205" s="54"/>
      <c r="I205" s="54"/>
    </row>
    <row r="206">
      <c r="B206" s="54"/>
      <c r="D206" s="54"/>
      <c r="F206" s="54"/>
      <c r="I206" s="54"/>
    </row>
    <row r="207">
      <c r="B207" s="54"/>
      <c r="D207" s="54"/>
      <c r="F207" s="54"/>
      <c r="I207" s="54"/>
    </row>
    <row r="208">
      <c r="B208" s="54"/>
      <c r="D208" s="54"/>
      <c r="F208" s="54"/>
      <c r="I208" s="54"/>
    </row>
    <row r="209">
      <c r="B209" s="54"/>
      <c r="D209" s="54"/>
      <c r="F209" s="54"/>
      <c r="I209" s="54"/>
    </row>
    <row r="210">
      <c r="B210" s="54"/>
      <c r="D210" s="54"/>
      <c r="F210" s="54"/>
      <c r="I210" s="54"/>
    </row>
    <row r="211">
      <c r="B211" s="54"/>
      <c r="D211" s="54"/>
      <c r="F211" s="54"/>
      <c r="I211" s="54"/>
    </row>
    <row r="212">
      <c r="B212" s="54"/>
      <c r="D212" s="54"/>
      <c r="F212" s="54"/>
      <c r="I212" s="54"/>
    </row>
    <row r="213">
      <c r="B213" s="54"/>
      <c r="D213" s="54"/>
      <c r="F213" s="54"/>
      <c r="I213" s="54"/>
    </row>
    <row r="214">
      <c r="B214" s="54"/>
      <c r="D214" s="54"/>
      <c r="F214" s="54"/>
      <c r="I214" s="54"/>
    </row>
    <row r="215">
      <c r="B215" s="54"/>
      <c r="D215" s="54"/>
      <c r="F215" s="54"/>
      <c r="I215" s="54"/>
    </row>
    <row r="216">
      <c r="B216" s="54"/>
      <c r="D216" s="54"/>
      <c r="F216" s="54"/>
      <c r="I216" s="54"/>
    </row>
    <row r="217">
      <c r="B217" s="54"/>
      <c r="D217" s="54"/>
      <c r="F217" s="54"/>
      <c r="I217" s="54"/>
    </row>
    <row r="218">
      <c r="B218" s="54"/>
      <c r="D218" s="54"/>
      <c r="F218" s="54"/>
      <c r="I218" s="54"/>
    </row>
    <row r="219">
      <c r="B219" s="54"/>
      <c r="D219" s="54"/>
      <c r="F219" s="54"/>
      <c r="I219" s="54"/>
    </row>
    <row r="220">
      <c r="B220" s="54"/>
      <c r="D220" s="54"/>
      <c r="F220" s="54"/>
      <c r="I220" s="54"/>
    </row>
    <row r="221">
      <c r="B221" s="54"/>
      <c r="D221" s="54"/>
      <c r="F221" s="54"/>
      <c r="I221" s="54"/>
    </row>
    <row r="222">
      <c r="B222" s="54"/>
      <c r="D222" s="54"/>
      <c r="F222" s="54"/>
      <c r="I222" s="54"/>
    </row>
    <row r="223">
      <c r="B223" s="54"/>
      <c r="D223" s="54"/>
      <c r="F223" s="54"/>
      <c r="I223" s="54"/>
    </row>
    <row r="224">
      <c r="B224" s="54"/>
      <c r="D224" s="54"/>
      <c r="F224" s="54"/>
      <c r="I224" s="54"/>
    </row>
    <row r="225">
      <c r="B225" s="54"/>
      <c r="D225" s="54"/>
      <c r="F225" s="54"/>
      <c r="I225" s="54"/>
    </row>
    <row r="226">
      <c r="B226" s="54"/>
      <c r="D226" s="54"/>
      <c r="F226" s="54"/>
      <c r="I226" s="54"/>
    </row>
    <row r="227">
      <c r="B227" s="54"/>
      <c r="D227" s="54"/>
      <c r="F227" s="54"/>
      <c r="I227" s="54"/>
    </row>
    <row r="228">
      <c r="B228" s="54"/>
      <c r="D228" s="54"/>
      <c r="F228" s="54"/>
      <c r="I228" s="54"/>
    </row>
    <row r="229">
      <c r="B229" s="54"/>
      <c r="D229" s="54"/>
      <c r="F229" s="54"/>
      <c r="I229" s="54"/>
    </row>
    <row r="230">
      <c r="B230" s="54"/>
      <c r="D230" s="54"/>
      <c r="F230" s="54"/>
      <c r="I230" s="54"/>
    </row>
    <row r="231">
      <c r="B231" s="54"/>
      <c r="D231" s="54"/>
      <c r="F231" s="54"/>
      <c r="I231" s="54"/>
    </row>
    <row r="232">
      <c r="B232" s="54"/>
      <c r="D232" s="54"/>
      <c r="F232" s="54"/>
      <c r="I232" s="54"/>
    </row>
    <row r="233">
      <c r="B233" s="54"/>
      <c r="D233" s="54"/>
      <c r="F233" s="54"/>
      <c r="I233" s="54"/>
    </row>
    <row r="234">
      <c r="B234" s="54"/>
      <c r="D234" s="54"/>
      <c r="F234" s="54"/>
      <c r="I234" s="54"/>
    </row>
    <row r="235">
      <c r="B235" s="54"/>
      <c r="D235" s="54"/>
      <c r="F235" s="54"/>
      <c r="I235" s="54"/>
    </row>
    <row r="236">
      <c r="B236" s="54"/>
      <c r="D236" s="54"/>
      <c r="F236" s="54"/>
      <c r="I236" s="54"/>
    </row>
    <row r="237">
      <c r="B237" s="54"/>
      <c r="D237" s="54"/>
      <c r="F237" s="54"/>
      <c r="I237" s="54"/>
    </row>
    <row r="238">
      <c r="B238" s="54"/>
      <c r="D238" s="54"/>
      <c r="F238" s="54"/>
      <c r="I238" s="54"/>
    </row>
    <row r="239">
      <c r="B239" s="54"/>
      <c r="D239" s="54"/>
      <c r="F239" s="54"/>
      <c r="I239" s="54"/>
    </row>
    <row r="240">
      <c r="B240" s="54"/>
      <c r="D240" s="54"/>
      <c r="F240" s="54"/>
      <c r="I240" s="54"/>
    </row>
    <row r="241">
      <c r="B241" s="54"/>
      <c r="D241" s="54"/>
      <c r="F241" s="54"/>
      <c r="I241" s="54"/>
    </row>
    <row r="242">
      <c r="B242" s="54"/>
      <c r="D242" s="54"/>
      <c r="F242" s="54"/>
      <c r="I242" s="54"/>
    </row>
    <row r="243">
      <c r="B243" s="54"/>
      <c r="D243" s="54"/>
      <c r="F243" s="54"/>
      <c r="I243" s="54"/>
    </row>
    <row r="244">
      <c r="B244" s="54"/>
      <c r="D244" s="54"/>
      <c r="F244" s="54"/>
      <c r="I244" s="54"/>
    </row>
    <row r="245">
      <c r="B245" s="54"/>
      <c r="D245" s="54"/>
      <c r="F245" s="54"/>
      <c r="I245" s="54"/>
    </row>
    <row r="246">
      <c r="B246" s="54"/>
      <c r="D246" s="54"/>
      <c r="F246" s="54"/>
      <c r="I246" s="54"/>
    </row>
    <row r="247">
      <c r="B247" s="54"/>
      <c r="D247" s="54"/>
      <c r="F247" s="54"/>
      <c r="I247" s="54"/>
    </row>
    <row r="248">
      <c r="B248" s="54"/>
      <c r="D248" s="54"/>
      <c r="F248" s="54"/>
      <c r="I248" s="54"/>
    </row>
    <row r="249">
      <c r="B249" s="54"/>
      <c r="D249" s="54"/>
      <c r="F249" s="54"/>
      <c r="I249" s="54"/>
    </row>
    <row r="250">
      <c r="B250" s="54"/>
      <c r="D250" s="54"/>
      <c r="F250" s="54"/>
      <c r="I250" s="54"/>
    </row>
    <row r="251">
      <c r="B251" s="54"/>
      <c r="D251" s="54"/>
      <c r="F251" s="54"/>
      <c r="I251" s="54"/>
    </row>
    <row r="252">
      <c r="B252" s="54"/>
      <c r="D252" s="54"/>
      <c r="F252" s="54"/>
      <c r="I252" s="54"/>
    </row>
    <row r="253">
      <c r="B253" s="54"/>
      <c r="D253" s="54"/>
      <c r="F253" s="54"/>
      <c r="I253" s="54"/>
    </row>
    <row r="254">
      <c r="B254" s="54"/>
      <c r="D254" s="54"/>
      <c r="F254" s="54"/>
      <c r="I254" s="54"/>
    </row>
    <row r="255">
      <c r="B255" s="54"/>
      <c r="D255" s="54"/>
      <c r="F255" s="54"/>
      <c r="I255" s="54"/>
    </row>
    <row r="256">
      <c r="B256" s="54"/>
      <c r="D256" s="54"/>
      <c r="F256" s="54"/>
      <c r="I256" s="54"/>
    </row>
    <row r="257">
      <c r="B257" s="54"/>
      <c r="D257" s="54"/>
      <c r="F257" s="54"/>
      <c r="I257" s="54"/>
    </row>
    <row r="258">
      <c r="B258" s="54"/>
      <c r="D258" s="54"/>
      <c r="F258" s="54"/>
      <c r="I258" s="54"/>
    </row>
    <row r="259">
      <c r="B259" s="54"/>
      <c r="D259" s="54"/>
      <c r="F259" s="54"/>
      <c r="I259" s="54"/>
    </row>
    <row r="260">
      <c r="B260" s="54"/>
      <c r="D260" s="54"/>
      <c r="F260" s="54"/>
      <c r="I260" s="54"/>
    </row>
    <row r="261">
      <c r="B261" s="54"/>
      <c r="D261" s="54"/>
      <c r="F261" s="54"/>
      <c r="I261" s="54"/>
    </row>
    <row r="262">
      <c r="B262" s="54"/>
      <c r="D262" s="54"/>
      <c r="F262" s="54"/>
      <c r="I262" s="54"/>
    </row>
    <row r="263">
      <c r="B263" s="54"/>
      <c r="D263" s="54"/>
      <c r="F263" s="54"/>
      <c r="I263" s="54"/>
    </row>
    <row r="264">
      <c r="B264" s="54"/>
      <c r="D264" s="54"/>
      <c r="F264" s="54"/>
      <c r="I264" s="54"/>
    </row>
    <row r="265">
      <c r="B265" s="54"/>
      <c r="D265" s="54"/>
      <c r="F265" s="54"/>
      <c r="I265" s="54"/>
    </row>
    <row r="266">
      <c r="B266" s="54"/>
      <c r="D266" s="54"/>
      <c r="F266" s="54"/>
      <c r="I266" s="54"/>
    </row>
    <row r="267">
      <c r="B267" s="54"/>
      <c r="D267" s="54"/>
      <c r="F267" s="54"/>
      <c r="I267" s="54"/>
    </row>
    <row r="268">
      <c r="B268" s="54"/>
      <c r="D268" s="54"/>
      <c r="F268" s="54"/>
      <c r="I268" s="54"/>
    </row>
    <row r="269">
      <c r="B269" s="54"/>
      <c r="D269" s="54"/>
      <c r="F269" s="54"/>
      <c r="I269" s="54"/>
    </row>
    <row r="270">
      <c r="B270" s="54"/>
      <c r="D270" s="54"/>
      <c r="F270" s="54"/>
      <c r="I270" s="54"/>
    </row>
    <row r="271">
      <c r="B271" s="54"/>
      <c r="D271" s="54"/>
      <c r="F271" s="54"/>
      <c r="I271" s="54"/>
    </row>
    <row r="272">
      <c r="B272" s="54"/>
      <c r="D272" s="54"/>
      <c r="F272" s="54"/>
      <c r="I272" s="54"/>
    </row>
    <row r="273">
      <c r="B273" s="54"/>
      <c r="D273" s="54"/>
      <c r="F273" s="54"/>
      <c r="I273" s="54"/>
    </row>
    <row r="274">
      <c r="B274" s="54"/>
      <c r="D274" s="54"/>
      <c r="F274" s="54"/>
      <c r="I274" s="54"/>
    </row>
    <row r="275">
      <c r="B275" s="54"/>
      <c r="D275" s="54"/>
      <c r="F275" s="54"/>
      <c r="I275" s="54"/>
    </row>
    <row r="276">
      <c r="B276" s="54"/>
      <c r="D276" s="54"/>
      <c r="F276" s="54"/>
      <c r="I276" s="54"/>
    </row>
    <row r="277">
      <c r="B277" s="54"/>
      <c r="D277" s="54"/>
      <c r="F277" s="54"/>
      <c r="I277" s="54"/>
    </row>
    <row r="278">
      <c r="B278" s="54"/>
      <c r="D278" s="54"/>
      <c r="F278" s="54"/>
      <c r="I278" s="54"/>
    </row>
    <row r="279">
      <c r="B279" s="54"/>
      <c r="D279" s="54"/>
      <c r="F279" s="54"/>
      <c r="I279" s="54"/>
    </row>
    <row r="280">
      <c r="B280" s="54"/>
      <c r="D280" s="54"/>
      <c r="F280" s="54"/>
      <c r="I280" s="54"/>
    </row>
    <row r="281">
      <c r="B281" s="54"/>
      <c r="D281" s="54"/>
      <c r="F281" s="54"/>
      <c r="I281" s="54"/>
    </row>
    <row r="282">
      <c r="B282" s="54"/>
      <c r="D282" s="54"/>
      <c r="F282" s="54"/>
      <c r="I282" s="54"/>
    </row>
    <row r="283">
      <c r="B283" s="54"/>
      <c r="D283" s="54"/>
      <c r="F283" s="54"/>
      <c r="I283" s="54"/>
    </row>
    <row r="284">
      <c r="B284" s="54"/>
      <c r="D284" s="54"/>
      <c r="F284" s="54"/>
      <c r="I284" s="54"/>
    </row>
    <row r="285">
      <c r="B285" s="54"/>
      <c r="D285" s="54"/>
      <c r="F285" s="54"/>
      <c r="I285" s="54"/>
    </row>
    <row r="286">
      <c r="B286" s="54"/>
      <c r="D286" s="54"/>
      <c r="F286" s="54"/>
      <c r="I286" s="54"/>
    </row>
    <row r="287">
      <c r="B287" s="54"/>
      <c r="D287" s="54"/>
      <c r="F287" s="54"/>
      <c r="I287" s="54"/>
    </row>
    <row r="288">
      <c r="B288" s="54"/>
      <c r="D288" s="54"/>
      <c r="F288" s="54"/>
      <c r="I288" s="54"/>
    </row>
    <row r="289">
      <c r="B289" s="54"/>
      <c r="D289" s="54"/>
      <c r="F289" s="54"/>
      <c r="I289" s="54"/>
    </row>
    <row r="290">
      <c r="B290" s="54"/>
      <c r="D290" s="54"/>
      <c r="F290" s="54"/>
      <c r="I290" s="54"/>
    </row>
    <row r="291">
      <c r="B291" s="54"/>
      <c r="D291" s="54"/>
      <c r="F291" s="54"/>
      <c r="I291" s="54"/>
    </row>
    <row r="292">
      <c r="B292" s="54"/>
      <c r="D292" s="54"/>
      <c r="F292" s="54"/>
      <c r="I292" s="54"/>
    </row>
    <row r="293">
      <c r="B293" s="54"/>
      <c r="D293" s="54"/>
      <c r="F293" s="54"/>
      <c r="I293" s="54"/>
    </row>
    <row r="294">
      <c r="B294" s="54"/>
      <c r="D294" s="54"/>
      <c r="F294" s="54"/>
      <c r="I294" s="54"/>
    </row>
    <row r="295">
      <c r="B295" s="54"/>
      <c r="D295" s="54"/>
      <c r="F295" s="54"/>
      <c r="I295" s="54"/>
    </row>
    <row r="296">
      <c r="B296" s="54"/>
      <c r="D296" s="54"/>
      <c r="F296" s="54"/>
      <c r="I296" s="54"/>
    </row>
    <row r="297">
      <c r="B297" s="54"/>
      <c r="D297" s="54"/>
      <c r="F297" s="54"/>
      <c r="I297" s="54"/>
    </row>
    <row r="298">
      <c r="B298" s="54"/>
      <c r="D298" s="54"/>
      <c r="F298" s="54"/>
      <c r="I298" s="54"/>
    </row>
    <row r="299">
      <c r="B299" s="54"/>
      <c r="D299" s="54"/>
      <c r="F299" s="54"/>
      <c r="I299" s="54"/>
    </row>
    <row r="300">
      <c r="B300" s="54"/>
      <c r="D300" s="54"/>
      <c r="F300" s="54"/>
      <c r="I300" s="54"/>
    </row>
    <row r="301">
      <c r="B301" s="54"/>
      <c r="D301" s="54"/>
      <c r="F301" s="54"/>
      <c r="I301" s="54"/>
    </row>
    <row r="302">
      <c r="B302" s="54"/>
      <c r="D302" s="54"/>
      <c r="F302" s="54"/>
      <c r="I302" s="54"/>
    </row>
    <row r="303">
      <c r="B303" s="54"/>
      <c r="D303" s="54"/>
      <c r="F303" s="54"/>
      <c r="I303" s="54"/>
    </row>
    <row r="304">
      <c r="B304" s="54"/>
      <c r="D304" s="54"/>
      <c r="F304" s="54"/>
      <c r="I304" s="54"/>
    </row>
    <row r="305">
      <c r="B305" s="54"/>
      <c r="D305" s="54"/>
      <c r="F305" s="54"/>
      <c r="I305" s="54"/>
    </row>
    <row r="306">
      <c r="B306" s="54"/>
      <c r="D306" s="54"/>
      <c r="F306" s="54"/>
      <c r="I306" s="54"/>
    </row>
    <row r="307">
      <c r="B307" s="54"/>
      <c r="D307" s="54"/>
      <c r="F307" s="54"/>
      <c r="I307" s="54"/>
    </row>
    <row r="308">
      <c r="B308" s="54"/>
      <c r="D308" s="54"/>
      <c r="F308" s="54"/>
      <c r="I308" s="54"/>
    </row>
    <row r="309">
      <c r="B309" s="54"/>
      <c r="D309" s="54"/>
      <c r="F309" s="54"/>
      <c r="I309" s="54"/>
    </row>
    <row r="310">
      <c r="B310" s="54"/>
      <c r="D310" s="54"/>
      <c r="F310" s="54"/>
      <c r="I310" s="54"/>
    </row>
    <row r="311">
      <c r="B311" s="54"/>
      <c r="D311" s="54"/>
      <c r="F311" s="54"/>
      <c r="I311" s="54"/>
    </row>
    <row r="312">
      <c r="B312" s="54"/>
      <c r="D312" s="54"/>
      <c r="F312" s="54"/>
      <c r="I312" s="54"/>
    </row>
    <row r="313">
      <c r="B313" s="54"/>
      <c r="D313" s="54"/>
      <c r="F313" s="54"/>
      <c r="I313" s="54"/>
    </row>
    <row r="314">
      <c r="B314" s="54"/>
      <c r="D314" s="54"/>
      <c r="F314" s="54"/>
      <c r="I314" s="54"/>
    </row>
    <row r="315">
      <c r="B315" s="54"/>
      <c r="D315" s="54"/>
      <c r="F315" s="54"/>
      <c r="I315" s="54"/>
    </row>
    <row r="316">
      <c r="B316" s="54"/>
      <c r="D316" s="54"/>
      <c r="F316" s="54"/>
      <c r="I316" s="54"/>
    </row>
    <row r="317">
      <c r="B317" s="54"/>
      <c r="D317" s="54"/>
      <c r="F317" s="54"/>
      <c r="I317" s="54"/>
    </row>
    <row r="318">
      <c r="B318" s="54"/>
      <c r="D318" s="54"/>
      <c r="F318" s="54"/>
      <c r="I318" s="54"/>
    </row>
    <row r="319">
      <c r="B319" s="54"/>
      <c r="D319" s="54"/>
      <c r="F319" s="54"/>
      <c r="I319" s="54"/>
    </row>
    <row r="320">
      <c r="B320" s="54"/>
      <c r="D320" s="54"/>
      <c r="F320" s="54"/>
      <c r="I320" s="54"/>
    </row>
    <row r="321">
      <c r="B321" s="54"/>
      <c r="D321" s="54"/>
      <c r="F321" s="54"/>
      <c r="I321" s="54"/>
    </row>
    <row r="322">
      <c r="B322" s="54"/>
      <c r="D322" s="54"/>
      <c r="F322" s="54"/>
      <c r="I322" s="54"/>
    </row>
    <row r="323">
      <c r="B323" s="54"/>
      <c r="D323" s="54"/>
      <c r="F323" s="54"/>
      <c r="I323" s="54"/>
    </row>
    <row r="324">
      <c r="B324" s="54"/>
      <c r="D324" s="54"/>
      <c r="F324" s="54"/>
      <c r="I324" s="54"/>
    </row>
    <row r="325">
      <c r="B325" s="54"/>
      <c r="D325" s="54"/>
      <c r="F325" s="54"/>
      <c r="I325" s="54"/>
    </row>
    <row r="326">
      <c r="B326" s="54"/>
      <c r="D326" s="54"/>
      <c r="F326" s="54"/>
      <c r="I326" s="54"/>
    </row>
    <row r="327">
      <c r="B327" s="54"/>
      <c r="D327" s="54"/>
      <c r="F327" s="54"/>
      <c r="I327" s="54"/>
    </row>
    <row r="328">
      <c r="B328" s="54"/>
      <c r="D328" s="54"/>
      <c r="F328" s="54"/>
      <c r="I328" s="54"/>
    </row>
    <row r="329">
      <c r="B329" s="54"/>
      <c r="D329" s="54"/>
      <c r="F329" s="54"/>
      <c r="I329" s="54"/>
    </row>
    <row r="330">
      <c r="B330" s="54"/>
      <c r="D330" s="54"/>
      <c r="F330" s="54"/>
      <c r="I330" s="54"/>
    </row>
    <row r="331">
      <c r="B331" s="54"/>
      <c r="D331" s="54"/>
      <c r="F331" s="54"/>
      <c r="I331" s="54"/>
    </row>
    <row r="332">
      <c r="B332" s="54"/>
      <c r="D332" s="54"/>
      <c r="F332" s="54"/>
      <c r="I332" s="54"/>
    </row>
    <row r="333">
      <c r="B333" s="54"/>
      <c r="D333" s="54"/>
      <c r="F333" s="54"/>
      <c r="I333" s="54"/>
    </row>
    <row r="334">
      <c r="B334" s="54"/>
      <c r="D334" s="54"/>
      <c r="F334" s="54"/>
      <c r="I334" s="54"/>
    </row>
    <row r="335">
      <c r="B335" s="54"/>
      <c r="D335" s="54"/>
      <c r="F335" s="54"/>
      <c r="I335" s="54"/>
    </row>
    <row r="336">
      <c r="B336" s="54"/>
      <c r="D336" s="54"/>
      <c r="F336" s="54"/>
      <c r="I336" s="54"/>
    </row>
    <row r="337">
      <c r="B337" s="54"/>
      <c r="D337" s="54"/>
      <c r="F337" s="54"/>
      <c r="I337" s="54"/>
    </row>
    <row r="338">
      <c r="B338" s="54"/>
      <c r="D338" s="54"/>
      <c r="F338" s="54"/>
      <c r="I338" s="54"/>
    </row>
    <row r="339">
      <c r="B339" s="54"/>
      <c r="D339" s="54"/>
      <c r="F339" s="54"/>
      <c r="I339" s="54"/>
    </row>
    <row r="340">
      <c r="B340" s="54"/>
      <c r="D340" s="54"/>
      <c r="F340" s="54"/>
      <c r="I340" s="54"/>
    </row>
    <row r="341">
      <c r="B341" s="54"/>
      <c r="D341" s="54"/>
      <c r="F341" s="54"/>
      <c r="I341" s="54"/>
    </row>
    <row r="342">
      <c r="B342" s="54"/>
      <c r="D342" s="54"/>
      <c r="F342" s="54"/>
      <c r="I342" s="54"/>
    </row>
    <row r="343">
      <c r="B343" s="54"/>
      <c r="D343" s="54"/>
      <c r="F343" s="54"/>
      <c r="I343" s="54"/>
    </row>
    <row r="344">
      <c r="B344" s="54"/>
      <c r="D344" s="54"/>
      <c r="F344" s="54"/>
      <c r="I344" s="54"/>
    </row>
    <row r="345">
      <c r="B345" s="54"/>
      <c r="D345" s="54"/>
      <c r="F345" s="54"/>
      <c r="I345" s="54"/>
    </row>
    <row r="346">
      <c r="B346" s="54"/>
      <c r="D346" s="54"/>
      <c r="F346" s="54"/>
      <c r="I346" s="54"/>
    </row>
    <row r="347">
      <c r="B347" s="54"/>
      <c r="D347" s="54"/>
      <c r="F347" s="54"/>
      <c r="I347" s="54"/>
    </row>
    <row r="348">
      <c r="B348" s="54"/>
      <c r="D348" s="54"/>
      <c r="F348" s="54"/>
      <c r="I348" s="54"/>
    </row>
    <row r="349">
      <c r="B349" s="54"/>
      <c r="D349" s="54"/>
      <c r="F349" s="54"/>
      <c r="I349" s="54"/>
    </row>
    <row r="350">
      <c r="B350" s="54"/>
      <c r="D350" s="54"/>
      <c r="F350" s="54"/>
      <c r="I350" s="54"/>
    </row>
    <row r="351">
      <c r="B351" s="54"/>
      <c r="D351" s="54"/>
      <c r="F351" s="54"/>
      <c r="I351" s="54"/>
    </row>
    <row r="352">
      <c r="B352" s="54"/>
      <c r="D352" s="54"/>
      <c r="F352" s="54"/>
      <c r="I352" s="54"/>
    </row>
    <row r="353">
      <c r="B353" s="54"/>
      <c r="D353" s="54"/>
      <c r="F353" s="54"/>
      <c r="I353" s="54"/>
    </row>
    <row r="354">
      <c r="B354" s="54"/>
      <c r="D354" s="54"/>
      <c r="F354" s="54"/>
      <c r="I354" s="54"/>
    </row>
    <row r="355">
      <c r="B355" s="54"/>
      <c r="D355" s="54"/>
      <c r="F355" s="54"/>
      <c r="I355" s="54"/>
    </row>
    <row r="356">
      <c r="B356" s="54"/>
      <c r="D356" s="54"/>
      <c r="F356" s="54"/>
      <c r="I356" s="54"/>
    </row>
    <row r="357">
      <c r="B357" s="54"/>
      <c r="D357" s="54"/>
      <c r="F357" s="54"/>
      <c r="I357" s="54"/>
    </row>
    <row r="358">
      <c r="B358" s="54"/>
      <c r="D358" s="54"/>
      <c r="F358" s="54"/>
      <c r="I358" s="54"/>
    </row>
    <row r="359">
      <c r="B359" s="54"/>
      <c r="D359" s="54"/>
      <c r="F359" s="54"/>
      <c r="I359" s="54"/>
    </row>
    <row r="360">
      <c r="B360" s="54"/>
      <c r="D360" s="54"/>
      <c r="F360" s="54"/>
      <c r="I360" s="54"/>
    </row>
    <row r="361">
      <c r="B361" s="54"/>
      <c r="D361" s="54"/>
      <c r="F361" s="54"/>
      <c r="I361" s="54"/>
    </row>
    <row r="362">
      <c r="B362" s="54"/>
      <c r="D362" s="54"/>
      <c r="F362" s="54"/>
      <c r="I362" s="54"/>
    </row>
    <row r="363">
      <c r="B363" s="54"/>
      <c r="D363" s="54"/>
      <c r="F363" s="54"/>
      <c r="I363" s="54"/>
    </row>
    <row r="364">
      <c r="B364" s="54"/>
      <c r="D364" s="54"/>
      <c r="F364" s="54"/>
      <c r="I364" s="54"/>
    </row>
    <row r="365">
      <c r="B365" s="54"/>
      <c r="D365" s="54"/>
      <c r="F365" s="54"/>
      <c r="I365" s="54"/>
    </row>
    <row r="366">
      <c r="B366" s="54"/>
      <c r="D366" s="54"/>
      <c r="F366" s="54"/>
      <c r="I366" s="54"/>
    </row>
    <row r="367">
      <c r="B367" s="54"/>
      <c r="D367" s="54"/>
      <c r="F367" s="54"/>
      <c r="I367" s="54"/>
    </row>
    <row r="368">
      <c r="B368" s="54"/>
      <c r="D368" s="54"/>
      <c r="F368" s="54"/>
      <c r="I368" s="54"/>
    </row>
    <row r="369">
      <c r="B369" s="54"/>
      <c r="D369" s="54"/>
      <c r="F369" s="54"/>
      <c r="I369" s="54"/>
    </row>
    <row r="370">
      <c r="B370" s="54"/>
      <c r="D370" s="54"/>
      <c r="F370" s="54"/>
      <c r="I370" s="54"/>
    </row>
    <row r="371">
      <c r="B371" s="54"/>
      <c r="D371" s="54"/>
      <c r="F371" s="54"/>
      <c r="I371" s="54"/>
    </row>
    <row r="372">
      <c r="B372" s="54"/>
      <c r="D372" s="54"/>
      <c r="F372" s="54"/>
      <c r="I372" s="54"/>
    </row>
    <row r="373">
      <c r="B373" s="54"/>
      <c r="D373" s="54"/>
      <c r="F373" s="54"/>
      <c r="I373" s="54"/>
    </row>
    <row r="374">
      <c r="B374" s="54"/>
      <c r="D374" s="54"/>
      <c r="F374" s="54"/>
      <c r="I374" s="54"/>
    </row>
    <row r="375">
      <c r="B375" s="54"/>
      <c r="D375" s="54"/>
      <c r="F375" s="54"/>
      <c r="I375" s="54"/>
    </row>
    <row r="376">
      <c r="B376" s="54"/>
      <c r="D376" s="54"/>
      <c r="F376" s="54"/>
      <c r="I376" s="54"/>
    </row>
    <row r="377">
      <c r="B377" s="54"/>
      <c r="D377" s="54"/>
      <c r="F377" s="54"/>
      <c r="I377" s="54"/>
    </row>
    <row r="378">
      <c r="B378" s="54"/>
      <c r="D378" s="54"/>
      <c r="F378" s="54"/>
      <c r="I378" s="54"/>
    </row>
    <row r="379">
      <c r="B379" s="54"/>
      <c r="D379" s="54"/>
      <c r="F379" s="54"/>
      <c r="I379" s="54"/>
    </row>
    <row r="380">
      <c r="B380" s="54"/>
      <c r="D380" s="54"/>
      <c r="F380" s="54"/>
      <c r="I380" s="54"/>
    </row>
    <row r="381">
      <c r="B381" s="54"/>
      <c r="D381" s="54"/>
      <c r="F381" s="54"/>
      <c r="I381" s="54"/>
    </row>
    <row r="382">
      <c r="B382" s="54"/>
      <c r="D382" s="54"/>
      <c r="F382" s="54"/>
      <c r="I382" s="54"/>
    </row>
    <row r="383">
      <c r="B383" s="54"/>
      <c r="D383" s="54"/>
      <c r="F383" s="54"/>
      <c r="I383" s="54"/>
    </row>
    <row r="384">
      <c r="B384" s="54"/>
      <c r="D384" s="54"/>
      <c r="F384" s="54"/>
      <c r="I384" s="54"/>
    </row>
    <row r="385">
      <c r="B385" s="54"/>
      <c r="D385" s="54"/>
      <c r="F385" s="54"/>
      <c r="I385" s="54"/>
    </row>
    <row r="386">
      <c r="B386" s="54"/>
      <c r="D386" s="54"/>
      <c r="F386" s="54"/>
      <c r="I386" s="54"/>
    </row>
    <row r="387">
      <c r="B387" s="54"/>
      <c r="D387" s="54"/>
      <c r="F387" s="54"/>
      <c r="I387" s="54"/>
    </row>
    <row r="388">
      <c r="B388" s="54"/>
      <c r="D388" s="54"/>
      <c r="F388" s="54"/>
      <c r="I388" s="54"/>
    </row>
    <row r="389">
      <c r="B389" s="54"/>
      <c r="D389" s="54"/>
      <c r="F389" s="54"/>
      <c r="I389" s="54"/>
    </row>
    <row r="390">
      <c r="B390" s="54"/>
      <c r="D390" s="54"/>
      <c r="F390" s="54"/>
      <c r="I390" s="54"/>
    </row>
    <row r="391">
      <c r="B391" s="54"/>
      <c r="D391" s="54"/>
      <c r="F391" s="54"/>
      <c r="I391" s="54"/>
    </row>
    <row r="392">
      <c r="B392" s="54"/>
      <c r="D392" s="54"/>
      <c r="F392" s="54"/>
      <c r="I392" s="54"/>
    </row>
    <row r="393">
      <c r="B393" s="54"/>
      <c r="D393" s="54"/>
      <c r="F393" s="54"/>
      <c r="I393" s="54"/>
    </row>
    <row r="394">
      <c r="B394" s="54"/>
      <c r="D394" s="54"/>
      <c r="F394" s="54"/>
      <c r="I394" s="54"/>
    </row>
    <row r="395">
      <c r="B395" s="54"/>
      <c r="D395" s="54"/>
      <c r="F395" s="54"/>
      <c r="I395" s="54"/>
    </row>
    <row r="396">
      <c r="B396" s="54"/>
      <c r="D396" s="54"/>
      <c r="F396" s="54"/>
      <c r="I396" s="54"/>
    </row>
    <row r="397">
      <c r="B397" s="54"/>
      <c r="D397" s="54"/>
      <c r="F397" s="54"/>
      <c r="I397" s="54"/>
    </row>
    <row r="398">
      <c r="B398" s="54"/>
      <c r="D398" s="54"/>
      <c r="F398" s="54"/>
      <c r="I398" s="54"/>
    </row>
    <row r="399">
      <c r="B399" s="54"/>
      <c r="D399" s="54"/>
      <c r="F399" s="54"/>
      <c r="I399" s="54"/>
    </row>
    <row r="400">
      <c r="B400" s="54"/>
      <c r="D400" s="54"/>
      <c r="F400" s="54"/>
      <c r="I400" s="54"/>
    </row>
    <row r="401">
      <c r="B401" s="54"/>
      <c r="D401" s="54"/>
      <c r="F401" s="54"/>
      <c r="I401" s="54"/>
    </row>
    <row r="402">
      <c r="B402" s="54"/>
      <c r="D402" s="54"/>
      <c r="F402" s="54"/>
      <c r="I402" s="54"/>
    </row>
    <row r="403">
      <c r="B403" s="54"/>
      <c r="D403" s="54"/>
      <c r="F403" s="54"/>
      <c r="I403" s="54"/>
    </row>
    <row r="404">
      <c r="B404" s="54"/>
      <c r="D404" s="54"/>
      <c r="F404" s="54"/>
      <c r="I404" s="54"/>
    </row>
    <row r="405">
      <c r="B405" s="54"/>
      <c r="D405" s="54"/>
      <c r="F405" s="54"/>
      <c r="I405" s="54"/>
    </row>
    <row r="406">
      <c r="B406" s="54"/>
      <c r="D406" s="54"/>
      <c r="F406" s="54"/>
      <c r="I406" s="54"/>
    </row>
    <row r="407">
      <c r="B407" s="54"/>
      <c r="D407" s="54"/>
      <c r="F407" s="54"/>
      <c r="I407" s="54"/>
    </row>
    <row r="408">
      <c r="B408" s="54"/>
      <c r="D408" s="54"/>
      <c r="F408" s="54"/>
      <c r="I408" s="54"/>
    </row>
    <row r="409">
      <c r="B409" s="54"/>
      <c r="D409" s="54"/>
      <c r="F409" s="54"/>
      <c r="I409" s="54"/>
    </row>
    <row r="410">
      <c r="B410" s="54"/>
      <c r="D410" s="54"/>
      <c r="F410" s="54"/>
      <c r="I410" s="54"/>
    </row>
    <row r="411">
      <c r="B411" s="54"/>
      <c r="D411" s="54"/>
      <c r="F411" s="54"/>
      <c r="I411" s="54"/>
    </row>
    <row r="412">
      <c r="B412" s="54"/>
      <c r="D412" s="54"/>
      <c r="F412" s="54"/>
      <c r="I412" s="54"/>
    </row>
    <row r="413">
      <c r="B413" s="54"/>
      <c r="D413" s="54"/>
      <c r="F413" s="54"/>
      <c r="I413" s="54"/>
    </row>
    <row r="414">
      <c r="B414" s="54"/>
      <c r="D414" s="54"/>
      <c r="F414" s="54"/>
      <c r="I414" s="54"/>
    </row>
    <row r="415">
      <c r="B415" s="54"/>
      <c r="D415" s="54"/>
      <c r="F415" s="54"/>
      <c r="I415" s="54"/>
    </row>
    <row r="416">
      <c r="B416" s="54"/>
      <c r="D416" s="54"/>
      <c r="F416" s="54"/>
      <c r="I416" s="54"/>
    </row>
    <row r="417">
      <c r="B417" s="54"/>
      <c r="D417" s="54"/>
      <c r="F417" s="54"/>
      <c r="I417" s="54"/>
    </row>
    <row r="418">
      <c r="B418" s="54"/>
      <c r="D418" s="54"/>
      <c r="F418" s="54"/>
      <c r="I418" s="54"/>
    </row>
    <row r="419">
      <c r="B419" s="54"/>
      <c r="D419" s="54"/>
      <c r="F419" s="54"/>
      <c r="I419" s="54"/>
    </row>
    <row r="420">
      <c r="B420" s="54"/>
      <c r="D420" s="54"/>
      <c r="F420" s="54"/>
      <c r="I420" s="54"/>
    </row>
    <row r="421">
      <c r="B421" s="54"/>
      <c r="D421" s="54"/>
      <c r="F421" s="54"/>
      <c r="I421" s="54"/>
    </row>
    <row r="422">
      <c r="B422" s="54"/>
      <c r="D422" s="54"/>
      <c r="F422" s="54"/>
      <c r="I422" s="54"/>
    </row>
    <row r="423">
      <c r="B423" s="54"/>
      <c r="D423" s="54"/>
      <c r="F423" s="54"/>
      <c r="I423" s="54"/>
    </row>
    <row r="424">
      <c r="B424" s="54"/>
      <c r="D424" s="54"/>
      <c r="F424" s="54"/>
      <c r="I424" s="54"/>
    </row>
    <row r="425">
      <c r="B425" s="54"/>
      <c r="D425" s="54"/>
      <c r="F425" s="54"/>
      <c r="I425" s="54"/>
    </row>
    <row r="426">
      <c r="B426" s="54"/>
      <c r="D426" s="54"/>
      <c r="F426" s="54"/>
      <c r="I426" s="54"/>
    </row>
    <row r="427">
      <c r="B427" s="54"/>
      <c r="D427" s="54"/>
      <c r="F427" s="54"/>
      <c r="I427" s="54"/>
    </row>
    <row r="428">
      <c r="B428" s="54"/>
      <c r="D428" s="54"/>
      <c r="F428" s="54"/>
      <c r="I428" s="54"/>
    </row>
    <row r="429">
      <c r="B429" s="54"/>
      <c r="D429" s="54"/>
      <c r="F429" s="54"/>
      <c r="I429" s="54"/>
    </row>
    <row r="430">
      <c r="B430" s="54"/>
      <c r="D430" s="54"/>
      <c r="F430" s="54"/>
      <c r="I430" s="54"/>
    </row>
    <row r="431">
      <c r="B431" s="54"/>
      <c r="D431" s="54"/>
      <c r="F431" s="54"/>
      <c r="I431" s="54"/>
    </row>
    <row r="432">
      <c r="B432" s="54"/>
      <c r="D432" s="54"/>
      <c r="F432" s="54"/>
      <c r="I432" s="54"/>
    </row>
    <row r="433">
      <c r="B433" s="54"/>
      <c r="D433" s="54"/>
      <c r="F433" s="54"/>
      <c r="I433" s="54"/>
    </row>
    <row r="434">
      <c r="B434" s="54"/>
      <c r="D434" s="54"/>
      <c r="F434" s="54"/>
      <c r="I434" s="54"/>
    </row>
    <row r="435">
      <c r="B435" s="54"/>
      <c r="D435" s="54"/>
      <c r="F435" s="54"/>
      <c r="I435" s="54"/>
    </row>
    <row r="436">
      <c r="B436" s="54"/>
      <c r="D436" s="54"/>
      <c r="F436" s="54"/>
      <c r="I436" s="54"/>
    </row>
    <row r="437">
      <c r="B437" s="54"/>
      <c r="D437" s="54"/>
      <c r="F437" s="54"/>
      <c r="I437" s="54"/>
    </row>
    <row r="438">
      <c r="B438" s="54"/>
      <c r="D438" s="54"/>
      <c r="F438" s="54"/>
      <c r="I438" s="54"/>
    </row>
    <row r="439">
      <c r="B439" s="54"/>
      <c r="D439" s="54"/>
      <c r="F439" s="54"/>
      <c r="I439" s="54"/>
    </row>
    <row r="440">
      <c r="B440" s="54"/>
      <c r="D440" s="54"/>
      <c r="F440" s="54"/>
      <c r="I440" s="54"/>
    </row>
    <row r="441">
      <c r="B441" s="54"/>
      <c r="D441" s="54"/>
      <c r="F441" s="54"/>
      <c r="I441" s="54"/>
    </row>
    <row r="442">
      <c r="B442" s="54"/>
      <c r="D442" s="54"/>
      <c r="F442" s="54"/>
      <c r="I442" s="54"/>
    </row>
    <row r="443">
      <c r="B443" s="54"/>
      <c r="D443" s="54"/>
      <c r="F443" s="54"/>
      <c r="I443" s="54"/>
    </row>
    <row r="444">
      <c r="B444" s="54"/>
      <c r="D444" s="54"/>
      <c r="F444" s="54"/>
      <c r="I444" s="54"/>
    </row>
    <row r="445">
      <c r="B445" s="54"/>
      <c r="D445" s="54"/>
      <c r="F445" s="54"/>
      <c r="I445" s="54"/>
    </row>
    <row r="446">
      <c r="B446" s="54"/>
      <c r="D446" s="54"/>
      <c r="F446" s="54"/>
      <c r="I446" s="54"/>
    </row>
    <row r="447">
      <c r="B447" s="54"/>
      <c r="D447" s="54"/>
      <c r="F447" s="54"/>
      <c r="I447" s="54"/>
    </row>
    <row r="448">
      <c r="B448" s="54"/>
      <c r="D448" s="54"/>
      <c r="F448" s="54"/>
      <c r="I448" s="54"/>
    </row>
    <row r="449">
      <c r="B449" s="54"/>
      <c r="D449" s="54"/>
      <c r="F449" s="54"/>
      <c r="I449" s="54"/>
    </row>
    <row r="450">
      <c r="B450" s="54"/>
      <c r="D450" s="54"/>
      <c r="F450" s="54"/>
      <c r="I450" s="54"/>
    </row>
    <row r="451">
      <c r="B451" s="54"/>
      <c r="D451" s="54"/>
      <c r="F451" s="54"/>
      <c r="I451" s="54"/>
    </row>
    <row r="452">
      <c r="B452" s="54"/>
      <c r="D452" s="54"/>
      <c r="F452" s="54"/>
      <c r="I452" s="54"/>
    </row>
    <row r="453">
      <c r="B453" s="54"/>
      <c r="D453" s="54"/>
      <c r="F453" s="54"/>
      <c r="I453" s="54"/>
    </row>
    <row r="454">
      <c r="B454" s="54"/>
      <c r="D454" s="54"/>
      <c r="F454" s="54"/>
      <c r="I454" s="54"/>
    </row>
    <row r="455">
      <c r="B455" s="54"/>
      <c r="D455" s="54"/>
      <c r="F455" s="54"/>
      <c r="I455" s="54"/>
    </row>
    <row r="456">
      <c r="B456" s="54"/>
      <c r="D456" s="54"/>
      <c r="F456" s="54"/>
      <c r="I456" s="54"/>
    </row>
    <row r="457">
      <c r="B457" s="54"/>
      <c r="D457" s="54"/>
      <c r="F457" s="54"/>
      <c r="I457" s="54"/>
    </row>
    <row r="458">
      <c r="B458" s="54"/>
      <c r="D458" s="54"/>
      <c r="F458" s="54"/>
      <c r="I458" s="54"/>
    </row>
    <row r="459">
      <c r="B459" s="54"/>
      <c r="D459" s="54"/>
      <c r="F459" s="54"/>
      <c r="I459" s="54"/>
    </row>
    <row r="460">
      <c r="B460" s="54"/>
      <c r="D460" s="54"/>
      <c r="F460" s="54"/>
      <c r="I460" s="54"/>
    </row>
    <row r="461">
      <c r="B461" s="54"/>
      <c r="D461" s="54"/>
      <c r="F461" s="54"/>
      <c r="I461" s="54"/>
    </row>
    <row r="462">
      <c r="B462" s="54"/>
      <c r="D462" s="54"/>
      <c r="F462" s="54"/>
      <c r="I462" s="54"/>
    </row>
    <row r="463">
      <c r="B463" s="54"/>
      <c r="D463" s="54"/>
      <c r="F463" s="54"/>
      <c r="I463" s="54"/>
    </row>
    <row r="464">
      <c r="B464" s="54"/>
      <c r="D464" s="54"/>
      <c r="F464" s="54"/>
      <c r="I464" s="54"/>
    </row>
    <row r="465">
      <c r="B465" s="54"/>
      <c r="D465" s="54"/>
      <c r="F465" s="54"/>
      <c r="I465" s="54"/>
    </row>
    <row r="466">
      <c r="B466" s="54"/>
      <c r="D466" s="54"/>
      <c r="F466" s="54"/>
      <c r="I466" s="54"/>
    </row>
    <row r="467">
      <c r="B467" s="54"/>
      <c r="D467" s="54"/>
      <c r="F467" s="54"/>
      <c r="I467" s="54"/>
    </row>
    <row r="468">
      <c r="B468" s="54"/>
      <c r="D468" s="54"/>
      <c r="F468" s="54"/>
      <c r="I468" s="54"/>
    </row>
    <row r="469">
      <c r="B469" s="54"/>
      <c r="D469" s="54"/>
      <c r="F469" s="54"/>
      <c r="I469" s="54"/>
    </row>
    <row r="470">
      <c r="B470" s="54"/>
      <c r="D470" s="54"/>
      <c r="F470" s="54"/>
      <c r="I470" s="54"/>
    </row>
    <row r="471">
      <c r="B471" s="54"/>
      <c r="D471" s="54"/>
      <c r="F471" s="54"/>
      <c r="I471" s="54"/>
    </row>
    <row r="472">
      <c r="B472" s="54"/>
      <c r="D472" s="54"/>
      <c r="F472" s="54"/>
      <c r="I472" s="54"/>
    </row>
    <row r="473">
      <c r="B473" s="54"/>
      <c r="D473" s="54"/>
      <c r="F473" s="54"/>
      <c r="I473" s="54"/>
    </row>
    <row r="474">
      <c r="B474" s="54"/>
      <c r="D474" s="54"/>
      <c r="F474" s="54"/>
      <c r="I474" s="54"/>
    </row>
    <row r="475">
      <c r="B475" s="54"/>
      <c r="D475" s="54"/>
      <c r="F475" s="54"/>
      <c r="I475" s="54"/>
    </row>
    <row r="476">
      <c r="B476" s="54"/>
      <c r="D476" s="54"/>
      <c r="F476" s="54"/>
      <c r="I476" s="54"/>
    </row>
    <row r="477">
      <c r="B477" s="54"/>
      <c r="D477" s="54"/>
      <c r="F477" s="54"/>
      <c r="I477" s="54"/>
    </row>
    <row r="478">
      <c r="B478" s="54"/>
      <c r="D478" s="54"/>
      <c r="F478" s="54"/>
      <c r="I478" s="54"/>
    </row>
    <row r="479">
      <c r="B479" s="54"/>
      <c r="D479" s="54"/>
      <c r="F479" s="54"/>
      <c r="I479" s="54"/>
    </row>
    <row r="480">
      <c r="B480" s="54"/>
      <c r="D480" s="54"/>
      <c r="F480" s="54"/>
      <c r="I480" s="54"/>
    </row>
    <row r="481">
      <c r="B481" s="54"/>
      <c r="D481" s="54"/>
      <c r="F481" s="54"/>
      <c r="I481" s="54"/>
    </row>
    <row r="482">
      <c r="B482" s="54"/>
      <c r="D482" s="54"/>
      <c r="F482" s="54"/>
      <c r="I482" s="54"/>
    </row>
    <row r="483">
      <c r="B483" s="54"/>
      <c r="D483" s="54"/>
      <c r="F483" s="54"/>
      <c r="I483" s="54"/>
    </row>
    <row r="484">
      <c r="B484" s="54"/>
      <c r="D484" s="54"/>
      <c r="F484" s="54"/>
      <c r="I484" s="54"/>
    </row>
    <row r="485">
      <c r="B485" s="54"/>
      <c r="D485" s="54"/>
      <c r="F485" s="54"/>
      <c r="I485" s="54"/>
    </row>
    <row r="486">
      <c r="B486" s="54"/>
      <c r="D486" s="54"/>
      <c r="F486" s="54"/>
      <c r="I486" s="54"/>
    </row>
    <row r="487">
      <c r="B487" s="54"/>
      <c r="D487" s="54"/>
      <c r="F487" s="54"/>
      <c r="I487" s="54"/>
    </row>
    <row r="488">
      <c r="B488" s="54"/>
      <c r="D488" s="54"/>
      <c r="F488" s="54"/>
      <c r="I488" s="54"/>
    </row>
    <row r="489">
      <c r="B489" s="54"/>
      <c r="D489" s="54"/>
      <c r="F489" s="54"/>
      <c r="I489" s="54"/>
    </row>
    <row r="490">
      <c r="B490" s="54"/>
      <c r="D490" s="54"/>
      <c r="F490" s="54"/>
      <c r="I490" s="54"/>
    </row>
    <row r="491">
      <c r="B491" s="54"/>
      <c r="D491" s="54"/>
      <c r="F491" s="54"/>
      <c r="I491" s="54"/>
    </row>
    <row r="492">
      <c r="B492" s="54"/>
      <c r="D492" s="54"/>
      <c r="F492" s="54"/>
      <c r="I492" s="54"/>
    </row>
    <row r="493">
      <c r="B493" s="54"/>
      <c r="D493" s="54"/>
      <c r="F493" s="54"/>
      <c r="I493" s="54"/>
    </row>
    <row r="494">
      <c r="B494" s="54"/>
      <c r="D494" s="54"/>
      <c r="F494" s="54"/>
      <c r="I494" s="54"/>
    </row>
    <row r="495">
      <c r="B495" s="54"/>
      <c r="D495" s="54"/>
      <c r="F495" s="54"/>
      <c r="I495" s="54"/>
    </row>
    <row r="496">
      <c r="B496" s="54"/>
      <c r="D496" s="54"/>
      <c r="F496" s="54"/>
      <c r="I496" s="54"/>
    </row>
    <row r="497">
      <c r="B497" s="54"/>
      <c r="D497" s="54"/>
      <c r="F497" s="54"/>
      <c r="I497" s="54"/>
    </row>
    <row r="498">
      <c r="B498" s="54"/>
      <c r="D498" s="54"/>
      <c r="F498" s="54"/>
      <c r="I498" s="54"/>
    </row>
    <row r="499">
      <c r="B499" s="54"/>
      <c r="D499" s="54"/>
      <c r="F499" s="54"/>
      <c r="I499" s="54"/>
    </row>
    <row r="500">
      <c r="B500" s="54"/>
      <c r="D500" s="54"/>
      <c r="F500" s="54"/>
      <c r="I500" s="54"/>
    </row>
    <row r="501">
      <c r="B501" s="54"/>
      <c r="D501" s="54"/>
      <c r="F501" s="54"/>
      <c r="I501" s="54"/>
    </row>
    <row r="502">
      <c r="B502" s="54"/>
      <c r="D502" s="54"/>
      <c r="F502" s="54"/>
      <c r="I502" s="54"/>
    </row>
    <row r="503">
      <c r="B503" s="54"/>
      <c r="D503" s="54"/>
      <c r="F503" s="54"/>
      <c r="I503" s="54"/>
    </row>
    <row r="504">
      <c r="B504" s="54"/>
      <c r="D504" s="54"/>
      <c r="F504" s="54"/>
      <c r="I504" s="54"/>
    </row>
    <row r="505">
      <c r="B505" s="54"/>
      <c r="D505" s="54"/>
      <c r="F505" s="54"/>
      <c r="I505" s="54"/>
    </row>
    <row r="506">
      <c r="B506" s="54"/>
      <c r="D506" s="54"/>
      <c r="F506" s="54"/>
      <c r="I506" s="54"/>
    </row>
    <row r="507">
      <c r="B507" s="54"/>
      <c r="D507" s="54"/>
      <c r="F507" s="54"/>
      <c r="I507" s="54"/>
    </row>
    <row r="508">
      <c r="B508" s="54"/>
      <c r="D508" s="54"/>
      <c r="F508" s="54"/>
      <c r="I508" s="54"/>
    </row>
    <row r="509">
      <c r="B509" s="54"/>
      <c r="D509" s="54"/>
      <c r="F509" s="54"/>
      <c r="I509" s="54"/>
    </row>
    <row r="510">
      <c r="B510" s="54"/>
      <c r="D510" s="54"/>
      <c r="F510" s="54"/>
      <c r="I510" s="54"/>
    </row>
    <row r="511">
      <c r="B511" s="54"/>
      <c r="D511" s="54"/>
      <c r="F511" s="54"/>
      <c r="I511" s="54"/>
    </row>
    <row r="512">
      <c r="B512" s="54"/>
      <c r="D512" s="54"/>
      <c r="F512" s="54"/>
      <c r="I512" s="54"/>
    </row>
    <row r="513">
      <c r="B513" s="54"/>
      <c r="D513" s="54"/>
      <c r="F513" s="54"/>
      <c r="I513" s="54"/>
    </row>
    <row r="514">
      <c r="B514" s="54"/>
      <c r="D514" s="54"/>
      <c r="F514" s="54"/>
      <c r="I514" s="54"/>
    </row>
    <row r="515">
      <c r="B515" s="54"/>
      <c r="D515" s="54"/>
      <c r="F515" s="54"/>
      <c r="I515" s="54"/>
    </row>
    <row r="516">
      <c r="B516" s="54"/>
      <c r="D516" s="54"/>
      <c r="F516" s="54"/>
      <c r="I516" s="54"/>
    </row>
    <row r="517">
      <c r="B517" s="54"/>
      <c r="D517" s="54"/>
      <c r="F517" s="54"/>
      <c r="I517" s="54"/>
    </row>
    <row r="518">
      <c r="B518" s="54"/>
      <c r="D518" s="54"/>
      <c r="F518" s="54"/>
      <c r="I518" s="54"/>
    </row>
    <row r="519">
      <c r="B519" s="54"/>
      <c r="D519" s="54"/>
      <c r="F519" s="54"/>
      <c r="I519" s="54"/>
    </row>
    <row r="520">
      <c r="B520" s="54"/>
      <c r="D520" s="54"/>
      <c r="F520" s="54"/>
      <c r="I520" s="54"/>
    </row>
    <row r="521">
      <c r="B521" s="54"/>
      <c r="D521" s="54"/>
      <c r="F521" s="54"/>
      <c r="I521" s="54"/>
    </row>
    <row r="522">
      <c r="B522" s="54"/>
      <c r="D522" s="54"/>
      <c r="F522" s="54"/>
      <c r="I522" s="54"/>
    </row>
    <row r="523">
      <c r="B523" s="54"/>
      <c r="D523" s="54"/>
      <c r="F523" s="54"/>
      <c r="I523" s="54"/>
    </row>
    <row r="524">
      <c r="B524" s="54"/>
      <c r="D524" s="54"/>
      <c r="F524" s="54"/>
      <c r="I524" s="54"/>
    </row>
    <row r="525">
      <c r="B525" s="54"/>
      <c r="D525" s="54"/>
      <c r="F525" s="54"/>
      <c r="I525" s="54"/>
    </row>
    <row r="526">
      <c r="B526" s="54"/>
      <c r="D526" s="54"/>
      <c r="F526" s="54"/>
      <c r="I526" s="54"/>
    </row>
    <row r="527">
      <c r="B527" s="54"/>
      <c r="D527" s="54"/>
      <c r="F527" s="54"/>
      <c r="I527" s="54"/>
    </row>
    <row r="528">
      <c r="B528" s="54"/>
      <c r="D528" s="54"/>
      <c r="F528" s="54"/>
      <c r="I528" s="54"/>
    </row>
    <row r="529">
      <c r="B529" s="54"/>
      <c r="D529" s="54"/>
      <c r="F529" s="54"/>
      <c r="I529" s="54"/>
    </row>
    <row r="530">
      <c r="B530" s="54"/>
      <c r="D530" s="54"/>
      <c r="F530" s="54"/>
      <c r="I530" s="54"/>
    </row>
    <row r="531">
      <c r="B531" s="54"/>
      <c r="D531" s="54"/>
      <c r="F531" s="54"/>
      <c r="I531" s="54"/>
    </row>
    <row r="532">
      <c r="B532" s="54"/>
      <c r="D532" s="54"/>
      <c r="F532" s="54"/>
      <c r="I532" s="54"/>
    </row>
    <row r="533">
      <c r="B533" s="54"/>
      <c r="D533" s="54"/>
      <c r="F533" s="54"/>
      <c r="I533" s="54"/>
    </row>
    <row r="534">
      <c r="B534" s="54"/>
      <c r="D534" s="54"/>
      <c r="F534" s="54"/>
      <c r="I534" s="54"/>
    </row>
    <row r="535">
      <c r="B535" s="54"/>
      <c r="D535" s="54"/>
      <c r="F535" s="54"/>
      <c r="I535" s="54"/>
    </row>
    <row r="536">
      <c r="B536" s="54"/>
      <c r="D536" s="54"/>
      <c r="F536" s="54"/>
      <c r="I536" s="54"/>
    </row>
    <row r="537">
      <c r="B537" s="54"/>
      <c r="D537" s="54"/>
      <c r="F537" s="54"/>
      <c r="I537" s="54"/>
    </row>
    <row r="538">
      <c r="B538" s="54"/>
      <c r="D538" s="54"/>
      <c r="F538" s="54"/>
      <c r="I538" s="54"/>
    </row>
    <row r="539">
      <c r="B539" s="54"/>
      <c r="D539" s="54"/>
      <c r="F539" s="54"/>
      <c r="I539" s="54"/>
    </row>
    <row r="540">
      <c r="B540" s="54"/>
      <c r="D540" s="54"/>
      <c r="F540" s="54"/>
      <c r="I540" s="54"/>
    </row>
    <row r="541">
      <c r="B541" s="54"/>
      <c r="D541" s="54"/>
      <c r="F541" s="54"/>
      <c r="I541" s="54"/>
    </row>
    <row r="542">
      <c r="B542" s="54"/>
      <c r="D542" s="54"/>
      <c r="F542" s="54"/>
      <c r="I542" s="54"/>
    </row>
    <row r="543">
      <c r="B543" s="54"/>
      <c r="D543" s="54"/>
      <c r="F543" s="54"/>
      <c r="I543" s="54"/>
    </row>
    <row r="544">
      <c r="B544" s="54"/>
      <c r="D544" s="54"/>
      <c r="F544" s="54"/>
      <c r="I544" s="54"/>
    </row>
    <row r="545">
      <c r="B545" s="54"/>
      <c r="D545" s="54"/>
      <c r="F545" s="54"/>
      <c r="I545" s="54"/>
    </row>
    <row r="546">
      <c r="B546" s="54"/>
      <c r="D546" s="54"/>
      <c r="F546" s="54"/>
      <c r="I546" s="54"/>
    </row>
    <row r="547">
      <c r="B547" s="54"/>
      <c r="D547" s="54"/>
      <c r="F547" s="54"/>
      <c r="I547" s="54"/>
    </row>
    <row r="548">
      <c r="B548" s="54"/>
      <c r="D548" s="54"/>
      <c r="F548" s="54"/>
      <c r="I548" s="54"/>
    </row>
    <row r="549">
      <c r="B549" s="54"/>
      <c r="D549" s="54"/>
      <c r="F549" s="54"/>
      <c r="I549" s="54"/>
    </row>
    <row r="550">
      <c r="B550" s="54"/>
      <c r="D550" s="54"/>
      <c r="F550" s="54"/>
      <c r="I550" s="54"/>
    </row>
    <row r="551">
      <c r="B551" s="54"/>
      <c r="D551" s="54"/>
      <c r="F551" s="54"/>
      <c r="I551" s="54"/>
    </row>
    <row r="552">
      <c r="B552" s="54"/>
      <c r="D552" s="54"/>
      <c r="F552" s="54"/>
      <c r="I552" s="54"/>
    </row>
    <row r="553">
      <c r="B553" s="54"/>
      <c r="D553" s="54"/>
      <c r="F553" s="54"/>
      <c r="I553" s="54"/>
    </row>
    <row r="554">
      <c r="B554" s="54"/>
      <c r="D554" s="54"/>
      <c r="F554" s="54"/>
      <c r="I554" s="54"/>
    </row>
    <row r="555">
      <c r="B555" s="54"/>
      <c r="D555" s="54"/>
      <c r="F555" s="54"/>
      <c r="I555" s="54"/>
    </row>
    <row r="556">
      <c r="B556" s="54"/>
      <c r="D556" s="54"/>
      <c r="F556" s="54"/>
      <c r="I556" s="54"/>
    </row>
    <row r="557">
      <c r="B557" s="54"/>
      <c r="D557" s="54"/>
      <c r="F557" s="54"/>
      <c r="I557" s="54"/>
    </row>
    <row r="558">
      <c r="B558" s="54"/>
      <c r="D558" s="54"/>
      <c r="F558" s="54"/>
      <c r="I558" s="54"/>
    </row>
    <row r="559">
      <c r="B559" s="54"/>
      <c r="D559" s="54"/>
      <c r="F559" s="54"/>
      <c r="I559" s="54"/>
    </row>
    <row r="560">
      <c r="B560" s="54"/>
      <c r="D560" s="54"/>
      <c r="F560" s="54"/>
      <c r="I560" s="54"/>
    </row>
    <row r="561">
      <c r="B561" s="54"/>
      <c r="D561" s="54"/>
      <c r="F561" s="54"/>
      <c r="I561" s="54"/>
    </row>
    <row r="562">
      <c r="B562" s="54"/>
      <c r="D562" s="54"/>
      <c r="F562" s="54"/>
      <c r="I562" s="54"/>
    </row>
    <row r="563">
      <c r="B563" s="54"/>
      <c r="D563" s="54"/>
      <c r="F563" s="54"/>
      <c r="I563" s="54"/>
    </row>
    <row r="564">
      <c r="B564" s="54"/>
      <c r="D564" s="54"/>
      <c r="F564" s="54"/>
      <c r="I564" s="54"/>
    </row>
    <row r="565">
      <c r="B565" s="54"/>
      <c r="D565" s="54"/>
      <c r="F565" s="54"/>
      <c r="I565" s="54"/>
    </row>
    <row r="566">
      <c r="B566" s="54"/>
      <c r="D566" s="54"/>
      <c r="F566" s="54"/>
      <c r="I566" s="54"/>
    </row>
    <row r="567">
      <c r="B567" s="54"/>
      <c r="D567" s="54"/>
      <c r="F567" s="54"/>
      <c r="I567" s="54"/>
    </row>
    <row r="568">
      <c r="B568" s="54"/>
      <c r="D568" s="54"/>
      <c r="F568" s="54"/>
      <c r="I568" s="54"/>
    </row>
    <row r="569">
      <c r="B569" s="54"/>
      <c r="D569" s="54"/>
      <c r="F569" s="54"/>
      <c r="I569" s="54"/>
    </row>
    <row r="570">
      <c r="B570" s="54"/>
      <c r="D570" s="54"/>
      <c r="F570" s="54"/>
      <c r="I570" s="54"/>
    </row>
    <row r="571">
      <c r="B571" s="54"/>
      <c r="D571" s="54"/>
      <c r="F571" s="54"/>
      <c r="I571" s="54"/>
    </row>
    <row r="572">
      <c r="B572" s="54"/>
      <c r="D572" s="54"/>
      <c r="F572" s="54"/>
      <c r="I572" s="54"/>
    </row>
    <row r="573">
      <c r="B573" s="54"/>
      <c r="D573" s="54"/>
      <c r="F573" s="54"/>
      <c r="I573" s="54"/>
    </row>
    <row r="574">
      <c r="B574" s="54"/>
      <c r="D574" s="54"/>
      <c r="F574" s="54"/>
      <c r="I574" s="54"/>
    </row>
    <row r="575">
      <c r="B575" s="54"/>
      <c r="D575" s="54"/>
      <c r="F575" s="54"/>
      <c r="I575" s="54"/>
    </row>
    <row r="576">
      <c r="B576" s="54"/>
      <c r="D576" s="54"/>
      <c r="F576" s="54"/>
      <c r="I576" s="54"/>
    </row>
    <row r="577">
      <c r="B577" s="54"/>
      <c r="D577" s="54"/>
      <c r="F577" s="54"/>
      <c r="I577" s="54"/>
    </row>
    <row r="578">
      <c r="B578" s="54"/>
      <c r="D578" s="54"/>
      <c r="F578" s="54"/>
      <c r="I578" s="54"/>
    </row>
    <row r="579">
      <c r="B579" s="54"/>
      <c r="D579" s="54"/>
      <c r="F579" s="54"/>
      <c r="I579" s="54"/>
    </row>
    <row r="580">
      <c r="B580" s="54"/>
      <c r="D580" s="54"/>
      <c r="F580" s="54"/>
      <c r="I580" s="54"/>
    </row>
    <row r="581">
      <c r="B581" s="54"/>
      <c r="D581" s="54"/>
      <c r="F581" s="54"/>
      <c r="I581" s="54"/>
    </row>
    <row r="582">
      <c r="B582" s="54"/>
      <c r="D582" s="54"/>
      <c r="F582" s="54"/>
      <c r="I582" s="54"/>
    </row>
    <row r="583">
      <c r="B583" s="54"/>
      <c r="D583" s="54"/>
      <c r="F583" s="54"/>
      <c r="I583" s="54"/>
    </row>
    <row r="584">
      <c r="B584" s="54"/>
      <c r="D584" s="54"/>
      <c r="F584" s="54"/>
      <c r="I584" s="54"/>
    </row>
    <row r="585">
      <c r="B585" s="54"/>
      <c r="D585" s="54"/>
      <c r="F585" s="54"/>
      <c r="I585" s="54"/>
    </row>
    <row r="586">
      <c r="B586" s="54"/>
      <c r="D586" s="54"/>
      <c r="F586" s="54"/>
      <c r="I586" s="54"/>
    </row>
    <row r="587">
      <c r="B587" s="54"/>
      <c r="D587" s="54"/>
      <c r="F587" s="54"/>
      <c r="I587" s="54"/>
    </row>
    <row r="588">
      <c r="B588" s="54"/>
      <c r="D588" s="54"/>
      <c r="F588" s="54"/>
      <c r="I588" s="54"/>
    </row>
    <row r="589">
      <c r="B589" s="54"/>
      <c r="D589" s="54"/>
      <c r="F589" s="54"/>
      <c r="I589" s="54"/>
    </row>
    <row r="590">
      <c r="B590" s="54"/>
      <c r="D590" s="54"/>
      <c r="F590" s="54"/>
      <c r="I590" s="54"/>
    </row>
    <row r="591">
      <c r="B591" s="54"/>
      <c r="D591" s="54"/>
      <c r="F591" s="54"/>
      <c r="I591" s="54"/>
    </row>
    <row r="592">
      <c r="B592" s="54"/>
      <c r="D592" s="54"/>
      <c r="F592" s="54"/>
      <c r="I592" s="54"/>
    </row>
    <row r="593">
      <c r="B593" s="54"/>
      <c r="D593" s="54"/>
      <c r="F593" s="54"/>
      <c r="I593" s="54"/>
    </row>
    <row r="594">
      <c r="B594" s="54"/>
      <c r="D594" s="54"/>
      <c r="F594" s="54"/>
      <c r="I594" s="54"/>
    </row>
    <row r="595">
      <c r="B595" s="54"/>
      <c r="D595" s="54"/>
      <c r="F595" s="54"/>
      <c r="I595" s="54"/>
    </row>
    <row r="596">
      <c r="B596" s="54"/>
      <c r="D596" s="54"/>
      <c r="F596" s="54"/>
      <c r="I596" s="54"/>
    </row>
    <row r="597">
      <c r="B597" s="54"/>
      <c r="D597" s="54"/>
      <c r="F597" s="54"/>
      <c r="I597" s="54"/>
    </row>
    <row r="598">
      <c r="B598" s="54"/>
      <c r="D598" s="54"/>
      <c r="F598" s="54"/>
      <c r="I598" s="54"/>
    </row>
    <row r="599">
      <c r="B599" s="54"/>
      <c r="D599" s="54"/>
      <c r="F599" s="54"/>
      <c r="I599" s="54"/>
    </row>
    <row r="600">
      <c r="B600" s="54"/>
      <c r="D600" s="54"/>
      <c r="F600" s="54"/>
      <c r="I600" s="54"/>
    </row>
    <row r="601">
      <c r="B601" s="54"/>
      <c r="D601" s="54"/>
      <c r="F601" s="54"/>
      <c r="I601" s="54"/>
    </row>
    <row r="602">
      <c r="B602" s="54"/>
      <c r="D602" s="54"/>
      <c r="F602" s="54"/>
      <c r="I602" s="54"/>
    </row>
    <row r="603">
      <c r="B603" s="54"/>
      <c r="D603" s="54"/>
      <c r="F603" s="54"/>
      <c r="I603" s="54"/>
    </row>
    <row r="604">
      <c r="B604" s="54"/>
      <c r="D604" s="54"/>
      <c r="F604" s="54"/>
      <c r="I604" s="54"/>
    </row>
    <row r="605">
      <c r="B605" s="54"/>
      <c r="D605" s="54"/>
      <c r="F605" s="54"/>
      <c r="I605" s="54"/>
    </row>
    <row r="606">
      <c r="B606" s="54"/>
      <c r="D606" s="54"/>
      <c r="F606" s="54"/>
      <c r="I606" s="54"/>
    </row>
    <row r="607">
      <c r="B607" s="54"/>
      <c r="D607" s="54"/>
      <c r="F607" s="54"/>
      <c r="I607" s="54"/>
    </row>
    <row r="608">
      <c r="B608" s="54"/>
      <c r="D608" s="54"/>
      <c r="F608" s="54"/>
      <c r="I608" s="54"/>
    </row>
    <row r="609">
      <c r="B609" s="54"/>
      <c r="D609" s="54"/>
      <c r="F609" s="54"/>
      <c r="I609" s="54"/>
    </row>
    <row r="610">
      <c r="B610" s="54"/>
      <c r="D610" s="54"/>
      <c r="F610" s="54"/>
      <c r="I610" s="54"/>
    </row>
    <row r="611">
      <c r="B611" s="54"/>
      <c r="D611" s="54"/>
      <c r="F611" s="54"/>
      <c r="I611" s="54"/>
    </row>
    <row r="612">
      <c r="B612" s="54"/>
      <c r="D612" s="54"/>
      <c r="F612" s="54"/>
      <c r="I612" s="54"/>
    </row>
    <row r="613">
      <c r="B613" s="54"/>
      <c r="D613" s="54"/>
      <c r="F613" s="54"/>
      <c r="I613" s="54"/>
    </row>
    <row r="614">
      <c r="B614" s="54"/>
      <c r="D614" s="54"/>
      <c r="F614" s="54"/>
      <c r="I614" s="54"/>
    </row>
    <row r="615">
      <c r="B615" s="54"/>
      <c r="D615" s="54"/>
      <c r="F615" s="54"/>
      <c r="I615" s="54"/>
    </row>
    <row r="616">
      <c r="B616" s="54"/>
      <c r="D616" s="54"/>
      <c r="F616" s="54"/>
      <c r="I616" s="54"/>
    </row>
    <row r="617">
      <c r="B617" s="54"/>
      <c r="D617" s="54"/>
      <c r="F617" s="54"/>
      <c r="I617" s="54"/>
    </row>
    <row r="618">
      <c r="B618" s="54"/>
      <c r="D618" s="54"/>
      <c r="F618" s="54"/>
      <c r="I618" s="54"/>
    </row>
    <row r="619">
      <c r="B619" s="54"/>
      <c r="D619" s="54"/>
      <c r="F619" s="54"/>
      <c r="I619" s="54"/>
    </row>
    <row r="620">
      <c r="B620" s="54"/>
      <c r="D620" s="54"/>
      <c r="F620" s="54"/>
      <c r="I620" s="54"/>
    </row>
    <row r="621">
      <c r="B621" s="54"/>
      <c r="D621" s="54"/>
      <c r="F621" s="54"/>
      <c r="I621" s="54"/>
    </row>
    <row r="622">
      <c r="B622" s="54"/>
      <c r="D622" s="54"/>
      <c r="F622" s="54"/>
      <c r="I622" s="54"/>
    </row>
    <row r="623">
      <c r="B623" s="54"/>
      <c r="D623" s="54"/>
      <c r="F623" s="54"/>
      <c r="I623" s="54"/>
    </row>
    <row r="624">
      <c r="B624" s="54"/>
      <c r="D624" s="54"/>
      <c r="F624" s="54"/>
      <c r="I624" s="54"/>
    </row>
    <row r="625">
      <c r="B625" s="54"/>
      <c r="D625" s="54"/>
      <c r="F625" s="54"/>
      <c r="I625" s="54"/>
    </row>
    <row r="626">
      <c r="B626" s="54"/>
      <c r="D626" s="54"/>
      <c r="F626" s="54"/>
      <c r="I626" s="54"/>
    </row>
    <row r="627">
      <c r="B627" s="54"/>
      <c r="D627" s="54"/>
      <c r="F627" s="54"/>
      <c r="I627" s="54"/>
    </row>
    <row r="628">
      <c r="B628" s="54"/>
      <c r="D628" s="54"/>
      <c r="F628" s="54"/>
      <c r="I628" s="54"/>
    </row>
    <row r="629">
      <c r="B629" s="54"/>
      <c r="D629" s="54"/>
      <c r="F629" s="54"/>
      <c r="I629" s="54"/>
    </row>
    <row r="630">
      <c r="B630" s="54"/>
      <c r="D630" s="54"/>
      <c r="F630" s="54"/>
      <c r="I630" s="54"/>
    </row>
    <row r="631">
      <c r="B631" s="54"/>
      <c r="D631" s="54"/>
      <c r="F631" s="54"/>
      <c r="I631" s="54"/>
    </row>
    <row r="632">
      <c r="B632" s="54"/>
      <c r="D632" s="54"/>
      <c r="F632" s="54"/>
      <c r="I632" s="54"/>
    </row>
    <row r="633">
      <c r="B633" s="54"/>
      <c r="D633" s="54"/>
      <c r="F633" s="54"/>
      <c r="I633" s="54"/>
    </row>
    <row r="634">
      <c r="B634" s="54"/>
      <c r="D634" s="54"/>
      <c r="F634" s="54"/>
      <c r="I634" s="54"/>
    </row>
    <row r="635">
      <c r="B635" s="54"/>
      <c r="D635" s="54"/>
      <c r="F635" s="54"/>
      <c r="I635" s="54"/>
    </row>
    <row r="636">
      <c r="B636" s="54"/>
      <c r="D636" s="54"/>
      <c r="F636" s="54"/>
      <c r="I636" s="54"/>
    </row>
    <row r="637">
      <c r="B637" s="54"/>
      <c r="D637" s="54"/>
      <c r="F637" s="54"/>
      <c r="I637" s="54"/>
    </row>
    <row r="638">
      <c r="B638" s="54"/>
      <c r="D638" s="54"/>
      <c r="F638" s="54"/>
      <c r="I638" s="54"/>
    </row>
    <row r="639">
      <c r="B639" s="54"/>
      <c r="D639" s="54"/>
      <c r="F639" s="54"/>
      <c r="I639" s="54"/>
    </row>
    <row r="640">
      <c r="B640" s="54"/>
      <c r="D640" s="54"/>
      <c r="F640" s="54"/>
      <c r="I640" s="54"/>
    </row>
    <row r="641">
      <c r="B641" s="54"/>
      <c r="D641" s="54"/>
      <c r="F641" s="54"/>
      <c r="I641" s="54"/>
    </row>
    <row r="642">
      <c r="B642" s="54"/>
      <c r="D642" s="54"/>
      <c r="F642" s="54"/>
      <c r="I642" s="54"/>
    </row>
    <row r="643">
      <c r="B643" s="54"/>
      <c r="D643" s="54"/>
      <c r="F643" s="54"/>
      <c r="I643" s="54"/>
    </row>
    <row r="644">
      <c r="B644" s="54"/>
      <c r="D644" s="54"/>
      <c r="F644" s="54"/>
      <c r="I644" s="54"/>
    </row>
    <row r="645">
      <c r="B645" s="54"/>
      <c r="D645" s="54"/>
      <c r="F645" s="54"/>
      <c r="I645" s="54"/>
    </row>
    <row r="646">
      <c r="B646" s="54"/>
      <c r="D646" s="54"/>
      <c r="F646" s="54"/>
      <c r="I646" s="54"/>
    </row>
    <row r="647">
      <c r="B647" s="54"/>
      <c r="D647" s="54"/>
      <c r="F647" s="54"/>
      <c r="I647" s="54"/>
    </row>
    <row r="648">
      <c r="B648" s="54"/>
      <c r="D648" s="54"/>
      <c r="F648" s="54"/>
      <c r="I648" s="54"/>
    </row>
    <row r="649">
      <c r="B649" s="54"/>
      <c r="D649" s="54"/>
      <c r="F649" s="54"/>
      <c r="I649" s="54"/>
    </row>
    <row r="650">
      <c r="B650" s="54"/>
      <c r="D650" s="54"/>
      <c r="F650" s="54"/>
      <c r="I650" s="54"/>
    </row>
    <row r="651">
      <c r="B651" s="54"/>
      <c r="D651" s="54"/>
      <c r="F651" s="54"/>
      <c r="I651" s="54"/>
    </row>
    <row r="652">
      <c r="B652" s="54"/>
      <c r="D652" s="54"/>
      <c r="F652" s="54"/>
      <c r="I652" s="54"/>
    </row>
    <row r="653">
      <c r="B653" s="54"/>
      <c r="D653" s="54"/>
      <c r="F653" s="54"/>
      <c r="I653" s="54"/>
    </row>
    <row r="654">
      <c r="B654" s="54"/>
      <c r="D654" s="54"/>
      <c r="F654" s="54"/>
      <c r="I654" s="54"/>
    </row>
    <row r="655">
      <c r="B655" s="54"/>
      <c r="D655" s="54"/>
      <c r="F655" s="54"/>
      <c r="I655" s="54"/>
    </row>
    <row r="656">
      <c r="B656" s="54"/>
      <c r="D656" s="54"/>
      <c r="F656" s="54"/>
      <c r="I656" s="54"/>
    </row>
    <row r="657">
      <c r="B657" s="54"/>
      <c r="D657" s="54"/>
      <c r="F657" s="54"/>
      <c r="I657" s="54"/>
    </row>
    <row r="658">
      <c r="B658" s="54"/>
      <c r="D658" s="54"/>
      <c r="F658" s="54"/>
      <c r="I658" s="54"/>
    </row>
    <row r="659">
      <c r="B659" s="54"/>
      <c r="D659" s="54"/>
      <c r="F659" s="54"/>
      <c r="I659" s="54"/>
    </row>
    <row r="660">
      <c r="B660" s="54"/>
      <c r="D660" s="54"/>
      <c r="F660" s="54"/>
      <c r="I660" s="54"/>
    </row>
    <row r="661">
      <c r="B661" s="54"/>
      <c r="D661" s="54"/>
      <c r="F661" s="54"/>
      <c r="I661" s="54"/>
    </row>
    <row r="662">
      <c r="B662" s="54"/>
      <c r="D662" s="54"/>
      <c r="F662" s="54"/>
      <c r="I662" s="54"/>
    </row>
    <row r="663">
      <c r="B663" s="54"/>
      <c r="D663" s="54"/>
      <c r="F663" s="54"/>
      <c r="I663" s="54"/>
    </row>
    <row r="664">
      <c r="B664" s="54"/>
      <c r="D664" s="54"/>
      <c r="F664" s="54"/>
      <c r="I664" s="54"/>
    </row>
    <row r="665">
      <c r="B665" s="54"/>
      <c r="D665" s="54"/>
      <c r="F665" s="54"/>
      <c r="I665" s="54"/>
    </row>
    <row r="666">
      <c r="B666" s="54"/>
      <c r="D666" s="54"/>
      <c r="F666" s="54"/>
      <c r="I666" s="54"/>
    </row>
    <row r="667">
      <c r="B667" s="54"/>
      <c r="D667" s="54"/>
      <c r="F667" s="54"/>
      <c r="I667" s="54"/>
    </row>
    <row r="668">
      <c r="B668" s="54"/>
      <c r="D668" s="54"/>
      <c r="F668" s="54"/>
      <c r="I668" s="54"/>
    </row>
    <row r="669">
      <c r="B669" s="54"/>
      <c r="D669" s="54"/>
      <c r="F669" s="54"/>
      <c r="I669" s="54"/>
    </row>
    <row r="670">
      <c r="B670" s="54"/>
      <c r="D670" s="54"/>
      <c r="F670" s="54"/>
      <c r="I670" s="54"/>
    </row>
    <row r="671">
      <c r="B671" s="54"/>
      <c r="D671" s="54"/>
      <c r="F671" s="54"/>
      <c r="I671" s="54"/>
    </row>
    <row r="672">
      <c r="B672" s="54"/>
      <c r="D672" s="54"/>
      <c r="F672" s="54"/>
      <c r="I672" s="54"/>
    </row>
    <row r="673">
      <c r="B673" s="54"/>
      <c r="D673" s="54"/>
      <c r="F673" s="54"/>
      <c r="I673" s="54"/>
    </row>
    <row r="674">
      <c r="B674" s="54"/>
      <c r="D674" s="54"/>
      <c r="F674" s="54"/>
      <c r="I674" s="54"/>
    </row>
    <row r="675">
      <c r="B675" s="54"/>
      <c r="D675" s="54"/>
      <c r="F675" s="54"/>
      <c r="I675" s="54"/>
    </row>
    <row r="676">
      <c r="B676" s="54"/>
      <c r="D676" s="54"/>
      <c r="F676" s="54"/>
      <c r="I676" s="54"/>
    </row>
    <row r="677">
      <c r="B677" s="54"/>
      <c r="D677" s="54"/>
      <c r="F677" s="54"/>
      <c r="I677" s="54"/>
    </row>
    <row r="678">
      <c r="B678" s="54"/>
      <c r="D678" s="54"/>
      <c r="F678" s="54"/>
      <c r="I678" s="54"/>
    </row>
    <row r="679">
      <c r="B679" s="54"/>
      <c r="D679" s="54"/>
      <c r="F679" s="54"/>
      <c r="I679" s="54"/>
    </row>
    <row r="680">
      <c r="B680" s="54"/>
      <c r="D680" s="54"/>
      <c r="F680" s="54"/>
      <c r="I680" s="54"/>
    </row>
    <row r="681">
      <c r="B681" s="54"/>
      <c r="D681" s="54"/>
      <c r="F681" s="54"/>
      <c r="I681" s="54"/>
    </row>
    <row r="682">
      <c r="B682" s="54"/>
      <c r="D682" s="54"/>
      <c r="F682" s="54"/>
      <c r="I682" s="54"/>
    </row>
    <row r="683">
      <c r="B683" s="54"/>
      <c r="D683" s="54"/>
      <c r="F683" s="54"/>
      <c r="I683" s="54"/>
    </row>
    <row r="684">
      <c r="B684" s="54"/>
      <c r="D684" s="54"/>
      <c r="F684" s="54"/>
      <c r="I684" s="54"/>
    </row>
    <row r="685">
      <c r="B685" s="54"/>
      <c r="D685" s="54"/>
      <c r="F685" s="54"/>
      <c r="I685" s="54"/>
    </row>
    <row r="686">
      <c r="B686" s="54"/>
      <c r="D686" s="54"/>
      <c r="F686" s="54"/>
      <c r="I686" s="54"/>
    </row>
    <row r="687">
      <c r="B687" s="54"/>
      <c r="D687" s="54"/>
      <c r="F687" s="54"/>
      <c r="I687" s="54"/>
    </row>
    <row r="688">
      <c r="B688" s="54"/>
      <c r="D688" s="54"/>
      <c r="F688" s="54"/>
      <c r="I688" s="54"/>
    </row>
    <row r="689">
      <c r="B689" s="54"/>
      <c r="D689" s="54"/>
      <c r="F689" s="54"/>
      <c r="I689" s="54"/>
    </row>
    <row r="690">
      <c r="B690" s="54"/>
      <c r="D690" s="54"/>
      <c r="F690" s="54"/>
      <c r="I690" s="54"/>
    </row>
    <row r="691">
      <c r="B691" s="54"/>
      <c r="D691" s="54"/>
      <c r="F691" s="54"/>
      <c r="I691" s="54"/>
    </row>
    <row r="692">
      <c r="B692" s="54"/>
      <c r="D692" s="54"/>
      <c r="F692" s="54"/>
      <c r="I692" s="54"/>
    </row>
    <row r="693">
      <c r="B693" s="54"/>
      <c r="D693" s="54"/>
      <c r="F693" s="54"/>
      <c r="I693" s="54"/>
    </row>
    <row r="694">
      <c r="B694" s="54"/>
      <c r="D694" s="54"/>
      <c r="F694" s="54"/>
      <c r="I694" s="54"/>
    </row>
    <row r="695">
      <c r="B695" s="54"/>
      <c r="D695" s="54"/>
      <c r="F695" s="54"/>
      <c r="I695" s="54"/>
    </row>
    <row r="696">
      <c r="B696" s="54"/>
      <c r="D696" s="54"/>
      <c r="F696" s="54"/>
      <c r="I696" s="54"/>
    </row>
    <row r="697">
      <c r="B697" s="54"/>
      <c r="D697" s="54"/>
      <c r="F697" s="54"/>
      <c r="I697" s="54"/>
    </row>
    <row r="698">
      <c r="B698" s="54"/>
      <c r="D698" s="54"/>
      <c r="F698" s="54"/>
      <c r="I698" s="54"/>
    </row>
    <row r="699">
      <c r="B699" s="54"/>
      <c r="D699" s="54"/>
      <c r="F699" s="54"/>
      <c r="I699" s="54"/>
    </row>
    <row r="700">
      <c r="B700" s="54"/>
      <c r="D700" s="54"/>
      <c r="F700" s="54"/>
      <c r="I700" s="54"/>
    </row>
    <row r="701">
      <c r="B701" s="54"/>
      <c r="D701" s="54"/>
      <c r="F701" s="54"/>
      <c r="I701" s="54"/>
    </row>
    <row r="702">
      <c r="B702" s="54"/>
      <c r="D702" s="54"/>
      <c r="F702" s="54"/>
      <c r="I702" s="54"/>
    </row>
    <row r="703">
      <c r="B703" s="54"/>
      <c r="D703" s="54"/>
      <c r="F703" s="54"/>
      <c r="I703" s="54"/>
    </row>
    <row r="704">
      <c r="B704" s="54"/>
      <c r="D704" s="54"/>
      <c r="F704" s="54"/>
      <c r="I704" s="54"/>
    </row>
    <row r="705">
      <c r="B705" s="54"/>
      <c r="D705" s="54"/>
      <c r="F705" s="54"/>
      <c r="I705" s="54"/>
    </row>
    <row r="706">
      <c r="B706" s="54"/>
      <c r="D706" s="54"/>
      <c r="F706" s="54"/>
      <c r="I706" s="54"/>
    </row>
    <row r="707">
      <c r="B707" s="54"/>
      <c r="D707" s="54"/>
      <c r="F707" s="54"/>
      <c r="I707" s="54"/>
    </row>
    <row r="708">
      <c r="B708" s="54"/>
      <c r="D708" s="54"/>
      <c r="F708" s="54"/>
      <c r="I708" s="54"/>
    </row>
    <row r="709">
      <c r="B709" s="54"/>
      <c r="D709" s="54"/>
      <c r="F709" s="54"/>
      <c r="I709" s="54"/>
    </row>
    <row r="710">
      <c r="B710" s="54"/>
      <c r="D710" s="54"/>
      <c r="F710" s="54"/>
      <c r="I710" s="54"/>
    </row>
    <row r="711">
      <c r="B711" s="54"/>
      <c r="D711" s="54"/>
      <c r="F711" s="54"/>
      <c r="I711" s="54"/>
    </row>
    <row r="712">
      <c r="B712" s="54"/>
      <c r="D712" s="54"/>
      <c r="F712" s="54"/>
      <c r="I712" s="54"/>
    </row>
    <row r="713">
      <c r="B713" s="54"/>
      <c r="D713" s="54"/>
      <c r="F713" s="54"/>
      <c r="I713" s="54"/>
    </row>
    <row r="714">
      <c r="B714" s="54"/>
      <c r="D714" s="54"/>
      <c r="F714" s="54"/>
      <c r="I714" s="54"/>
    </row>
    <row r="715">
      <c r="B715" s="54"/>
      <c r="D715" s="54"/>
      <c r="F715" s="54"/>
      <c r="I715" s="54"/>
    </row>
    <row r="716">
      <c r="B716" s="54"/>
      <c r="D716" s="54"/>
      <c r="F716" s="54"/>
      <c r="I716" s="54"/>
    </row>
    <row r="717">
      <c r="B717" s="54"/>
      <c r="D717" s="54"/>
      <c r="F717" s="54"/>
      <c r="I717" s="54"/>
    </row>
    <row r="718">
      <c r="B718" s="54"/>
      <c r="D718" s="54"/>
      <c r="F718" s="54"/>
      <c r="I718" s="54"/>
    </row>
    <row r="719">
      <c r="B719" s="54"/>
      <c r="D719" s="54"/>
      <c r="F719" s="54"/>
      <c r="I719" s="54"/>
    </row>
    <row r="720">
      <c r="B720" s="54"/>
      <c r="D720" s="54"/>
      <c r="F720" s="54"/>
      <c r="I720" s="54"/>
    </row>
    <row r="721">
      <c r="B721" s="54"/>
      <c r="D721" s="54"/>
      <c r="F721" s="54"/>
      <c r="I721" s="54"/>
    </row>
    <row r="722">
      <c r="B722" s="54"/>
      <c r="D722" s="54"/>
      <c r="F722" s="54"/>
      <c r="I722" s="54"/>
    </row>
    <row r="723">
      <c r="B723" s="54"/>
      <c r="D723" s="54"/>
      <c r="F723" s="54"/>
      <c r="I723" s="54"/>
    </row>
    <row r="724">
      <c r="B724" s="54"/>
      <c r="D724" s="54"/>
      <c r="F724" s="54"/>
      <c r="I724" s="54"/>
    </row>
    <row r="725">
      <c r="B725" s="54"/>
      <c r="D725" s="54"/>
      <c r="F725" s="54"/>
      <c r="I725" s="54"/>
    </row>
    <row r="726">
      <c r="B726" s="54"/>
      <c r="D726" s="54"/>
      <c r="F726" s="54"/>
      <c r="I726" s="54"/>
    </row>
    <row r="727">
      <c r="B727" s="54"/>
      <c r="D727" s="54"/>
      <c r="F727" s="54"/>
      <c r="I727" s="54"/>
    </row>
    <row r="728">
      <c r="B728" s="54"/>
      <c r="D728" s="54"/>
      <c r="F728" s="54"/>
      <c r="I728" s="54"/>
    </row>
    <row r="729">
      <c r="B729" s="54"/>
      <c r="D729" s="54"/>
      <c r="F729" s="54"/>
      <c r="I729" s="54"/>
    </row>
    <row r="730">
      <c r="B730" s="54"/>
      <c r="D730" s="54"/>
      <c r="F730" s="54"/>
      <c r="I730" s="54"/>
    </row>
    <row r="731">
      <c r="B731" s="54"/>
      <c r="D731" s="54"/>
      <c r="F731" s="54"/>
      <c r="I731" s="54"/>
    </row>
    <row r="732">
      <c r="B732" s="54"/>
      <c r="D732" s="54"/>
      <c r="F732" s="54"/>
      <c r="I732" s="54"/>
    </row>
    <row r="733">
      <c r="B733" s="54"/>
      <c r="D733" s="54"/>
      <c r="F733" s="54"/>
      <c r="I733" s="54"/>
    </row>
    <row r="734">
      <c r="B734" s="54"/>
      <c r="D734" s="54"/>
      <c r="F734" s="54"/>
      <c r="I734" s="54"/>
    </row>
    <row r="735">
      <c r="B735" s="54"/>
      <c r="D735" s="54"/>
      <c r="F735" s="54"/>
      <c r="I735" s="54"/>
    </row>
    <row r="736">
      <c r="B736" s="54"/>
      <c r="D736" s="54"/>
      <c r="F736" s="54"/>
      <c r="I736" s="54"/>
    </row>
    <row r="737">
      <c r="B737" s="54"/>
      <c r="D737" s="54"/>
      <c r="F737" s="54"/>
      <c r="I737" s="54"/>
    </row>
    <row r="738">
      <c r="B738" s="54"/>
      <c r="D738" s="54"/>
      <c r="F738" s="54"/>
      <c r="I738" s="54"/>
    </row>
    <row r="739">
      <c r="B739" s="54"/>
      <c r="D739" s="54"/>
      <c r="F739" s="54"/>
      <c r="I739" s="54"/>
    </row>
    <row r="740">
      <c r="B740" s="54"/>
      <c r="D740" s="54"/>
      <c r="F740" s="54"/>
      <c r="I740" s="54"/>
    </row>
    <row r="741">
      <c r="B741" s="54"/>
      <c r="D741" s="54"/>
      <c r="F741" s="54"/>
      <c r="I741" s="54"/>
    </row>
    <row r="742">
      <c r="B742" s="54"/>
      <c r="D742" s="54"/>
      <c r="F742" s="54"/>
      <c r="I742" s="54"/>
    </row>
    <row r="743">
      <c r="B743" s="54"/>
      <c r="D743" s="54"/>
      <c r="F743" s="54"/>
      <c r="I743" s="54"/>
    </row>
    <row r="744">
      <c r="B744" s="54"/>
      <c r="D744" s="54"/>
      <c r="F744" s="54"/>
      <c r="I744" s="54"/>
    </row>
    <row r="745">
      <c r="B745" s="54"/>
      <c r="D745" s="54"/>
      <c r="F745" s="54"/>
      <c r="I745" s="54"/>
    </row>
    <row r="746">
      <c r="B746" s="54"/>
      <c r="D746" s="54"/>
      <c r="F746" s="54"/>
      <c r="I746" s="54"/>
    </row>
    <row r="747">
      <c r="B747" s="54"/>
      <c r="D747" s="54"/>
      <c r="F747" s="54"/>
      <c r="I747" s="54"/>
    </row>
    <row r="748">
      <c r="B748" s="54"/>
      <c r="D748" s="54"/>
      <c r="F748" s="54"/>
      <c r="I748" s="54"/>
    </row>
    <row r="749">
      <c r="B749" s="54"/>
      <c r="D749" s="54"/>
      <c r="F749" s="54"/>
      <c r="I749" s="54"/>
    </row>
    <row r="750">
      <c r="B750" s="54"/>
      <c r="D750" s="54"/>
      <c r="F750" s="54"/>
      <c r="I750" s="54"/>
    </row>
    <row r="751">
      <c r="B751" s="54"/>
      <c r="D751" s="54"/>
      <c r="F751" s="54"/>
      <c r="I751" s="54"/>
    </row>
    <row r="752">
      <c r="B752" s="54"/>
      <c r="D752" s="54"/>
      <c r="F752" s="54"/>
      <c r="I752" s="54"/>
    </row>
    <row r="753">
      <c r="B753" s="54"/>
      <c r="D753" s="54"/>
      <c r="F753" s="54"/>
      <c r="I753" s="54"/>
    </row>
    <row r="754">
      <c r="B754" s="54"/>
      <c r="D754" s="54"/>
      <c r="F754" s="54"/>
      <c r="I754" s="54"/>
    </row>
    <row r="755">
      <c r="B755" s="54"/>
      <c r="D755" s="54"/>
      <c r="F755" s="54"/>
      <c r="I755" s="54"/>
    </row>
    <row r="756">
      <c r="B756" s="54"/>
      <c r="D756" s="54"/>
      <c r="F756" s="54"/>
      <c r="I756" s="54"/>
    </row>
    <row r="757">
      <c r="B757" s="54"/>
      <c r="D757" s="54"/>
      <c r="F757" s="54"/>
      <c r="I757" s="54"/>
    </row>
    <row r="758">
      <c r="B758" s="54"/>
      <c r="D758" s="54"/>
      <c r="F758" s="54"/>
      <c r="I758" s="54"/>
    </row>
    <row r="759">
      <c r="B759" s="54"/>
      <c r="D759" s="54"/>
      <c r="F759" s="54"/>
      <c r="I759" s="54"/>
    </row>
    <row r="760">
      <c r="B760" s="54"/>
      <c r="D760" s="54"/>
      <c r="F760" s="54"/>
      <c r="I760" s="54"/>
    </row>
    <row r="761">
      <c r="B761" s="54"/>
      <c r="D761" s="54"/>
      <c r="F761" s="54"/>
      <c r="I761" s="54"/>
    </row>
    <row r="762">
      <c r="B762" s="54"/>
      <c r="D762" s="54"/>
      <c r="F762" s="54"/>
      <c r="I762" s="54"/>
    </row>
    <row r="763">
      <c r="B763" s="54"/>
      <c r="D763" s="54"/>
      <c r="F763" s="54"/>
      <c r="I763" s="54"/>
    </row>
    <row r="764">
      <c r="B764" s="54"/>
      <c r="D764" s="54"/>
      <c r="F764" s="54"/>
      <c r="I764" s="54"/>
    </row>
    <row r="765">
      <c r="B765" s="54"/>
      <c r="D765" s="54"/>
      <c r="F765" s="54"/>
      <c r="I765" s="54"/>
    </row>
    <row r="766">
      <c r="B766" s="54"/>
      <c r="D766" s="54"/>
      <c r="F766" s="54"/>
      <c r="I766" s="54"/>
    </row>
    <row r="767">
      <c r="B767" s="54"/>
      <c r="D767" s="54"/>
      <c r="F767" s="54"/>
      <c r="I767" s="54"/>
    </row>
    <row r="768">
      <c r="B768" s="54"/>
      <c r="D768" s="54"/>
      <c r="F768" s="54"/>
      <c r="I768" s="54"/>
    </row>
    <row r="769">
      <c r="B769" s="54"/>
      <c r="D769" s="54"/>
      <c r="F769" s="54"/>
      <c r="I769" s="54"/>
    </row>
    <row r="770">
      <c r="B770" s="54"/>
      <c r="D770" s="54"/>
      <c r="F770" s="54"/>
      <c r="I770" s="54"/>
    </row>
    <row r="771">
      <c r="B771" s="54"/>
      <c r="D771" s="54"/>
      <c r="F771" s="54"/>
      <c r="I771" s="54"/>
    </row>
    <row r="772">
      <c r="B772" s="54"/>
      <c r="D772" s="54"/>
      <c r="F772" s="54"/>
      <c r="I772" s="54"/>
    </row>
    <row r="773">
      <c r="B773" s="54"/>
      <c r="D773" s="54"/>
      <c r="F773" s="54"/>
      <c r="I773" s="54"/>
    </row>
    <row r="774">
      <c r="B774" s="54"/>
      <c r="D774" s="54"/>
      <c r="F774" s="54"/>
      <c r="I774" s="54"/>
    </row>
    <row r="775">
      <c r="B775" s="54"/>
      <c r="D775" s="54"/>
      <c r="F775" s="54"/>
      <c r="I775" s="54"/>
    </row>
    <row r="776">
      <c r="B776" s="54"/>
      <c r="D776" s="54"/>
      <c r="F776" s="54"/>
      <c r="I776" s="54"/>
    </row>
    <row r="777">
      <c r="B777" s="54"/>
      <c r="D777" s="54"/>
      <c r="F777" s="54"/>
      <c r="I777" s="54"/>
    </row>
    <row r="778">
      <c r="B778" s="54"/>
      <c r="D778" s="54"/>
      <c r="F778" s="54"/>
      <c r="I778" s="54"/>
    </row>
    <row r="779">
      <c r="B779" s="54"/>
      <c r="D779" s="54"/>
      <c r="F779" s="54"/>
      <c r="I779" s="54"/>
    </row>
    <row r="780">
      <c r="B780" s="54"/>
      <c r="D780" s="54"/>
      <c r="F780" s="54"/>
      <c r="I780" s="54"/>
    </row>
    <row r="781">
      <c r="B781" s="54"/>
      <c r="D781" s="54"/>
      <c r="F781" s="54"/>
      <c r="I781" s="54"/>
    </row>
    <row r="782">
      <c r="B782" s="54"/>
      <c r="D782" s="54"/>
      <c r="F782" s="54"/>
      <c r="I782" s="54"/>
    </row>
    <row r="783">
      <c r="B783" s="54"/>
      <c r="D783" s="54"/>
      <c r="F783" s="54"/>
      <c r="I783" s="54"/>
    </row>
    <row r="784">
      <c r="B784" s="54"/>
      <c r="D784" s="54"/>
      <c r="F784" s="54"/>
      <c r="I784" s="54"/>
    </row>
    <row r="785">
      <c r="B785" s="54"/>
      <c r="D785" s="54"/>
      <c r="F785" s="54"/>
      <c r="I785" s="54"/>
    </row>
    <row r="786">
      <c r="B786" s="54"/>
      <c r="D786" s="54"/>
      <c r="F786" s="54"/>
      <c r="I786" s="54"/>
    </row>
    <row r="787">
      <c r="B787" s="54"/>
      <c r="D787" s="54"/>
      <c r="F787" s="54"/>
      <c r="I787" s="54"/>
    </row>
    <row r="788">
      <c r="B788" s="54"/>
      <c r="D788" s="54"/>
      <c r="F788" s="54"/>
      <c r="I788" s="54"/>
    </row>
    <row r="789">
      <c r="B789" s="54"/>
      <c r="D789" s="54"/>
      <c r="F789" s="54"/>
      <c r="I789" s="54"/>
    </row>
    <row r="790">
      <c r="B790" s="54"/>
      <c r="D790" s="54"/>
      <c r="F790" s="54"/>
      <c r="I790" s="54"/>
    </row>
    <row r="791">
      <c r="B791" s="54"/>
      <c r="D791" s="54"/>
      <c r="F791" s="54"/>
      <c r="I791" s="54"/>
    </row>
    <row r="792">
      <c r="B792" s="54"/>
      <c r="D792" s="54"/>
      <c r="F792" s="54"/>
      <c r="I792" s="54"/>
    </row>
    <row r="793">
      <c r="B793" s="54"/>
      <c r="D793" s="54"/>
      <c r="F793" s="54"/>
      <c r="I793" s="54"/>
    </row>
    <row r="794">
      <c r="B794" s="54"/>
      <c r="D794" s="54"/>
      <c r="F794" s="54"/>
      <c r="I794" s="54"/>
    </row>
    <row r="795">
      <c r="B795" s="54"/>
      <c r="D795" s="54"/>
      <c r="F795" s="54"/>
      <c r="I795" s="54"/>
    </row>
    <row r="796">
      <c r="B796" s="54"/>
      <c r="D796" s="54"/>
      <c r="F796" s="54"/>
      <c r="I796" s="54"/>
    </row>
    <row r="797">
      <c r="B797" s="54"/>
      <c r="D797" s="54"/>
      <c r="F797" s="54"/>
      <c r="I797" s="54"/>
    </row>
    <row r="798">
      <c r="B798" s="54"/>
      <c r="D798" s="54"/>
      <c r="F798" s="54"/>
      <c r="I798" s="54"/>
    </row>
    <row r="799">
      <c r="B799" s="54"/>
      <c r="D799" s="54"/>
      <c r="F799" s="54"/>
      <c r="I799" s="54"/>
    </row>
    <row r="800">
      <c r="B800" s="54"/>
      <c r="D800" s="54"/>
      <c r="F800" s="54"/>
      <c r="I800" s="54"/>
    </row>
    <row r="801">
      <c r="B801" s="54"/>
      <c r="D801" s="54"/>
      <c r="F801" s="54"/>
      <c r="I801" s="54"/>
    </row>
    <row r="802">
      <c r="B802" s="54"/>
      <c r="D802" s="54"/>
      <c r="F802" s="54"/>
      <c r="I802" s="54"/>
    </row>
    <row r="803">
      <c r="B803" s="54"/>
      <c r="D803" s="54"/>
      <c r="F803" s="54"/>
      <c r="I803" s="54"/>
    </row>
    <row r="804">
      <c r="B804" s="54"/>
      <c r="D804" s="54"/>
      <c r="F804" s="54"/>
      <c r="I804" s="54"/>
    </row>
    <row r="805">
      <c r="B805" s="54"/>
      <c r="D805" s="54"/>
      <c r="F805" s="54"/>
      <c r="I805" s="54"/>
    </row>
    <row r="806">
      <c r="B806" s="54"/>
      <c r="D806" s="54"/>
      <c r="F806" s="54"/>
      <c r="I806" s="54"/>
    </row>
    <row r="807">
      <c r="B807" s="54"/>
      <c r="D807" s="54"/>
      <c r="F807" s="54"/>
      <c r="I807" s="54"/>
    </row>
    <row r="808">
      <c r="B808" s="54"/>
      <c r="D808" s="54"/>
      <c r="F808" s="54"/>
      <c r="I808" s="54"/>
    </row>
    <row r="809">
      <c r="B809" s="54"/>
      <c r="D809" s="54"/>
      <c r="F809" s="54"/>
      <c r="I809" s="54"/>
    </row>
    <row r="810">
      <c r="B810" s="54"/>
      <c r="D810" s="54"/>
      <c r="F810" s="54"/>
      <c r="I810" s="54"/>
    </row>
    <row r="811">
      <c r="B811" s="54"/>
      <c r="D811" s="54"/>
      <c r="F811" s="54"/>
      <c r="I811" s="54"/>
    </row>
    <row r="812">
      <c r="B812" s="54"/>
      <c r="D812" s="54"/>
      <c r="F812" s="54"/>
      <c r="I812" s="54"/>
    </row>
    <row r="813">
      <c r="B813" s="54"/>
      <c r="D813" s="54"/>
      <c r="F813" s="54"/>
      <c r="I813" s="54"/>
    </row>
    <row r="814">
      <c r="B814" s="54"/>
      <c r="D814" s="54"/>
      <c r="F814" s="54"/>
      <c r="I814" s="54"/>
    </row>
    <row r="815">
      <c r="B815" s="54"/>
      <c r="D815" s="54"/>
      <c r="F815" s="54"/>
      <c r="I815" s="54"/>
    </row>
    <row r="816">
      <c r="B816" s="54"/>
      <c r="D816" s="54"/>
      <c r="F816" s="54"/>
      <c r="I816" s="54"/>
    </row>
    <row r="817">
      <c r="B817" s="54"/>
      <c r="D817" s="54"/>
      <c r="F817" s="54"/>
      <c r="I817" s="54"/>
    </row>
    <row r="818">
      <c r="B818" s="54"/>
      <c r="D818" s="54"/>
      <c r="F818" s="54"/>
      <c r="I818" s="54"/>
    </row>
    <row r="819">
      <c r="B819" s="54"/>
      <c r="D819" s="54"/>
      <c r="F819" s="54"/>
      <c r="I819" s="54"/>
    </row>
    <row r="820">
      <c r="B820" s="54"/>
      <c r="D820" s="54"/>
      <c r="F820" s="54"/>
      <c r="I820" s="54"/>
    </row>
    <row r="821">
      <c r="B821" s="54"/>
      <c r="D821" s="54"/>
      <c r="F821" s="54"/>
      <c r="I821" s="54"/>
    </row>
    <row r="822">
      <c r="B822" s="54"/>
      <c r="D822" s="54"/>
      <c r="F822" s="54"/>
      <c r="I822" s="54"/>
    </row>
    <row r="823">
      <c r="B823" s="54"/>
      <c r="D823" s="54"/>
      <c r="F823" s="54"/>
      <c r="I823" s="54"/>
    </row>
    <row r="824">
      <c r="B824" s="54"/>
      <c r="D824" s="54"/>
      <c r="F824" s="54"/>
      <c r="I824" s="54"/>
    </row>
    <row r="825">
      <c r="B825" s="54"/>
      <c r="D825" s="54"/>
      <c r="F825" s="54"/>
      <c r="I825" s="54"/>
    </row>
    <row r="826">
      <c r="B826" s="54"/>
      <c r="D826" s="54"/>
      <c r="F826" s="54"/>
      <c r="I826" s="54"/>
    </row>
    <row r="827">
      <c r="B827" s="54"/>
      <c r="D827" s="54"/>
      <c r="F827" s="54"/>
      <c r="I827" s="54"/>
    </row>
    <row r="828">
      <c r="B828" s="54"/>
      <c r="D828" s="54"/>
      <c r="F828" s="54"/>
      <c r="I828" s="54"/>
    </row>
    <row r="829">
      <c r="B829" s="54"/>
      <c r="D829" s="54"/>
      <c r="F829" s="54"/>
      <c r="I829" s="54"/>
    </row>
    <row r="830">
      <c r="B830" s="54"/>
      <c r="D830" s="54"/>
      <c r="F830" s="54"/>
      <c r="I830" s="54"/>
    </row>
    <row r="831">
      <c r="B831" s="54"/>
      <c r="D831" s="54"/>
      <c r="F831" s="54"/>
      <c r="I831" s="54"/>
    </row>
    <row r="832">
      <c r="B832" s="54"/>
      <c r="D832" s="54"/>
      <c r="F832" s="54"/>
      <c r="I832" s="54"/>
    </row>
    <row r="833">
      <c r="B833" s="54"/>
      <c r="D833" s="54"/>
      <c r="F833" s="54"/>
      <c r="I833" s="54"/>
    </row>
    <row r="834">
      <c r="B834" s="54"/>
      <c r="D834" s="54"/>
      <c r="F834" s="54"/>
      <c r="I834" s="54"/>
    </row>
    <row r="835">
      <c r="B835" s="54"/>
      <c r="D835" s="54"/>
      <c r="F835" s="54"/>
      <c r="I835" s="54"/>
    </row>
    <row r="836">
      <c r="B836" s="54"/>
      <c r="D836" s="54"/>
      <c r="F836" s="54"/>
      <c r="I836" s="54"/>
    </row>
    <row r="837">
      <c r="B837" s="54"/>
      <c r="D837" s="54"/>
      <c r="F837" s="54"/>
      <c r="I837" s="54"/>
    </row>
    <row r="838">
      <c r="B838" s="54"/>
      <c r="D838" s="54"/>
      <c r="F838" s="54"/>
      <c r="I838" s="54"/>
    </row>
    <row r="839">
      <c r="B839" s="54"/>
      <c r="D839" s="54"/>
      <c r="F839" s="54"/>
      <c r="I839" s="54"/>
    </row>
    <row r="840">
      <c r="B840" s="54"/>
      <c r="D840" s="54"/>
      <c r="F840" s="54"/>
      <c r="I840" s="54"/>
    </row>
    <row r="841">
      <c r="B841" s="54"/>
      <c r="D841" s="54"/>
      <c r="F841" s="54"/>
      <c r="I841" s="54"/>
    </row>
    <row r="842">
      <c r="B842" s="54"/>
      <c r="D842" s="54"/>
      <c r="F842" s="54"/>
      <c r="I842" s="54"/>
    </row>
    <row r="843">
      <c r="B843" s="54"/>
      <c r="D843" s="54"/>
      <c r="F843" s="54"/>
      <c r="I843" s="54"/>
    </row>
    <row r="844">
      <c r="B844" s="54"/>
      <c r="D844" s="54"/>
      <c r="F844" s="54"/>
      <c r="I844" s="54"/>
    </row>
    <row r="845">
      <c r="B845" s="54"/>
      <c r="D845" s="54"/>
      <c r="F845" s="54"/>
      <c r="I845" s="54"/>
    </row>
    <row r="846">
      <c r="B846" s="54"/>
      <c r="D846" s="54"/>
      <c r="F846" s="54"/>
      <c r="I846" s="54"/>
    </row>
    <row r="847">
      <c r="B847" s="54"/>
      <c r="D847" s="54"/>
      <c r="F847" s="54"/>
      <c r="I847" s="54"/>
    </row>
    <row r="848">
      <c r="B848" s="54"/>
      <c r="D848" s="54"/>
      <c r="F848" s="54"/>
      <c r="I848" s="54"/>
    </row>
    <row r="849">
      <c r="B849" s="54"/>
      <c r="D849" s="54"/>
      <c r="F849" s="54"/>
      <c r="I849" s="54"/>
    </row>
    <row r="850">
      <c r="B850" s="54"/>
      <c r="D850" s="54"/>
      <c r="F850" s="54"/>
      <c r="I850" s="54"/>
    </row>
    <row r="851">
      <c r="B851" s="54"/>
      <c r="D851" s="54"/>
      <c r="F851" s="54"/>
      <c r="I851" s="54"/>
    </row>
    <row r="852">
      <c r="B852" s="54"/>
      <c r="D852" s="54"/>
      <c r="F852" s="54"/>
      <c r="I852" s="54"/>
    </row>
    <row r="853">
      <c r="B853" s="54"/>
      <c r="D853" s="54"/>
      <c r="F853" s="54"/>
      <c r="I853" s="54"/>
    </row>
    <row r="854">
      <c r="B854" s="54"/>
      <c r="D854" s="54"/>
      <c r="F854" s="54"/>
      <c r="I854" s="54"/>
    </row>
    <row r="855">
      <c r="B855" s="54"/>
      <c r="D855" s="54"/>
      <c r="F855" s="54"/>
      <c r="I855" s="54"/>
    </row>
    <row r="856">
      <c r="B856" s="54"/>
      <c r="D856" s="54"/>
      <c r="F856" s="54"/>
      <c r="I856" s="54"/>
    </row>
    <row r="857">
      <c r="B857" s="54"/>
      <c r="D857" s="54"/>
      <c r="F857" s="54"/>
      <c r="I857" s="54"/>
    </row>
    <row r="858">
      <c r="B858" s="54"/>
      <c r="D858" s="54"/>
      <c r="F858" s="54"/>
      <c r="I858" s="54"/>
    </row>
    <row r="859">
      <c r="B859" s="54"/>
      <c r="D859" s="54"/>
      <c r="F859" s="54"/>
      <c r="I859" s="54"/>
    </row>
    <row r="860">
      <c r="B860" s="54"/>
      <c r="D860" s="54"/>
      <c r="F860" s="54"/>
      <c r="I860" s="54"/>
    </row>
    <row r="861">
      <c r="B861" s="54"/>
      <c r="D861" s="54"/>
      <c r="F861" s="54"/>
      <c r="I861" s="54"/>
    </row>
    <row r="862">
      <c r="B862" s="54"/>
      <c r="D862" s="54"/>
      <c r="F862" s="54"/>
      <c r="I862" s="54"/>
    </row>
    <row r="863">
      <c r="B863" s="54"/>
      <c r="D863" s="54"/>
      <c r="F863" s="54"/>
      <c r="I863" s="54"/>
    </row>
    <row r="864">
      <c r="B864" s="54"/>
      <c r="D864" s="54"/>
      <c r="F864" s="54"/>
      <c r="I864" s="54"/>
    </row>
    <row r="865">
      <c r="B865" s="54"/>
      <c r="D865" s="54"/>
      <c r="F865" s="54"/>
      <c r="I865" s="54"/>
    </row>
    <row r="866">
      <c r="B866" s="54"/>
      <c r="D866" s="54"/>
      <c r="F866" s="54"/>
      <c r="I866" s="54"/>
    </row>
    <row r="867">
      <c r="B867" s="54"/>
      <c r="D867" s="54"/>
      <c r="F867" s="54"/>
      <c r="I867" s="54"/>
    </row>
    <row r="868">
      <c r="B868" s="54"/>
      <c r="D868" s="54"/>
      <c r="F868" s="54"/>
      <c r="I868" s="54"/>
    </row>
    <row r="869">
      <c r="B869" s="54"/>
      <c r="D869" s="54"/>
      <c r="F869" s="54"/>
      <c r="I869" s="54"/>
    </row>
    <row r="870">
      <c r="B870" s="54"/>
      <c r="D870" s="54"/>
      <c r="F870" s="54"/>
      <c r="I870" s="54"/>
    </row>
    <row r="871">
      <c r="B871" s="54"/>
      <c r="D871" s="54"/>
      <c r="F871" s="54"/>
      <c r="I871" s="54"/>
    </row>
    <row r="872">
      <c r="B872" s="54"/>
      <c r="D872" s="54"/>
      <c r="F872" s="54"/>
      <c r="I872" s="54"/>
    </row>
    <row r="873">
      <c r="B873" s="54"/>
      <c r="D873" s="54"/>
      <c r="F873" s="54"/>
      <c r="I873" s="54"/>
    </row>
    <row r="874">
      <c r="B874" s="54"/>
      <c r="D874" s="54"/>
      <c r="F874" s="54"/>
      <c r="I874" s="54"/>
    </row>
    <row r="875">
      <c r="B875" s="54"/>
      <c r="D875" s="54"/>
      <c r="F875" s="54"/>
      <c r="I875" s="54"/>
    </row>
    <row r="876">
      <c r="B876" s="54"/>
      <c r="D876" s="54"/>
      <c r="F876" s="54"/>
      <c r="I876" s="54"/>
    </row>
    <row r="877">
      <c r="B877" s="54"/>
      <c r="D877" s="54"/>
      <c r="F877" s="54"/>
      <c r="I877" s="54"/>
    </row>
    <row r="878">
      <c r="B878" s="54"/>
      <c r="D878" s="54"/>
      <c r="F878" s="54"/>
      <c r="I878" s="54"/>
    </row>
    <row r="879">
      <c r="B879" s="54"/>
      <c r="D879" s="54"/>
      <c r="F879" s="54"/>
      <c r="I879" s="54"/>
    </row>
    <row r="880">
      <c r="B880" s="54"/>
      <c r="D880" s="54"/>
      <c r="F880" s="54"/>
      <c r="I880" s="54"/>
    </row>
    <row r="881">
      <c r="B881" s="54"/>
      <c r="D881" s="54"/>
      <c r="F881" s="54"/>
      <c r="I881" s="54"/>
    </row>
    <row r="882">
      <c r="B882" s="54"/>
      <c r="D882" s="54"/>
      <c r="F882" s="54"/>
      <c r="I882" s="54"/>
    </row>
    <row r="883">
      <c r="B883" s="54"/>
      <c r="D883" s="54"/>
      <c r="F883" s="54"/>
      <c r="I883" s="54"/>
    </row>
    <row r="884">
      <c r="B884" s="54"/>
      <c r="D884" s="54"/>
      <c r="F884" s="54"/>
      <c r="I884" s="54"/>
    </row>
    <row r="885">
      <c r="B885" s="54"/>
      <c r="D885" s="54"/>
      <c r="F885" s="54"/>
      <c r="I885" s="54"/>
    </row>
    <row r="886">
      <c r="B886" s="54"/>
      <c r="D886" s="54"/>
      <c r="F886" s="54"/>
      <c r="I886" s="54"/>
    </row>
    <row r="887">
      <c r="B887" s="54"/>
      <c r="D887" s="54"/>
      <c r="F887" s="54"/>
      <c r="I887" s="54"/>
    </row>
    <row r="888">
      <c r="B888" s="54"/>
      <c r="D888" s="54"/>
      <c r="F888" s="54"/>
      <c r="I888" s="54"/>
    </row>
    <row r="889">
      <c r="B889" s="54"/>
      <c r="D889" s="54"/>
      <c r="F889" s="54"/>
      <c r="I889" s="54"/>
    </row>
    <row r="890">
      <c r="B890" s="54"/>
      <c r="D890" s="54"/>
      <c r="F890" s="54"/>
      <c r="I890" s="54"/>
    </row>
    <row r="891">
      <c r="B891" s="54"/>
      <c r="D891" s="54"/>
      <c r="F891" s="54"/>
      <c r="I891" s="54"/>
    </row>
    <row r="892">
      <c r="B892" s="54"/>
      <c r="D892" s="54"/>
      <c r="F892" s="54"/>
      <c r="I892" s="54"/>
    </row>
    <row r="893">
      <c r="B893" s="54"/>
      <c r="D893" s="54"/>
      <c r="F893" s="54"/>
      <c r="I893" s="54"/>
    </row>
    <row r="894">
      <c r="B894" s="54"/>
      <c r="D894" s="54"/>
      <c r="F894" s="54"/>
      <c r="I894" s="54"/>
    </row>
    <row r="895">
      <c r="B895" s="54"/>
      <c r="D895" s="54"/>
      <c r="F895" s="54"/>
      <c r="I895" s="54"/>
    </row>
    <row r="896">
      <c r="B896" s="54"/>
      <c r="D896" s="54"/>
      <c r="F896" s="54"/>
      <c r="I896" s="54"/>
    </row>
    <row r="897">
      <c r="B897" s="54"/>
      <c r="D897" s="54"/>
      <c r="F897" s="54"/>
      <c r="I897" s="54"/>
    </row>
    <row r="898">
      <c r="B898" s="54"/>
      <c r="D898" s="54"/>
      <c r="F898" s="54"/>
      <c r="I898" s="54"/>
    </row>
    <row r="899">
      <c r="B899" s="54"/>
      <c r="D899" s="54"/>
      <c r="F899" s="54"/>
      <c r="I899" s="54"/>
    </row>
    <row r="900">
      <c r="B900" s="54"/>
      <c r="D900" s="54"/>
      <c r="F900" s="54"/>
      <c r="I900" s="54"/>
    </row>
    <row r="901">
      <c r="B901" s="54"/>
      <c r="D901" s="54"/>
      <c r="F901" s="54"/>
      <c r="I901" s="54"/>
    </row>
    <row r="902">
      <c r="B902" s="54"/>
      <c r="D902" s="54"/>
      <c r="F902" s="54"/>
      <c r="I902" s="54"/>
    </row>
    <row r="903">
      <c r="B903" s="54"/>
      <c r="D903" s="54"/>
      <c r="F903" s="54"/>
      <c r="I903" s="54"/>
    </row>
    <row r="904">
      <c r="B904" s="54"/>
      <c r="D904" s="54"/>
      <c r="F904" s="54"/>
      <c r="I904" s="54"/>
    </row>
    <row r="905">
      <c r="B905" s="54"/>
      <c r="D905" s="54"/>
      <c r="F905" s="54"/>
      <c r="I905" s="54"/>
    </row>
    <row r="906">
      <c r="B906" s="54"/>
      <c r="D906" s="54"/>
      <c r="F906" s="54"/>
      <c r="I906" s="54"/>
    </row>
    <row r="907">
      <c r="B907" s="54"/>
      <c r="D907" s="54"/>
      <c r="F907" s="54"/>
      <c r="I907" s="54"/>
    </row>
    <row r="908">
      <c r="B908" s="54"/>
      <c r="D908" s="54"/>
      <c r="F908" s="54"/>
      <c r="I908" s="54"/>
    </row>
    <row r="909">
      <c r="B909" s="54"/>
      <c r="D909" s="54"/>
      <c r="F909" s="54"/>
      <c r="I909" s="54"/>
    </row>
    <row r="910">
      <c r="B910" s="54"/>
      <c r="D910" s="54"/>
      <c r="F910" s="54"/>
      <c r="I910" s="54"/>
    </row>
    <row r="911">
      <c r="B911" s="54"/>
      <c r="D911" s="54"/>
      <c r="F911" s="54"/>
      <c r="I911" s="54"/>
    </row>
    <row r="912">
      <c r="B912" s="54"/>
      <c r="D912" s="54"/>
      <c r="F912" s="54"/>
      <c r="I912" s="54"/>
    </row>
    <row r="913">
      <c r="B913" s="54"/>
      <c r="D913" s="54"/>
      <c r="F913" s="54"/>
      <c r="I913" s="54"/>
    </row>
    <row r="914">
      <c r="B914" s="54"/>
      <c r="D914" s="54"/>
      <c r="F914" s="54"/>
      <c r="I914" s="54"/>
    </row>
    <row r="915">
      <c r="B915" s="54"/>
      <c r="D915" s="54"/>
      <c r="F915" s="54"/>
      <c r="I915" s="54"/>
    </row>
    <row r="916">
      <c r="B916" s="54"/>
      <c r="D916" s="54"/>
      <c r="F916" s="54"/>
      <c r="I916" s="54"/>
    </row>
    <row r="917">
      <c r="B917" s="54"/>
      <c r="D917" s="54"/>
      <c r="F917" s="54"/>
      <c r="I917" s="54"/>
    </row>
    <row r="918">
      <c r="B918" s="54"/>
      <c r="D918" s="54"/>
      <c r="F918" s="54"/>
      <c r="I918" s="54"/>
    </row>
    <row r="919">
      <c r="B919" s="54"/>
      <c r="D919" s="54"/>
      <c r="F919" s="54"/>
      <c r="I919" s="54"/>
    </row>
    <row r="920">
      <c r="B920" s="54"/>
      <c r="D920" s="54"/>
      <c r="F920" s="54"/>
      <c r="I920" s="54"/>
    </row>
    <row r="921">
      <c r="B921" s="54"/>
      <c r="D921" s="54"/>
      <c r="F921" s="54"/>
      <c r="I921" s="54"/>
    </row>
    <row r="922">
      <c r="B922" s="54"/>
      <c r="D922" s="54"/>
      <c r="F922" s="54"/>
      <c r="I922" s="54"/>
    </row>
    <row r="923">
      <c r="B923" s="54"/>
      <c r="D923" s="54"/>
      <c r="F923" s="54"/>
      <c r="I923" s="54"/>
    </row>
    <row r="924">
      <c r="B924" s="54"/>
      <c r="D924" s="54"/>
      <c r="F924" s="54"/>
      <c r="I924" s="54"/>
    </row>
    <row r="925">
      <c r="B925" s="54"/>
      <c r="D925" s="54"/>
      <c r="F925" s="54"/>
      <c r="I925" s="54"/>
    </row>
    <row r="926">
      <c r="B926" s="54"/>
      <c r="D926" s="54"/>
      <c r="F926" s="54"/>
      <c r="I926" s="54"/>
    </row>
    <row r="927">
      <c r="B927" s="54"/>
      <c r="D927" s="54"/>
      <c r="F927" s="54"/>
      <c r="I927" s="54"/>
    </row>
    <row r="928">
      <c r="B928" s="54"/>
      <c r="D928" s="54"/>
      <c r="F928" s="54"/>
      <c r="I928" s="54"/>
    </row>
    <row r="929">
      <c r="B929" s="54"/>
      <c r="D929" s="54"/>
      <c r="F929" s="54"/>
      <c r="I929" s="54"/>
    </row>
    <row r="930">
      <c r="B930" s="54"/>
      <c r="D930" s="54"/>
      <c r="F930" s="54"/>
      <c r="I930" s="54"/>
    </row>
    <row r="931">
      <c r="B931" s="54"/>
      <c r="D931" s="54"/>
      <c r="F931" s="54"/>
      <c r="I931" s="54"/>
    </row>
    <row r="932">
      <c r="B932" s="54"/>
      <c r="D932" s="54"/>
      <c r="F932" s="54"/>
      <c r="I932" s="54"/>
    </row>
    <row r="933">
      <c r="B933" s="54"/>
      <c r="D933" s="54"/>
      <c r="F933" s="54"/>
      <c r="I933" s="54"/>
    </row>
    <row r="934">
      <c r="B934" s="54"/>
      <c r="D934" s="54"/>
      <c r="F934" s="54"/>
      <c r="I934" s="54"/>
    </row>
    <row r="935">
      <c r="B935" s="54"/>
      <c r="D935" s="54"/>
      <c r="F935" s="54"/>
      <c r="I935" s="54"/>
    </row>
    <row r="936">
      <c r="B936" s="54"/>
      <c r="D936" s="54"/>
      <c r="F936" s="54"/>
      <c r="I936" s="54"/>
    </row>
    <row r="937">
      <c r="B937" s="54"/>
      <c r="D937" s="54"/>
      <c r="F937" s="54"/>
      <c r="I937" s="54"/>
    </row>
    <row r="938">
      <c r="B938" s="54"/>
      <c r="D938" s="54"/>
      <c r="F938" s="54"/>
      <c r="I938" s="54"/>
    </row>
    <row r="939">
      <c r="B939" s="54"/>
      <c r="D939" s="54"/>
      <c r="F939" s="54"/>
      <c r="I939" s="54"/>
    </row>
    <row r="940">
      <c r="B940" s="54"/>
      <c r="D940" s="54"/>
      <c r="F940" s="54"/>
      <c r="I940" s="54"/>
    </row>
    <row r="941">
      <c r="B941" s="54"/>
      <c r="D941" s="54"/>
      <c r="F941" s="54"/>
      <c r="I941" s="54"/>
    </row>
    <row r="942">
      <c r="B942" s="54"/>
      <c r="D942" s="54"/>
      <c r="F942" s="54"/>
      <c r="I942" s="54"/>
    </row>
    <row r="943">
      <c r="B943" s="54"/>
      <c r="D943" s="54"/>
      <c r="F943" s="54"/>
      <c r="I943" s="54"/>
    </row>
    <row r="944">
      <c r="B944" s="54"/>
      <c r="D944" s="54"/>
      <c r="F944" s="54"/>
      <c r="I944" s="54"/>
    </row>
    <row r="945">
      <c r="B945" s="54"/>
      <c r="D945" s="54"/>
      <c r="F945" s="54"/>
      <c r="I945" s="54"/>
    </row>
    <row r="946">
      <c r="B946" s="54"/>
      <c r="D946" s="54"/>
      <c r="F946" s="54"/>
      <c r="I946" s="54"/>
    </row>
    <row r="947">
      <c r="B947" s="54"/>
      <c r="D947" s="54"/>
      <c r="F947" s="54"/>
      <c r="I947" s="54"/>
    </row>
    <row r="948">
      <c r="B948" s="54"/>
      <c r="D948" s="54"/>
      <c r="F948" s="54"/>
      <c r="I948" s="54"/>
    </row>
    <row r="949">
      <c r="B949" s="54"/>
      <c r="D949" s="54"/>
      <c r="F949" s="54"/>
      <c r="I949" s="54"/>
    </row>
    <row r="950">
      <c r="B950" s="54"/>
      <c r="D950" s="54"/>
      <c r="F950" s="54"/>
      <c r="I950" s="54"/>
    </row>
    <row r="951">
      <c r="B951" s="54"/>
      <c r="D951" s="54"/>
      <c r="F951" s="54"/>
      <c r="I951" s="54"/>
    </row>
    <row r="952">
      <c r="B952" s="54"/>
      <c r="D952" s="54"/>
      <c r="F952" s="54"/>
      <c r="I952" s="54"/>
    </row>
    <row r="953">
      <c r="B953" s="54"/>
      <c r="D953" s="54"/>
      <c r="F953" s="54"/>
      <c r="I953" s="54"/>
    </row>
    <row r="954">
      <c r="B954" s="54"/>
      <c r="D954" s="54"/>
      <c r="F954" s="54"/>
      <c r="I954" s="54"/>
    </row>
    <row r="955">
      <c r="B955" s="54"/>
      <c r="D955" s="54"/>
      <c r="F955" s="54"/>
      <c r="I955" s="54"/>
    </row>
    <row r="956">
      <c r="B956" s="54"/>
      <c r="D956" s="54"/>
      <c r="F956" s="54"/>
      <c r="I956" s="54"/>
    </row>
    <row r="957">
      <c r="B957" s="54"/>
      <c r="D957" s="54"/>
      <c r="F957" s="54"/>
      <c r="I957" s="54"/>
    </row>
    <row r="958">
      <c r="B958" s="54"/>
      <c r="D958" s="54"/>
      <c r="F958" s="54"/>
      <c r="I958" s="54"/>
    </row>
    <row r="959">
      <c r="B959" s="54"/>
      <c r="D959" s="54"/>
      <c r="F959" s="54"/>
      <c r="I959" s="54"/>
    </row>
    <row r="960">
      <c r="B960" s="54"/>
      <c r="D960" s="54"/>
      <c r="F960" s="54"/>
      <c r="I960" s="54"/>
    </row>
    <row r="961">
      <c r="B961" s="54"/>
      <c r="D961" s="54"/>
      <c r="F961" s="54"/>
      <c r="I961" s="54"/>
    </row>
    <row r="962">
      <c r="B962" s="54"/>
      <c r="D962" s="54"/>
      <c r="F962" s="54"/>
      <c r="I962" s="54"/>
    </row>
    <row r="963">
      <c r="B963" s="54"/>
      <c r="D963" s="54"/>
      <c r="F963" s="54"/>
      <c r="I963" s="54"/>
    </row>
    <row r="964">
      <c r="B964" s="54"/>
      <c r="D964" s="54"/>
      <c r="F964" s="54"/>
      <c r="I964" s="54"/>
    </row>
    <row r="965">
      <c r="B965" s="54"/>
      <c r="D965" s="54"/>
      <c r="F965" s="54"/>
      <c r="I965" s="54"/>
    </row>
    <row r="966">
      <c r="B966" s="54"/>
      <c r="D966" s="54"/>
      <c r="F966" s="54"/>
      <c r="I966" s="54"/>
    </row>
    <row r="967">
      <c r="B967" s="54"/>
      <c r="D967" s="54"/>
      <c r="F967" s="54"/>
      <c r="I967" s="54"/>
    </row>
    <row r="968">
      <c r="B968" s="54"/>
      <c r="D968" s="54"/>
      <c r="F968" s="54"/>
      <c r="I968" s="54"/>
    </row>
    <row r="969">
      <c r="B969" s="54"/>
      <c r="D969" s="54"/>
      <c r="F969" s="54"/>
      <c r="I969" s="54"/>
    </row>
    <row r="970">
      <c r="B970" s="54"/>
      <c r="D970" s="54"/>
      <c r="F970" s="54"/>
      <c r="I970" s="54"/>
    </row>
    <row r="971">
      <c r="B971" s="54"/>
      <c r="D971" s="54"/>
      <c r="F971" s="54"/>
      <c r="I971" s="54"/>
    </row>
    <row r="972">
      <c r="B972" s="54"/>
      <c r="D972" s="54"/>
      <c r="F972" s="54"/>
      <c r="I972" s="54"/>
    </row>
    <row r="973">
      <c r="B973" s="54"/>
      <c r="D973" s="54"/>
      <c r="F973" s="54"/>
      <c r="I973" s="54"/>
    </row>
    <row r="974">
      <c r="B974" s="54"/>
      <c r="D974" s="54"/>
      <c r="F974" s="54"/>
      <c r="I974" s="54"/>
    </row>
    <row r="975">
      <c r="B975" s="54"/>
      <c r="D975" s="54"/>
      <c r="F975" s="54"/>
      <c r="I975" s="54"/>
    </row>
    <row r="976">
      <c r="B976" s="54"/>
      <c r="D976" s="54"/>
      <c r="F976" s="54"/>
      <c r="I976" s="54"/>
    </row>
    <row r="977">
      <c r="B977" s="54"/>
      <c r="D977" s="54"/>
      <c r="F977" s="54"/>
      <c r="I977" s="54"/>
    </row>
    <row r="978">
      <c r="B978" s="54"/>
      <c r="D978" s="54"/>
      <c r="F978" s="54"/>
      <c r="I978" s="54"/>
    </row>
    <row r="979">
      <c r="B979" s="54"/>
      <c r="D979" s="54"/>
      <c r="F979" s="54"/>
      <c r="I979" s="54"/>
    </row>
    <row r="980">
      <c r="B980" s="54"/>
      <c r="D980" s="54"/>
      <c r="F980" s="54"/>
      <c r="I980" s="54"/>
    </row>
    <row r="981">
      <c r="B981" s="54"/>
      <c r="D981" s="54"/>
      <c r="F981" s="54"/>
      <c r="I981" s="54"/>
    </row>
    <row r="982">
      <c r="B982" s="54"/>
      <c r="D982" s="54"/>
      <c r="F982" s="54"/>
      <c r="I982" s="54"/>
    </row>
    <row r="983">
      <c r="B983" s="54"/>
      <c r="D983" s="54"/>
      <c r="F983" s="54"/>
      <c r="I983" s="54"/>
    </row>
    <row r="984">
      <c r="B984" s="54"/>
      <c r="D984" s="54"/>
      <c r="F984" s="54"/>
      <c r="I984" s="54"/>
    </row>
    <row r="985">
      <c r="B985" s="54"/>
      <c r="D985" s="54"/>
      <c r="F985" s="54"/>
      <c r="I985" s="54"/>
    </row>
    <row r="986">
      <c r="B986" s="54"/>
      <c r="D986" s="54"/>
      <c r="F986" s="54"/>
      <c r="I986" s="54"/>
    </row>
    <row r="987">
      <c r="B987" s="54"/>
      <c r="D987" s="54"/>
      <c r="F987" s="54"/>
      <c r="I987" s="54"/>
    </row>
    <row r="988">
      <c r="B988" s="54"/>
      <c r="D988" s="54"/>
      <c r="F988" s="54"/>
      <c r="I988" s="54"/>
    </row>
    <row r="989">
      <c r="B989" s="54"/>
      <c r="D989" s="54"/>
      <c r="F989" s="54"/>
      <c r="I989" s="54"/>
    </row>
    <row r="990">
      <c r="B990" s="54"/>
      <c r="D990" s="54"/>
      <c r="F990" s="54"/>
      <c r="I990" s="54"/>
    </row>
    <row r="991">
      <c r="B991" s="54"/>
      <c r="D991" s="54"/>
      <c r="F991" s="54"/>
      <c r="I991" s="54"/>
    </row>
    <row r="992">
      <c r="B992" s="54"/>
      <c r="D992" s="54"/>
      <c r="F992" s="54"/>
      <c r="I992" s="54"/>
    </row>
    <row r="993">
      <c r="B993" s="54"/>
      <c r="D993" s="54"/>
      <c r="F993" s="54"/>
      <c r="I993" s="54"/>
    </row>
    <row r="994">
      <c r="B994" s="54"/>
      <c r="D994" s="54"/>
      <c r="F994" s="54"/>
      <c r="I994" s="54"/>
    </row>
    <row r="995">
      <c r="B995" s="54"/>
      <c r="D995" s="54"/>
      <c r="F995" s="54"/>
      <c r="I995" s="54"/>
    </row>
    <row r="996">
      <c r="B996" s="54"/>
      <c r="D996" s="54"/>
      <c r="F996" s="54"/>
      <c r="I996" s="54"/>
    </row>
    <row r="997">
      <c r="B997" s="54"/>
      <c r="D997" s="54"/>
      <c r="F997" s="54"/>
      <c r="I997" s="54"/>
    </row>
    <row r="998">
      <c r="B998" s="54"/>
      <c r="D998" s="54"/>
      <c r="F998" s="54"/>
      <c r="I998" s="54"/>
    </row>
  </sheetData>
  <dataValidations>
    <dataValidation type="custom" allowBlank="1" sqref="G2:H9 H10:H52 J2:O52 H53:O71 D99:F99 I72:O99">
      <formula1>OR(NOT(ISERROR(DATEVALUE(D2))), AND(ISNUMBER(D2), LEFT(CELL("format", D2))="D"))</formula1>
    </dataValidation>
    <dataValidation type="custom" allowBlank="1" sqref="G10:G71 G72:H131">
      <formula1>OR(NOT(ISERROR(DATEVALUE(G10))), AND(ISNUMBER(G10), LEFT(CELL("format", G10))="D"))</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23.0"/>
    <col customWidth="1" min="2" max="2" width="34.71"/>
    <col customWidth="1" min="3" max="3" width="22.14"/>
    <col customWidth="1" min="4" max="4" width="23.86"/>
    <col customWidth="1" min="5" max="5" width="26.0"/>
    <col customWidth="1" min="6" max="6" width="29.0"/>
    <col customWidth="1" min="7" max="7" width="15.14"/>
    <col customWidth="1" min="8" max="8" width="14.29"/>
    <col customWidth="1" min="9" max="9" width="38.43"/>
    <col customWidth="1" min="10" max="10" width="25.43"/>
    <col customWidth="1" min="11" max="11" width="17.57"/>
    <col customWidth="1" min="12" max="12" width="19.0"/>
    <col customWidth="1" min="14" max="14" width="33.29"/>
    <col customWidth="1" min="15" max="15" width="17.14"/>
    <col customWidth="1" min="16" max="16" width="20.43"/>
    <col customWidth="1" min="17" max="17" width="33.86"/>
  </cols>
  <sheetData>
    <row r="1">
      <c r="A1" s="1" t="s">
        <v>0</v>
      </c>
      <c r="B1" s="2" t="s">
        <v>1</v>
      </c>
      <c r="C1" s="1" t="s">
        <v>2</v>
      </c>
      <c r="D1" s="2" t="s">
        <v>3</v>
      </c>
      <c r="E1" s="1" t="s">
        <v>4</v>
      </c>
      <c r="F1" s="1" t="s">
        <v>5</v>
      </c>
      <c r="G1" s="1" t="s">
        <v>6</v>
      </c>
      <c r="H1" s="1" t="s">
        <v>7</v>
      </c>
      <c r="I1" s="1" t="s">
        <v>8</v>
      </c>
      <c r="J1" s="1" t="s">
        <v>9</v>
      </c>
      <c r="K1" s="1" t="s">
        <v>10</v>
      </c>
      <c r="L1" s="1" t="s">
        <v>11</v>
      </c>
      <c r="M1" s="1" t="s">
        <v>12</v>
      </c>
      <c r="N1" s="1" t="s">
        <v>13</v>
      </c>
      <c r="O1" s="1" t="s">
        <v>14</v>
      </c>
      <c r="P1" s="1" t="s">
        <v>15</v>
      </c>
      <c r="Q1" s="1" t="s">
        <v>16</v>
      </c>
      <c r="R1" s="3"/>
      <c r="S1" s="3"/>
      <c r="T1" s="3"/>
      <c r="U1" s="3"/>
      <c r="V1" s="3"/>
      <c r="W1" s="3"/>
      <c r="X1" s="3"/>
      <c r="Y1" s="3"/>
      <c r="Z1" s="3"/>
      <c r="AA1" s="3"/>
      <c r="AB1" s="3"/>
      <c r="AC1" s="3"/>
      <c r="AD1" s="3"/>
      <c r="AE1" s="3"/>
      <c r="AF1" s="3"/>
      <c r="AG1" s="3"/>
      <c r="AH1" s="3"/>
    </row>
    <row r="2">
      <c r="A2" s="80" t="str">
        <f>HYPERLINK("https://drive.google.com/a/noaa.gov/file/d/0B_PKK3Jjrp3nRUp5SXNFMWtEQzg/view?usp=sharing","MP-16-01")</f>
        <v>MP-16-01</v>
      </c>
      <c r="B2" s="6" t="s">
        <v>223</v>
      </c>
      <c r="C2" s="8" t="s">
        <v>224</v>
      </c>
      <c r="D2" s="10" t="s">
        <v>225</v>
      </c>
      <c r="E2" s="15" t="s">
        <v>226</v>
      </c>
      <c r="F2" s="15" t="s">
        <v>48</v>
      </c>
      <c r="G2" s="12">
        <v>42274.0</v>
      </c>
      <c r="H2" s="12">
        <v>42308.0</v>
      </c>
      <c r="I2" s="8" t="s">
        <v>227</v>
      </c>
      <c r="J2" s="12">
        <v>42247.0</v>
      </c>
      <c r="K2" s="12">
        <v>42258.0</v>
      </c>
      <c r="L2" s="12">
        <v>42258.0</v>
      </c>
      <c r="M2" s="12">
        <v>42258.0</v>
      </c>
      <c r="N2" s="12">
        <v>42326.0</v>
      </c>
      <c r="O2" s="12">
        <v>42327.0</v>
      </c>
      <c r="P2" s="12"/>
      <c r="Q2" s="18"/>
      <c r="R2" s="19"/>
      <c r="S2" s="19"/>
      <c r="T2" s="19"/>
      <c r="U2" s="19"/>
      <c r="V2" s="19"/>
      <c r="W2" s="19"/>
      <c r="X2" s="19"/>
      <c r="Y2" s="19"/>
      <c r="Z2" s="19"/>
      <c r="AA2" s="19"/>
      <c r="AB2" s="19"/>
      <c r="AC2" s="19"/>
      <c r="AD2" s="19"/>
      <c r="AE2" s="19"/>
      <c r="AF2" s="19"/>
      <c r="AG2" s="19"/>
      <c r="AH2" s="19"/>
    </row>
    <row r="3">
      <c r="A3" s="80" t="str">
        <f>HYPERLINK("https://drive.google.com/a/noaa.gov/file/d/0B_PKK3Jjrp3nTU1PSTlkYkRuWlE/view?usp=sharing","MP 16-02")</f>
        <v>MP 16-02</v>
      </c>
      <c r="B3" s="6" t="s">
        <v>231</v>
      </c>
      <c r="C3" s="8" t="s">
        <v>21</v>
      </c>
      <c r="D3" s="10" t="s">
        <v>232</v>
      </c>
      <c r="E3" s="15" t="s">
        <v>233</v>
      </c>
      <c r="F3" s="15" t="s">
        <v>234</v>
      </c>
      <c r="G3" s="12">
        <v>42300.0</v>
      </c>
      <c r="H3" s="12">
        <v>42323.0</v>
      </c>
      <c r="I3" s="82" t="s">
        <v>235</v>
      </c>
      <c r="J3" s="12">
        <v>42264.0</v>
      </c>
      <c r="K3" s="12"/>
      <c r="L3" s="12">
        <v>42290.0</v>
      </c>
      <c r="M3" s="12">
        <v>42292.0</v>
      </c>
      <c r="N3" s="12">
        <v>42345.0</v>
      </c>
      <c r="O3" s="12">
        <v>42346.0</v>
      </c>
      <c r="P3" s="12"/>
      <c r="Q3" s="18"/>
      <c r="R3" s="19"/>
      <c r="S3" s="19"/>
      <c r="T3" s="19"/>
      <c r="U3" s="19"/>
      <c r="V3" s="19"/>
      <c r="W3" s="19"/>
      <c r="X3" s="19"/>
      <c r="Y3" s="19"/>
      <c r="Z3" s="19"/>
      <c r="AA3" s="19"/>
      <c r="AB3" s="19"/>
      <c r="AC3" s="19"/>
      <c r="AD3" s="19"/>
      <c r="AE3" s="19"/>
      <c r="AF3" s="19"/>
      <c r="AG3" s="19"/>
      <c r="AH3" s="19"/>
    </row>
    <row r="4">
      <c r="A4" s="80" t="str">
        <f>HYPERLINK("https://drive.google.com/a/noaa.gov/file/d/0B_PKK3Jjrp3nUEZZam5hQTRuNVU/view?usp=sharing","MP-16-03")</f>
        <v>MP-16-03</v>
      </c>
      <c r="B4" s="6" t="s">
        <v>240</v>
      </c>
      <c r="C4" s="8" t="s">
        <v>241</v>
      </c>
      <c r="D4" s="83" t="s">
        <v>242</v>
      </c>
      <c r="E4" s="15" t="s">
        <v>237</v>
      </c>
      <c r="F4" s="15" t="s">
        <v>243</v>
      </c>
      <c r="G4" s="12">
        <v>42317.0</v>
      </c>
      <c r="H4" s="12">
        <v>42327.0</v>
      </c>
      <c r="I4" s="8" t="s">
        <v>246</v>
      </c>
      <c r="J4" s="12">
        <v>42310.0</v>
      </c>
      <c r="K4" s="12">
        <v>42311.0</v>
      </c>
      <c r="L4" s="12">
        <v>42312.0</v>
      </c>
      <c r="M4" s="12">
        <v>42313.0</v>
      </c>
      <c r="N4" s="12"/>
      <c r="O4" s="18"/>
      <c r="P4" s="12"/>
      <c r="Q4" s="18"/>
      <c r="R4" s="19"/>
      <c r="S4" s="19"/>
      <c r="T4" s="19"/>
      <c r="U4" s="19"/>
      <c r="V4" s="19"/>
      <c r="W4" s="19"/>
      <c r="X4" s="19"/>
      <c r="Y4" s="19"/>
      <c r="Z4" s="19"/>
      <c r="AA4" s="19"/>
      <c r="AB4" s="19"/>
      <c r="AC4" s="19"/>
      <c r="AD4" s="19"/>
      <c r="AE4" s="19"/>
      <c r="AF4" s="19"/>
      <c r="AG4" s="19"/>
      <c r="AH4" s="19"/>
    </row>
    <row r="5">
      <c r="A5" s="80" t="str">
        <f>HYPERLINK("https://drive.google.com/a/noaa.gov/file/d/0B_PKK3Jjrp3nTlI2bGMxNzBjenZfUFE1Ylp3X0psejQ2d1RB/view?usp=sharing","MP-16-04")</f>
        <v>MP-16-04</v>
      </c>
      <c r="B5" s="84" t="s">
        <v>254</v>
      </c>
      <c r="C5" s="8" t="s">
        <v>241</v>
      </c>
      <c r="D5" s="85" t="s">
        <v>256</v>
      </c>
      <c r="E5" s="86" t="s">
        <v>260</v>
      </c>
      <c r="F5" s="15" t="s">
        <v>201</v>
      </c>
      <c r="G5" s="12">
        <v>42340.0</v>
      </c>
      <c r="H5" s="12">
        <v>42346.0</v>
      </c>
      <c r="I5" s="8" t="s">
        <v>261</v>
      </c>
      <c r="J5" s="12">
        <v>42310.0</v>
      </c>
      <c r="K5" s="12">
        <v>42332.0</v>
      </c>
      <c r="L5" s="12">
        <v>42332.0</v>
      </c>
      <c r="M5" s="12">
        <v>42333.0</v>
      </c>
      <c r="N5" s="12"/>
      <c r="O5" s="12"/>
      <c r="P5" s="18"/>
      <c r="Q5" s="8" t="s">
        <v>266</v>
      </c>
      <c r="R5" s="19"/>
      <c r="S5" s="19"/>
      <c r="T5" s="19"/>
      <c r="U5" s="19"/>
      <c r="V5" s="19"/>
      <c r="W5" s="19"/>
      <c r="X5" s="19"/>
      <c r="Y5" s="19"/>
      <c r="Z5" s="19"/>
      <c r="AA5" s="19"/>
      <c r="AB5" s="19"/>
      <c r="AC5" s="19"/>
      <c r="AD5" s="19"/>
      <c r="AE5" s="19"/>
      <c r="AF5" s="19"/>
      <c r="AG5" s="19"/>
      <c r="AH5" s="19"/>
    </row>
    <row r="6">
      <c r="A6" s="80" t="str">
        <f>HYPERLINK("https://drive.google.com/a/noaa.gov/file/d/0B_PKK3Jjrp3nLXNZcHB0S01OR3M/view?usp=sharing","MP-16-05")</f>
        <v>MP-16-05</v>
      </c>
      <c r="B6" s="84" t="s">
        <v>270</v>
      </c>
      <c r="C6" s="8" t="s">
        <v>271</v>
      </c>
      <c r="D6" s="10" t="s">
        <v>155</v>
      </c>
      <c r="E6" s="15" t="s">
        <v>91</v>
      </c>
      <c r="F6" s="15" t="s">
        <v>272</v>
      </c>
      <c r="G6" s="12">
        <v>42324.0</v>
      </c>
      <c r="H6" s="12">
        <v>42335.0</v>
      </c>
      <c r="I6" s="8" t="s">
        <v>273</v>
      </c>
      <c r="J6" s="12">
        <v>42320.0</v>
      </c>
      <c r="K6" s="12">
        <v>42320.0</v>
      </c>
      <c r="L6" s="18"/>
      <c r="M6" s="12">
        <v>42331.0</v>
      </c>
      <c r="N6" s="18"/>
      <c r="O6" s="18"/>
      <c r="P6" s="18"/>
      <c r="Q6" s="18"/>
      <c r="R6" s="19"/>
      <c r="S6" s="19"/>
      <c r="T6" s="19"/>
      <c r="U6" s="19"/>
      <c r="V6" s="19"/>
      <c r="W6" s="19"/>
      <c r="X6" s="19"/>
      <c r="Y6" s="19"/>
      <c r="Z6" s="19"/>
      <c r="AA6" s="19"/>
      <c r="AB6" s="19"/>
      <c r="AC6" s="19"/>
      <c r="AD6" s="19"/>
      <c r="AE6" s="19"/>
      <c r="AF6" s="19"/>
      <c r="AG6" s="19"/>
      <c r="AH6" s="19"/>
    </row>
    <row r="7">
      <c r="A7" s="80" t="str">
        <f>HYPERLINK("https://drive.google.com/a/noaa.gov/file/d/0B_PKK3Jjrp3nalZDTU1QMVhEdGM/view?usp=sharing","MP-16-06")</f>
        <v>MP-16-06</v>
      </c>
      <c r="B7" s="6" t="s">
        <v>276</v>
      </c>
      <c r="C7" s="8" t="s">
        <v>277</v>
      </c>
      <c r="D7" s="10" t="s">
        <v>278</v>
      </c>
      <c r="E7" s="15" t="s">
        <v>91</v>
      </c>
      <c r="F7" s="15" t="s">
        <v>279</v>
      </c>
      <c r="G7" s="12">
        <v>42373.0</v>
      </c>
      <c r="H7" s="12">
        <v>42377.0</v>
      </c>
      <c r="I7" s="8" t="s">
        <v>280</v>
      </c>
      <c r="J7" s="12">
        <v>42349.0</v>
      </c>
      <c r="K7" s="8"/>
      <c r="L7" s="12">
        <v>42368.0</v>
      </c>
      <c r="M7" s="12">
        <v>42369.0</v>
      </c>
      <c r="N7" s="18"/>
      <c r="O7" s="18"/>
      <c r="P7" s="18"/>
      <c r="Q7" s="8" t="s">
        <v>281</v>
      </c>
      <c r="R7" s="19"/>
      <c r="S7" s="19"/>
      <c r="T7" s="19"/>
      <c r="U7" s="19"/>
      <c r="V7" s="19"/>
      <c r="W7" s="19"/>
      <c r="X7" s="19"/>
      <c r="Y7" s="19"/>
      <c r="Z7" s="19"/>
      <c r="AA7" s="19"/>
      <c r="AB7" s="19"/>
      <c r="AC7" s="19"/>
      <c r="AD7" s="19"/>
      <c r="AE7" s="19"/>
      <c r="AF7" s="19"/>
      <c r="AG7" s="19"/>
      <c r="AH7" s="19"/>
    </row>
    <row r="8">
      <c r="A8" s="80" t="str">
        <f>HYPERLINK("https://drive.google.com/open?id=0B_PKK3Jjrp3nNkVsRG44eHFiT3M","MP-16-07")</f>
        <v>MP-16-07</v>
      </c>
      <c r="B8" s="88" t="s">
        <v>40</v>
      </c>
      <c r="C8" s="8" t="s">
        <v>136</v>
      </c>
      <c r="D8" s="10" t="s">
        <v>289</v>
      </c>
      <c r="E8" s="85" t="s">
        <v>139</v>
      </c>
      <c r="F8" s="15" t="s">
        <v>290</v>
      </c>
      <c r="G8" s="12">
        <v>42436.0</v>
      </c>
      <c r="H8" s="12">
        <v>42440.0</v>
      </c>
      <c r="I8" s="89" t="s">
        <v>291</v>
      </c>
      <c r="J8" s="12">
        <v>42380.0</v>
      </c>
      <c r="K8" s="12"/>
      <c r="L8" s="12"/>
      <c r="M8" s="12"/>
      <c r="N8" s="18"/>
      <c r="O8" s="18"/>
      <c r="P8" s="18"/>
      <c r="Q8" s="8" t="s">
        <v>292</v>
      </c>
      <c r="R8" s="19"/>
      <c r="S8" s="19"/>
      <c r="T8" s="19"/>
      <c r="U8" s="19"/>
      <c r="V8" s="19"/>
      <c r="W8" s="19"/>
      <c r="X8" s="19"/>
      <c r="Y8" s="19"/>
      <c r="Z8" s="19"/>
      <c r="AA8" s="19"/>
      <c r="AB8" s="19"/>
      <c r="AC8" s="19"/>
      <c r="AD8" s="19"/>
      <c r="AE8" s="19"/>
      <c r="AF8" s="19"/>
      <c r="AG8" s="19"/>
      <c r="AH8" s="19"/>
    </row>
    <row r="9">
      <c r="A9" s="80" t="str">
        <f>HYPERLINK("https://drive.google.com/a/noaa.gov/file/d/0B_PKK3Jjrp3nbkRyQlZ6Sjkyejg/view?usp=sharing","MP-16-08")</f>
        <v>MP-16-08</v>
      </c>
      <c r="B9" s="6" t="s">
        <v>293</v>
      </c>
      <c r="C9" s="8" t="s">
        <v>75</v>
      </c>
      <c r="D9" s="23" t="s">
        <v>294</v>
      </c>
      <c r="E9" s="15" t="s">
        <v>78</v>
      </c>
      <c r="F9" s="15" t="s">
        <v>295</v>
      </c>
      <c r="G9" s="12">
        <v>42428.0</v>
      </c>
      <c r="H9" s="12">
        <v>42443.0</v>
      </c>
      <c r="I9" s="8" t="s">
        <v>296</v>
      </c>
      <c r="J9" s="12">
        <v>42381.0</v>
      </c>
      <c r="K9" s="12"/>
      <c r="L9" s="12"/>
      <c r="M9" s="12"/>
      <c r="N9" s="18"/>
      <c r="O9" s="18"/>
      <c r="P9" s="18"/>
      <c r="Q9" s="18"/>
      <c r="R9" s="19"/>
      <c r="S9" s="19"/>
      <c r="T9" s="19"/>
      <c r="U9" s="19"/>
      <c r="V9" s="19"/>
      <c r="W9" s="19"/>
      <c r="X9" s="19"/>
      <c r="Y9" s="19"/>
      <c r="Z9" s="19"/>
      <c r="AA9" s="19"/>
      <c r="AB9" s="19"/>
      <c r="AC9" s="19"/>
      <c r="AD9" s="19"/>
      <c r="AE9" s="19"/>
      <c r="AF9" s="19"/>
      <c r="AG9" s="19"/>
      <c r="AH9" s="19"/>
    </row>
    <row r="10">
      <c r="A10" s="80" t="str">
        <f>HYPERLINK("https://drive.google.com/open?id=0B7hhYqC7vn1_aThJWXN0VkYtdmc","MP-16-09")</f>
        <v>MP-16-09</v>
      </c>
      <c r="B10" s="6" t="s">
        <v>297</v>
      </c>
      <c r="C10" s="8" t="s">
        <v>42</v>
      </c>
      <c r="D10" s="10" t="s">
        <v>289</v>
      </c>
      <c r="E10" s="85" t="s">
        <v>298</v>
      </c>
      <c r="F10" s="8" t="s">
        <v>299</v>
      </c>
      <c r="G10" s="12">
        <v>42513.0</v>
      </c>
      <c r="H10" s="12">
        <v>42517.0</v>
      </c>
      <c r="I10" s="8"/>
      <c r="J10" s="12">
        <v>42430.0</v>
      </c>
      <c r="K10" s="18"/>
      <c r="L10" s="12"/>
      <c r="M10" s="12"/>
      <c r="N10" s="18"/>
      <c r="O10" s="18"/>
      <c r="P10" s="18"/>
      <c r="Q10" s="8" t="s">
        <v>300</v>
      </c>
      <c r="R10" s="19"/>
      <c r="S10" s="19"/>
      <c r="T10" s="19"/>
      <c r="U10" s="19"/>
      <c r="V10" s="19"/>
      <c r="W10" s="19"/>
      <c r="X10" s="19"/>
      <c r="Y10" s="19"/>
      <c r="Z10" s="19"/>
      <c r="AA10" s="19"/>
      <c r="AB10" s="19"/>
      <c r="AC10" s="19"/>
      <c r="AD10" s="19"/>
      <c r="AE10" s="19"/>
      <c r="AF10" s="19"/>
      <c r="AG10" s="19"/>
      <c r="AH10" s="19"/>
    </row>
    <row r="11">
      <c r="A11" s="80" t="str">
        <f>HYPERLINK("https://drive.google.com/open?id=0B7hhYqC7vn1_UGljREwyUjU2eEU","MP-16-10")</f>
        <v>MP-16-10</v>
      </c>
      <c r="B11" s="6" t="s">
        <v>301</v>
      </c>
      <c r="C11" s="8" t="s">
        <v>20</v>
      </c>
      <c r="D11" s="90" t="s">
        <v>22</v>
      </c>
      <c r="E11" s="91" t="s">
        <v>302</v>
      </c>
      <c r="F11" s="15" t="s">
        <v>303</v>
      </c>
      <c r="G11" s="12">
        <v>42472.0</v>
      </c>
      <c r="H11" s="12">
        <v>42503.0</v>
      </c>
      <c r="I11" s="8" t="s">
        <v>304</v>
      </c>
      <c r="J11" s="8" t="s">
        <v>305</v>
      </c>
      <c r="K11" s="12">
        <v>42463.0</v>
      </c>
      <c r="L11" s="12">
        <v>42465.0</v>
      </c>
      <c r="M11" s="12">
        <v>42466.0</v>
      </c>
      <c r="N11" s="18"/>
      <c r="O11" s="18"/>
      <c r="P11" s="18"/>
      <c r="Q11" s="18"/>
      <c r="R11" s="19"/>
      <c r="S11" s="19"/>
      <c r="T11" s="19"/>
      <c r="U11" s="19"/>
      <c r="V11" s="19"/>
      <c r="W11" s="19"/>
      <c r="X11" s="19"/>
      <c r="Y11" s="19"/>
      <c r="Z11" s="19"/>
      <c r="AA11" s="19"/>
      <c r="AB11" s="19"/>
      <c r="AC11" s="19"/>
      <c r="AD11" s="19"/>
      <c r="AE11" s="19"/>
      <c r="AF11" s="19"/>
      <c r="AG11" s="19"/>
      <c r="AH11" s="19"/>
    </row>
    <row r="12" ht="33.0" customHeight="1">
      <c r="A12" s="80" t="str">
        <f>HYPERLINK("https://drive.google.com/open?id=0B7hhYqC7vn1_aTlwUmlJTFZXV2c","MP-16-11")</f>
        <v>MP-16-11</v>
      </c>
      <c r="B12" s="6" t="s">
        <v>160</v>
      </c>
      <c r="C12" s="8" t="s">
        <v>75</v>
      </c>
      <c r="D12" s="10" t="s">
        <v>76</v>
      </c>
      <c r="E12" s="15" t="s">
        <v>306</v>
      </c>
      <c r="F12" s="15" t="s">
        <v>307</v>
      </c>
      <c r="G12" s="12">
        <v>42494.0</v>
      </c>
      <c r="H12" s="12">
        <v>42528.0</v>
      </c>
      <c r="I12" s="8" t="s">
        <v>308</v>
      </c>
      <c r="J12" s="12">
        <v>42461.0</v>
      </c>
      <c r="K12" s="12">
        <v>42463.0</v>
      </c>
      <c r="L12" s="12">
        <v>42465.0</v>
      </c>
      <c r="M12" s="12">
        <v>42466.0</v>
      </c>
      <c r="N12" s="18"/>
      <c r="O12" s="18"/>
      <c r="P12" s="18"/>
      <c r="Q12" s="18"/>
      <c r="R12" s="19"/>
      <c r="S12" s="19"/>
      <c r="T12" s="19"/>
      <c r="U12" s="19"/>
      <c r="V12" s="19"/>
      <c r="W12" s="19"/>
      <c r="X12" s="19"/>
      <c r="Y12" s="19"/>
      <c r="Z12" s="19"/>
      <c r="AA12" s="19"/>
      <c r="AB12" s="19"/>
      <c r="AC12" s="19"/>
      <c r="AD12" s="19"/>
      <c r="AE12" s="19"/>
      <c r="AF12" s="19"/>
      <c r="AG12" s="19"/>
      <c r="AH12" s="19"/>
    </row>
    <row r="13">
      <c r="A13" s="80" t="str">
        <f>HYPERLINK("https://drive.google.com/open?id=0B_PKK3Jjrp3nMFI0dnZIeGlQUUU","MP-16-12")</f>
        <v>MP-16-12</v>
      </c>
      <c r="B13" s="6" t="s">
        <v>309</v>
      </c>
      <c r="C13" s="8" t="s">
        <v>48</v>
      </c>
      <c r="D13" s="92" t="s">
        <v>310</v>
      </c>
      <c r="E13" s="15" t="s">
        <v>312</v>
      </c>
      <c r="F13" s="15" t="s">
        <v>313</v>
      </c>
      <c r="G13" s="12">
        <v>42475.0</v>
      </c>
      <c r="H13" s="12">
        <v>42671.0</v>
      </c>
      <c r="I13" s="8" t="s">
        <v>314</v>
      </c>
      <c r="J13" s="12">
        <v>42461.0</v>
      </c>
      <c r="K13" s="12"/>
      <c r="L13" s="18"/>
      <c r="M13" s="18"/>
      <c r="N13" s="18"/>
      <c r="O13" s="18"/>
      <c r="P13" s="18"/>
      <c r="Q13" s="8" t="s">
        <v>315</v>
      </c>
      <c r="R13" s="19"/>
      <c r="S13" s="19"/>
      <c r="T13" s="19"/>
      <c r="U13" s="19"/>
      <c r="V13" s="19"/>
      <c r="W13" s="19"/>
      <c r="X13" s="19"/>
      <c r="Y13" s="19"/>
      <c r="Z13" s="19"/>
      <c r="AA13" s="19"/>
      <c r="AB13" s="19"/>
      <c r="AC13" s="19"/>
      <c r="AD13" s="19"/>
      <c r="AE13" s="19"/>
      <c r="AF13" s="19"/>
      <c r="AG13" s="19"/>
      <c r="AH13" s="19"/>
    </row>
    <row r="14">
      <c r="A14" s="80" t="str">
        <f>HYPERLINK("https://drive.google.com/a/noaa.gov/file/d/0B_PKK3Jjrp3nLTJIQWhPQ1pndWc/view?usp=sharing","MP-16-13")</f>
        <v>MP-16-13</v>
      </c>
      <c r="B14" s="16" t="s">
        <v>193</v>
      </c>
      <c r="C14" s="93" t="s">
        <v>319</v>
      </c>
      <c r="D14" s="94" t="s">
        <v>194</v>
      </c>
      <c r="E14" s="95" t="s">
        <v>320</v>
      </c>
      <c r="F14" s="96" t="s">
        <v>324</v>
      </c>
      <c r="G14" s="97">
        <v>42498.0</v>
      </c>
      <c r="H14" s="98">
        <v>42508.0</v>
      </c>
      <c r="I14" s="96" t="s">
        <v>330</v>
      </c>
      <c r="J14" s="98"/>
      <c r="K14" s="99"/>
      <c r="L14" s="98">
        <v>42500.0</v>
      </c>
      <c r="M14" s="18"/>
      <c r="N14" s="18"/>
      <c r="O14" s="18"/>
      <c r="P14" s="18"/>
      <c r="Q14" s="18"/>
      <c r="R14" s="19"/>
      <c r="S14" s="19"/>
      <c r="T14" s="19"/>
      <c r="U14" s="19"/>
      <c r="V14" s="19"/>
      <c r="W14" s="19"/>
      <c r="X14" s="19"/>
      <c r="Y14" s="19"/>
      <c r="Z14" s="19"/>
      <c r="AA14" s="19"/>
      <c r="AB14" s="19"/>
      <c r="AC14" s="19"/>
      <c r="AD14" s="19"/>
      <c r="AE14" s="19"/>
      <c r="AF14" s="19"/>
      <c r="AG14" s="19"/>
      <c r="AH14" s="19"/>
    </row>
    <row r="15">
      <c r="A15" s="80" t="str">
        <f>HYPERLINK("https://drive.google.com/a/noaa.gov/file/d/0B_PKK3Jjrp3nTHZrV0lvMk5DeEk/view?usp=sharing","MP-16-14")</f>
        <v>MP-16-14</v>
      </c>
      <c r="B15" s="6" t="s">
        <v>342</v>
      </c>
      <c r="C15" s="93" t="s">
        <v>344</v>
      </c>
      <c r="D15" s="100" t="s">
        <v>345</v>
      </c>
      <c r="E15" s="95" t="s">
        <v>346</v>
      </c>
      <c r="F15" s="93" t="s">
        <v>344</v>
      </c>
      <c r="G15" s="97">
        <v>42520.0</v>
      </c>
      <c r="H15" s="98">
        <v>42545.0</v>
      </c>
      <c r="I15" s="93" t="s">
        <v>349</v>
      </c>
      <c r="J15" s="98">
        <v>42495.0</v>
      </c>
      <c r="K15" s="98">
        <v>42500.0</v>
      </c>
      <c r="L15" s="98">
        <v>42500.0</v>
      </c>
      <c r="M15" s="18"/>
      <c r="N15" s="18"/>
      <c r="O15" s="18"/>
      <c r="P15" s="18"/>
      <c r="Q15" s="18"/>
      <c r="R15" s="19"/>
      <c r="S15" s="19"/>
      <c r="T15" s="19"/>
      <c r="U15" s="19"/>
      <c r="V15" s="19"/>
      <c r="W15" s="19"/>
      <c r="X15" s="19"/>
      <c r="Y15" s="19"/>
      <c r="Z15" s="19"/>
      <c r="AA15" s="19"/>
      <c r="AB15" s="19"/>
      <c r="AC15" s="19"/>
      <c r="AD15" s="19"/>
      <c r="AE15" s="19"/>
      <c r="AF15" s="19"/>
      <c r="AG15" s="19"/>
      <c r="AH15" s="19"/>
    </row>
    <row r="16">
      <c r="A16" s="48"/>
      <c r="B16" s="6"/>
      <c r="C16" s="8"/>
      <c r="D16" s="10"/>
      <c r="E16" s="15"/>
      <c r="F16" s="15"/>
      <c r="G16" s="12"/>
      <c r="H16" s="12"/>
      <c r="I16" s="8"/>
      <c r="J16" s="12"/>
      <c r="K16" s="12"/>
      <c r="L16" s="12"/>
      <c r="M16" s="18"/>
      <c r="N16" s="18"/>
      <c r="O16" s="18"/>
      <c r="P16" s="18"/>
      <c r="Q16" s="18"/>
      <c r="R16" s="19"/>
      <c r="S16" s="19"/>
      <c r="T16" s="19"/>
      <c r="U16" s="19"/>
      <c r="V16" s="19"/>
      <c r="W16" s="19"/>
      <c r="X16" s="19"/>
      <c r="Y16" s="19"/>
      <c r="Z16" s="19"/>
      <c r="AA16" s="19"/>
      <c r="AB16" s="19"/>
      <c r="AC16" s="19"/>
      <c r="AD16" s="19"/>
      <c r="AE16" s="19"/>
      <c r="AF16" s="19"/>
      <c r="AG16" s="19"/>
      <c r="AH16" s="19"/>
    </row>
    <row r="17">
      <c r="A17" s="48"/>
      <c r="B17" s="6"/>
      <c r="C17" s="8"/>
      <c r="D17" s="10"/>
      <c r="E17" s="15"/>
      <c r="F17" s="15"/>
      <c r="G17" s="12"/>
      <c r="H17" s="12"/>
      <c r="I17" s="8"/>
      <c r="J17" s="12"/>
      <c r="K17" s="12"/>
      <c r="L17" s="12"/>
      <c r="M17" s="12"/>
      <c r="N17" s="18"/>
      <c r="O17" s="18"/>
      <c r="P17" s="18"/>
      <c r="Q17" s="18"/>
      <c r="R17" s="19"/>
      <c r="S17" s="19"/>
      <c r="T17" s="19"/>
      <c r="U17" s="19"/>
      <c r="V17" s="19"/>
      <c r="W17" s="19"/>
      <c r="X17" s="19"/>
      <c r="Y17" s="19"/>
      <c r="Z17" s="19"/>
      <c r="AA17" s="19"/>
      <c r="AB17" s="19"/>
      <c r="AC17" s="19"/>
      <c r="AD17" s="19"/>
      <c r="AE17" s="19"/>
      <c r="AF17" s="19"/>
      <c r="AG17" s="19"/>
      <c r="AH17" s="19"/>
    </row>
    <row r="18">
      <c r="A18" s="48"/>
      <c r="B18" s="6"/>
      <c r="C18" s="8"/>
      <c r="D18" s="50"/>
      <c r="E18" s="15"/>
      <c r="F18" s="15"/>
      <c r="G18" s="12"/>
      <c r="H18" s="12"/>
      <c r="I18" s="8"/>
      <c r="J18" s="12"/>
      <c r="K18" s="12"/>
      <c r="L18" s="12"/>
      <c r="M18" s="12"/>
      <c r="N18" s="18"/>
      <c r="O18" s="18"/>
      <c r="P18" s="18"/>
      <c r="Q18" s="18"/>
      <c r="R18" s="19"/>
      <c r="S18" s="19"/>
      <c r="T18" s="19"/>
      <c r="U18" s="19"/>
      <c r="V18" s="19"/>
      <c r="W18" s="19"/>
      <c r="X18" s="19"/>
      <c r="Y18" s="19"/>
      <c r="Z18" s="19"/>
      <c r="AA18" s="19"/>
      <c r="AB18" s="19"/>
      <c r="AC18" s="19"/>
      <c r="AD18" s="19"/>
      <c r="AE18" s="19"/>
      <c r="AF18" s="19"/>
      <c r="AG18" s="19"/>
      <c r="AH18" s="19"/>
    </row>
    <row r="19">
      <c r="A19" s="8"/>
      <c r="B19" s="6"/>
      <c r="C19" s="8"/>
      <c r="D19" s="10"/>
      <c r="E19" s="15"/>
      <c r="F19" s="15"/>
      <c r="G19" s="12"/>
      <c r="H19" s="12"/>
      <c r="I19" s="8"/>
      <c r="J19" s="12"/>
      <c r="K19" s="18"/>
      <c r="L19" s="18"/>
      <c r="M19" s="18"/>
      <c r="N19" s="18"/>
      <c r="O19" s="18"/>
      <c r="P19" s="18"/>
      <c r="Q19" s="18"/>
      <c r="R19" s="19"/>
      <c r="S19" s="19"/>
      <c r="T19" s="19"/>
      <c r="U19" s="19"/>
      <c r="V19" s="19"/>
      <c r="W19" s="19"/>
      <c r="X19" s="19"/>
      <c r="Y19" s="19"/>
      <c r="Z19" s="19"/>
      <c r="AA19" s="19"/>
      <c r="AB19" s="19"/>
      <c r="AC19" s="19"/>
      <c r="AD19" s="19"/>
      <c r="AE19" s="19"/>
      <c r="AF19" s="19"/>
      <c r="AG19" s="19"/>
      <c r="AH19" s="19"/>
    </row>
    <row r="20">
      <c r="A20" s="8"/>
      <c r="B20" s="6"/>
      <c r="C20" s="8"/>
      <c r="D20" s="10"/>
      <c r="E20" s="15"/>
      <c r="F20" s="15"/>
      <c r="G20" s="12"/>
      <c r="H20" s="12"/>
      <c r="I20" s="8"/>
      <c r="J20" s="12"/>
      <c r="K20" s="18"/>
      <c r="L20" s="18"/>
      <c r="M20" s="18"/>
      <c r="N20" s="18"/>
      <c r="O20" s="18"/>
      <c r="P20" s="18"/>
      <c r="Q20" s="18"/>
      <c r="R20" s="19"/>
      <c r="S20" s="19"/>
      <c r="T20" s="19"/>
      <c r="U20" s="19"/>
      <c r="V20" s="19"/>
      <c r="W20" s="19"/>
      <c r="X20" s="19"/>
      <c r="Y20" s="19"/>
      <c r="Z20" s="19"/>
      <c r="AA20" s="19"/>
      <c r="AB20" s="19"/>
      <c r="AC20" s="19"/>
      <c r="AD20" s="19"/>
      <c r="AE20" s="19"/>
      <c r="AF20" s="19"/>
      <c r="AG20" s="19"/>
      <c r="AH20" s="19"/>
    </row>
    <row r="21">
      <c r="A21" s="19"/>
      <c r="B21" s="54"/>
      <c r="C21" s="19"/>
      <c r="D21" s="50"/>
      <c r="E21" s="66"/>
      <c r="F21" s="15"/>
      <c r="G21" s="18"/>
      <c r="H21" s="18"/>
      <c r="I21" s="18"/>
      <c r="J21" s="18"/>
      <c r="K21" s="18"/>
      <c r="L21" s="18"/>
      <c r="M21" s="18"/>
      <c r="N21" s="18"/>
      <c r="O21" s="18"/>
      <c r="P21" s="18"/>
      <c r="Q21" s="18"/>
      <c r="R21" s="19"/>
      <c r="S21" s="19"/>
      <c r="T21" s="19"/>
      <c r="U21" s="19"/>
      <c r="V21" s="19"/>
      <c r="W21" s="19"/>
      <c r="X21" s="19"/>
      <c r="Y21" s="19"/>
      <c r="Z21" s="19"/>
      <c r="AA21" s="19"/>
      <c r="AB21" s="19"/>
      <c r="AC21" s="19"/>
      <c r="AD21" s="19"/>
      <c r="AE21" s="19"/>
      <c r="AF21" s="19"/>
      <c r="AG21" s="19"/>
      <c r="AH21" s="19"/>
    </row>
    <row r="22">
      <c r="A22" s="19"/>
      <c r="B22" s="54"/>
      <c r="C22" s="19"/>
      <c r="D22" s="50"/>
      <c r="E22" s="66"/>
      <c r="F22" s="15"/>
      <c r="G22" s="18"/>
      <c r="H22" s="18"/>
      <c r="I22" s="18"/>
      <c r="J22" s="18"/>
      <c r="K22" s="18"/>
      <c r="L22" s="18"/>
      <c r="M22" s="18"/>
      <c r="N22" s="18"/>
      <c r="O22" s="18"/>
      <c r="P22" s="18"/>
      <c r="Q22" s="18"/>
      <c r="R22" s="19"/>
      <c r="S22" s="19"/>
      <c r="T22" s="19"/>
      <c r="U22" s="19"/>
      <c r="V22" s="19"/>
      <c r="W22" s="19"/>
      <c r="X22" s="19"/>
      <c r="Y22" s="19"/>
      <c r="Z22" s="19"/>
      <c r="AA22" s="19"/>
      <c r="AB22" s="19"/>
      <c r="AC22" s="19"/>
      <c r="AD22" s="19"/>
      <c r="AE22" s="19"/>
      <c r="AF22" s="19"/>
      <c r="AG22" s="19"/>
      <c r="AH22" s="19"/>
    </row>
    <row r="23">
      <c r="A23" s="19"/>
      <c r="B23" s="54"/>
      <c r="C23" s="19"/>
      <c r="D23" s="50"/>
      <c r="E23" s="66"/>
      <c r="F23" s="15"/>
      <c r="G23" s="18"/>
      <c r="H23" s="18"/>
      <c r="I23" s="18"/>
      <c r="J23" s="18"/>
      <c r="K23" s="18"/>
      <c r="L23" s="18"/>
      <c r="M23" s="18"/>
      <c r="N23" s="18"/>
      <c r="O23" s="18"/>
      <c r="P23" s="18"/>
      <c r="Q23" s="18"/>
      <c r="R23" s="19"/>
      <c r="S23" s="19"/>
      <c r="T23" s="19"/>
      <c r="U23" s="19"/>
      <c r="V23" s="19"/>
      <c r="W23" s="19"/>
      <c r="X23" s="19"/>
      <c r="Y23" s="19"/>
      <c r="Z23" s="19"/>
      <c r="AA23" s="19"/>
      <c r="AB23" s="19"/>
      <c r="AC23" s="19"/>
      <c r="AD23" s="19"/>
      <c r="AE23" s="19"/>
      <c r="AF23" s="19"/>
      <c r="AG23" s="19"/>
      <c r="AH23" s="19"/>
    </row>
    <row r="24">
      <c r="A24" s="19"/>
      <c r="B24" s="54"/>
      <c r="C24" s="19"/>
      <c r="D24" s="50"/>
      <c r="E24" s="66"/>
      <c r="F24" s="15"/>
      <c r="G24" s="18"/>
      <c r="H24" s="18"/>
      <c r="I24" s="18"/>
      <c r="J24" s="18"/>
      <c r="K24" s="18"/>
      <c r="L24" s="18"/>
      <c r="M24" s="18"/>
      <c r="N24" s="18"/>
      <c r="O24" s="18"/>
      <c r="P24" s="18"/>
      <c r="Q24" s="18"/>
      <c r="R24" s="19"/>
      <c r="S24" s="19"/>
      <c r="T24" s="19"/>
      <c r="U24" s="19"/>
      <c r="V24" s="19"/>
      <c r="W24" s="19"/>
      <c r="X24" s="19"/>
      <c r="Y24" s="19"/>
      <c r="Z24" s="19"/>
      <c r="AA24" s="19"/>
      <c r="AB24" s="19"/>
      <c r="AC24" s="19"/>
      <c r="AD24" s="19"/>
      <c r="AE24" s="19"/>
      <c r="AF24" s="19"/>
      <c r="AG24" s="19"/>
      <c r="AH24" s="19"/>
    </row>
    <row r="25">
      <c r="A25" s="19"/>
      <c r="B25" s="54"/>
      <c r="C25" s="19"/>
      <c r="D25" s="50"/>
      <c r="E25" s="66"/>
      <c r="F25" s="15"/>
      <c r="G25" s="18"/>
      <c r="H25" s="18"/>
      <c r="I25" s="18"/>
      <c r="J25" s="18"/>
      <c r="K25" s="18"/>
      <c r="L25" s="18"/>
      <c r="M25" s="18"/>
      <c r="N25" s="18"/>
      <c r="O25" s="18"/>
      <c r="P25" s="18"/>
      <c r="Q25" s="18"/>
      <c r="R25" s="19"/>
      <c r="S25" s="19"/>
      <c r="T25" s="19"/>
      <c r="U25" s="19"/>
      <c r="V25" s="19"/>
      <c r="W25" s="19"/>
      <c r="X25" s="19"/>
      <c r="Y25" s="19"/>
      <c r="Z25" s="19"/>
      <c r="AA25" s="19"/>
      <c r="AB25" s="19"/>
      <c r="AC25" s="19"/>
      <c r="AD25" s="19"/>
      <c r="AE25" s="19"/>
      <c r="AF25" s="19"/>
      <c r="AG25" s="19"/>
      <c r="AH25" s="19"/>
    </row>
    <row r="26">
      <c r="A26" s="19"/>
      <c r="B26" s="54"/>
      <c r="C26" s="19"/>
      <c r="D26" s="50"/>
      <c r="E26" s="66"/>
      <c r="F26" s="15"/>
      <c r="G26" s="18"/>
      <c r="H26" s="18"/>
      <c r="I26" s="18"/>
      <c r="J26" s="18"/>
      <c r="K26" s="18"/>
      <c r="L26" s="18"/>
      <c r="M26" s="18"/>
      <c r="N26" s="18"/>
      <c r="O26" s="18"/>
      <c r="P26" s="18"/>
      <c r="Q26" s="18"/>
      <c r="R26" s="19"/>
      <c r="S26" s="19"/>
      <c r="T26" s="19"/>
      <c r="U26" s="19"/>
      <c r="V26" s="19"/>
      <c r="W26" s="19"/>
      <c r="X26" s="19"/>
      <c r="Y26" s="19"/>
      <c r="Z26" s="19"/>
      <c r="AA26" s="19"/>
      <c r="AB26" s="19"/>
      <c r="AC26" s="19"/>
      <c r="AD26" s="19"/>
      <c r="AE26" s="19"/>
      <c r="AF26" s="19"/>
      <c r="AG26" s="19"/>
      <c r="AH26" s="19"/>
    </row>
    <row r="27">
      <c r="A27" s="19"/>
      <c r="B27" s="54"/>
      <c r="C27" s="19"/>
      <c r="D27" s="50"/>
      <c r="E27" s="66"/>
      <c r="F27" s="15"/>
      <c r="G27" s="18"/>
      <c r="H27" s="18"/>
      <c r="I27" s="18"/>
      <c r="J27" s="18"/>
      <c r="K27" s="18"/>
      <c r="L27" s="18"/>
      <c r="M27" s="18"/>
      <c r="N27" s="18"/>
      <c r="O27" s="18"/>
      <c r="P27" s="18"/>
      <c r="Q27" s="18"/>
      <c r="R27" s="19"/>
      <c r="S27" s="19"/>
      <c r="T27" s="19"/>
      <c r="U27" s="19"/>
      <c r="V27" s="19"/>
      <c r="W27" s="19"/>
      <c r="X27" s="19"/>
      <c r="Y27" s="19"/>
      <c r="Z27" s="19"/>
      <c r="AA27" s="19"/>
      <c r="AB27" s="19"/>
      <c r="AC27" s="19"/>
      <c r="AD27" s="19"/>
      <c r="AE27" s="19"/>
      <c r="AF27" s="19"/>
      <c r="AG27" s="19"/>
      <c r="AH27" s="19"/>
    </row>
    <row r="28">
      <c r="A28" s="19"/>
      <c r="B28" s="54"/>
      <c r="C28" s="19"/>
      <c r="D28" s="50"/>
      <c r="E28" s="66"/>
      <c r="F28" s="15"/>
      <c r="G28" s="18"/>
      <c r="H28" s="18"/>
      <c r="I28" s="18"/>
      <c r="J28" s="18"/>
      <c r="K28" s="18"/>
      <c r="L28" s="18"/>
      <c r="M28" s="18"/>
      <c r="N28" s="18"/>
      <c r="O28" s="18"/>
      <c r="P28" s="18"/>
      <c r="Q28" s="18"/>
      <c r="R28" s="19"/>
      <c r="S28" s="19"/>
      <c r="T28" s="19"/>
      <c r="U28" s="19"/>
      <c r="V28" s="19"/>
      <c r="W28" s="19"/>
      <c r="X28" s="19"/>
      <c r="Y28" s="19"/>
      <c r="Z28" s="19"/>
      <c r="AA28" s="19"/>
      <c r="AB28" s="19"/>
      <c r="AC28" s="19"/>
      <c r="AD28" s="19"/>
      <c r="AE28" s="19"/>
      <c r="AF28" s="19"/>
      <c r="AG28" s="19"/>
      <c r="AH28" s="19"/>
    </row>
    <row r="29">
      <c r="A29" s="19"/>
      <c r="B29" s="54"/>
      <c r="C29" s="19"/>
      <c r="D29" s="50"/>
      <c r="E29" s="66"/>
      <c r="F29" s="15"/>
      <c r="G29" s="18"/>
      <c r="H29" s="18"/>
      <c r="I29" s="18"/>
      <c r="J29" s="18"/>
      <c r="K29" s="18"/>
      <c r="L29" s="18"/>
      <c r="M29" s="18"/>
      <c r="N29" s="18"/>
      <c r="O29" s="18"/>
      <c r="P29" s="18"/>
      <c r="Q29" s="18"/>
      <c r="R29" s="19"/>
      <c r="S29" s="19"/>
      <c r="T29" s="19"/>
      <c r="U29" s="19"/>
      <c r="V29" s="19"/>
      <c r="W29" s="19"/>
      <c r="X29" s="19"/>
      <c r="Y29" s="19"/>
      <c r="Z29" s="19"/>
      <c r="AA29" s="19"/>
      <c r="AB29" s="19"/>
      <c r="AC29" s="19"/>
      <c r="AD29" s="19"/>
      <c r="AE29" s="19"/>
      <c r="AF29" s="19"/>
      <c r="AG29" s="19"/>
      <c r="AH29" s="19"/>
    </row>
    <row r="30">
      <c r="A30" s="19"/>
      <c r="B30" s="54"/>
      <c r="C30" s="19"/>
      <c r="D30" s="50"/>
      <c r="E30" s="66"/>
      <c r="F30" s="15"/>
      <c r="G30" s="18"/>
      <c r="H30" s="18"/>
      <c r="I30" s="18"/>
      <c r="J30" s="18"/>
      <c r="K30" s="18"/>
      <c r="L30" s="18"/>
      <c r="M30" s="18"/>
      <c r="N30" s="18"/>
      <c r="O30" s="18"/>
      <c r="P30" s="18"/>
      <c r="Q30" s="18"/>
      <c r="R30" s="19"/>
      <c r="S30" s="19"/>
      <c r="T30" s="19"/>
      <c r="U30" s="19"/>
      <c r="V30" s="19"/>
      <c r="W30" s="19"/>
      <c r="X30" s="19"/>
      <c r="Y30" s="19"/>
      <c r="Z30" s="19"/>
      <c r="AA30" s="19"/>
      <c r="AB30" s="19"/>
      <c r="AC30" s="19"/>
      <c r="AD30" s="19"/>
      <c r="AE30" s="19"/>
      <c r="AF30" s="19"/>
      <c r="AG30" s="19"/>
      <c r="AH30" s="19"/>
    </row>
    <row r="31">
      <c r="A31" s="19"/>
      <c r="B31" s="54"/>
      <c r="C31" s="19"/>
      <c r="D31" s="50"/>
      <c r="E31" s="66"/>
      <c r="F31" s="15"/>
      <c r="G31" s="18"/>
      <c r="H31" s="18"/>
      <c r="I31" s="18"/>
      <c r="J31" s="18"/>
      <c r="K31" s="18"/>
      <c r="L31" s="18"/>
      <c r="M31" s="18"/>
      <c r="N31" s="18"/>
      <c r="O31" s="18"/>
      <c r="P31" s="18"/>
      <c r="Q31" s="18"/>
      <c r="R31" s="19"/>
      <c r="S31" s="19"/>
      <c r="T31" s="19"/>
      <c r="U31" s="19"/>
      <c r="V31" s="19"/>
      <c r="W31" s="19"/>
      <c r="X31" s="19"/>
      <c r="Y31" s="19"/>
      <c r="Z31" s="19"/>
      <c r="AA31" s="19"/>
      <c r="AB31" s="19"/>
      <c r="AC31" s="19"/>
      <c r="AD31" s="19"/>
      <c r="AE31" s="19"/>
      <c r="AF31" s="19"/>
      <c r="AG31" s="19"/>
      <c r="AH31" s="19"/>
    </row>
    <row r="32">
      <c r="A32" s="19"/>
      <c r="B32" s="54"/>
      <c r="C32" s="19"/>
      <c r="D32" s="50"/>
      <c r="E32" s="66"/>
      <c r="F32" s="15"/>
      <c r="G32" s="18"/>
      <c r="H32" s="18"/>
      <c r="I32" s="18"/>
      <c r="J32" s="18"/>
      <c r="K32" s="18"/>
      <c r="L32" s="18"/>
      <c r="M32" s="18"/>
      <c r="N32" s="18"/>
      <c r="O32" s="18"/>
      <c r="P32" s="18"/>
      <c r="Q32" s="18"/>
      <c r="R32" s="19"/>
      <c r="S32" s="19"/>
      <c r="T32" s="19"/>
      <c r="U32" s="19"/>
      <c r="V32" s="19"/>
      <c r="W32" s="19"/>
      <c r="X32" s="19"/>
      <c r="Y32" s="19"/>
      <c r="Z32" s="19"/>
      <c r="AA32" s="19"/>
      <c r="AB32" s="19"/>
      <c r="AC32" s="19"/>
      <c r="AD32" s="19"/>
      <c r="AE32" s="19"/>
      <c r="AF32" s="19"/>
      <c r="AG32" s="19"/>
      <c r="AH32" s="19"/>
    </row>
    <row r="33">
      <c r="A33" s="19"/>
      <c r="B33" s="54"/>
      <c r="C33" s="19"/>
      <c r="D33" s="50"/>
      <c r="E33" s="66"/>
      <c r="F33" s="66"/>
      <c r="G33" s="18"/>
      <c r="H33" s="18"/>
      <c r="I33" s="18"/>
      <c r="J33" s="18"/>
      <c r="K33" s="18"/>
      <c r="L33" s="18"/>
      <c r="M33" s="18"/>
      <c r="N33" s="18"/>
      <c r="O33" s="18"/>
      <c r="P33" s="18"/>
      <c r="Q33" s="18"/>
      <c r="R33" s="19"/>
      <c r="S33" s="19"/>
      <c r="T33" s="19"/>
      <c r="U33" s="19"/>
      <c r="V33" s="19"/>
      <c r="W33" s="19"/>
      <c r="X33" s="19"/>
      <c r="Y33" s="19"/>
      <c r="Z33" s="19"/>
      <c r="AA33" s="19"/>
      <c r="AB33" s="19"/>
      <c r="AC33" s="19"/>
      <c r="AD33" s="19"/>
      <c r="AE33" s="19"/>
      <c r="AF33" s="19"/>
      <c r="AG33" s="19"/>
      <c r="AH33" s="19"/>
    </row>
    <row r="34">
      <c r="A34" s="19"/>
      <c r="B34" s="54"/>
      <c r="C34" s="19"/>
      <c r="D34" s="50"/>
      <c r="E34" s="66"/>
      <c r="F34" s="66"/>
      <c r="G34" s="18"/>
      <c r="H34" s="18"/>
      <c r="I34" s="18"/>
      <c r="J34" s="18"/>
      <c r="K34" s="18"/>
      <c r="L34" s="18"/>
      <c r="M34" s="18"/>
      <c r="N34" s="18"/>
      <c r="O34" s="18"/>
      <c r="P34" s="18"/>
      <c r="Q34" s="18"/>
      <c r="R34" s="19"/>
      <c r="S34" s="19"/>
      <c r="T34" s="19"/>
      <c r="U34" s="19"/>
      <c r="V34" s="19"/>
      <c r="W34" s="19"/>
      <c r="X34" s="19"/>
      <c r="Y34" s="19"/>
      <c r="Z34" s="19"/>
      <c r="AA34" s="19"/>
      <c r="AB34" s="19"/>
      <c r="AC34" s="19"/>
      <c r="AD34" s="19"/>
      <c r="AE34" s="19"/>
      <c r="AF34" s="19"/>
      <c r="AG34" s="19"/>
      <c r="AH34" s="19"/>
    </row>
    <row r="35">
      <c r="B35" s="54"/>
      <c r="D35" s="50"/>
      <c r="E35" s="77"/>
      <c r="F35" s="77"/>
      <c r="G35" s="71"/>
      <c r="H35" s="71"/>
      <c r="I35" s="71"/>
      <c r="J35" s="71"/>
      <c r="K35" s="71"/>
      <c r="L35" s="71"/>
      <c r="M35" s="71"/>
      <c r="N35" s="71"/>
      <c r="O35" s="71"/>
      <c r="P35" s="71"/>
      <c r="Q35" s="71"/>
    </row>
    <row r="36">
      <c r="B36" s="54"/>
      <c r="D36" s="50"/>
      <c r="E36" s="77"/>
      <c r="F36" s="77"/>
      <c r="G36" s="71"/>
      <c r="H36" s="71"/>
      <c r="I36" s="71"/>
      <c r="J36" s="71"/>
      <c r="K36" s="71"/>
      <c r="L36" s="71"/>
      <c r="M36" s="71"/>
      <c r="N36" s="71"/>
      <c r="O36" s="71"/>
      <c r="P36" s="71"/>
      <c r="Q36" s="71"/>
    </row>
    <row r="37">
      <c r="B37" s="54"/>
      <c r="D37" s="50"/>
      <c r="E37" s="77"/>
      <c r="F37" s="77"/>
      <c r="G37" s="71"/>
      <c r="H37" s="71"/>
      <c r="I37" s="71"/>
      <c r="J37" s="71"/>
      <c r="K37" s="71"/>
      <c r="L37" s="71"/>
      <c r="M37" s="71"/>
      <c r="N37" s="71"/>
      <c r="O37" s="71"/>
      <c r="P37" s="71"/>
      <c r="Q37" s="71"/>
    </row>
    <row r="38">
      <c r="B38" s="54"/>
      <c r="D38" s="50"/>
      <c r="E38" s="77"/>
      <c r="F38" s="77"/>
      <c r="G38" s="71"/>
      <c r="H38" s="71"/>
      <c r="I38" s="71"/>
      <c r="J38" s="71"/>
      <c r="K38" s="71"/>
      <c r="L38" s="71"/>
      <c r="M38" s="71"/>
      <c r="N38" s="71"/>
      <c r="O38" s="71"/>
      <c r="P38" s="71"/>
      <c r="Q38" s="71"/>
    </row>
    <row r="39">
      <c r="B39" s="54"/>
      <c r="D39" s="50"/>
      <c r="E39" s="77"/>
      <c r="F39" s="77"/>
      <c r="G39" s="71"/>
      <c r="H39" s="71"/>
      <c r="I39" s="71"/>
      <c r="J39" s="71"/>
      <c r="K39" s="71"/>
      <c r="L39" s="71"/>
      <c r="M39" s="71"/>
      <c r="N39" s="71"/>
      <c r="O39" s="71"/>
      <c r="P39" s="71"/>
      <c r="Q39" s="71"/>
    </row>
    <row r="40">
      <c r="B40" s="54"/>
      <c r="D40" s="50"/>
      <c r="E40" s="77"/>
      <c r="F40" s="77"/>
      <c r="G40" s="71"/>
      <c r="H40" s="71"/>
      <c r="I40" s="71"/>
      <c r="J40" s="71"/>
      <c r="K40" s="71"/>
      <c r="L40" s="71"/>
      <c r="M40" s="71"/>
      <c r="N40" s="71"/>
      <c r="O40" s="71"/>
      <c r="P40" s="71"/>
      <c r="Q40" s="71"/>
    </row>
    <row r="41">
      <c r="B41" s="54"/>
      <c r="D41" s="50"/>
      <c r="E41" s="77"/>
      <c r="F41" s="77"/>
      <c r="G41" s="71"/>
      <c r="H41" s="71"/>
      <c r="I41" s="71"/>
      <c r="J41" s="71"/>
      <c r="K41" s="71"/>
      <c r="L41" s="71"/>
      <c r="M41" s="71"/>
      <c r="N41" s="71"/>
      <c r="O41" s="71"/>
      <c r="P41" s="71"/>
      <c r="Q41" s="71"/>
    </row>
    <row r="42">
      <c r="B42" s="54"/>
      <c r="D42" s="50"/>
      <c r="E42" s="77"/>
      <c r="F42" s="77"/>
      <c r="G42" s="71"/>
      <c r="H42" s="71"/>
      <c r="I42" s="71"/>
      <c r="J42" s="71"/>
      <c r="K42" s="71"/>
      <c r="L42" s="71"/>
      <c r="M42" s="71"/>
      <c r="N42" s="71"/>
      <c r="O42" s="71"/>
      <c r="P42" s="71"/>
      <c r="Q42" s="71"/>
    </row>
    <row r="43">
      <c r="B43" s="54"/>
      <c r="D43" s="50"/>
      <c r="E43" s="77"/>
      <c r="F43" s="77"/>
      <c r="G43" s="71"/>
      <c r="H43" s="71"/>
      <c r="I43" s="71"/>
      <c r="J43" s="71"/>
      <c r="K43" s="71"/>
      <c r="L43" s="71"/>
      <c r="M43" s="71"/>
      <c r="N43" s="71"/>
      <c r="O43" s="71"/>
      <c r="P43" s="71"/>
      <c r="Q43" s="71"/>
    </row>
    <row r="44">
      <c r="B44" s="54"/>
      <c r="D44" s="50"/>
      <c r="E44" s="77"/>
      <c r="F44" s="77"/>
      <c r="G44" s="71"/>
      <c r="H44" s="71"/>
      <c r="I44" s="71"/>
      <c r="J44" s="71"/>
      <c r="K44" s="71"/>
      <c r="L44" s="71"/>
      <c r="M44" s="71"/>
      <c r="N44" s="71"/>
      <c r="O44" s="71"/>
      <c r="P44" s="71"/>
      <c r="Q44" s="71"/>
    </row>
    <row r="45">
      <c r="B45" s="54"/>
      <c r="D45" s="50"/>
      <c r="E45" s="77"/>
      <c r="F45" s="77"/>
      <c r="G45" s="71"/>
      <c r="H45" s="71"/>
      <c r="I45" s="71"/>
      <c r="J45" s="71"/>
      <c r="K45" s="71"/>
      <c r="L45" s="71"/>
      <c r="M45" s="71"/>
      <c r="N45" s="71"/>
      <c r="O45" s="71"/>
      <c r="P45" s="71"/>
      <c r="Q45" s="71"/>
    </row>
    <row r="46">
      <c r="B46" s="54"/>
      <c r="D46" s="50"/>
      <c r="E46" s="77"/>
      <c r="F46" s="77"/>
      <c r="G46" s="71"/>
      <c r="H46" s="71"/>
      <c r="I46" s="71"/>
      <c r="J46" s="71"/>
      <c r="K46" s="71"/>
      <c r="L46" s="71"/>
      <c r="M46" s="71"/>
      <c r="N46" s="71"/>
      <c r="O46" s="71"/>
      <c r="P46" s="71"/>
      <c r="Q46" s="71"/>
    </row>
    <row r="47">
      <c r="B47" s="54"/>
      <c r="D47" s="50"/>
      <c r="E47" s="77"/>
      <c r="F47" s="77"/>
      <c r="G47" s="71"/>
      <c r="H47" s="71"/>
      <c r="I47" s="71"/>
      <c r="J47" s="71"/>
      <c r="K47" s="71"/>
      <c r="L47" s="71"/>
      <c r="M47" s="71"/>
      <c r="N47" s="71"/>
      <c r="O47" s="71"/>
      <c r="P47" s="71"/>
      <c r="Q47" s="71"/>
    </row>
    <row r="48">
      <c r="B48" s="54"/>
      <c r="D48" s="50"/>
      <c r="E48" s="77"/>
      <c r="F48" s="77"/>
      <c r="G48" s="71"/>
      <c r="H48" s="71"/>
      <c r="I48" s="71"/>
      <c r="J48" s="71"/>
      <c r="K48" s="71"/>
      <c r="L48" s="71"/>
      <c r="M48" s="71"/>
      <c r="N48" s="71"/>
      <c r="O48" s="71"/>
      <c r="P48" s="71"/>
      <c r="Q48" s="71"/>
    </row>
    <row r="49">
      <c r="B49" s="54"/>
      <c r="D49" s="50"/>
      <c r="E49" s="77"/>
      <c r="F49" s="77"/>
      <c r="G49" s="71"/>
      <c r="H49" s="71"/>
      <c r="I49" s="71"/>
      <c r="J49" s="71"/>
      <c r="K49" s="71"/>
      <c r="L49" s="71"/>
      <c r="M49" s="71"/>
      <c r="N49" s="71"/>
      <c r="O49" s="71"/>
      <c r="P49" s="71"/>
      <c r="Q49" s="71"/>
    </row>
    <row r="50">
      <c r="B50" s="54"/>
      <c r="D50" s="50"/>
      <c r="E50" s="77"/>
      <c r="F50" s="77"/>
      <c r="G50" s="71"/>
      <c r="H50" s="71"/>
      <c r="I50" s="71"/>
      <c r="J50" s="71"/>
      <c r="K50" s="71"/>
      <c r="L50" s="71"/>
      <c r="M50" s="71"/>
      <c r="N50" s="71"/>
      <c r="O50" s="71"/>
      <c r="P50" s="71"/>
      <c r="Q50" s="71"/>
    </row>
    <row r="51">
      <c r="B51" s="54"/>
      <c r="D51" s="50"/>
      <c r="E51" s="77"/>
      <c r="F51" s="77"/>
      <c r="G51" s="71"/>
      <c r="H51" s="71"/>
      <c r="I51" s="71"/>
      <c r="J51" s="71"/>
      <c r="K51" s="71"/>
      <c r="L51" s="71"/>
      <c r="M51" s="71"/>
      <c r="N51" s="71"/>
      <c r="O51" s="71"/>
      <c r="P51" s="71"/>
      <c r="Q51" s="71"/>
    </row>
    <row r="52">
      <c r="B52" s="54"/>
      <c r="D52" s="50"/>
      <c r="E52" s="77"/>
      <c r="F52" s="77"/>
      <c r="G52" s="71"/>
      <c r="H52" s="71"/>
      <c r="I52" s="71"/>
      <c r="J52" s="71"/>
      <c r="K52" s="71"/>
      <c r="L52" s="71"/>
      <c r="M52" s="71"/>
      <c r="N52" s="71"/>
      <c r="O52" s="71"/>
      <c r="P52" s="71"/>
      <c r="Q52" s="71"/>
    </row>
    <row r="53">
      <c r="B53" s="54"/>
      <c r="D53" s="50"/>
      <c r="E53" s="77"/>
      <c r="F53" s="77"/>
      <c r="G53" s="71"/>
      <c r="H53" s="71"/>
      <c r="I53" s="71"/>
      <c r="J53" s="71"/>
      <c r="K53" s="71"/>
      <c r="L53" s="71"/>
      <c r="M53" s="71"/>
      <c r="N53" s="71"/>
      <c r="O53" s="71"/>
      <c r="P53" s="71"/>
      <c r="Q53" s="71"/>
    </row>
    <row r="54">
      <c r="B54" s="54"/>
      <c r="D54" s="50"/>
      <c r="E54" s="77"/>
      <c r="F54" s="77"/>
      <c r="G54" s="71"/>
      <c r="H54" s="71"/>
      <c r="I54" s="71"/>
      <c r="J54" s="71"/>
      <c r="K54" s="71"/>
      <c r="L54" s="71"/>
      <c r="M54" s="71"/>
      <c r="N54" s="71"/>
      <c r="O54" s="71"/>
      <c r="P54" s="71"/>
      <c r="Q54" s="71"/>
    </row>
    <row r="55">
      <c r="B55" s="54"/>
      <c r="D55" s="50"/>
      <c r="E55" s="77"/>
      <c r="F55" s="77"/>
      <c r="G55" s="71"/>
      <c r="H55" s="71"/>
      <c r="I55" s="71"/>
      <c r="J55" s="71"/>
      <c r="K55" s="71"/>
      <c r="L55" s="71"/>
      <c r="M55" s="71"/>
      <c r="N55" s="71"/>
      <c r="O55" s="71"/>
      <c r="P55" s="71"/>
      <c r="Q55" s="71"/>
    </row>
    <row r="56">
      <c r="B56" s="54"/>
      <c r="D56" s="50"/>
      <c r="E56" s="77"/>
      <c r="F56" s="77"/>
      <c r="G56" s="71"/>
      <c r="H56" s="71"/>
      <c r="I56" s="71"/>
      <c r="J56" s="71"/>
      <c r="K56" s="71"/>
      <c r="L56" s="71"/>
      <c r="M56" s="71"/>
      <c r="N56" s="71"/>
      <c r="O56" s="71"/>
      <c r="P56" s="71"/>
      <c r="Q56" s="71"/>
    </row>
    <row r="57">
      <c r="B57" s="54"/>
      <c r="D57" s="50"/>
      <c r="E57" s="77"/>
      <c r="F57" s="77"/>
      <c r="G57" s="71"/>
      <c r="H57" s="71"/>
      <c r="I57" s="71"/>
      <c r="J57" s="71"/>
      <c r="K57" s="71"/>
      <c r="L57" s="71"/>
      <c r="M57" s="71"/>
      <c r="N57" s="71"/>
      <c r="O57" s="71"/>
      <c r="P57" s="71"/>
      <c r="Q57" s="71"/>
    </row>
    <row r="58">
      <c r="B58" s="54"/>
      <c r="D58" s="50"/>
      <c r="E58" s="77"/>
      <c r="F58" s="77"/>
      <c r="G58" s="71"/>
      <c r="H58" s="71"/>
      <c r="I58" s="71"/>
      <c r="J58" s="71"/>
      <c r="K58" s="71"/>
      <c r="L58" s="71"/>
      <c r="M58" s="71"/>
      <c r="N58" s="71"/>
      <c r="O58" s="71"/>
      <c r="P58" s="71"/>
      <c r="Q58" s="71"/>
    </row>
    <row r="59">
      <c r="B59" s="54"/>
      <c r="D59" s="50"/>
      <c r="E59" s="77"/>
      <c r="F59" s="77"/>
      <c r="G59" s="71"/>
      <c r="H59" s="71"/>
      <c r="I59" s="71"/>
      <c r="J59" s="71"/>
      <c r="K59" s="71"/>
      <c r="L59" s="71"/>
      <c r="M59" s="71"/>
      <c r="N59" s="71"/>
      <c r="O59" s="71"/>
      <c r="P59" s="71"/>
      <c r="Q59" s="71"/>
    </row>
    <row r="60">
      <c r="B60" s="54"/>
      <c r="D60" s="50"/>
      <c r="E60" s="77"/>
      <c r="F60" s="77"/>
      <c r="G60" s="71"/>
      <c r="H60" s="71"/>
      <c r="I60" s="71"/>
      <c r="J60" s="71"/>
      <c r="K60" s="71"/>
      <c r="L60" s="71"/>
      <c r="M60" s="71"/>
      <c r="N60" s="71"/>
      <c r="O60" s="71"/>
      <c r="P60" s="71"/>
      <c r="Q60" s="71"/>
    </row>
    <row r="61">
      <c r="B61" s="54"/>
      <c r="D61" s="50"/>
      <c r="E61" s="77"/>
      <c r="F61" s="77"/>
      <c r="G61" s="71"/>
      <c r="H61" s="71"/>
      <c r="I61" s="71"/>
      <c r="J61" s="71"/>
      <c r="K61" s="71"/>
      <c r="L61" s="71"/>
      <c r="M61" s="71"/>
      <c r="N61" s="71"/>
      <c r="O61" s="71"/>
      <c r="P61" s="71"/>
      <c r="Q61" s="71"/>
    </row>
    <row r="62">
      <c r="B62" s="54"/>
      <c r="D62" s="50"/>
      <c r="E62" s="77"/>
      <c r="F62" s="77"/>
      <c r="G62" s="71"/>
      <c r="H62" s="71"/>
      <c r="I62" s="71"/>
      <c r="J62" s="71"/>
      <c r="K62" s="71"/>
      <c r="L62" s="71"/>
      <c r="M62" s="71"/>
      <c r="N62" s="71"/>
      <c r="O62" s="71"/>
      <c r="P62" s="71"/>
      <c r="Q62" s="71"/>
    </row>
    <row r="63">
      <c r="B63" s="54"/>
      <c r="D63" s="50"/>
      <c r="E63" s="77"/>
      <c r="F63" s="77"/>
      <c r="G63" s="71"/>
      <c r="H63" s="71"/>
      <c r="I63" s="71"/>
      <c r="J63" s="71"/>
      <c r="K63" s="71"/>
      <c r="L63" s="71"/>
      <c r="M63" s="71"/>
      <c r="N63" s="71"/>
      <c r="O63" s="71"/>
      <c r="P63" s="71"/>
      <c r="Q63" s="71"/>
    </row>
    <row r="64">
      <c r="B64" s="54"/>
      <c r="D64" s="50"/>
      <c r="E64" s="77"/>
      <c r="F64" s="77"/>
      <c r="G64" s="71"/>
      <c r="H64" s="71"/>
      <c r="I64" s="71"/>
      <c r="J64" s="71"/>
      <c r="K64" s="71"/>
      <c r="L64" s="71"/>
      <c r="M64" s="71"/>
      <c r="N64" s="71"/>
      <c r="O64" s="71"/>
      <c r="P64" s="71"/>
      <c r="Q64" s="71"/>
    </row>
    <row r="65">
      <c r="B65" s="54"/>
      <c r="D65" s="50"/>
      <c r="E65" s="77"/>
      <c r="F65" s="77"/>
      <c r="G65" s="71"/>
      <c r="H65" s="71"/>
      <c r="I65" s="71"/>
      <c r="J65" s="71"/>
      <c r="K65" s="71"/>
      <c r="L65" s="71"/>
      <c r="M65" s="71"/>
      <c r="N65" s="71"/>
      <c r="O65" s="71"/>
      <c r="P65" s="71"/>
      <c r="Q65" s="71"/>
    </row>
    <row r="66">
      <c r="B66" s="54"/>
      <c r="D66" s="50"/>
      <c r="E66" s="77"/>
      <c r="F66" s="77"/>
      <c r="G66" s="71"/>
      <c r="H66" s="71"/>
      <c r="I66" s="71"/>
      <c r="J66" s="71"/>
      <c r="K66" s="71"/>
      <c r="L66" s="71"/>
      <c r="M66" s="71"/>
      <c r="N66" s="71"/>
      <c r="O66" s="71"/>
      <c r="P66" s="71"/>
      <c r="Q66" s="71"/>
    </row>
    <row r="67">
      <c r="B67" s="54"/>
      <c r="D67" s="50"/>
      <c r="E67" s="77"/>
      <c r="F67" s="77"/>
      <c r="G67" s="71"/>
      <c r="H67" s="71"/>
      <c r="I67" s="71"/>
      <c r="J67" s="71"/>
      <c r="K67" s="71"/>
      <c r="L67" s="71"/>
      <c r="M67" s="71"/>
      <c r="N67" s="71"/>
      <c r="O67" s="71"/>
      <c r="P67" s="71"/>
      <c r="Q67" s="71"/>
    </row>
    <row r="68">
      <c r="B68" s="54"/>
      <c r="D68" s="50"/>
      <c r="E68" s="77"/>
      <c r="F68" s="77"/>
      <c r="G68" s="71"/>
      <c r="H68" s="71"/>
      <c r="I68" s="71"/>
      <c r="J68" s="71"/>
      <c r="K68" s="71"/>
      <c r="L68" s="71"/>
      <c r="M68" s="71"/>
      <c r="N68" s="71"/>
      <c r="O68" s="71"/>
      <c r="P68" s="71"/>
      <c r="Q68" s="71"/>
    </row>
    <row r="69">
      <c r="B69" s="54"/>
      <c r="D69" s="50"/>
      <c r="E69" s="77"/>
      <c r="F69" s="77"/>
      <c r="G69" s="71"/>
      <c r="H69" s="71"/>
      <c r="I69" s="71"/>
      <c r="J69" s="71"/>
      <c r="K69" s="71"/>
      <c r="L69" s="71"/>
      <c r="M69" s="71"/>
      <c r="N69" s="71"/>
      <c r="O69" s="71"/>
      <c r="P69" s="71"/>
      <c r="Q69" s="71"/>
    </row>
    <row r="70">
      <c r="B70" s="54"/>
      <c r="D70" s="50"/>
      <c r="E70" s="77"/>
      <c r="F70" s="77"/>
      <c r="G70" s="71"/>
      <c r="H70" s="71"/>
      <c r="I70" s="71"/>
      <c r="J70" s="71"/>
      <c r="K70" s="71"/>
      <c r="L70" s="71"/>
      <c r="M70" s="71"/>
      <c r="N70" s="71"/>
      <c r="O70" s="71"/>
      <c r="P70" s="71"/>
      <c r="Q70" s="71"/>
    </row>
    <row r="71">
      <c r="B71" s="54"/>
      <c r="D71" s="50"/>
      <c r="E71" s="77"/>
      <c r="F71" s="77"/>
      <c r="G71" s="71"/>
      <c r="H71" s="71"/>
      <c r="I71" s="71"/>
      <c r="J71" s="71"/>
      <c r="K71" s="71"/>
      <c r="L71" s="71"/>
      <c r="M71" s="71"/>
      <c r="N71" s="71"/>
      <c r="O71" s="71"/>
      <c r="P71" s="71"/>
      <c r="Q71" s="71"/>
    </row>
    <row r="72">
      <c r="B72" s="54"/>
      <c r="D72" s="50"/>
      <c r="E72" s="77"/>
      <c r="F72" s="77"/>
      <c r="G72" s="71"/>
      <c r="H72" s="71"/>
      <c r="I72" s="71"/>
      <c r="J72" s="71"/>
      <c r="K72" s="71"/>
      <c r="L72" s="71"/>
      <c r="M72" s="71"/>
      <c r="N72" s="71"/>
      <c r="O72" s="71"/>
      <c r="P72" s="71"/>
      <c r="Q72" s="71"/>
    </row>
    <row r="73">
      <c r="B73" s="54"/>
      <c r="D73" s="50"/>
      <c r="E73" s="77"/>
      <c r="F73" s="77"/>
      <c r="G73" s="71"/>
      <c r="H73" s="71"/>
      <c r="I73" s="71"/>
      <c r="J73" s="71"/>
      <c r="K73" s="71"/>
      <c r="L73" s="71"/>
      <c r="M73" s="71"/>
      <c r="N73" s="71"/>
      <c r="O73" s="71"/>
      <c r="P73" s="71"/>
      <c r="Q73" s="71"/>
    </row>
    <row r="74">
      <c r="B74" s="54"/>
      <c r="D74" s="50"/>
      <c r="E74" s="77"/>
      <c r="F74" s="77"/>
      <c r="G74" s="71"/>
      <c r="H74" s="71"/>
      <c r="I74" s="71"/>
      <c r="J74" s="71"/>
      <c r="K74" s="71"/>
      <c r="L74" s="71"/>
      <c r="M74" s="71"/>
      <c r="N74" s="71"/>
      <c r="O74" s="71"/>
      <c r="P74" s="71"/>
      <c r="Q74" s="71"/>
    </row>
    <row r="75">
      <c r="B75" s="54"/>
      <c r="D75" s="50"/>
      <c r="E75" s="77"/>
      <c r="F75" s="77"/>
      <c r="G75" s="71"/>
      <c r="H75" s="71"/>
      <c r="I75" s="71"/>
      <c r="J75" s="71"/>
      <c r="K75" s="71"/>
      <c r="L75" s="71"/>
      <c r="M75" s="71"/>
      <c r="N75" s="71"/>
      <c r="O75" s="71"/>
      <c r="P75" s="71"/>
      <c r="Q75" s="71"/>
    </row>
    <row r="76">
      <c r="B76" s="54"/>
      <c r="D76" s="50"/>
      <c r="E76" s="77"/>
      <c r="F76" s="77"/>
      <c r="G76" s="71"/>
      <c r="H76" s="71"/>
      <c r="I76" s="71"/>
      <c r="J76" s="71"/>
      <c r="K76" s="71"/>
      <c r="L76" s="71"/>
      <c r="M76" s="71"/>
      <c r="N76" s="71"/>
      <c r="O76" s="71"/>
      <c r="P76" s="71"/>
      <c r="Q76" s="71"/>
    </row>
    <row r="77">
      <c r="B77" s="54"/>
      <c r="D77" s="50"/>
      <c r="E77" s="77"/>
      <c r="F77" s="77"/>
      <c r="G77" s="71"/>
      <c r="H77" s="71"/>
      <c r="I77" s="71"/>
      <c r="J77" s="71"/>
      <c r="K77" s="71"/>
      <c r="L77" s="71"/>
      <c r="M77" s="71"/>
      <c r="N77" s="71"/>
      <c r="O77" s="71"/>
      <c r="P77" s="71"/>
      <c r="Q77" s="71"/>
    </row>
    <row r="78">
      <c r="B78" s="54"/>
      <c r="D78" s="50"/>
      <c r="E78" s="77"/>
      <c r="F78" s="77"/>
      <c r="G78" s="71"/>
      <c r="H78" s="71"/>
      <c r="I78" s="71"/>
      <c r="J78" s="71"/>
      <c r="K78" s="71"/>
      <c r="L78" s="71"/>
      <c r="M78" s="71"/>
      <c r="N78" s="71"/>
      <c r="O78" s="71"/>
      <c r="P78" s="71"/>
      <c r="Q78" s="71"/>
    </row>
    <row r="79">
      <c r="B79" s="54"/>
      <c r="D79" s="50"/>
      <c r="E79" s="77"/>
      <c r="F79" s="77"/>
      <c r="G79" s="71"/>
      <c r="H79" s="71"/>
      <c r="I79" s="71"/>
      <c r="J79" s="71"/>
      <c r="K79" s="71"/>
      <c r="L79" s="71"/>
      <c r="M79" s="71"/>
      <c r="N79" s="71"/>
      <c r="O79" s="71"/>
      <c r="P79" s="71"/>
      <c r="Q79" s="71"/>
    </row>
    <row r="80">
      <c r="B80" s="54"/>
      <c r="D80" s="50"/>
      <c r="E80" s="77"/>
      <c r="F80" s="77"/>
      <c r="G80" s="71"/>
      <c r="H80" s="71"/>
      <c r="I80" s="71"/>
      <c r="J80" s="71"/>
      <c r="K80" s="71"/>
      <c r="L80" s="71"/>
      <c r="M80" s="71"/>
      <c r="N80" s="71"/>
      <c r="O80" s="71"/>
      <c r="P80" s="71"/>
      <c r="Q80" s="71"/>
    </row>
    <row r="81">
      <c r="B81" s="54"/>
      <c r="D81" s="50"/>
      <c r="E81" s="77"/>
      <c r="F81" s="77"/>
      <c r="G81" s="71"/>
      <c r="H81" s="71"/>
      <c r="I81" s="71"/>
      <c r="J81" s="71"/>
      <c r="K81" s="71"/>
      <c r="L81" s="71"/>
      <c r="M81" s="71"/>
      <c r="N81" s="71"/>
      <c r="O81" s="71"/>
      <c r="P81" s="71"/>
      <c r="Q81" s="71"/>
    </row>
    <row r="82">
      <c r="B82" s="54"/>
      <c r="D82" s="50"/>
      <c r="E82" s="77"/>
      <c r="F82" s="77"/>
      <c r="G82" s="71"/>
      <c r="H82" s="71"/>
      <c r="I82" s="71"/>
      <c r="J82" s="71"/>
      <c r="K82" s="71"/>
      <c r="L82" s="71"/>
      <c r="M82" s="71"/>
      <c r="N82" s="71"/>
      <c r="O82" s="71"/>
      <c r="P82" s="71"/>
      <c r="Q82" s="71"/>
    </row>
    <row r="83">
      <c r="B83" s="54"/>
      <c r="D83" s="50"/>
      <c r="E83" s="77"/>
      <c r="F83" s="77"/>
      <c r="G83" s="71"/>
      <c r="H83" s="71"/>
      <c r="I83" s="71"/>
      <c r="J83" s="71"/>
      <c r="K83" s="71"/>
      <c r="L83" s="71"/>
      <c r="M83" s="71"/>
      <c r="N83" s="71"/>
      <c r="O83" s="71"/>
      <c r="P83" s="71"/>
      <c r="Q83" s="71"/>
    </row>
    <row r="84">
      <c r="B84" s="54"/>
      <c r="D84" s="50"/>
      <c r="E84" s="77"/>
      <c r="F84" s="77"/>
      <c r="G84" s="71"/>
      <c r="H84" s="71"/>
      <c r="I84" s="71"/>
      <c r="J84" s="71"/>
      <c r="K84" s="71"/>
      <c r="L84" s="71"/>
      <c r="M84" s="71"/>
      <c r="N84" s="71"/>
      <c r="O84" s="71"/>
      <c r="P84" s="71"/>
      <c r="Q84" s="71"/>
    </row>
    <row r="85">
      <c r="B85" s="54"/>
      <c r="D85" s="50"/>
      <c r="E85" s="77"/>
      <c r="F85" s="77"/>
      <c r="G85" s="71"/>
      <c r="H85" s="71"/>
      <c r="I85" s="71"/>
      <c r="J85" s="71"/>
      <c r="K85" s="71"/>
      <c r="L85" s="71"/>
      <c r="M85" s="71"/>
      <c r="N85" s="71"/>
      <c r="O85" s="71"/>
      <c r="P85" s="71"/>
      <c r="Q85" s="71"/>
    </row>
    <row r="86">
      <c r="B86" s="54"/>
      <c r="D86" s="50"/>
      <c r="E86" s="77"/>
      <c r="F86" s="77"/>
      <c r="G86" s="71"/>
      <c r="H86" s="71"/>
      <c r="I86" s="71"/>
      <c r="J86" s="71"/>
      <c r="K86" s="71"/>
      <c r="L86" s="71"/>
      <c r="M86" s="71"/>
      <c r="N86" s="71"/>
      <c r="O86" s="71"/>
      <c r="P86" s="71"/>
      <c r="Q86" s="71"/>
    </row>
    <row r="87">
      <c r="B87" s="54"/>
      <c r="D87" s="50"/>
      <c r="E87" s="77"/>
      <c r="F87" s="77"/>
      <c r="G87" s="71"/>
      <c r="H87" s="71"/>
      <c r="I87" s="71"/>
      <c r="J87" s="71"/>
      <c r="K87" s="71"/>
      <c r="L87" s="71"/>
      <c r="M87" s="71"/>
      <c r="N87" s="71"/>
      <c r="O87" s="71"/>
      <c r="P87" s="71"/>
      <c r="Q87" s="71"/>
    </row>
    <row r="88">
      <c r="B88" s="54"/>
      <c r="D88" s="50"/>
      <c r="E88" s="77"/>
      <c r="F88" s="77"/>
      <c r="G88" s="71"/>
      <c r="H88" s="71"/>
      <c r="I88" s="71"/>
      <c r="J88" s="71"/>
      <c r="K88" s="71"/>
      <c r="L88" s="71"/>
      <c r="M88" s="71"/>
      <c r="N88" s="71"/>
      <c r="O88" s="71"/>
      <c r="P88" s="71"/>
      <c r="Q88" s="71"/>
    </row>
    <row r="89">
      <c r="B89" s="54"/>
      <c r="D89" s="50"/>
      <c r="E89" s="77"/>
      <c r="F89" s="77"/>
      <c r="G89" s="71"/>
      <c r="H89" s="71"/>
      <c r="I89" s="71"/>
      <c r="J89" s="71"/>
      <c r="K89" s="71"/>
      <c r="L89" s="71"/>
      <c r="M89" s="71"/>
      <c r="N89" s="71"/>
      <c r="O89" s="71"/>
      <c r="P89" s="71"/>
      <c r="Q89" s="71"/>
    </row>
    <row r="90">
      <c r="B90" s="54"/>
      <c r="D90" s="50"/>
      <c r="E90" s="77"/>
      <c r="F90" s="77"/>
      <c r="G90" s="71"/>
      <c r="H90" s="71"/>
      <c r="I90" s="71"/>
      <c r="J90" s="71"/>
      <c r="K90" s="71"/>
      <c r="L90" s="71"/>
      <c r="M90" s="71"/>
      <c r="N90" s="71"/>
      <c r="O90" s="71"/>
      <c r="P90" s="71"/>
      <c r="Q90" s="71"/>
    </row>
    <row r="91">
      <c r="B91" s="54"/>
      <c r="D91" s="50"/>
      <c r="E91" s="77"/>
      <c r="F91" s="77"/>
      <c r="G91" s="71"/>
      <c r="H91" s="71"/>
      <c r="I91" s="71"/>
      <c r="J91" s="71"/>
      <c r="K91" s="71"/>
      <c r="L91" s="71"/>
      <c r="M91" s="71"/>
      <c r="N91" s="71"/>
      <c r="O91" s="71"/>
      <c r="P91" s="71"/>
      <c r="Q91" s="71"/>
    </row>
    <row r="92">
      <c r="B92" s="54"/>
      <c r="D92" s="50"/>
      <c r="E92" s="77"/>
      <c r="F92" s="77"/>
      <c r="G92" s="71"/>
      <c r="H92" s="71"/>
      <c r="I92" s="71"/>
      <c r="J92" s="71"/>
      <c r="K92" s="71"/>
      <c r="L92" s="71"/>
      <c r="M92" s="71"/>
      <c r="N92" s="71"/>
      <c r="O92" s="71"/>
      <c r="P92" s="71"/>
      <c r="Q92" s="71"/>
    </row>
    <row r="93">
      <c r="B93" s="54"/>
      <c r="D93" s="50"/>
      <c r="E93" s="77"/>
      <c r="F93" s="77"/>
      <c r="G93" s="71"/>
      <c r="H93" s="71"/>
      <c r="I93" s="71"/>
      <c r="J93" s="71"/>
      <c r="K93" s="71"/>
      <c r="L93" s="71"/>
      <c r="M93" s="71"/>
      <c r="N93" s="71"/>
      <c r="O93" s="71"/>
      <c r="P93" s="71"/>
      <c r="Q93" s="71"/>
    </row>
    <row r="94">
      <c r="B94" s="54"/>
      <c r="D94" s="50"/>
      <c r="E94" s="77"/>
      <c r="F94" s="77"/>
      <c r="G94" s="71"/>
      <c r="H94" s="71"/>
      <c r="I94" s="71"/>
      <c r="J94" s="71"/>
      <c r="K94" s="71"/>
      <c r="L94" s="71"/>
      <c r="M94" s="71"/>
      <c r="N94" s="71"/>
      <c r="O94" s="71"/>
      <c r="P94" s="71"/>
      <c r="Q94" s="71"/>
    </row>
    <row r="95">
      <c r="B95" s="54"/>
      <c r="D95" s="50"/>
      <c r="E95" s="77"/>
      <c r="F95" s="77"/>
      <c r="G95" s="71"/>
      <c r="H95" s="71"/>
      <c r="I95" s="71"/>
      <c r="J95" s="71"/>
      <c r="K95" s="71"/>
      <c r="L95" s="71"/>
      <c r="M95" s="71"/>
      <c r="N95" s="71"/>
      <c r="O95" s="71"/>
      <c r="P95" s="71"/>
      <c r="Q95" s="71"/>
    </row>
    <row r="96">
      <c r="B96" s="54"/>
      <c r="D96" s="50"/>
      <c r="E96" s="77"/>
      <c r="F96" s="77"/>
      <c r="G96" s="71"/>
      <c r="H96" s="71"/>
      <c r="I96" s="71"/>
      <c r="J96" s="71"/>
      <c r="K96" s="71"/>
      <c r="L96" s="71"/>
      <c r="M96" s="71"/>
      <c r="N96" s="71"/>
      <c r="O96" s="71"/>
      <c r="P96" s="71"/>
      <c r="Q96" s="71"/>
    </row>
    <row r="97">
      <c r="B97" s="54"/>
      <c r="D97" s="50"/>
      <c r="E97" s="77"/>
      <c r="F97" s="77"/>
      <c r="G97" s="71"/>
      <c r="H97" s="71"/>
      <c r="I97" s="71"/>
      <c r="J97" s="71"/>
      <c r="K97" s="71"/>
      <c r="L97" s="71"/>
      <c r="M97" s="71"/>
      <c r="N97" s="71"/>
      <c r="O97" s="71"/>
      <c r="P97" s="71"/>
      <c r="Q97" s="71"/>
    </row>
    <row r="98">
      <c r="B98" s="54"/>
      <c r="D98" s="50"/>
      <c r="E98" s="77"/>
      <c r="F98" s="77"/>
      <c r="G98" s="71"/>
      <c r="H98" s="71"/>
      <c r="I98" s="71"/>
      <c r="J98" s="71"/>
      <c r="K98" s="71"/>
      <c r="L98" s="71"/>
      <c r="M98" s="71"/>
      <c r="N98" s="71"/>
      <c r="O98" s="71"/>
      <c r="P98" s="71"/>
      <c r="Q98" s="71"/>
    </row>
    <row r="99">
      <c r="B99" s="54"/>
      <c r="D99" s="50"/>
      <c r="E99" s="77"/>
      <c r="F99" s="77"/>
      <c r="G99" s="71"/>
      <c r="H99" s="71"/>
      <c r="I99" s="71"/>
      <c r="J99" s="71"/>
      <c r="K99" s="71"/>
      <c r="L99" s="71"/>
      <c r="M99" s="71"/>
      <c r="N99" s="71"/>
      <c r="O99" s="71"/>
      <c r="P99" s="71"/>
      <c r="Q99" s="71"/>
    </row>
    <row r="100">
      <c r="B100" s="54"/>
      <c r="D100" s="50"/>
      <c r="E100" s="77"/>
      <c r="F100" s="77"/>
      <c r="G100" s="71"/>
      <c r="H100" s="71"/>
      <c r="I100" s="71"/>
      <c r="J100" s="71"/>
      <c r="K100" s="71"/>
      <c r="L100" s="71"/>
      <c r="M100" s="71"/>
      <c r="N100" s="71"/>
      <c r="O100" s="71"/>
      <c r="P100" s="71"/>
      <c r="Q100" s="71"/>
    </row>
    <row r="101">
      <c r="B101" s="54"/>
      <c r="D101" s="50"/>
      <c r="E101" s="77"/>
      <c r="F101" s="77"/>
      <c r="G101" s="71"/>
      <c r="H101" s="71"/>
      <c r="I101" s="71"/>
      <c r="J101" s="71"/>
      <c r="K101" s="71"/>
      <c r="L101" s="71"/>
      <c r="M101" s="71"/>
      <c r="N101" s="71"/>
      <c r="O101" s="71"/>
      <c r="P101" s="71"/>
      <c r="Q101" s="71"/>
    </row>
    <row r="102">
      <c r="B102" s="54"/>
      <c r="D102" s="50"/>
      <c r="E102" s="77"/>
      <c r="F102" s="77"/>
      <c r="G102" s="71"/>
      <c r="H102" s="71"/>
      <c r="I102" s="71"/>
      <c r="J102" s="71"/>
      <c r="K102" s="71"/>
      <c r="L102" s="71"/>
      <c r="M102" s="71"/>
      <c r="N102" s="71"/>
      <c r="O102" s="71"/>
      <c r="P102" s="71"/>
      <c r="Q102" s="71"/>
    </row>
    <row r="103">
      <c r="B103" s="54"/>
      <c r="D103" s="50"/>
      <c r="E103" s="77"/>
      <c r="F103" s="77"/>
      <c r="G103" s="71"/>
      <c r="H103" s="71"/>
      <c r="I103" s="71"/>
      <c r="J103" s="71"/>
      <c r="K103" s="71"/>
      <c r="L103" s="71"/>
      <c r="M103" s="71"/>
      <c r="N103" s="71"/>
      <c r="O103" s="71"/>
      <c r="P103" s="71"/>
      <c r="Q103" s="71"/>
    </row>
    <row r="104">
      <c r="B104" s="54"/>
      <c r="D104" s="50"/>
      <c r="E104" s="77"/>
      <c r="F104" s="77"/>
      <c r="G104" s="71"/>
      <c r="H104" s="71"/>
      <c r="I104" s="71"/>
      <c r="J104" s="71"/>
      <c r="K104" s="71"/>
      <c r="L104" s="71"/>
      <c r="M104" s="71"/>
      <c r="N104" s="71"/>
      <c r="O104" s="71"/>
      <c r="P104" s="71"/>
      <c r="Q104" s="71"/>
    </row>
    <row r="105">
      <c r="B105" s="54"/>
      <c r="D105" s="50"/>
      <c r="E105" s="77"/>
      <c r="F105" s="77"/>
      <c r="G105" s="71"/>
      <c r="H105" s="71"/>
      <c r="I105" s="71"/>
      <c r="J105" s="71"/>
      <c r="K105" s="71"/>
      <c r="L105" s="71"/>
      <c r="M105" s="71"/>
      <c r="N105" s="71"/>
      <c r="O105" s="71"/>
      <c r="P105" s="71"/>
      <c r="Q105" s="71"/>
    </row>
    <row r="106">
      <c r="B106" s="54"/>
      <c r="D106" s="50"/>
      <c r="E106" s="77"/>
      <c r="F106" s="77"/>
      <c r="G106" s="71"/>
      <c r="H106" s="71"/>
      <c r="I106" s="71"/>
      <c r="J106" s="71"/>
      <c r="K106" s="71"/>
      <c r="L106" s="71"/>
      <c r="M106" s="71"/>
      <c r="N106" s="71"/>
      <c r="O106" s="71"/>
      <c r="P106" s="71"/>
      <c r="Q106" s="71"/>
    </row>
    <row r="107">
      <c r="B107" s="54"/>
      <c r="D107" s="50"/>
      <c r="E107" s="77"/>
      <c r="F107" s="77"/>
      <c r="G107" s="71"/>
      <c r="H107" s="71"/>
      <c r="I107" s="71"/>
      <c r="J107" s="71"/>
      <c r="K107" s="71"/>
      <c r="L107" s="71"/>
      <c r="M107" s="71"/>
      <c r="N107" s="71"/>
      <c r="O107" s="71"/>
      <c r="P107" s="71"/>
      <c r="Q107" s="71"/>
    </row>
    <row r="108">
      <c r="B108" s="54"/>
      <c r="D108" s="50"/>
      <c r="E108" s="77"/>
      <c r="F108" s="77"/>
      <c r="G108" s="71"/>
      <c r="H108" s="71"/>
      <c r="I108" s="71"/>
      <c r="J108" s="71"/>
      <c r="K108" s="71"/>
      <c r="L108" s="71"/>
      <c r="M108" s="71"/>
      <c r="N108" s="71"/>
      <c r="O108" s="71"/>
      <c r="P108" s="71"/>
      <c r="Q108" s="71"/>
    </row>
    <row r="109">
      <c r="B109" s="54"/>
      <c r="D109" s="50"/>
      <c r="E109" s="77"/>
      <c r="F109" s="77"/>
      <c r="G109" s="71"/>
      <c r="H109" s="71"/>
      <c r="I109" s="71"/>
      <c r="J109" s="71"/>
      <c r="K109" s="71"/>
      <c r="L109" s="71"/>
      <c r="M109" s="71"/>
      <c r="N109" s="71"/>
      <c r="O109" s="71"/>
      <c r="P109" s="71"/>
      <c r="Q109" s="71"/>
    </row>
    <row r="110">
      <c r="B110" s="54"/>
      <c r="D110" s="50"/>
      <c r="E110" s="77"/>
      <c r="F110" s="77"/>
      <c r="G110" s="71"/>
      <c r="H110" s="71"/>
      <c r="I110" s="71"/>
      <c r="J110" s="71"/>
      <c r="K110" s="71"/>
      <c r="L110" s="71"/>
      <c r="M110" s="71"/>
      <c r="N110" s="71"/>
      <c r="O110" s="71"/>
      <c r="P110" s="71"/>
      <c r="Q110" s="71"/>
    </row>
    <row r="111">
      <c r="B111" s="54"/>
      <c r="D111" s="50"/>
      <c r="E111" s="77"/>
      <c r="F111" s="77"/>
      <c r="G111" s="71"/>
      <c r="H111" s="71"/>
      <c r="I111" s="71"/>
      <c r="J111" s="71"/>
      <c r="K111" s="71"/>
      <c r="L111" s="71"/>
      <c r="M111" s="71"/>
      <c r="N111" s="71"/>
      <c r="O111" s="71"/>
      <c r="P111" s="71"/>
      <c r="Q111" s="71"/>
    </row>
    <row r="112">
      <c r="B112" s="54"/>
      <c r="D112" s="50"/>
      <c r="E112" s="77"/>
      <c r="F112" s="77"/>
      <c r="G112" s="71"/>
      <c r="H112" s="71"/>
      <c r="I112" s="71"/>
      <c r="J112" s="71"/>
      <c r="K112" s="71"/>
      <c r="L112" s="71"/>
      <c r="M112" s="71"/>
      <c r="N112" s="71"/>
      <c r="O112" s="71"/>
      <c r="P112" s="71"/>
      <c r="Q112" s="71"/>
    </row>
    <row r="113">
      <c r="B113" s="54"/>
      <c r="D113" s="50"/>
      <c r="E113" s="77"/>
      <c r="F113" s="77"/>
      <c r="G113" s="71"/>
      <c r="H113" s="71"/>
      <c r="I113" s="71"/>
      <c r="J113" s="71"/>
      <c r="K113" s="71"/>
      <c r="L113" s="71"/>
      <c r="M113" s="71"/>
      <c r="N113" s="71"/>
      <c r="O113" s="71"/>
      <c r="P113" s="71"/>
      <c r="Q113" s="71"/>
    </row>
    <row r="114">
      <c r="B114" s="54"/>
      <c r="D114" s="50"/>
      <c r="E114" s="77"/>
      <c r="F114" s="77"/>
      <c r="G114" s="71"/>
      <c r="H114" s="71"/>
      <c r="I114" s="71"/>
      <c r="J114" s="71"/>
      <c r="K114" s="71"/>
      <c r="L114" s="71"/>
      <c r="M114" s="71"/>
      <c r="N114" s="71"/>
      <c r="O114" s="71"/>
      <c r="P114" s="71"/>
      <c r="Q114" s="71"/>
    </row>
    <row r="115">
      <c r="B115" s="54"/>
      <c r="D115" s="50"/>
      <c r="E115" s="77"/>
      <c r="F115" s="77"/>
      <c r="G115" s="71"/>
      <c r="H115" s="71"/>
      <c r="I115" s="71"/>
      <c r="J115" s="71"/>
      <c r="K115" s="71"/>
      <c r="L115" s="71"/>
      <c r="M115" s="71"/>
      <c r="N115" s="71"/>
      <c r="O115" s="71"/>
      <c r="P115" s="71"/>
      <c r="Q115" s="71"/>
    </row>
    <row r="116">
      <c r="B116" s="54"/>
      <c r="D116" s="50"/>
      <c r="E116" s="77"/>
      <c r="F116" s="77"/>
      <c r="G116" s="71"/>
      <c r="H116" s="71"/>
      <c r="I116" s="71"/>
      <c r="J116" s="71"/>
      <c r="K116" s="71"/>
      <c r="L116" s="71"/>
      <c r="M116" s="71"/>
      <c r="N116" s="71"/>
      <c r="O116" s="71"/>
      <c r="P116" s="71"/>
      <c r="Q116" s="71"/>
    </row>
    <row r="117">
      <c r="B117" s="54"/>
      <c r="D117" s="50"/>
      <c r="E117" s="77"/>
      <c r="F117" s="77"/>
      <c r="G117" s="71"/>
      <c r="H117" s="71"/>
      <c r="I117" s="71"/>
      <c r="J117" s="71"/>
      <c r="K117" s="71"/>
      <c r="L117" s="71"/>
      <c r="M117" s="71"/>
      <c r="N117" s="71"/>
      <c r="O117" s="71"/>
      <c r="P117" s="71"/>
      <c r="Q117" s="71"/>
    </row>
    <row r="118">
      <c r="B118" s="54"/>
      <c r="D118" s="50"/>
      <c r="E118" s="77"/>
      <c r="F118" s="77"/>
      <c r="G118" s="71"/>
      <c r="H118" s="71"/>
      <c r="I118" s="71"/>
      <c r="J118" s="71"/>
      <c r="K118" s="71"/>
      <c r="L118" s="71"/>
      <c r="M118" s="71"/>
      <c r="N118" s="71"/>
      <c r="O118" s="71"/>
      <c r="P118" s="71"/>
      <c r="Q118" s="71"/>
    </row>
    <row r="119">
      <c r="B119" s="54"/>
      <c r="D119" s="50"/>
      <c r="E119" s="77"/>
      <c r="F119" s="77"/>
      <c r="G119" s="71"/>
      <c r="H119" s="71"/>
      <c r="I119" s="71"/>
      <c r="J119" s="71"/>
      <c r="K119" s="71"/>
      <c r="L119" s="71"/>
      <c r="M119" s="71"/>
      <c r="N119" s="71"/>
      <c r="O119" s="71"/>
      <c r="P119" s="71"/>
      <c r="Q119" s="71"/>
    </row>
    <row r="120">
      <c r="B120" s="54"/>
      <c r="D120" s="50"/>
      <c r="E120" s="77"/>
      <c r="F120" s="77"/>
      <c r="G120" s="71"/>
      <c r="H120" s="71"/>
      <c r="I120" s="71"/>
      <c r="J120" s="71"/>
      <c r="K120" s="71"/>
      <c r="L120" s="71"/>
      <c r="M120" s="71"/>
      <c r="N120" s="71"/>
      <c r="O120" s="71"/>
      <c r="P120" s="71"/>
      <c r="Q120" s="71"/>
    </row>
    <row r="121">
      <c r="B121" s="54"/>
      <c r="D121" s="50"/>
      <c r="E121" s="77"/>
      <c r="F121" s="77"/>
      <c r="G121" s="71"/>
      <c r="H121" s="71"/>
      <c r="I121" s="71"/>
      <c r="J121" s="71"/>
      <c r="K121" s="71"/>
      <c r="L121" s="71"/>
      <c r="M121" s="71"/>
      <c r="N121" s="71"/>
      <c r="O121" s="71"/>
      <c r="P121" s="71"/>
      <c r="Q121" s="71"/>
    </row>
    <row r="122">
      <c r="B122" s="54"/>
      <c r="D122" s="50"/>
      <c r="E122" s="77"/>
      <c r="F122" s="77"/>
      <c r="G122" s="71"/>
      <c r="H122" s="71"/>
      <c r="I122" s="71"/>
      <c r="J122" s="71"/>
      <c r="K122" s="71"/>
      <c r="L122" s="71"/>
      <c r="M122" s="71"/>
      <c r="N122" s="71"/>
      <c r="O122" s="71"/>
      <c r="P122" s="71"/>
      <c r="Q122" s="71"/>
    </row>
    <row r="123">
      <c r="B123" s="54"/>
      <c r="D123" s="50"/>
      <c r="E123" s="77"/>
      <c r="F123" s="77"/>
      <c r="G123" s="71"/>
      <c r="H123" s="71"/>
      <c r="I123" s="71"/>
      <c r="J123" s="71"/>
      <c r="K123" s="71"/>
      <c r="L123" s="71"/>
      <c r="M123" s="71"/>
      <c r="N123" s="71"/>
      <c r="O123" s="71"/>
      <c r="P123" s="71"/>
      <c r="Q123" s="71"/>
    </row>
    <row r="124">
      <c r="B124" s="54"/>
      <c r="D124" s="50"/>
      <c r="E124" s="77"/>
      <c r="F124" s="77"/>
      <c r="G124" s="71"/>
      <c r="H124" s="71"/>
      <c r="I124" s="71"/>
      <c r="J124" s="71"/>
      <c r="K124" s="71"/>
      <c r="L124" s="71"/>
      <c r="M124" s="71"/>
      <c r="N124" s="71"/>
      <c r="O124" s="71"/>
      <c r="P124" s="71"/>
      <c r="Q124" s="71"/>
    </row>
    <row r="125">
      <c r="B125" s="54"/>
      <c r="D125" s="56"/>
      <c r="E125" s="71"/>
      <c r="F125" s="71"/>
      <c r="G125" s="71"/>
      <c r="H125" s="71"/>
      <c r="I125" s="71"/>
      <c r="J125" s="71"/>
      <c r="K125" s="71"/>
      <c r="L125" s="71"/>
      <c r="M125" s="71"/>
      <c r="N125" s="71"/>
      <c r="O125" s="71"/>
      <c r="P125" s="71"/>
      <c r="Q125" s="71"/>
    </row>
    <row r="126">
      <c r="B126" s="54"/>
      <c r="D126" s="56"/>
      <c r="E126" s="71"/>
      <c r="F126" s="71"/>
      <c r="G126" s="71"/>
      <c r="H126" s="71"/>
      <c r="I126" s="71"/>
      <c r="J126" s="71"/>
      <c r="K126" s="71"/>
      <c r="L126" s="71"/>
      <c r="M126" s="71"/>
      <c r="N126" s="71"/>
      <c r="O126" s="71"/>
      <c r="P126" s="71"/>
      <c r="Q126" s="71"/>
    </row>
    <row r="127">
      <c r="B127" s="54"/>
      <c r="D127" s="56"/>
      <c r="E127" s="71"/>
      <c r="F127" s="71"/>
      <c r="G127" s="71"/>
      <c r="H127" s="71"/>
      <c r="I127" s="71"/>
      <c r="J127" s="71"/>
      <c r="K127" s="71"/>
      <c r="L127" s="71"/>
      <c r="M127" s="71"/>
      <c r="N127" s="71"/>
      <c r="O127" s="71"/>
      <c r="P127" s="71"/>
      <c r="Q127" s="71"/>
    </row>
    <row r="128">
      <c r="B128" s="54"/>
      <c r="D128" s="56"/>
      <c r="E128" s="71"/>
      <c r="F128" s="71"/>
      <c r="G128" s="71"/>
      <c r="H128" s="71"/>
      <c r="I128" s="71"/>
      <c r="J128" s="71"/>
      <c r="K128" s="71"/>
      <c r="L128" s="71"/>
      <c r="M128" s="71"/>
      <c r="N128" s="71"/>
      <c r="O128" s="71"/>
      <c r="P128" s="71"/>
      <c r="Q128" s="71"/>
    </row>
    <row r="129">
      <c r="B129" s="54"/>
      <c r="D129" s="56"/>
      <c r="E129" s="71"/>
      <c r="F129" s="71"/>
      <c r="G129" s="71"/>
      <c r="H129" s="71"/>
      <c r="I129" s="71"/>
      <c r="J129" s="71"/>
      <c r="K129" s="71"/>
      <c r="L129" s="71"/>
      <c r="M129" s="71"/>
      <c r="N129" s="71"/>
      <c r="O129" s="71"/>
      <c r="P129" s="71"/>
      <c r="Q129" s="71"/>
    </row>
    <row r="130">
      <c r="B130" s="54"/>
      <c r="D130" s="56"/>
      <c r="E130" s="71"/>
      <c r="F130" s="71"/>
      <c r="G130" s="71"/>
      <c r="H130" s="71"/>
      <c r="I130" s="71"/>
      <c r="J130" s="71"/>
      <c r="K130" s="71"/>
      <c r="L130" s="71"/>
      <c r="M130" s="71"/>
      <c r="N130" s="71"/>
      <c r="O130" s="71"/>
      <c r="P130" s="71"/>
      <c r="Q130" s="71"/>
    </row>
    <row r="131">
      <c r="B131" s="54"/>
      <c r="D131" s="56"/>
      <c r="E131" s="71"/>
      <c r="F131" s="71"/>
      <c r="G131" s="71"/>
      <c r="H131" s="71"/>
      <c r="I131" s="71"/>
      <c r="J131" s="71"/>
      <c r="K131" s="71"/>
      <c r="L131" s="71"/>
      <c r="M131" s="71"/>
      <c r="N131" s="71"/>
      <c r="O131" s="71"/>
      <c r="P131" s="71"/>
      <c r="Q131" s="71"/>
    </row>
    <row r="132">
      <c r="B132" s="54"/>
      <c r="D132" s="56"/>
      <c r="E132" s="71"/>
      <c r="F132" s="71"/>
      <c r="G132" s="71"/>
      <c r="H132" s="71"/>
      <c r="I132" s="71"/>
      <c r="J132" s="71"/>
      <c r="K132" s="71"/>
      <c r="L132" s="71"/>
      <c r="M132" s="71"/>
      <c r="N132" s="71"/>
      <c r="O132" s="71"/>
      <c r="P132" s="71"/>
      <c r="Q132" s="71"/>
    </row>
    <row r="133">
      <c r="B133" s="54"/>
      <c r="D133" s="56"/>
      <c r="E133" s="71"/>
      <c r="F133" s="71"/>
      <c r="G133" s="71"/>
      <c r="H133" s="71"/>
      <c r="I133" s="71"/>
      <c r="J133" s="71"/>
      <c r="K133" s="71"/>
      <c r="L133" s="71"/>
      <c r="M133" s="71"/>
      <c r="N133" s="71"/>
      <c r="O133" s="71"/>
      <c r="P133" s="71"/>
      <c r="Q133" s="71"/>
    </row>
    <row r="134">
      <c r="B134" s="54"/>
      <c r="D134" s="56"/>
      <c r="E134" s="71"/>
      <c r="F134" s="71"/>
      <c r="G134" s="71"/>
      <c r="H134" s="71"/>
      <c r="I134" s="71"/>
      <c r="J134" s="71"/>
      <c r="K134" s="71"/>
      <c r="L134" s="71"/>
      <c r="M134" s="71"/>
      <c r="N134" s="71"/>
      <c r="O134" s="71"/>
      <c r="P134" s="71"/>
      <c r="Q134" s="71"/>
    </row>
    <row r="135">
      <c r="B135" s="54"/>
      <c r="D135" s="56"/>
      <c r="E135" s="71"/>
      <c r="F135" s="71"/>
      <c r="G135" s="71"/>
      <c r="H135" s="71"/>
      <c r="I135" s="71"/>
      <c r="J135" s="71"/>
      <c r="K135" s="71"/>
      <c r="L135" s="71"/>
      <c r="M135" s="71"/>
      <c r="N135" s="71"/>
      <c r="O135" s="71"/>
      <c r="P135" s="71"/>
      <c r="Q135" s="71"/>
    </row>
    <row r="136">
      <c r="B136" s="54"/>
      <c r="D136" s="56"/>
      <c r="E136" s="71"/>
      <c r="F136" s="71"/>
      <c r="G136" s="71"/>
      <c r="H136" s="71"/>
      <c r="I136" s="71"/>
      <c r="J136" s="71"/>
      <c r="K136" s="71"/>
      <c r="L136" s="71"/>
      <c r="M136" s="71"/>
      <c r="N136" s="71"/>
      <c r="O136" s="71"/>
      <c r="P136" s="71"/>
      <c r="Q136" s="71"/>
    </row>
    <row r="137">
      <c r="B137" s="54"/>
      <c r="D137" s="56"/>
      <c r="E137" s="71"/>
      <c r="F137" s="71"/>
      <c r="G137" s="71"/>
      <c r="H137" s="71"/>
      <c r="I137" s="71"/>
      <c r="J137" s="71"/>
      <c r="K137" s="71"/>
      <c r="L137" s="71"/>
      <c r="M137" s="71"/>
      <c r="N137" s="71"/>
      <c r="O137" s="71"/>
      <c r="P137" s="71"/>
      <c r="Q137" s="71"/>
    </row>
    <row r="138">
      <c r="B138" s="54"/>
      <c r="D138" s="56"/>
      <c r="E138" s="71"/>
      <c r="F138" s="71"/>
      <c r="G138" s="71"/>
      <c r="H138" s="71"/>
      <c r="I138" s="71"/>
      <c r="J138" s="71"/>
      <c r="K138" s="71"/>
      <c r="L138" s="71"/>
      <c r="M138" s="71"/>
      <c r="N138" s="71"/>
      <c r="O138" s="71"/>
      <c r="P138" s="71"/>
      <c r="Q138" s="71"/>
    </row>
    <row r="139">
      <c r="B139" s="54"/>
      <c r="D139" s="56"/>
      <c r="E139" s="71"/>
      <c r="F139" s="71"/>
      <c r="G139" s="71"/>
      <c r="H139" s="71"/>
      <c r="I139" s="71"/>
      <c r="J139" s="71"/>
      <c r="K139" s="71"/>
      <c r="L139" s="71"/>
      <c r="M139" s="71"/>
      <c r="N139" s="71"/>
      <c r="O139" s="71"/>
      <c r="P139" s="71"/>
      <c r="Q139" s="71"/>
    </row>
    <row r="140">
      <c r="B140" s="54"/>
      <c r="D140" s="56"/>
      <c r="E140" s="71"/>
      <c r="F140" s="71"/>
      <c r="G140" s="71"/>
      <c r="H140" s="71"/>
      <c r="I140" s="71"/>
      <c r="J140" s="71"/>
      <c r="K140" s="71"/>
      <c r="L140" s="71"/>
      <c r="M140" s="71"/>
      <c r="N140" s="71"/>
      <c r="O140" s="71"/>
      <c r="P140" s="71"/>
      <c r="Q140" s="71"/>
    </row>
    <row r="141">
      <c r="B141" s="54"/>
      <c r="D141" s="56"/>
      <c r="E141" s="71"/>
      <c r="F141" s="71"/>
      <c r="G141" s="71"/>
      <c r="H141" s="71"/>
      <c r="I141" s="71"/>
      <c r="J141" s="71"/>
      <c r="K141" s="71"/>
      <c r="L141" s="71"/>
      <c r="M141" s="71"/>
      <c r="N141" s="71"/>
      <c r="O141" s="71"/>
      <c r="P141" s="71"/>
      <c r="Q141" s="71"/>
    </row>
    <row r="142">
      <c r="B142" s="54"/>
      <c r="D142" s="56"/>
      <c r="E142" s="71"/>
      <c r="F142" s="71"/>
      <c r="G142" s="71"/>
      <c r="H142" s="71"/>
      <c r="I142" s="71"/>
      <c r="J142" s="71"/>
      <c r="K142" s="71"/>
      <c r="L142" s="71"/>
      <c r="M142" s="71"/>
      <c r="N142" s="71"/>
      <c r="O142" s="71"/>
      <c r="P142" s="71"/>
      <c r="Q142" s="71"/>
    </row>
    <row r="143">
      <c r="B143" s="54"/>
      <c r="D143" s="56"/>
      <c r="E143" s="71"/>
      <c r="F143" s="71"/>
      <c r="G143" s="71"/>
      <c r="H143" s="71"/>
      <c r="I143" s="71"/>
      <c r="J143" s="71"/>
      <c r="K143" s="71"/>
      <c r="L143" s="71"/>
      <c r="M143" s="71"/>
      <c r="N143" s="71"/>
      <c r="O143" s="71"/>
      <c r="P143" s="71"/>
      <c r="Q143" s="71"/>
    </row>
    <row r="144">
      <c r="B144" s="54"/>
      <c r="D144" s="56"/>
      <c r="E144" s="71"/>
      <c r="F144" s="71"/>
      <c r="G144" s="71"/>
      <c r="H144" s="71"/>
      <c r="I144" s="71"/>
      <c r="J144" s="71"/>
      <c r="K144" s="71"/>
      <c r="L144" s="71"/>
      <c r="M144" s="71"/>
      <c r="N144" s="71"/>
      <c r="O144" s="71"/>
      <c r="P144" s="71"/>
      <c r="Q144" s="71"/>
    </row>
    <row r="145">
      <c r="B145" s="54"/>
      <c r="D145" s="56"/>
      <c r="E145" s="71"/>
      <c r="F145" s="71"/>
      <c r="G145" s="71"/>
      <c r="H145" s="71"/>
      <c r="I145" s="71"/>
      <c r="J145" s="71"/>
      <c r="K145" s="71"/>
      <c r="L145" s="71"/>
      <c r="M145" s="71"/>
      <c r="N145" s="71"/>
      <c r="O145" s="71"/>
      <c r="P145" s="71"/>
      <c r="Q145" s="71"/>
    </row>
    <row r="146">
      <c r="B146" s="54"/>
      <c r="D146" s="56"/>
      <c r="E146" s="71"/>
      <c r="F146" s="71"/>
      <c r="G146" s="71"/>
      <c r="H146" s="71"/>
      <c r="I146" s="71"/>
      <c r="J146" s="71"/>
      <c r="K146" s="71"/>
      <c r="L146" s="71"/>
      <c r="M146" s="71"/>
      <c r="N146" s="71"/>
      <c r="O146" s="71"/>
      <c r="P146" s="71"/>
      <c r="Q146" s="71"/>
    </row>
    <row r="147">
      <c r="B147" s="54"/>
      <c r="D147" s="56"/>
      <c r="E147" s="71"/>
      <c r="F147" s="71"/>
      <c r="G147" s="71"/>
      <c r="H147" s="71"/>
      <c r="I147" s="71"/>
      <c r="J147" s="71"/>
      <c r="K147" s="71"/>
      <c r="L147" s="71"/>
      <c r="M147" s="71"/>
      <c r="N147" s="71"/>
      <c r="O147" s="71"/>
      <c r="P147" s="71"/>
      <c r="Q147" s="71"/>
    </row>
    <row r="148">
      <c r="B148" s="54"/>
      <c r="D148" s="56"/>
      <c r="E148" s="71"/>
      <c r="F148" s="71"/>
      <c r="G148" s="71"/>
      <c r="H148" s="71"/>
      <c r="I148" s="71"/>
      <c r="J148" s="71"/>
      <c r="K148" s="71"/>
      <c r="L148" s="71"/>
      <c r="M148" s="71"/>
      <c r="N148" s="71"/>
      <c r="O148" s="71"/>
      <c r="P148" s="71"/>
      <c r="Q148" s="71"/>
    </row>
    <row r="149">
      <c r="B149" s="54"/>
      <c r="D149" s="56"/>
      <c r="E149" s="71"/>
      <c r="F149" s="71"/>
      <c r="G149" s="71"/>
      <c r="H149" s="71"/>
      <c r="I149" s="71"/>
      <c r="J149" s="71"/>
      <c r="K149" s="71"/>
      <c r="L149" s="71"/>
      <c r="M149" s="71"/>
      <c r="N149" s="71"/>
      <c r="O149" s="71"/>
      <c r="P149" s="71"/>
      <c r="Q149" s="71"/>
    </row>
    <row r="150">
      <c r="B150" s="54"/>
      <c r="D150" s="56"/>
      <c r="E150" s="71"/>
      <c r="F150" s="71"/>
      <c r="G150" s="71"/>
      <c r="H150" s="71"/>
      <c r="I150" s="71"/>
      <c r="J150" s="71"/>
      <c r="K150" s="71"/>
      <c r="L150" s="71"/>
      <c r="M150" s="71"/>
      <c r="N150" s="71"/>
      <c r="O150" s="71"/>
      <c r="P150" s="71"/>
      <c r="Q150" s="71"/>
    </row>
    <row r="151">
      <c r="B151" s="54"/>
      <c r="D151" s="56"/>
      <c r="E151" s="71"/>
      <c r="F151" s="71"/>
      <c r="G151" s="71"/>
      <c r="H151" s="71"/>
      <c r="I151" s="71"/>
      <c r="J151" s="71"/>
      <c r="K151" s="71"/>
      <c r="L151" s="71"/>
      <c r="M151" s="71"/>
      <c r="N151" s="71"/>
      <c r="O151" s="71"/>
      <c r="P151" s="71"/>
      <c r="Q151" s="71"/>
    </row>
    <row r="152">
      <c r="B152" s="54"/>
      <c r="D152" s="56"/>
      <c r="E152" s="71"/>
      <c r="F152" s="71"/>
      <c r="G152" s="71"/>
      <c r="H152" s="71"/>
      <c r="I152" s="71"/>
      <c r="J152" s="71"/>
      <c r="K152" s="71"/>
      <c r="L152" s="71"/>
      <c r="M152" s="71"/>
      <c r="N152" s="71"/>
      <c r="O152" s="71"/>
      <c r="P152" s="71"/>
      <c r="Q152" s="71"/>
    </row>
    <row r="153">
      <c r="B153" s="54"/>
      <c r="D153" s="56"/>
      <c r="E153" s="71"/>
      <c r="F153" s="71"/>
      <c r="G153" s="71"/>
      <c r="H153" s="71"/>
      <c r="I153" s="71"/>
      <c r="J153" s="71"/>
      <c r="K153" s="71"/>
      <c r="L153" s="71"/>
      <c r="M153" s="71"/>
      <c r="N153" s="71"/>
      <c r="O153" s="71"/>
      <c r="P153" s="71"/>
      <c r="Q153" s="71"/>
    </row>
    <row r="154">
      <c r="B154" s="54"/>
      <c r="D154" s="56"/>
      <c r="E154" s="71"/>
      <c r="F154" s="71"/>
      <c r="G154" s="71"/>
      <c r="H154" s="71"/>
      <c r="I154" s="71"/>
      <c r="J154" s="71"/>
      <c r="K154" s="71"/>
      <c r="L154" s="71"/>
      <c r="M154" s="71"/>
      <c r="N154" s="71"/>
      <c r="O154" s="71"/>
      <c r="P154" s="71"/>
      <c r="Q154" s="71"/>
    </row>
    <row r="155">
      <c r="B155" s="54"/>
      <c r="D155" s="56"/>
      <c r="E155" s="71"/>
      <c r="F155" s="71"/>
      <c r="G155" s="71"/>
      <c r="H155" s="71"/>
      <c r="I155" s="71"/>
      <c r="J155" s="71"/>
      <c r="K155" s="71"/>
      <c r="L155" s="71"/>
      <c r="M155" s="71"/>
      <c r="N155" s="71"/>
      <c r="O155" s="71"/>
      <c r="P155" s="71"/>
      <c r="Q155" s="71"/>
    </row>
    <row r="156">
      <c r="B156" s="54"/>
      <c r="D156" s="56"/>
      <c r="E156" s="71"/>
      <c r="F156" s="71"/>
      <c r="G156" s="71"/>
      <c r="H156" s="71"/>
      <c r="I156" s="71"/>
      <c r="J156" s="71"/>
      <c r="K156" s="71"/>
      <c r="L156" s="71"/>
      <c r="M156" s="71"/>
      <c r="N156" s="71"/>
      <c r="O156" s="71"/>
      <c r="P156" s="71"/>
      <c r="Q156" s="71"/>
    </row>
    <row r="157">
      <c r="B157" s="54"/>
      <c r="D157" s="56"/>
      <c r="E157" s="71"/>
      <c r="F157" s="71"/>
      <c r="G157" s="71"/>
      <c r="H157" s="71"/>
      <c r="I157" s="71"/>
      <c r="J157" s="71"/>
      <c r="K157" s="71"/>
      <c r="L157" s="71"/>
      <c r="M157" s="71"/>
      <c r="N157" s="71"/>
      <c r="O157" s="71"/>
      <c r="P157" s="71"/>
      <c r="Q157" s="71"/>
    </row>
    <row r="158">
      <c r="B158" s="54"/>
      <c r="D158" s="56"/>
      <c r="E158" s="71"/>
      <c r="F158" s="71"/>
      <c r="G158" s="71"/>
      <c r="H158" s="71"/>
      <c r="I158" s="71"/>
      <c r="J158" s="71"/>
      <c r="K158" s="71"/>
      <c r="L158" s="71"/>
      <c r="M158" s="71"/>
      <c r="N158" s="71"/>
      <c r="O158" s="71"/>
      <c r="P158" s="71"/>
      <c r="Q158" s="71"/>
    </row>
    <row r="159">
      <c r="B159" s="54"/>
      <c r="D159" s="56"/>
      <c r="E159" s="71"/>
      <c r="F159" s="71"/>
      <c r="G159" s="71"/>
      <c r="H159" s="71"/>
      <c r="I159" s="71"/>
      <c r="J159" s="71"/>
      <c r="K159" s="71"/>
      <c r="L159" s="71"/>
      <c r="M159" s="71"/>
      <c r="N159" s="71"/>
      <c r="O159" s="71"/>
      <c r="P159" s="71"/>
      <c r="Q159" s="71"/>
    </row>
    <row r="160">
      <c r="B160" s="54"/>
      <c r="D160" s="56"/>
      <c r="E160" s="71"/>
      <c r="F160" s="71"/>
      <c r="G160" s="71"/>
      <c r="H160" s="71"/>
      <c r="I160" s="71"/>
      <c r="J160" s="71"/>
      <c r="K160" s="71"/>
      <c r="L160" s="71"/>
      <c r="M160" s="71"/>
      <c r="N160" s="71"/>
      <c r="O160" s="71"/>
      <c r="P160" s="71"/>
      <c r="Q160" s="71"/>
    </row>
    <row r="161">
      <c r="B161" s="54"/>
      <c r="D161" s="56"/>
      <c r="E161" s="71"/>
      <c r="F161" s="71"/>
      <c r="G161" s="71"/>
      <c r="H161" s="71"/>
      <c r="I161" s="71"/>
      <c r="J161" s="71"/>
      <c r="K161" s="71"/>
      <c r="L161" s="71"/>
      <c r="M161" s="71"/>
      <c r="N161" s="71"/>
      <c r="O161" s="71"/>
      <c r="P161" s="71"/>
      <c r="Q161" s="71"/>
    </row>
    <row r="162">
      <c r="B162" s="54"/>
      <c r="D162" s="56"/>
      <c r="E162" s="71"/>
      <c r="F162" s="71"/>
      <c r="G162" s="71"/>
      <c r="H162" s="71"/>
      <c r="I162" s="71"/>
      <c r="J162" s="71"/>
      <c r="K162" s="71"/>
      <c r="L162" s="71"/>
      <c r="M162" s="71"/>
      <c r="N162" s="71"/>
      <c r="O162" s="71"/>
      <c r="P162" s="71"/>
      <c r="Q162" s="71"/>
    </row>
    <row r="163">
      <c r="B163" s="54"/>
      <c r="D163" s="56"/>
      <c r="E163" s="71"/>
      <c r="F163" s="71"/>
      <c r="G163" s="71"/>
      <c r="H163" s="71"/>
      <c r="I163" s="71"/>
      <c r="J163" s="71"/>
      <c r="K163" s="71"/>
      <c r="L163" s="71"/>
      <c r="M163" s="71"/>
      <c r="N163" s="71"/>
      <c r="O163" s="71"/>
      <c r="P163" s="71"/>
      <c r="Q163" s="71"/>
    </row>
    <row r="164">
      <c r="B164" s="54"/>
      <c r="D164" s="56"/>
      <c r="E164" s="71"/>
      <c r="F164" s="71"/>
      <c r="G164" s="71"/>
      <c r="H164" s="71"/>
      <c r="I164" s="71"/>
      <c r="J164" s="71"/>
      <c r="K164" s="71"/>
      <c r="L164" s="71"/>
      <c r="M164" s="71"/>
      <c r="N164" s="71"/>
      <c r="O164" s="71"/>
      <c r="P164" s="71"/>
      <c r="Q164" s="71"/>
    </row>
    <row r="165">
      <c r="B165" s="54"/>
      <c r="D165" s="56"/>
      <c r="E165" s="71"/>
      <c r="F165" s="71"/>
      <c r="G165" s="71"/>
      <c r="H165" s="71"/>
      <c r="I165" s="71"/>
      <c r="J165" s="71"/>
      <c r="K165" s="71"/>
      <c r="L165" s="71"/>
      <c r="M165" s="71"/>
      <c r="N165" s="71"/>
      <c r="O165" s="71"/>
      <c r="P165" s="71"/>
      <c r="Q165" s="71"/>
    </row>
    <row r="166">
      <c r="B166" s="54"/>
      <c r="D166" s="56"/>
      <c r="E166" s="71"/>
      <c r="F166" s="71"/>
      <c r="G166" s="71"/>
      <c r="H166" s="71"/>
      <c r="I166" s="71"/>
      <c r="J166" s="71"/>
      <c r="K166" s="71"/>
      <c r="L166" s="71"/>
      <c r="M166" s="71"/>
      <c r="N166" s="71"/>
      <c r="O166" s="71"/>
      <c r="P166" s="71"/>
      <c r="Q166" s="71"/>
    </row>
    <row r="167">
      <c r="B167" s="54"/>
      <c r="D167" s="56"/>
      <c r="E167" s="71"/>
      <c r="F167" s="71"/>
      <c r="G167" s="71"/>
      <c r="H167" s="71"/>
      <c r="I167" s="71"/>
      <c r="J167" s="71"/>
      <c r="K167" s="71"/>
      <c r="L167" s="71"/>
      <c r="M167" s="71"/>
      <c r="N167" s="71"/>
      <c r="O167" s="71"/>
      <c r="P167" s="71"/>
      <c r="Q167" s="71"/>
    </row>
    <row r="168">
      <c r="B168" s="54"/>
      <c r="D168" s="56"/>
      <c r="E168" s="71"/>
      <c r="F168" s="71"/>
      <c r="G168" s="71"/>
      <c r="H168" s="71"/>
      <c r="I168" s="71"/>
      <c r="J168" s="71"/>
      <c r="K168" s="71"/>
      <c r="L168" s="71"/>
      <c r="M168" s="71"/>
      <c r="N168" s="71"/>
      <c r="O168" s="71"/>
      <c r="P168" s="71"/>
      <c r="Q168" s="71"/>
    </row>
    <row r="169">
      <c r="B169" s="54"/>
      <c r="D169" s="56"/>
      <c r="E169" s="71"/>
      <c r="F169" s="71"/>
      <c r="G169" s="71"/>
      <c r="H169" s="71"/>
      <c r="I169" s="71"/>
      <c r="J169" s="71"/>
      <c r="K169" s="71"/>
      <c r="L169" s="71"/>
      <c r="M169" s="71"/>
      <c r="N169" s="71"/>
      <c r="O169" s="71"/>
      <c r="P169" s="71"/>
      <c r="Q169" s="71"/>
    </row>
    <row r="170">
      <c r="B170" s="54"/>
      <c r="D170" s="56"/>
      <c r="E170" s="71"/>
      <c r="F170" s="71"/>
      <c r="G170" s="71"/>
      <c r="H170" s="71"/>
      <c r="I170" s="71"/>
      <c r="J170" s="71"/>
      <c r="K170" s="71"/>
      <c r="L170" s="71"/>
      <c r="M170" s="71"/>
      <c r="N170" s="71"/>
      <c r="O170" s="71"/>
      <c r="P170" s="71"/>
      <c r="Q170" s="71"/>
    </row>
    <row r="171">
      <c r="B171" s="54"/>
      <c r="D171" s="56"/>
      <c r="E171" s="71"/>
      <c r="F171" s="71"/>
      <c r="G171" s="71"/>
      <c r="H171" s="71"/>
      <c r="I171" s="71"/>
      <c r="J171" s="71"/>
      <c r="K171" s="71"/>
      <c r="L171" s="71"/>
      <c r="M171" s="71"/>
      <c r="N171" s="71"/>
      <c r="O171" s="71"/>
      <c r="P171" s="71"/>
      <c r="Q171" s="71"/>
    </row>
    <row r="172">
      <c r="B172" s="54"/>
      <c r="D172" s="56"/>
      <c r="E172" s="71"/>
      <c r="F172" s="71"/>
      <c r="G172" s="71"/>
      <c r="H172" s="71"/>
      <c r="I172" s="71"/>
      <c r="J172" s="71"/>
      <c r="K172" s="71"/>
      <c r="L172" s="71"/>
      <c r="M172" s="71"/>
      <c r="N172" s="71"/>
      <c r="O172" s="71"/>
      <c r="P172" s="71"/>
      <c r="Q172" s="71"/>
    </row>
    <row r="173">
      <c r="B173" s="54"/>
      <c r="D173" s="56"/>
      <c r="E173" s="71"/>
      <c r="F173" s="71"/>
      <c r="G173" s="71"/>
      <c r="H173" s="71"/>
      <c r="I173" s="71"/>
      <c r="J173" s="71"/>
      <c r="K173" s="71"/>
      <c r="L173" s="71"/>
      <c r="M173" s="71"/>
      <c r="N173" s="71"/>
      <c r="O173" s="71"/>
      <c r="P173" s="71"/>
      <c r="Q173" s="71"/>
    </row>
    <row r="174">
      <c r="B174" s="54"/>
      <c r="D174" s="56"/>
      <c r="E174" s="71"/>
      <c r="F174" s="71"/>
      <c r="G174" s="71"/>
      <c r="H174" s="71"/>
      <c r="I174" s="71"/>
      <c r="J174" s="71"/>
      <c r="K174" s="71"/>
      <c r="L174" s="71"/>
      <c r="M174" s="71"/>
      <c r="N174" s="71"/>
      <c r="O174" s="71"/>
      <c r="P174" s="71"/>
      <c r="Q174" s="71"/>
    </row>
    <row r="175">
      <c r="B175" s="54"/>
      <c r="D175" s="56"/>
      <c r="E175" s="71"/>
      <c r="F175" s="71"/>
      <c r="G175" s="71"/>
      <c r="H175" s="71"/>
      <c r="I175" s="71"/>
      <c r="J175" s="71"/>
      <c r="K175" s="71"/>
      <c r="L175" s="71"/>
      <c r="M175" s="71"/>
      <c r="N175" s="71"/>
      <c r="O175" s="71"/>
      <c r="P175" s="71"/>
      <c r="Q175" s="71"/>
    </row>
    <row r="176">
      <c r="B176" s="54"/>
      <c r="D176" s="56"/>
      <c r="E176" s="71"/>
      <c r="F176" s="71"/>
      <c r="G176" s="71"/>
      <c r="H176" s="71"/>
      <c r="I176" s="71"/>
      <c r="J176" s="71"/>
      <c r="K176" s="71"/>
      <c r="L176" s="71"/>
      <c r="M176" s="71"/>
      <c r="N176" s="71"/>
      <c r="O176" s="71"/>
      <c r="P176" s="71"/>
      <c r="Q176" s="71"/>
    </row>
    <row r="177">
      <c r="B177" s="54"/>
      <c r="D177" s="54"/>
    </row>
    <row r="178">
      <c r="B178" s="54"/>
      <c r="D178" s="54"/>
    </row>
    <row r="179">
      <c r="B179" s="54"/>
      <c r="D179" s="54"/>
    </row>
    <row r="180">
      <c r="B180" s="54"/>
      <c r="D180" s="54"/>
    </row>
    <row r="181">
      <c r="B181" s="54"/>
      <c r="D181" s="54"/>
    </row>
    <row r="182">
      <c r="B182" s="54"/>
      <c r="D182" s="54"/>
    </row>
    <row r="183">
      <c r="B183" s="54"/>
      <c r="D183" s="54"/>
    </row>
    <row r="184">
      <c r="B184" s="54"/>
      <c r="D184" s="54"/>
    </row>
    <row r="185">
      <c r="B185" s="54"/>
      <c r="D185" s="54"/>
    </row>
    <row r="186">
      <c r="B186" s="54"/>
      <c r="D186" s="54"/>
    </row>
    <row r="187">
      <c r="B187" s="54"/>
      <c r="D187" s="54"/>
    </row>
    <row r="188">
      <c r="B188" s="54"/>
      <c r="D188" s="54"/>
    </row>
    <row r="189">
      <c r="B189" s="54"/>
      <c r="D189" s="54"/>
    </row>
    <row r="190">
      <c r="B190" s="54"/>
      <c r="D190" s="54"/>
    </row>
    <row r="191">
      <c r="B191" s="54"/>
      <c r="D191" s="54"/>
    </row>
    <row r="192">
      <c r="B192" s="54"/>
      <c r="D192" s="54"/>
    </row>
    <row r="193">
      <c r="B193" s="54"/>
      <c r="D193" s="54"/>
    </row>
    <row r="194">
      <c r="B194" s="54"/>
      <c r="D194" s="54"/>
    </row>
    <row r="195">
      <c r="B195" s="54"/>
      <c r="D195" s="54"/>
    </row>
    <row r="196">
      <c r="B196" s="54"/>
      <c r="D196" s="54"/>
    </row>
    <row r="197">
      <c r="B197" s="54"/>
      <c r="D197" s="54"/>
    </row>
    <row r="198">
      <c r="B198" s="54"/>
      <c r="D198" s="54"/>
    </row>
    <row r="199">
      <c r="B199" s="54"/>
      <c r="D199" s="54"/>
    </row>
    <row r="200">
      <c r="B200" s="54"/>
      <c r="D200" s="54"/>
    </row>
    <row r="201">
      <c r="B201" s="54"/>
      <c r="D201" s="54"/>
    </row>
    <row r="202">
      <c r="B202" s="54"/>
      <c r="D202" s="54"/>
    </row>
    <row r="203">
      <c r="B203" s="54"/>
      <c r="D203" s="54"/>
    </row>
    <row r="204">
      <c r="B204" s="54"/>
      <c r="D204" s="54"/>
    </row>
    <row r="205">
      <c r="B205" s="54"/>
      <c r="D205" s="54"/>
    </row>
    <row r="206">
      <c r="B206" s="54"/>
      <c r="D206" s="54"/>
    </row>
    <row r="207">
      <c r="B207" s="54"/>
      <c r="D207" s="54"/>
    </row>
    <row r="208">
      <c r="B208" s="54"/>
      <c r="D208" s="54"/>
    </row>
    <row r="209">
      <c r="B209" s="54"/>
      <c r="D209" s="54"/>
    </row>
    <row r="210">
      <c r="B210" s="54"/>
      <c r="D210" s="54"/>
    </row>
    <row r="211">
      <c r="B211" s="54"/>
      <c r="D211" s="54"/>
    </row>
    <row r="212">
      <c r="B212" s="54"/>
      <c r="D212" s="54"/>
    </row>
    <row r="213">
      <c r="B213" s="54"/>
      <c r="D213" s="54"/>
    </row>
    <row r="214">
      <c r="B214" s="54"/>
      <c r="D214" s="54"/>
    </row>
    <row r="215">
      <c r="B215" s="54"/>
      <c r="D215" s="54"/>
    </row>
    <row r="216">
      <c r="B216" s="54"/>
      <c r="D216" s="54"/>
    </row>
    <row r="217">
      <c r="B217" s="54"/>
      <c r="D217" s="54"/>
    </row>
    <row r="218">
      <c r="B218" s="54"/>
      <c r="D218" s="54"/>
    </row>
    <row r="219">
      <c r="B219" s="54"/>
      <c r="D219" s="54"/>
    </row>
    <row r="220">
      <c r="B220" s="54"/>
      <c r="D220" s="54"/>
    </row>
    <row r="221">
      <c r="B221" s="54"/>
      <c r="D221" s="54"/>
    </row>
    <row r="222">
      <c r="B222" s="54"/>
      <c r="D222" s="54"/>
    </row>
    <row r="223">
      <c r="B223" s="54"/>
      <c r="D223" s="54"/>
    </row>
    <row r="224">
      <c r="B224" s="54"/>
      <c r="D224" s="54"/>
    </row>
    <row r="225">
      <c r="B225" s="54"/>
      <c r="D225" s="54"/>
    </row>
    <row r="226">
      <c r="B226" s="54"/>
      <c r="D226" s="54"/>
    </row>
    <row r="227">
      <c r="B227" s="54"/>
      <c r="D227" s="54"/>
    </row>
    <row r="228">
      <c r="B228" s="54"/>
      <c r="D228" s="54"/>
    </row>
    <row r="229">
      <c r="B229" s="54"/>
      <c r="D229" s="54"/>
    </row>
    <row r="230">
      <c r="B230" s="54"/>
      <c r="D230" s="54"/>
    </row>
    <row r="231">
      <c r="B231" s="54"/>
      <c r="D231" s="54"/>
    </row>
    <row r="232">
      <c r="B232" s="54"/>
      <c r="D232" s="54"/>
    </row>
    <row r="233">
      <c r="B233" s="54"/>
      <c r="D233" s="54"/>
    </row>
    <row r="234">
      <c r="B234" s="54"/>
      <c r="D234" s="54"/>
    </row>
    <row r="235">
      <c r="B235" s="54"/>
      <c r="D235" s="54"/>
    </row>
    <row r="236">
      <c r="B236" s="54"/>
      <c r="D236" s="54"/>
    </row>
    <row r="237">
      <c r="B237" s="54"/>
      <c r="D237" s="54"/>
    </row>
    <row r="238">
      <c r="B238" s="54"/>
      <c r="D238" s="54"/>
    </row>
    <row r="239">
      <c r="B239" s="54"/>
      <c r="D239" s="54"/>
    </row>
    <row r="240">
      <c r="B240" s="54"/>
      <c r="D240" s="54"/>
    </row>
    <row r="241">
      <c r="B241" s="54"/>
      <c r="D241" s="54"/>
    </row>
    <row r="242">
      <c r="B242" s="54"/>
      <c r="D242" s="54"/>
    </row>
    <row r="243">
      <c r="B243" s="54"/>
      <c r="D243" s="54"/>
    </row>
    <row r="244">
      <c r="B244" s="54"/>
      <c r="D244" s="54"/>
    </row>
    <row r="245">
      <c r="B245" s="54"/>
      <c r="D245" s="54"/>
    </row>
    <row r="246">
      <c r="B246" s="54"/>
      <c r="D246" s="54"/>
    </row>
    <row r="247">
      <c r="B247" s="54"/>
      <c r="D247" s="54"/>
    </row>
    <row r="248">
      <c r="B248" s="54"/>
      <c r="D248" s="54"/>
    </row>
    <row r="249">
      <c r="B249" s="54"/>
      <c r="D249" s="54"/>
    </row>
    <row r="250">
      <c r="B250" s="54"/>
      <c r="D250" s="54"/>
    </row>
    <row r="251">
      <c r="B251" s="54"/>
      <c r="D251" s="54"/>
    </row>
    <row r="252">
      <c r="B252" s="54"/>
      <c r="D252" s="54"/>
    </row>
    <row r="253">
      <c r="B253" s="54"/>
      <c r="D253" s="54"/>
    </row>
    <row r="254">
      <c r="B254" s="54"/>
      <c r="D254" s="54"/>
    </row>
    <row r="255">
      <c r="B255" s="54"/>
      <c r="D255" s="54"/>
    </row>
    <row r="256">
      <c r="B256" s="54"/>
      <c r="D256" s="54"/>
    </row>
    <row r="257">
      <c r="B257" s="54"/>
      <c r="D257" s="54"/>
    </row>
    <row r="258">
      <c r="B258" s="54"/>
      <c r="D258" s="54"/>
    </row>
    <row r="259">
      <c r="B259" s="54"/>
      <c r="D259" s="54"/>
    </row>
    <row r="260">
      <c r="B260" s="54"/>
      <c r="D260" s="54"/>
    </row>
    <row r="261">
      <c r="B261" s="54"/>
      <c r="D261" s="54"/>
    </row>
    <row r="262">
      <c r="B262" s="54"/>
      <c r="D262" s="54"/>
    </row>
    <row r="263">
      <c r="B263" s="54"/>
      <c r="D263" s="54"/>
    </row>
    <row r="264">
      <c r="B264" s="54"/>
      <c r="D264" s="54"/>
    </row>
    <row r="265">
      <c r="B265" s="54"/>
      <c r="D265" s="54"/>
    </row>
    <row r="266">
      <c r="B266" s="54"/>
      <c r="D266" s="54"/>
    </row>
    <row r="267">
      <c r="B267" s="54"/>
      <c r="D267" s="54"/>
    </row>
    <row r="268">
      <c r="B268" s="54"/>
      <c r="D268" s="54"/>
    </row>
    <row r="269">
      <c r="B269" s="54"/>
      <c r="D269" s="54"/>
    </row>
    <row r="270">
      <c r="B270" s="54"/>
      <c r="D270" s="54"/>
    </row>
    <row r="271">
      <c r="B271" s="54"/>
      <c r="D271" s="54"/>
    </row>
    <row r="272">
      <c r="B272" s="54"/>
      <c r="D272" s="54"/>
    </row>
    <row r="273">
      <c r="B273" s="54"/>
      <c r="D273" s="54"/>
    </row>
    <row r="274">
      <c r="B274" s="54"/>
      <c r="D274" s="54"/>
    </row>
    <row r="275">
      <c r="B275" s="54"/>
      <c r="D275" s="54"/>
    </row>
    <row r="276">
      <c r="B276" s="54"/>
      <c r="D276" s="54"/>
    </row>
    <row r="277">
      <c r="B277" s="54"/>
      <c r="D277" s="54"/>
    </row>
    <row r="278">
      <c r="B278" s="54"/>
      <c r="D278" s="54"/>
    </row>
    <row r="279">
      <c r="B279" s="54"/>
      <c r="D279" s="54"/>
    </row>
    <row r="280">
      <c r="B280" s="54"/>
      <c r="D280" s="54"/>
    </row>
    <row r="281">
      <c r="B281" s="54"/>
      <c r="D281" s="54"/>
    </row>
    <row r="282">
      <c r="B282" s="54"/>
      <c r="D282" s="54"/>
    </row>
    <row r="283">
      <c r="B283" s="54"/>
      <c r="D283" s="54"/>
    </row>
    <row r="284">
      <c r="B284" s="54"/>
      <c r="D284" s="54"/>
    </row>
    <row r="285">
      <c r="B285" s="54"/>
      <c r="D285" s="54"/>
    </row>
    <row r="286">
      <c r="B286" s="54"/>
      <c r="D286" s="54"/>
    </row>
    <row r="287">
      <c r="B287" s="54"/>
      <c r="D287" s="54"/>
    </row>
    <row r="288">
      <c r="B288" s="54"/>
      <c r="D288" s="54"/>
    </row>
    <row r="289">
      <c r="B289" s="54"/>
      <c r="D289" s="54"/>
    </row>
    <row r="290">
      <c r="B290" s="54"/>
      <c r="D290" s="54"/>
    </row>
    <row r="291">
      <c r="B291" s="54"/>
      <c r="D291" s="54"/>
    </row>
    <row r="292">
      <c r="B292" s="54"/>
      <c r="D292" s="54"/>
    </row>
    <row r="293">
      <c r="B293" s="54"/>
      <c r="D293" s="54"/>
    </row>
    <row r="294">
      <c r="B294" s="54"/>
      <c r="D294" s="54"/>
    </row>
    <row r="295">
      <c r="B295" s="54"/>
      <c r="D295" s="54"/>
    </row>
    <row r="296">
      <c r="B296" s="54"/>
      <c r="D296" s="54"/>
    </row>
    <row r="297">
      <c r="B297" s="54"/>
      <c r="D297" s="54"/>
    </row>
    <row r="298">
      <c r="B298" s="54"/>
      <c r="D298" s="54"/>
    </row>
    <row r="299">
      <c r="B299" s="54"/>
      <c r="D299" s="54"/>
    </row>
    <row r="300">
      <c r="B300" s="54"/>
      <c r="D300" s="54"/>
    </row>
    <row r="301">
      <c r="B301" s="54"/>
      <c r="D301" s="54"/>
    </row>
    <row r="302">
      <c r="B302" s="54"/>
      <c r="D302" s="54"/>
    </row>
    <row r="303">
      <c r="B303" s="54"/>
      <c r="D303" s="54"/>
    </row>
    <row r="304">
      <c r="B304" s="54"/>
      <c r="D304" s="54"/>
    </row>
    <row r="305">
      <c r="B305" s="54"/>
      <c r="D305" s="54"/>
    </row>
    <row r="306">
      <c r="B306" s="54"/>
      <c r="D306" s="54"/>
    </row>
    <row r="307">
      <c r="B307" s="54"/>
      <c r="D307" s="54"/>
    </row>
    <row r="308">
      <c r="B308" s="54"/>
      <c r="D308" s="54"/>
    </row>
    <row r="309">
      <c r="B309" s="54"/>
      <c r="D309" s="54"/>
    </row>
    <row r="310">
      <c r="B310" s="54"/>
      <c r="D310" s="54"/>
    </row>
    <row r="311">
      <c r="B311" s="54"/>
      <c r="D311" s="54"/>
    </row>
    <row r="312">
      <c r="B312" s="54"/>
      <c r="D312" s="54"/>
    </row>
    <row r="313">
      <c r="B313" s="54"/>
      <c r="D313" s="54"/>
    </row>
    <row r="314">
      <c r="B314" s="54"/>
      <c r="D314" s="54"/>
    </row>
    <row r="315">
      <c r="B315" s="54"/>
      <c r="D315" s="54"/>
    </row>
    <row r="316">
      <c r="B316" s="54"/>
      <c r="D316" s="54"/>
    </row>
    <row r="317">
      <c r="B317" s="54"/>
      <c r="D317" s="54"/>
    </row>
    <row r="318">
      <c r="B318" s="54"/>
      <c r="D318" s="54"/>
    </row>
    <row r="319">
      <c r="B319" s="54"/>
      <c r="D319" s="54"/>
    </row>
    <row r="320">
      <c r="B320" s="54"/>
      <c r="D320" s="54"/>
    </row>
    <row r="321">
      <c r="B321" s="54"/>
      <c r="D321" s="54"/>
    </row>
    <row r="322">
      <c r="B322" s="54"/>
      <c r="D322" s="54"/>
    </row>
    <row r="323">
      <c r="B323" s="54"/>
      <c r="D323" s="54"/>
    </row>
    <row r="324">
      <c r="B324" s="54"/>
      <c r="D324" s="54"/>
    </row>
    <row r="325">
      <c r="B325" s="54"/>
      <c r="D325" s="54"/>
    </row>
    <row r="326">
      <c r="B326" s="54"/>
      <c r="D326" s="54"/>
    </row>
    <row r="327">
      <c r="B327" s="54"/>
      <c r="D327" s="54"/>
    </row>
    <row r="328">
      <c r="B328" s="54"/>
      <c r="D328" s="54"/>
    </row>
    <row r="329">
      <c r="B329" s="54"/>
      <c r="D329" s="54"/>
    </row>
    <row r="330">
      <c r="B330" s="54"/>
      <c r="D330" s="54"/>
    </row>
    <row r="331">
      <c r="B331" s="54"/>
      <c r="D331" s="54"/>
    </row>
    <row r="332">
      <c r="B332" s="54"/>
      <c r="D332" s="54"/>
    </row>
    <row r="333">
      <c r="B333" s="54"/>
      <c r="D333" s="54"/>
    </row>
    <row r="334">
      <c r="B334" s="54"/>
      <c r="D334" s="54"/>
    </row>
    <row r="335">
      <c r="B335" s="54"/>
      <c r="D335" s="54"/>
    </row>
    <row r="336">
      <c r="B336" s="54"/>
      <c r="D336" s="54"/>
    </row>
    <row r="337">
      <c r="B337" s="54"/>
      <c r="D337" s="54"/>
    </row>
    <row r="338">
      <c r="B338" s="54"/>
      <c r="D338" s="54"/>
    </row>
    <row r="339">
      <c r="B339" s="54"/>
      <c r="D339" s="54"/>
    </row>
    <row r="340">
      <c r="B340" s="54"/>
      <c r="D340" s="54"/>
    </row>
    <row r="341">
      <c r="B341" s="54"/>
      <c r="D341" s="54"/>
    </row>
    <row r="342">
      <c r="B342" s="54"/>
      <c r="D342" s="54"/>
    </row>
    <row r="343">
      <c r="B343" s="54"/>
      <c r="D343" s="54"/>
    </row>
    <row r="344">
      <c r="B344" s="54"/>
      <c r="D344" s="54"/>
    </row>
    <row r="345">
      <c r="B345" s="54"/>
      <c r="D345" s="54"/>
    </row>
    <row r="346">
      <c r="B346" s="54"/>
      <c r="D346" s="54"/>
    </row>
    <row r="347">
      <c r="B347" s="54"/>
      <c r="D347" s="54"/>
    </row>
    <row r="348">
      <c r="B348" s="54"/>
      <c r="D348" s="54"/>
    </row>
    <row r="349">
      <c r="B349" s="54"/>
      <c r="D349" s="54"/>
    </row>
    <row r="350">
      <c r="B350" s="54"/>
      <c r="D350" s="54"/>
    </row>
    <row r="351">
      <c r="B351" s="54"/>
      <c r="D351" s="54"/>
    </row>
    <row r="352">
      <c r="B352" s="54"/>
      <c r="D352" s="54"/>
    </row>
    <row r="353">
      <c r="B353" s="54"/>
      <c r="D353" s="54"/>
    </row>
    <row r="354">
      <c r="B354" s="54"/>
      <c r="D354" s="54"/>
    </row>
    <row r="355">
      <c r="B355" s="54"/>
      <c r="D355" s="54"/>
    </row>
    <row r="356">
      <c r="B356" s="54"/>
      <c r="D356" s="54"/>
    </row>
    <row r="357">
      <c r="B357" s="54"/>
      <c r="D357" s="54"/>
    </row>
    <row r="358">
      <c r="B358" s="54"/>
      <c r="D358" s="54"/>
    </row>
    <row r="359">
      <c r="B359" s="54"/>
      <c r="D359" s="54"/>
    </row>
    <row r="360">
      <c r="B360" s="54"/>
      <c r="D360" s="54"/>
    </row>
    <row r="361">
      <c r="B361" s="54"/>
      <c r="D361" s="54"/>
    </row>
    <row r="362">
      <c r="B362" s="54"/>
      <c r="D362" s="54"/>
    </row>
    <row r="363">
      <c r="B363" s="54"/>
      <c r="D363" s="54"/>
    </row>
    <row r="364">
      <c r="B364" s="54"/>
      <c r="D364" s="54"/>
    </row>
    <row r="365">
      <c r="B365" s="54"/>
      <c r="D365" s="54"/>
    </row>
    <row r="366">
      <c r="B366" s="54"/>
      <c r="D366" s="54"/>
    </row>
    <row r="367">
      <c r="B367" s="54"/>
      <c r="D367" s="54"/>
    </row>
    <row r="368">
      <c r="B368" s="54"/>
      <c r="D368" s="54"/>
    </row>
    <row r="369">
      <c r="B369" s="54"/>
      <c r="D369" s="54"/>
    </row>
    <row r="370">
      <c r="B370" s="54"/>
      <c r="D370" s="54"/>
    </row>
    <row r="371">
      <c r="B371" s="54"/>
      <c r="D371" s="54"/>
    </row>
    <row r="372">
      <c r="B372" s="54"/>
      <c r="D372" s="54"/>
    </row>
    <row r="373">
      <c r="B373" s="54"/>
      <c r="D373" s="54"/>
    </row>
    <row r="374">
      <c r="B374" s="54"/>
      <c r="D374" s="54"/>
    </row>
    <row r="375">
      <c r="B375" s="54"/>
      <c r="D375" s="54"/>
    </row>
    <row r="376">
      <c r="B376" s="54"/>
      <c r="D376" s="54"/>
    </row>
    <row r="377">
      <c r="B377" s="54"/>
      <c r="D377" s="54"/>
    </row>
    <row r="378">
      <c r="B378" s="54"/>
      <c r="D378" s="54"/>
    </row>
    <row r="379">
      <c r="B379" s="54"/>
      <c r="D379" s="54"/>
    </row>
    <row r="380">
      <c r="B380" s="54"/>
      <c r="D380" s="54"/>
    </row>
    <row r="381">
      <c r="B381" s="54"/>
      <c r="D381" s="54"/>
    </row>
    <row r="382">
      <c r="B382" s="54"/>
      <c r="D382" s="54"/>
    </row>
    <row r="383">
      <c r="B383" s="54"/>
      <c r="D383" s="54"/>
    </row>
    <row r="384">
      <c r="B384" s="54"/>
      <c r="D384" s="54"/>
    </row>
    <row r="385">
      <c r="B385" s="54"/>
      <c r="D385" s="54"/>
    </row>
    <row r="386">
      <c r="B386" s="54"/>
      <c r="D386" s="54"/>
    </row>
    <row r="387">
      <c r="B387" s="54"/>
      <c r="D387" s="54"/>
    </row>
    <row r="388">
      <c r="B388" s="54"/>
      <c r="D388" s="54"/>
    </row>
    <row r="389">
      <c r="B389" s="54"/>
      <c r="D389" s="54"/>
    </row>
    <row r="390">
      <c r="B390" s="54"/>
      <c r="D390" s="54"/>
    </row>
    <row r="391">
      <c r="B391" s="54"/>
      <c r="D391" s="54"/>
    </row>
    <row r="392">
      <c r="B392" s="54"/>
      <c r="D392" s="54"/>
    </row>
    <row r="393">
      <c r="B393" s="54"/>
      <c r="D393" s="54"/>
    </row>
    <row r="394">
      <c r="B394" s="54"/>
      <c r="D394" s="54"/>
    </row>
    <row r="395">
      <c r="B395" s="54"/>
      <c r="D395" s="54"/>
    </row>
    <row r="396">
      <c r="B396" s="54"/>
      <c r="D396" s="54"/>
    </row>
    <row r="397">
      <c r="B397" s="54"/>
      <c r="D397" s="54"/>
    </row>
    <row r="398">
      <c r="B398" s="54"/>
      <c r="D398" s="54"/>
    </row>
    <row r="399">
      <c r="B399" s="54"/>
      <c r="D399" s="54"/>
    </row>
    <row r="400">
      <c r="B400" s="54"/>
      <c r="D400" s="54"/>
    </row>
    <row r="401">
      <c r="B401" s="54"/>
      <c r="D401" s="54"/>
    </row>
    <row r="402">
      <c r="B402" s="54"/>
      <c r="D402" s="54"/>
    </row>
    <row r="403">
      <c r="B403" s="54"/>
      <c r="D403" s="54"/>
    </row>
    <row r="404">
      <c r="B404" s="54"/>
      <c r="D404" s="54"/>
    </row>
    <row r="405">
      <c r="B405" s="54"/>
      <c r="D405" s="54"/>
    </row>
    <row r="406">
      <c r="B406" s="54"/>
      <c r="D406" s="54"/>
    </row>
    <row r="407">
      <c r="B407" s="54"/>
      <c r="D407" s="54"/>
    </row>
    <row r="408">
      <c r="B408" s="54"/>
      <c r="D408" s="54"/>
    </row>
    <row r="409">
      <c r="B409" s="54"/>
      <c r="D409" s="54"/>
    </row>
    <row r="410">
      <c r="B410" s="54"/>
      <c r="D410" s="54"/>
    </row>
    <row r="411">
      <c r="B411" s="54"/>
      <c r="D411" s="54"/>
    </row>
    <row r="412">
      <c r="B412" s="54"/>
      <c r="D412" s="54"/>
    </row>
    <row r="413">
      <c r="B413" s="54"/>
      <c r="D413" s="54"/>
    </row>
    <row r="414">
      <c r="B414" s="54"/>
      <c r="D414" s="54"/>
    </row>
    <row r="415">
      <c r="B415" s="54"/>
      <c r="D415" s="54"/>
    </row>
    <row r="416">
      <c r="B416" s="54"/>
      <c r="D416" s="54"/>
    </row>
    <row r="417">
      <c r="B417" s="54"/>
      <c r="D417" s="54"/>
    </row>
    <row r="418">
      <c r="B418" s="54"/>
      <c r="D418" s="54"/>
    </row>
    <row r="419">
      <c r="B419" s="54"/>
      <c r="D419" s="54"/>
    </row>
    <row r="420">
      <c r="B420" s="54"/>
      <c r="D420" s="54"/>
    </row>
    <row r="421">
      <c r="B421" s="54"/>
      <c r="D421" s="54"/>
    </row>
    <row r="422">
      <c r="B422" s="54"/>
      <c r="D422" s="54"/>
    </row>
    <row r="423">
      <c r="B423" s="54"/>
      <c r="D423" s="54"/>
    </row>
    <row r="424">
      <c r="B424" s="54"/>
      <c r="D424" s="54"/>
    </row>
    <row r="425">
      <c r="B425" s="54"/>
      <c r="D425" s="54"/>
    </row>
    <row r="426">
      <c r="B426" s="54"/>
      <c r="D426" s="54"/>
    </row>
    <row r="427">
      <c r="B427" s="54"/>
      <c r="D427" s="54"/>
    </row>
    <row r="428">
      <c r="B428" s="54"/>
      <c r="D428" s="54"/>
    </row>
    <row r="429">
      <c r="B429" s="54"/>
      <c r="D429" s="54"/>
    </row>
    <row r="430">
      <c r="B430" s="54"/>
      <c r="D430" s="54"/>
    </row>
    <row r="431">
      <c r="B431" s="54"/>
      <c r="D431" s="54"/>
    </row>
    <row r="432">
      <c r="B432" s="54"/>
      <c r="D432" s="54"/>
    </row>
    <row r="433">
      <c r="B433" s="54"/>
      <c r="D433" s="54"/>
    </row>
    <row r="434">
      <c r="B434" s="54"/>
      <c r="D434" s="54"/>
    </row>
    <row r="435">
      <c r="B435" s="54"/>
      <c r="D435" s="54"/>
    </row>
    <row r="436">
      <c r="B436" s="54"/>
      <c r="D436" s="54"/>
    </row>
    <row r="437">
      <c r="B437" s="54"/>
      <c r="D437" s="54"/>
    </row>
    <row r="438">
      <c r="B438" s="54"/>
      <c r="D438" s="54"/>
    </row>
    <row r="439">
      <c r="B439" s="54"/>
      <c r="D439" s="54"/>
    </row>
    <row r="440">
      <c r="B440" s="54"/>
      <c r="D440" s="54"/>
    </row>
    <row r="441">
      <c r="B441" s="54"/>
      <c r="D441" s="54"/>
    </row>
    <row r="442">
      <c r="B442" s="54"/>
      <c r="D442" s="54"/>
    </row>
    <row r="443">
      <c r="B443" s="54"/>
      <c r="D443" s="54"/>
    </row>
    <row r="444">
      <c r="B444" s="54"/>
      <c r="D444" s="54"/>
    </row>
    <row r="445">
      <c r="B445" s="54"/>
      <c r="D445" s="54"/>
    </row>
    <row r="446">
      <c r="B446" s="54"/>
      <c r="D446" s="54"/>
    </row>
    <row r="447">
      <c r="B447" s="54"/>
      <c r="D447" s="54"/>
    </row>
    <row r="448">
      <c r="B448" s="54"/>
      <c r="D448" s="54"/>
    </row>
    <row r="449">
      <c r="B449" s="54"/>
      <c r="D449" s="54"/>
    </row>
    <row r="450">
      <c r="B450" s="54"/>
      <c r="D450" s="54"/>
    </row>
    <row r="451">
      <c r="B451" s="54"/>
      <c r="D451" s="54"/>
    </row>
    <row r="452">
      <c r="B452" s="54"/>
      <c r="D452" s="54"/>
    </row>
    <row r="453">
      <c r="B453" s="54"/>
      <c r="D453" s="54"/>
    </row>
    <row r="454">
      <c r="B454" s="54"/>
      <c r="D454" s="54"/>
    </row>
    <row r="455">
      <c r="B455" s="54"/>
      <c r="D455" s="54"/>
    </row>
    <row r="456">
      <c r="B456" s="54"/>
      <c r="D456" s="54"/>
    </row>
    <row r="457">
      <c r="B457" s="54"/>
      <c r="D457" s="54"/>
    </row>
    <row r="458">
      <c r="B458" s="54"/>
      <c r="D458" s="54"/>
    </row>
    <row r="459">
      <c r="B459" s="54"/>
      <c r="D459" s="54"/>
    </row>
    <row r="460">
      <c r="B460" s="54"/>
      <c r="D460" s="54"/>
    </row>
    <row r="461">
      <c r="B461" s="54"/>
      <c r="D461" s="54"/>
    </row>
    <row r="462">
      <c r="B462" s="54"/>
      <c r="D462" s="54"/>
    </row>
    <row r="463">
      <c r="B463" s="54"/>
      <c r="D463" s="54"/>
    </row>
    <row r="464">
      <c r="B464" s="54"/>
      <c r="D464" s="54"/>
    </row>
    <row r="465">
      <c r="B465" s="54"/>
      <c r="D465" s="54"/>
    </row>
    <row r="466">
      <c r="B466" s="54"/>
      <c r="D466" s="54"/>
    </row>
    <row r="467">
      <c r="B467" s="54"/>
      <c r="D467" s="54"/>
    </row>
    <row r="468">
      <c r="B468" s="54"/>
      <c r="D468" s="54"/>
    </row>
    <row r="469">
      <c r="B469" s="54"/>
      <c r="D469" s="54"/>
    </row>
    <row r="470">
      <c r="B470" s="54"/>
      <c r="D470" s="54"/>
    </row>
    <row r="471">
      <c r="B471" s="54"/>
      <c r="D471" s="54"/>
    </row>
    <row r="472">
      <c r="B472" s="54"/>
      <c r="D472" s="54"/>
    </row>
    <row r="473">
      <c r="B473" s="54"/>
      <c r="D473" s="54"/>
    </row>
    <row r="474">
      <c r="B474" s="54"/>
      <c r="D474" s="54"/>
    </row>
    <row r="475">
      <c r="B475" s="54"/>
      <c r="D475" s="54"/>
    </row>
    <row r="476">
      <c r="B476" s="54"/>
      <c r="D476" s="54"/>
    </row>
    <row r="477">
      <c r="B477" s="54"/>
      <c r="D477" s="54"/>
    </row>
    <row r="478">
      <c r="B478" s="54"/>
      <c r="D478" s="54"/>
    </row>
    <row r="479">
      <c r="B479" s="54"/>
      <c r="D479" s="54"/>
    </row>
    <row r="480">
      <c r="B480" s="54"/>
      <c r="D480" s="54"/>
    </row>
    <row r="481">
      <c r="B481" s="54"/>
      <c r="D481" s="54"/>
    </row>
    <row r="482">
      <c r="B482" s="54"/>
      <c r="D482" s="54"/>
    </row>
    <row r="483">
      <c r="B483" s="54"/>
      <c r="D483" s="54"/>
    </row>
    <row r="484">
      <c r="B484" s="54"/>
      <c r="D484" s="54"/>
    </row>
    <row r="485">
      <c r="B485" s="54"/>
      <c r="D485" s="54"/>
    </row>
    <row r="486">
      <c r="B486" s="54"/>
      <c r="D486" s="54"/>
    </row>
    <row r="487">
      <c r="B487" s="54"/>
      <c r="D487" s="54"/>
    </row>
    <row r="488">
      <c r="B488" s="54"/>
      <c r="D488" s="54"/>
    </row>
    <row r="489">
      <c r="B489" s="54"/>
      <c r="D489" s="54"/>
    </row>
    <row r="490">
      <c r="B490" s="54"/>
      <c r="D490" s="54"/>
    </row>
    <row r="491">
      <c r="B491" s="54"/>
      <c r="D491" s="54"/>
    </row>
    <row r="492">
      <c r="B492" s="54"/>
      <c r="D492" s="54"/>
    </row>
    <row r="493">
      <c r="B493" s="54"/>
      <c r="D493" s="54"/>
    </row>
    <row r="494">
      <c r="B494" s="54"/>
      <c r="D494" s="54"/>
    </row>
    <row r="495">
      <c r="B495" s="54"/>
      <c r="D495" s="54"/>
    </row>
    <row r="496">
      <c r="B496" s="54"/>
      <c r="D496" s="54"/>
    </row>
    <row r="497">
      <c r="B497" s="54"/>
      <c r="D497" s="54"/>
    </row>
    <row r="498">
      <c r="B498" s="54"/>
      <c r="D498" s="54"/>
    </row>
    <row r="499">
      <c r="B499" s="54"/>
      <c r="D499" s="54"/>
    </row>
    <row r="500">
      <c r="B500" s="54"/>
      <c r="D500" s="54"/>
    </row>
    <row r="501">
      <c r="B501" s="54"/>
      <c r="D501" s="54"/>
    </row>
    <row r="502">
      <c r="B502" s="54"/>
      <c r="D502" s="54"/>
    </row>
    <row r="503">
      <c r="B503" s="54"/>
      <c r="D503" s="54"/>
    </row>
    <row r="504">
      <c r="B504" s="54"/>
      <c r="D504" s="54"/>
    </row>
    <row r="505">
      <c r="B505" s="54"/>
      <c r="D505" s="54"/>
    </row>
    <row r="506">
      <c r="B506" s="54"/>
      <c r="D506" s="54"/>
    </row>
    <row r="507">
      <c r="B507" s="54"/>
      <c r="D507" s="54"/>
    </row>
    <row r="508">
      <c r="B508" s="54"/>
      <c r="D508" s="54"/>
    </row>
    <row r="509">
      <c r="B509" s="54"/>
      <c r="D509" s="54"/>
    </row>
    <row r="510">
      <c r="B510" s="54"/>
      <c r="D510" s="54"/>
    </row>
    <row r="511">
      <c r="B511" s="54"/>
      <c r="D511" s="54"/>
    </row>
    <row r="512">
      <c r="B512" s="54"/>
      <c r="D512" s="54"/>
    </row>
    <row r="513">
      <c r="B513" s="54"/>
      <c r="D513" s="54"/>
    </row>
    <row r="514">
      <c r="B514" s="54"/>
      <c r="D514" s="54"/>
    </row>
    <row r="515">
      <c r="B515" s="54"/>
      <c r="D515" s="54"/>
    </row>
    <row r="516">
      <c r="B516" s="54"/>
      <c r="D516" s="54"/>
    </row>
    <row r="517">
      <c r="B517" s="54"/>
      <c r="D517" s="54"/>
    </row>
    <row r="518">
      <c r="B518" s="54"/>
      <c r="D518" s="54"/>
    </row>
    <row r="519">
      <c r="B519" s="54"/>
      <c r="D519" s="54"/>
    </row>
    <row r="520">
      <c r="B520" s="54"/>
      <c r="D520" s="54"/>
    </row>
    <row r="521">
      <c r="B521" s="54"/>
      <c r="D521" s="54"/>
    </row>
    <row r="522">
      <c r="B522" s="54"/>
      <c r="D522" s="54"/>
    </row>
    <row r="523">
      <c r="B523" s="54"/>
      <c r="D523" s="54"/>
    </row>
    <row r="524">
      <c r="B524" s="54"/>
      <c r="D524" s="54"/>
    </row>
    <row r="525">
      <c r="B525" s="54"/>
      <c r="D525" s="54"/>
    </row>
    <row r="526">
      <c r="B526" s="54"/>
      <c r="D526" s="54"/>
    </row>
    <row r="527">
      <c r="B527" s="54"/>
      <c r="D527" s="54"/>
    </row>
    <row r="528">
      <c r="B528" s="54"/>
      <c r="D528" s="54"/>
    </row>
    <row r="529">
      <c r="B529" s="54"/>
      <c r="D529" s="54"/>
    </row>
    <row r="530">
      <c r="B530" s="54"/>
      <c r="D530" s="54"/>
    </row>
    <row r="531">
      <c r="B531" s="54"/>
      <c r="D531" s="54"/>
    </row>
    <row r="532">
      <c r="B532" s="54"/>
      <c r="D532" s="54"/>
    </row>
    <row r="533">
      <c r="B533" s="54"/>
      <c r="D533" s="54"/>
    </row>
    <row r="534">
      <c r="B534" s="54"/>
      <c r="D534" s="54"/>
    </row>
    <row r="535">
      <c r="B535" s="54"/>
      <c r="D535" s="54"/>
    </row>
    <row r="536">
      <c r="B536" s="54"/>
      <c r="D536" s="54"/>
    </row>
    <row r="537">
      <c r="B537" s="54"/>
      <c r="D537" s="54"/>
    </row>
    <row r="538">
      <c r="B538" s="54"/>
      <c r="D538" s="54"/>
    </row>
    <row r="539">
      <c r="B539" s="54"/>
      <c r="D539" s="54"/>
    </row>
    <row r="540">
      <c r="B540" s="54"/>
      <c r="D540" s="54"/>
    </row>
    <row r="541">
      <c r="B541" s="54"/>
      <c r="D541" s="54"/>
    </row>
    <row r="542">
      <c r="B542" s="54"/>
      <c r="D542" s="54"/>
    </row>
    <row r="543">
      <c r="B543" s="54"/>
      <c r="D543" s="54"/>
    </row>
    <row r="544">
      <c r="B544" s="54"/>
      <c r="D544" s="54"/>
    </row>
    <row r="545">
      <c r="B545" s="54"/>
      <c r="D545" s="54"/>
    </row>
    <row r="546">
      <c r="B546" s="54"/>
      <c r="D546" s="54"/>
    </row>
    <row r="547">
      <c r="B547" s="54"/>
      <c r="D547" s="54"/>
    </row>
    <row r="548">
      <c r="B548" s="54"/>
      <c r="D548" s="54"/>
    </row>
    <row r="549">
      <c r="B549" s="54"/>
      <c r="D549" s="54"/>
    </row>
    <row r="550">
      <c r="B550" s="54"/>
      <c r="D550" s="54"/>
    </row>
    <row r="551">
      <c r="B551" s="54"/>
      <c r="D551" s="54"/>
    </row>
    <row r="552">
      <c r="B552" s="54"/>
      <c r="D552" s="54"/>
    </row>
    <row r="553">
      <c r="B553" s="54"/>
      <c r="D553" s="54"/>
    </row>
    <row r="554">
      <c r="B554" s="54"/>
      <c r="D554" s="54"/>
    </row>
    <row r="555">
      <c r="B555" s="54"/>
      <c r="D555" s="54"/>
    </row>
    <row r="556">
      <c r="B556" s="54"/>
      <c r="D556" s="54"/>
    </row>
    <row r="557">
      <c r="B557" s="54"/>
      <c r="D557" s="54"/>
    </row>
    <row r="558">
      <c r="B558" s="54"/>
      <c r="D558" s="54"/>
    </row>
    <row r="559">
      <c r="B559" s="54"/>
      <c r="D559" s="54"/>
    </row>
    <row r="560">
      <c r="B560" s="54"/>
      <c r="D560" s="54"/>
    </row>
    <row r="561">
      <c r="B561" s="54"/>
      <c r="D561" s="54"/>
    </row>
    <row r="562">
      <c r="B562" s="54"/>
      <c r="D562" s="54"/>
    </row>
    <row r="563">
      <c r="B563" s="54"/>
      <c r="D563" s="54"/>
    </row>
    <row r="564">
      <c r="B564" s="54"/>
      <c r="D564" s="54"/>
    </row>
    <row r="565">
      <c r="B565" s="54"/>
      <c r="D565" s="54"/>
    </row>
    <row r="566">
      <c r="B566" s="54"/>
      <c r="D566" s="54"/>
    </row>
    <row r="567">
      <c r="B567" s="54"/>
      <c r="D567" s="54"/>
    </row>
    <row r="568">
      <c r="B568" s="54"/>
      <c r="D568" s="54"/>
    </row>
    <row r="569">
      <c r="B569" s="54"/>
      <c r="D569" s="54"/>
    </row>
    <row r="570">
      <c r="B570" s="54"/>
      <c r="D570" s="54"/>
    </row>
    <row r="571">
      <c r="B571" s="54"/>
      <c r="D571" s="54"/>
    </row>
    <row r="572">
      <c r="B572" s="54"/>
      <c r="D572" s="54"/>
    </row>
    <row r="573">
      <c r="B573" s="54"/>
      <c r="D573" s="54"/>
    </row>
    <row r="574">
      <c r="B574" s="54"/>
      <c r="D574" s="54"/>
    </row>
    <row r="575">
      <c r="B575" s="54"/>
      <c r="D575" s="54"/>
    </row>
    <row r="576">
      <c r="B576" s="54"/>
      <c r="D576" s="54"/>
    </row>
    <row r="577">
      <c r="B577" s="54"/>
      <c r="D577" s="54"/>
    </row>
    <row r="578">
      <c r="B578" s="54"/>
      <c r="D578" s="54"/>
    </row>
    <row r="579">
      <c r="B579" s="54"/>
      <c r="D579" s="54"/>
    </row>
    <row r="580">
      <c r="B580" s="54"/>
      <c r="D580" s="54"/>
    </row>
    <row r="581">
      <c r="B581" s="54"/>
      <c r="D581" s="54"/>
    </row>
    <row r="582">
      <c r="B582" s="54"/>
      <c r="D582" s="54"/>
    </row>
    <row r="583">
      <c r="B583" s="54"/>
      <c r="D583" s="54"/>
    </row>
    <row r="584">
      <c r="B584" s="54"/>
      <c r="D584" s="54"/>
    </row>
    <row r="585">
      <c r="B585" s="54"/>
      <c r="D585" s="54"/>
    </row>
    <row r="586">
      <c r="B586" s="54"/>
      <c r="D586" s="54"/>
    </row>
    <row r="587">
      <c r="B587" s="54"/>
      <c r="D587" s="54"/>
    </row>
    <row r="588">
      <c r="B588" s="54"/>
      <c r="D588" s="54"/>
    </row>
    <row r="589">
      <c r="B589" s="54"/>
      <c r="D589" s="54"/>
    </row>
    <row r="590">
      <c r="B590" s="54"/>
      <c r="D590" s="54"/>
    </row>
    <row r="591">
      <c r="B591" s="54"/>
      <c r="D591" s="54"/>
    </row>
    <row r="592">
      <c r="B592" s="54"/>
      <c r="D592" s="54"/>
    </row>
    <row r="593">
      <c r="B593" s="54"/>
      <c r="D593" s="54"/>
    </row>
    <row r="594">
      <c r="B594" s="54"/>
      <c r="D594" s="54"/>
    </row>
    <row r="595">
      <c r="B595" s="54"/>
      <c r="D595" s="54"/>
    </row>
    <row r="596">
      <c r="B596" s="54"/>
      <c r="D596" s="54"/>
    </row>
    <row r="597">
      <c r="B597" s="54"/>
      <c r="D597" s="54"/>
    </row>
    <row r="598">
      <c r="B598" s="54"/>
      <c r="D598" s="54"/>
    </row>
    <row r="599">
      <c r="B599" s="54"/>
      <c r="D599" s="54"/>
    </row>
    <row r="600">
      <c r="B600" s="54"/>
      <c r="D600" s="54"/>
    </row>
    <row r="601">
      <c r="B601" s="54"/>
      <c r="D601" s="54"/>
    </row>
    <row r="602">
      <c r="B602" s="54"/>
      <c r="D602" s="54"/>
    </row>
    <row r="603">
      <c r="B603" s="54"/>
      <c r="D603" s="54"/>
    </row>
    <row r="604">
      <c r="B604" s="54"/>
      <c r="D604" s="54"/>
    </row>
    <row r="605">
      <c r="B605" s="54"/>
      <c r="D605" s="54"/>
    </row>
    <row r="606">
      <c r="B606" s="54"/>
      <c r="D606" s="54"/>
    </row>
    <row r="607">
      <c r="B607" s="54"/>
      <c r="D607" s="54"/>
    </row>
    <row r="608">
      <c r="B608" s="54"/>
      <c r="D608" s="54"/>
    </row>
    <row r="609">
      <c r="B609" s="54"/>
      <c r="D609" s="54"/>
    </row>
    <row r="610">
      <c r="B610" s="54"/>
      <c r="D610" s="54"/>
    </row>
    <row r="611">
      <c r="B611" s="54"/>
      <c r="D611" s="54"/>
    </row>
    <row r="612">
      <c r="B612" s="54"/>
      <c r="D612" s="54"/>
    </row>
    <row r="613">
      <c r="B613" s="54"/>
      <c r="D613" s="54"/>
    </row>
    <row r="614">
      <c r="B614" s="54"/>
      <c r="D614" s="54"/>
    </row>
    <row r="615">
      <c r="B615" s="54"/>
      <c r="D615" s="54"/>
    </row>
    <row r="616">
      <c r="B616" s="54"/>
      <c r="D616" s="54"/>
    </row>
    <row r="617">
      <c r="B617" s="54"/>
      <c r="D617" s="54"/>
    </row>
    <row r="618">
      <c r="B618" s="54"/>
      <c r="D618" s="54"/>
    </row>
    <row r="619">
      <c r="B619" s="54"/>
      <c r="D619" s="54"/>
    </row>
    <row r="620">
      <c r="B620" s="54"/>
      <c r="D620" s="54"/>
    </row>
    <row r="621">
      <c r="B621" s="54"/>
      <c r="D621" s="54"/>
    </row>
    <row r="622">
      <c r="B622" s="54"/>
      <c r="D622" s="54"/>
    </row>
    <row r="623">
      <c r="B623" s="54"/>
      <c r="D623" s="54"/>
    </row>
    <row r="624">
      <c r="B624" s="54"/>
      <c r="D624" s="54"/>
    </row>
    <row r="625">
      <c r="B625" s="54"/>
      <c r="D625" s="54"/>
    </row>
    <row r="626">
      <c r="B626" s="54"/>
      <c r="D626" s="54"/>
    </row>
    <row r="627">
      <c r="B627" s="54"/>
      <c r="D627" s="54"/>
    </row>
    <row r="628">
      <c r="B628" s="54"/>
      <c r="D628" s="54"/>
    </row>
    <row r="629">
      <c r="B629" s="54"/>
      <c r="D629" s="54"/>
    </row>
    <row r="630">
      <c r="B630" s="54"/>
      <c r="D630" s="54"/>
    </row>
    <row r="631">
      <c r="B631" s="54"/>
      <c r="D631" s="54"/>
    </row>
    <row r="632">
      <c r="B632" s="54"/>
      <c r="D632" s="54"/>
    </row>
    <row r="633">
      <c r="B633" s="54"/>
      <c r="D633" s="54"/>
    </row>
    <row r="634">
      <c r="B634" s="54"/>
      <c r="D634" s="54"/>
    </row>
    <row r="635">
      <c r="B635" s="54"/>
      <c r="D635" s="54"/>
    </row>
    <row r="636">
      <c r="B636" s="54"/>
      <c r="D636" s="54"/>
    </row>
    <row r="637">
      <c r="B637" s="54"/>
      <c r="D637" s="54"/>
    </row>
    <row r="638">
      <c r="B638" s="54"/>
      <c r="D638" s="54"/>
    </row>
    <row r="639">
      <c r="B639" s="54"/>
      <c r="D639" s="54"/>
    </row>
    <row r="640">
      <c r="B640" s="54"/>
      <c r="D640" s="54"/>
    </row>
    <row r="641">
      <c r="B641" s="54"/>
      <c r="D641" s="54"/>
    </row>
    <row r="642">
      <c r="B642" s="54"/>
      <c r="D642" s="54"/>
    </row>
    <row r="643">
      <c r="B643" s="54"/>
      <c r="D643" s="54"/>
    </row>
    <row r="644">
      <c r="B644" s="54"/>
      <c r="D644" s="54"/>
    </row>
    <row r="645">
      <c r="B645" s="54"/>
      <c r="D645" s="54"/>
    </row>
    <row r="646">
      <c r="B646" s="54"/>
      <c r="D646" s="54"/>
    </row>
    <row r="647">
      <c r="B647" s="54"/>
      <c r="D647" s="54"/>
    </row>
    <row r="648">
      <c r="B648" s="54"/>
      <c r="D648" s="54"/>
    </row>
    <row r="649">
      <c r="B649" s="54"/>
      <c r="D649" s="54"/>
    </row>
    <row r="650">
      <c r="B650" s="54"/>
      <c r="D650" s="54"/>
    </row>
    <row r="651">
      <c r="B651" s="54"/>
      <c r="D651" s="54"/>
    </row>
    <row r="652">
      <c r="B652" s="54"/>
      <c r="D652" s="54"/>
    </row>
    <row r="653">
      <c r="B653" s="54"/>
      <c r="D653" s="54"/>
    </row>
    <row r="654">
      <c r="B654" s="54"/>
      <c r="D654" s="54"/>
    </row>
    <row r="655">
      <c r="B655" s="54"/>
      <c r="D655" s="54"/>
    </row>
    <row r="656">
      <c r="B656" s="54"/>
      <c r="D656" s="54"/>
    </row>
    <row r="657">
      <c r="B657" s="54"/>
      <c r="D657" s="54"/>
    </row>
    <row r="658">
      <c r="B658" s="54"/>
      <c r="D658" s="54"/>
    </row>
    <row r="659">
      <c r="B659" s="54"/>
      <c r="D659" s="54"/>
    </row>
    <row r="660">
      <c r="B660" s="54"/>
      <c r="D660" s="54"/>
    </row>
    <row r="661">
      <c r="B661" s="54"/>
      <c r="D661" s="54"/>
    </row>
    <row r="662">
      <c r="B662" s="54"/>
      <c r="D662" s="54"/>
    </row>
    <row r="663">
      <c r="B663" s="54"/>
      <c r="D663" s="54"/>
    </row>
    <row r="664">
      <c r="B664" s="54"/>
      <c r="D664" s="54"/>
    </row>
    <row r="665">
      <c r="B665" s="54"/>
      <c r="D665" s="54"/>
    </row>
    <row r="666">
      <c r="B666" s="54"/>
      <c r="D666" s="54"/>
    </row>
    <row r="667">
      <c r="B667" s="54"/>
      <c r="D667" s="54"/>
    </row>
    <row r="668">
      <c r="B668" s="54"/>
      <c r="D668" s="54"/>
    </row>
    <row r="669">
      <c r="B669" s="54"/>
      <c r="D669" s="54"/>
    </row>
    <row r="670">
      <c r="B670" s="54"/>
      <c r="D670" s="54"/>
    </row>
    <row r="671">
      <c r="B671" s="54"/>
      <c r="D671" s="54"/>
    </row>
    <row r="672">
      <c r="B672" s="54"/>
      <c r="D672" s="54"/>
    </row>
    <row r="673">
      <c r="B673" s="54"/>
      <c r="D673" s="54"/>
    </row>
    <row r="674">
      <c r="B674" s="54"/>
      <c r="D674" s="54"/>
    </row>
    <row r="675">
      <c r="B675" s="54"/>
      <c r="D675" s="54"/>
    </row>
    <row r="676">
      <c r="B676" s="54"/>
      <c r="D676" s="54"/>
    </row>
    <row r="677">
      <c r="B677" s="54"/>
      <c r="D677" s="54"/>
    </row>
    <row r="678">
      <c r="B678" s="54"/>
      <c r="D678" s="54"/>
    </row>
    <row r="679">
      <c r="B679" s="54"/>
      <c r="D679" s="54"/>
    </row>
    <row r="680">
      <c r="B680" s="54"/>
      <c r="D680" s="54"/>
    </row>
    <row r="681">
      <c r="B681" s="54"/>
      <c r="D681" s="54"/>
    </row>
    <row r="682">
      <c r="B682" s="54"/>
      <c r="D682" s="54"/>
    </row>
    <row r="683">
      <c r="B683" s="54"/>
      <c r="D683" s="54"/>
    </row>
    <row r="684">
      <c r="B684" s="54"/>
      <c r="D684" s="54"/>
    </row>
    <row r="685">
      <c r="B685" s="54"/>
      <c r="D685" s="54"/>
    </row>
    <row r="686">
      <c r="B686" s="54"/>
      <c r="D686" s="54"/>
    </row>
    <row r="687">
      <c r="B687" s="54"/>
      <c r="D687" s="54"/>
    </row>
    <row r="688">
      <c r="B688" s="54"/>
      <c r="D688" s="54"/>
    </row>
    <row r="689">
      <c r="B689" s="54"/>
      <c r="D689" s="54"/>
    </row>
    <row r="690">
      <c r="B690" s="54"/>
      <c r="D690" s="54"/>
    </row>
    <row r="691">
      <c r="B691" s="54"/>
      <c r="D691" s="54"/>
    </row>
    <row r="692">
      <c r="B692" s="54"/>
      <c r="D692" s="54"/>
    </row>
    <row r="693">
      <c r="B693" s="54"/>
      <c r="D693" s="54"/>
    </row>
    <row r="694">
      <c r="B694" s="54"/>
      <c r="D694" s="54"/>
    </row>
    <row r="695">
      <c r="B695" s="54"/>
      <c r="D695" s="54"/>
    </row>
    <row r="696">
      <c r="B696" s="54"/>
      <c r="D696" s="54"/>
    </row>
    <row r="697">
      <c r="B697" s="54"/>
      <c r="D697" s="54"/>
    </row>
    <row r="698">
      <c r="B698" s="54"/>
      <c r="D698" s="54"/>
    </row>
    <row r="699">
      <c r="B699" s="54"/>
      <c r="D699" s="54"/>
    </row>
    <row r="700">
      <c r="B700" s="54"/>
      <c r="D700" s="54"/>
    </row>
    <row r="701">
      <c r="B701" s="54"/>
      <c r="D701" s="54"/>
    </row>
    <row r="702">
      <c r="B702" s="54"/>
      <c r="D702" s="54"/>
    </row>
    <row r="703">
      <c r="B703" s="54"/>
      <c r="D703" s="54"/>
    </row>
    <row r="704">
      <c r="B704" s="54"/>
      <c r="D704" s="54"/>
    </row>
    <row r="705">
      <c r="B705" s="54"/>
      <c r="D705" s="54"/>
    </row>
    <row r="706">
      <c r="B706" s="54"/>
      <c r="D706" s="54"/>
    </row>
    <row r="707">
      <c r="B707" s="54"/>
      <c r="D707" s="54"/>
    </row>
    <row r="708">
      <c r="B708" s="54"/>
      <c r="D708" s="54"/>
    </row>
    <row r="709">
      <c r="B709" s="54"/>
      <c r="D709" s="54"/>
    </row>
    <row r="710">
      <c r="B710" s="54"/>
      <c r="D710" s="54"/>
    </row>
    <row r="711">
      <c r="B711" s="54"/>
      <c r="D711" s="54"/>
    </row>
    <row r="712">
      <c r="B712" s="54"/>
      <c r="D712" s="54"/>
    </row>
    <row r="713">
      <c r="B713" s="54"/>
      <c r="D713" s="54"/>
    </row>
    <row r="714">
      <c r="B714" s="54"/>
      <c r="D714" s="54"/>
    </row>
    <row r="715">
      <c r="B715" s="54"/>
      <c r="D715" s="54"/>
    </row>
    <row r="716">
      <c r="B716" s="54"/>
      <c r="D716" s="54"/>
    </row>
    <row r="717">
      <c r="B717" s="54"/>
      <c r="D717" s="54"/>
    </row>
    <row r="718">
      <c r="B718" s="54"/>
      <c r="D718" s="54"/>
    </row>
    <row r="719">
      <c r="B719" s="54"/>
      <c r="D719" s="54"/>
    </row>
    <row r="720">
      <c r="B720" s="54"/>
      <c r="D720" s="54"/>
    </row>
    <row r="721">
      <c r="B721" s="54"/>
      <c r="D721" s="54"/>
    </row>
    <row r="722">
      <c r="B722" s="54"/>
      <c r="D722" s="54"/>
    </row>
    <row r="723">
      <c r="B723" s="54"/>
      <c r="D723" s="54"/>
    </row>
    <row r="724">
      <c r="B724" s="54"/>
      <c r="D724" s="54"/>
    </row>
    <row r="725">
      <c r="B725" s="54"/>
      <c r="D725" s="54"/>
    </row>
    <row r="726">
      <c r="B726" s="54"/>
      <c r="D726" s="54"/>
    </row>
    <row r="727">
      <c r="B727" s="54"/>
      <c r="D727" s="54"/>
    </row>
    <row r="728">
      <c r="B728" s="54"/>
      <c r="D728" s="54"/>
    </row>
    <row r="729">
      <c r="B729" s="54"/>
      <c r="D729" s="54"/>
    </row>
    <row r="730">
      <c r="B730" s="54"/>
      <c r="D730" s="54"/>
    </row>
    <row r="731">
      <c r="B731" s="54"/>
      <c r="D731" s="54"/>
    </row>
    <row r="732">
      <c r="B732" s="54"/>
      <c r="D732" s="54"/>
    </row>
    <row r="733">
      <c r="B733" s="54"/>
      <c r="D733" s="54"/>
    </row>
    <row r="734">
      <c r="B734" s="54"/>
      <c r="D734" s="54"/>
    </row>
    <row r="735">
      <c r="B735" s="54"/>
      <c r="D735" s="54"/>
    </row>
    <row r="736">
      <c r="B736" s="54"/>
      <c r="D736" s="54"/>
    </row>
    <row r="737">
      <c r="B737" s="54"/>
      <c r="D737" s="54"/>
    </row>
    <row r="738">
      <c r="B738" s="54"/>
      <c r="D738" s="54"/>
    </row>
    <row r="739">
      <c r="B739" s="54"/>
      <c r="D739" s="54"/>
    </row>
    <row r="740">
      <c r="B740" s="54"/>
      <c r="D740" s="54"/>
    </row>
    <row r="741">
      <c r="B741" s="54"/>
      <c r="D741" s="54"/>
    </row>
    <row r="742">
      <c r="B742" s="54"/>
      <c r="D742" s="54"/>
    </row>
    <row r="743">
      <c r="B743" s="54"/>
      <c r="D743" s="54"/>
    </row>
    <row r="744">
      <c r="B744" s="54"/>
      <c r="D744" s="54"/>
    </row>
    <row r="745">
      <c r="B745" s="54"/>
      <c r="D745" s="54"/>
    </row>
    <row r="746">
      <c r="B746" s="54"/>
      <c r="D746" s="54"/>
    </row>
    <row r="747">
      <c r="B747" s="54"/>
      <c r="D747" s="54"/>
    </row>
    <row r="748">
      <c r="B748" s="54"/>
      <c r="D748" s="54"/>
    </row>
    <row r="749">
      <c r="B749" s="54"/>
      <c r="D749" s="54"/>
    </row>
    <row r="750">
      <c r="B750" s="54"/>
      <c r="D750" s="54"/>
    </row>
    <row r="751">
      <c r="B751" s="54"/>
      <c r="D751" s="54"/>
    </row>
    <row r="752">
      <c r="B752" s="54"/>
      <c r="D752" s="54"/>
    </row>
    <row r="753">
      <c r="B753" s="54"/>
      <c r="D753" s="54"/>
    </row>
    <row r="754">
      <c r="B754" s="54"/>
      <c r="D754" s="54"/>
    </row>
    <row r="755">
      <c r="B755" s="54"/>
      <c r="D755" s="54"/>
    </row>
    <row r="756">
      <c r="B756" s="54"/>
      <c r="D756" s="54"/>
    </row>
    <row r="757">
      <c r="B757" s="54"/>
      <c r="D757" s="54"/>
    </row>
    <row r="758">
      <c r="B758" s="54"/>
      <c r="D758" s="54"/>
    </row>
    <row r="759">
      <c r="B759" s="54"/>
      <c r="D759" s="54"/>
    </row>
    <row r="760">
      <c r="B760" s="54"/>
      <c r="D760" s="54"/>
    </row>
    <row r="761">
      <c r="B761" s="54"/>
      <c r="D761" s="54"/>
    </row>
    <row r="762">
      <c r="B762" s="54"/>
      <c r="D762" s="54"/>
    </row>
    <row r="763">
      <c r="B763" s="54"/>
      <c r="D763" s="54"/>
    </row>
    <row r="764">
      <c r="B764" s="54"/>
      <c r="D764" s="54"/>
    </row>
    <row r="765">
      <c r="B765" s="54"/>
      <c r="D765" s="54"/>
    </row>
    <row r="766">
      <c r="B766" s="54"/>
      <c r="D766" s="54"/>
    </row>
    <row r="767">
      <c r="B767" s="54"/>
      <c r="D767" s="54"/>
    </row>
    <row r="768">
      <c r="B768" s="54"/>
      <c r="D768" s="54"/>
    </row>
    <row r="769">
      <c r="B769" s="54"/>
      <c r="D769" s="54"/>
    </row>
    <row r="770">
      <c r="B770" s="54"/>
      <c r="D770" s="54"/>
    </row>
    <row r="771">
      <c r="B771" s="54"/>
      <c r="D771" s="54"/>
    </row>
    <row r="772">
      <c r="B772" s="54"/>
      <c r="D772" s="54"/>
    </row>
    <row r="773">
      <c r="B773" s="54"/>
      <c r="D773" s="54"/>
    </row>
    <row r="774">
      <c r="B774" s="54"/>
      <c r="D774" s="54"/>
    </row>
    <row r="775">
      <c r="B775" s="54"/>
      <c r="D775" s="54"/>
    </row>
    <row r="776">
      <c r="B776" s="54"/>
      <c r="D776" s="54"/>
    </row>
    <row r="777">
      <c r="B777" s="54"/>
      <c r="D777" s="54"/>
    </row>
    <row r="778">
      <c r="B778" s="54"/>
      <c r="D778" s="54"/>
    </row>
    <row r="779">
      <c r="B779" s="54"/>
      <c r="D779" s="54"/>
    </row>
    <row r="780">
      <c r="B780" s="54"/>
      <c r="D780" s="54"/>
    </row>
    <row r="781">
      <c r="B781" s="54"/>
      <c r="D781" s="54"/>
    </row>
    <row r="782">
      <c r="B782" s="54"/>
      <c r="D782" s="54"/>
    </row>
    <row r="783">
      <c r="B783" s="54"/>
      <c r="D783" s="54"/>
    </row>
    <row r="784">
      <c r="B784" s="54"/>
      <c r="D784" s="54"/>
    </row>
    <row r="785">
      <c r="B785" s="54"/>
      <c r="D785" s="54"/>
    </row>
    <row r="786">
      <c r="B786" s="54"/>
      <c r="D786" s="54"/>
    </row>
    <row r="787">
      <c r="B787" s="54"/>
      <c r="D787" s="54"/>
    </row>
    <row r="788">
      <c r="B788" s="54"/>
      <c r="D788" s="54"/>
    </row>
    <row r="789">
      <c r="B789" s="54"/>
      <c r="D789" s="54"/>
    </row>
    <row r="790">
      <c r="B790" s="54"/>
      <c r="D790" s="54"/>
    </row>
    <row r="791">
      <c r="B791" s="54"/>
      <c r="D791" s="54"/>
    </row>
    <row r="792">
      <c r="B792" s="54"/>
      <c r="D792" s="54"/>
    </row>
    <row r="793">
      <c r="B793" s="54"/>
      <c r="D793" s="54"/>
    </row>
    <row r="794">
      <c r="B794" s="54"/>
      <c r="D794" s="54"/>
    </row>
    <row r="795">
      <c r="B795" s="54"/>
      <c r="D795" s="54"/>
    </row>
    <row r="796">
      <c r="B796" s="54"/>
      <c r="D796" s="54"/>
    </row>
    <row r="797">
      <c r="B797" s="54"/>
      <c r="D797" s="54"/>
    </row>
    <row r="798">
      <c r="B798" s="54"/>
      <c r="D798" s="54"/>
    </row>
    <row r="799">
      <c r="B799" s="54"/>
      <c r="D799" s="54"/>
    </row>
    <row r="800">
      <c r="B800" s="54"/>
      <c r="D800" s="54"/>
    </row>
    <row r="801">
      <c r="B801" s="54"/>
      <c r="D801" s="54"/>
    </row>
    <row r="802">
      <c r="B802" s="54"/>
      <c r="D802" s="54"/>
    </row>
    <row r="803">
      <c r="B803" s="54"/>
      <c r="D803" s="54"/>
    </row>
    <row r="804">
      <c r="B804" s="54"/>
      <c r="D804" s="54"/>
    </row>
    <row r="805">
      <c r="B805" s="54"/>
      <c r="D805" s="54"/>
    </row>
    <row r="806">
      <c r="B806" s="54"/>
      <c r="D806" s="54"/>
    </row>
    <row r="807">
      <c r="B807" s="54"/>
      <c r="D807" s="54"/>
    </row>
    <row r="808">
      <c r="B808" s="54"/>
      <c r="D808" s="54"/>
    </row>
    <row r="809">
      <c r="B809" s="54"/>
      <c r="D809" s="54"/>
    </row>
    <row r="810">
      <c r="B810" s="54"/>
      <c r="D810" s="54"/>
    </row>
    <row r="811">
      <c r="B811" s="54"/>
      <c r="D811" s="54"/>
    </row>
    <row r="812">
      <c r="B812" s="54"/>
      <c r="D812" s="54"/>
    </row>
    <row r="813">
      <c r="B813" s="54"/>
      <c r="D813" s="54"/>
    </row>
    <row r="814">
      <c r="B814" s="54"/>
      <c r="D814" s="54"/>
    </row>
    <row r="815">
      <c r="B815" s="54"/>
      <c r="D815" s="54"/>
    </row>
    <row r="816">
      <c r="B816" s="54"/>
      <c r="D816" s="54"/>
    </row>
    <row r="817">
      <c r="B817" s="54"/>
      <c r="D817" s="54"/>
    </row>
    <row r="818">
      <c r="B818" s="54"/>
      <c r="D818" s="54"/>
    </row>
    <row r="819">
      <c r="B819" s="54"/>
      <c r="D819" s="54"/>
    </row>
    <row r="820">
      <c r="B820" s="54"/>
      <c r="D820" s="54"/>
    </row>
    <row r="821">
      <c r="B821" s="54"/>
      <c r="D821" s="54"/>
    </row>
    <row r="822">
      <c r="B822" s="54"/>
      <c r="D822" s="54"/>
    </row>
    <row r="823">
      <c r="B823" s="54"/>
      <c r="D823" s="54"/>
    </row>
    <row r="824">
      <c r="B824" s="54"/>
      <c r="D824" s="54"/>
    </row>
    <row r="825">
      <c r="B825" s="54"/>
      <c r="D825" s="54"/>
    </row>
    <row r="826">
      <c r="B826" s="54"/>
      <c r="D826" s="54"/>
    </row>
    <row r="827">
      <c r="B827" s="54"/>
      <c r="D827" s="54"/>
    </row>
    <row r="828">
      <c r="B828" s="54"/>
      <c r="D828" s="54"/>
    </row>
    <row r="829">
      <c r="B829" s="54"/>
      <c r="D829" s="54"/>
    </row>
    <row r="830">
      <c r="B830" s="54"/>
      <c r="D830" s="54"/>
    </row>
    <row r="831">
      <c r="B831" s="54"/>
      <c r="D831" s="54"/>
    </row>
    <row r="832">
      <c r="B832" s="54"/>
      <c r="D832" s="54"/>
    </row>
    <row r="833">
      <c r="B833" s="54"/>
      <c r="D833" s="54"/>
    </row>
    <row r="834">
      <c r="B834" s="54"/>
      <c r="D834" s="54"/>
    </row>
    <row r="835">
      <c r="B835" s="54"/>
      <c r="D835" s="54"/>
    </row>
    <row r="836">
      <c r="B836" s="54"/>
      <c r="D836" s="54"/>
    </row>
    <row r="837">
      <c r="B837" s="54"/>
      <c r="D837" s="54"/>
    </row>
    <row r="838">
      <c r="B838" s="54"/>
      <c r="D838" s="54"/>
    </row>
    <row r="839">
      <c r="B839" s="54"/>
      <c r="D839" s="54"/>
    </row>
    <row r="840">
      <c r="B840" s="54"/>
      <c r="D840" s="54"/>
    </row>
    <row r="841">
      <c r="B841" s="54"/>
      <c r="D841" s="54"/>
    </row>
    <row r="842">
      <c r="B842" s="54"/>
      <c r="D842" s="54"/>
    </row>
    <row r="843">
      <c r="B843" s="54"/>
      <c r="D843" s="54"/>
    </row>
    <row r="844">
      <c r="B844" s="54"/>
      <c r="D844" s="54"/>
    </row>
    <row r="845">
      <c r="B845" s="54"/>
      <c r="D845" s="54"/>
    </row>
    <row r="846">
      <c r="B846" s="54"/>
      <c r="D846" s="54"/>
    </row>
    <row r="847">
      <c r="B847" s="54"/>
      <c r="D847" s="54"/>
    </row>
    <row r="848">
      <c r="B848" s="54"/>
      <c r="D848" s="54"/>
    </row>
    <row r="849">
      <c r="B849" s="54"/>
      <c r="D849" s="54"/>
    </row>
    <row r="850">
      <c r="B850" s="54"/>
      <c r="D850" s="54"/>
    </row>
    <row r="851">
      <c r="B851" s="54"/>
      <c r="D851" s="54"/>
    </row>
    <row r="852">
      <c r="B852" s="54"/>
      <c r="D852" s="54"/>
    </row>
    <row r="853">
      <c r="B853" s="54"/>
      <c r="D853" s="54"/>
    </row>
    <row r="854">
      <c r="B854" s="54"/>
      <c r="D854" s="54"/>
    </row>
    <row r="855">
      <c r="B855" s="54"/>
      <c r="D855" s="54"/>
    </row>
    <row r="856">
      <c r="B856" s="54"/>
      <c r="D856" s="54"/>
    </row>
    <row r="857">
      <c r="B857" s="54"/>
      <c r="D857" s="54"/>
    </row>
    <row r="858">
      <c r="B858" s="54"/>
      <c r="D858" s="54"/>
    </row>
    <row r="859">
      <c r="B859" s="54"/>
      <c r="D859" s="54"/>
    </row>
    <row r="860">
      <c r="B860" s="54"/>
      <c r="D860" s="54"/>
    </row>
    <row r="861">
      <c r="B861" s="54"/>
      <c r="D861" s="54"/>
    </row>
    <row r="862">
      <c r="B862" s="54"/>
      <c r="D862" s="54"/>
    </row>
    <row r="863">
      <c r="B863" s="54"/>
      <c r="D863" s="54"/>
    </row>
    <row r="864">
      <c r="B864" s="54"/>
      <c r="D864" s="54"/>
    </row>
    <row r="865">
      <c r="B865" s="54"/>
      <c r="D865" s="54"/>
    </row>
    <row r="866">
      <c r="B866" s="54"/>
      <c r="D866" s="54"/>
    </row>
    <row r="867">
      <c r="B867" s="54"/>
      <c r="D867" s="54"/>
    </row>
    <row r="868">
      <c r="B868" s="54"/>
      <c r="D868" s="54"/>
    </row>
    <row r="869">
      <c r="B869" s="54"/>
      <c r="D869" s="54"/>
    </row>
    <row r="870">
      <c r="B870" s="54"/>
      <c r="D870" s="54"/>
    </row>
    <row r="871">
      <c r="B871" s="54"/>
      <c r="D871" s="54"/>
    </row>
    <row r="872">
      <c r="B872" s="54"/>
      <c r="D872" s="54"/>
    </row>
    <row r="873">
      <c r="B873" s="54"/>
      <c r="D873" s="54"/>
    </row>
    <row r="874">
      <c r="B874" s="54"/>
      <c r="D874" s="54"/>
    </row>
    <row r="875">
      <c r="B875" s="54"/>
      <c r="D875" s="54"/>
    </row>
    <row r="876">
      <c r="B876" s="54"/>
      <c r="D876" s="54"/>
    </row>
    <row r="877">
      <c r="B877" s="54"/>
      <c r="D877" s="54"/>
    </row>
    <row r="878">
      <c r="B878" s="54"/>
      <c r="D878" s="54"/>
    </row>
    <row r="879">
      <c r="B879" s="54"/>
      <c r="D879" s="54"/>
    </row>
    <row r="880">
      <c r="B880" s="54"/>
      <c r="D880" s="54"/>
    </row>
    <row r="881">
      <c r="B881" s="54"/>
      <c r="D881" s="54"/>
    </row>
    <row r="882">
      <c r="B882" s="54"/>
      <c r="D882" s="54"/>
    </row>
    <row r="883">
      <c r="B883" s="54"/>
      <c r="D883" s="54"/>
    </row>
    <row r="884">
      <c r="B884" s="54"/>
      <c r="D884" s="54"/>
    </row>
    <row r="885">
      <c r="B885" s="54"/>
      <c r="D885" s="54"/>
    </row>
    <row r="886">
      <c r="B886" s="54"/>
      <c r="D886" s="54"/>
    </row>
    <row r="887">
      <c r="B887" s="54"/>
      <c r="D887" s="54"/>
    </row>
    <row r="888">
      <c r="B888" s="54"/>
      <c r="D888" s="54"/>
    </row>
    <row r="889">
      <c r="B889" s="54"/>
      <c r="D889" s="54"/>
    </row>
    <row r="890">
      <c r="B890" s="54"/>
      <c r="D890" s="54"/>
    </row>
    <row r="891">
      <c r="B891" s="54"/>
      <c r="D891" s="54"/>
    </row>
    <row r="892">
      <c r="B892" s="54"/>
      <c r="D892" s="54"/>
    </row>
    <row r="893">
      <c r="B893" s="54"/>
      <c r="D893" s="54"/>
    </row>
    <row r="894">
      <c r="B894" s="54"/>
      <c r="D894" s="54"/>
    </row>
    <row r="895">
      <c r="B895" s="54"/>
      <c r="D895" s="54"/>
    </row>
    <row r="896">
      <c r="B896" s="54"/>
      <c r="D896" s="54"/>
    </row>
    <row r="897">
      <c r="B897" s="54"/>
      <c r="D897" s="54"/>
    </row>
    <row r="898">
      <c r="B898" s="54"/>
      <c r="D898" s="54"/>
    </row>
    <row r="899">
      <c r="B899" s="54"/>
      <c r="D899" s="54"/>
    </row>
    <row r="900">
      <c r="B900" s="54"/>
      <c r="D900" s="54"/>
    </row>
    <row r="901">
      <c r="B901" s="54"/>
      <c r="D901" s="54"/>
    </row>
    <row r="902">
      <c r="B902" s="54"/>
      <c r="D902" s="54"/>
    </row>
    <row r="903">
      <c r="B903" s="54"/>
      <c r="D903" s="54"/>
    </row>
    <row r="904">
      <c r="B904" s="54"/>
      <c r="D904" s="54"/>
    </row>
    <row r="905">
      <c r="B905" s="54"/>
      <c r="D905" s="54"/>
    </row>
    <row r="906">
      <c r="B906" s="54"/>
      <c r="D906" s="54"/>
    </row>
    <row r="907">
      <c r="B907" s="54"/>
      <c r="D907" s="54"/>
    </row>
    <row r="908">
      <c r="B908" s="54"/>
      <c r="D908" s="54"/>
    </row>
    <row r="909">
      <c r="B909" s="54"/>
      <c r="D909" s="54"/>
    </row>
    <row r="910">
      <c r="B910" s="54"/>
      <c r="D910" s="54"/>
    </row>
    <row r="911">
      <c r="B911" s="54"/>
      <c r="D911" s="54"/>
    </row>
    <row r="912">
      <c r="B912" s="54"/>
      <c r="D912" s="54"/>
    </row>
    <row r="913">
      <c r="B913" s="54"/>
      <c r="D913" s="54"/>
    </row>
    <row r="914">
      <c r="B914" s="54"/>
      <c r="D914" s="54"/>
    </row>
    <row r="915">
      <c r="B915" s="54"/>
      <c r="D915" s="54"/>
    </row>
    <row r="916">
      <c r="B916" s="54"/>
      <c r="D916" s="54"/>
    </row>
    <row r="917">
      <c r="B917" s="54"/>
      <c r="D917" s="54"/>
    </row>
    <row r="918">
      <c r="B918" s="54"/>
      <c r="D918" s="54"/>
    </row>
    <row r="919">
      <c r="B919" s="54"/>
      <c r="D919" s="54"/>
    </row>
    <row r="920">
      <c r="B920" s="54"/>
      <c r="D920" s="54"/>
    </row>
    <row r="921">
      <c r="B921" s="54"/>
      <c r="D921" s="54"/>
    </row>
    <row r="922">
      <c r="B922" s="54"/>
      <c r="D922" s="54"/>
    </row>
    <row r="923">
      <c r="B923" s="54"/>
      <c r="D923" s="54"/>
    </row>
    <row r="924">
      <c r="B924" s="54"/>
      <c r="D924" s="54"/>
    </row>
    <row r="925">
      <c r="B925" s="54"/>
      <c r="D925" s="54"/>
    </row>
    <row r="926">
      <c r="B926" s="54"/>
      <c r="D926" s="54"/>
    </row>
    <row r="927">
      <c r="B927" s="54"/>
      <c r="D927" s="54"/>
    </row>
    <row r="928">
      <c r="B928" s="54"/>
      <c r="D928" s="54"/>
    </row>
    <row r="929">
      <c r="B929" s="54"/>
      <c r="D929" s="54"/>
    </row>
    <row r="930">
      <c r="B930" s="54"/>
      <c r="D930" s="54"/>
    </row>
    <row r="931">
      <c r="B931" s="54"/>
      <c r="D931" s="54"/>
    </row>
    <row r="932">
      <c r="B932" s="54"/>
      <c r="D932" s="54"/>
    </row>
    <row r="933">
      <c r="B933" s="54"/>
      <c r="D933" s="54"/>
    </row>
    <row r="934">
      <c r="B934" s="54"/>
      <c r="D934" s="54"/>
    </row>
    <row r="935">
      <c r="B935" s="54"/>
      <c r="D935" s="54"/>
    </row>
    <row r="936">
      <c r="B936" s="54"/>
      <c r="D936" s="54"/>
    </row>
    <row r="937">
      <c r="B937" s="54"/>
      <c r="D937" s="54"/>
    </row>
    <row r="938">
      <c r="B938" s="54"/>
      <c r="D938" s="54"/>
    </row>
    <row r="939">
      <c r="B939" s="54"/>
      <c r="D939" s="54"/>
    </row>
    <row r="940">
      <c r="B940" s="54"/>
      <c r="D940" s="54"/>
    </row>
    <row r="941">
      <c r="B941" s="54"/>
      <c r="D941" s="54"/>
    </row>
    <row r="942">
      <c r="B942" s="54"/>
      <c r="D942" s="54"/>
    </row>
    <row r="943">
      <c r="B943" s="54"/>
      <c r="D943" s="54"/>
    </row>
    <row r="944">
      <c r="B944" s="54"/>
      <c r="D944" s="54"/>
    </row>
    <row r="945">
      <c r="B945" s="54"/>
      <c r="D945" s="54"/>
    </row>
    <row r="946">
      <c r="B946" s="54"/>
      <c r="D946" s="54"/>
    </row>
    <row r="947">
      <c r="B947" s="54"/>
      <c r="D947" s="54"/>
    </row>
    <row r="948">
      <c r="B948" s="54"/>
      <c r="D948" s="54"/>
    </row>
    <row r="949">
      <c r="B949" s="54"/>
      <c r="D949" s="54"/>
    </row>
    <row r="950">
      <c r="B950" s="54"/>
      <c r="D950" s="54"/>
    </row>
    <row r="951">
      <c r="B951" s="54"/>
      <c r="D951" s="54"/>
    </row>
    <row r="952">
      <c r="B952" s="54"/>
      <c r="D952" s="54"/>
    </row>
    <row r="953">
      <c r="B953" s="54"/>
      <c r="D953" s="54"/>
    </row>
    <row r="954">
      <c r="B954" s="54"/>
      <c r="D954" s="54"/>
    </row>
    <row r="955">
      <c r="B955" s="54"/>
      <c r="D955" s="54"/>
    </row>
    <row r="956">
      <c r="B956" s="54"/>
      <c r="D956" s="54"/>
    </row>
    <row r="957">
      <c r="B957" s="54"/>
      <c r="D957" s="54"/>
    </row>
    <row r="958">
      <c r="B958" s="54"/>
      <c r="D958" s="54"/>
    </row>
    <row r="959">
      <c r="B959" s="54"/>
      <c r="D959" s="54"/>
    </row>
    <row r="960">
      <c r="B960" s="54"/>
      <c r="D960" s="54"/>
    </row>
    <row r="961">
      <c r="B961" s="54"/>
      <c r="D961" s="54"/>
    </row>
    <row r="962">
      <c r="B962" s="54"/>
      <c r="D962" s="54"/>
    </row>
    <row r="963">
      <c r="B963" s="54"/>
      <c r="D963" s="54"/>
    </row>
    <row r="964">
      <c r="B964" s="54"/>
      <c r="D964" s="54"/>
    </row>
    <row r="965">
      <c r="B965" s="54"/>
      <c r="D965" s="54"/>
    </row>
    <row r="966">
      <c r="B966" s="54"/>
      <c r="D966" s="54"/>
    </row>
    <row r="967">
      <c r="B967" s="54"/>
      <c r="D967" s="54"/>
    </row>
    <row r="968">
      <c r="B968" s="54"/>
      <c r="D968" s="54"/>
    </row>
    <row r="969">
      <c r="B969" s="54"/>
      <c r="D969" s="54"/>
    </row>
    <row r="970">
      <c r="B970" s="54"/>
      <c r="D970" s="54"/>
    </row>
    <row r="971">
      <c r="B971" s="54"/>
      <c r="D971" s="54"/>
    </row>
    <row r="972">
      <c r="B972" s="54"/>
      <c r="D972" s="54"/>
    </row>
    <row r="973">
      <c r="B973" s="54"/>
      <c r="D973" s="54"/>
    </row>
    <row r="974">
      <c r="B974" s="54"/>
      <c r="D974" s="54"/>
    </row>
    <row r="975">
      <c r="B975" s="54"/>
      <c r="D975" s="54"/>
    </row>
    <row r="976">
      <c r="B976" s="54"/>
      <c r="D976" s="54"/>
    </row>
    <row r="977">
      <c r="B977" s="54"/>
      <c r="D977" s="54"/>
    </row>
    <row r="978">
      <c r="B978" s="54"/>
      <c r="D978" s="54"/>
    </row>
    <row r="979">
      <c r="B979" s="54"/>
      <c r="D979" s="54"/>
    </row>
    <row r="980">
      <c r="B980" s="54"/>
      <c r="D980" s="54"/>
    </row>
    <row r="981">
      <c r="B981" s="54"/>
      <c r="D981" s="54"/>
    </row>
    <row r="982">
      <c r="B982" s="54"/>
      <c r="D982" s="54"/>
    </row>
    <row r="983">
      <c r="B983" s="54"/>
      <c r="D983" s="54"/>
    </row>
    <row r="984">
      <c r="B984" s="54"/>
      <c r="D984" s="54"/>
    </row>
    <row r="985">
      <c r="B985" s="54"/>
      <c r="D985" s="54"/>
    </row>
    <row r="986">
      <c r="B986" s="54"/>
      <c r="D986" s="54"/>
    </row>
    <row r="987">
      <c r="B987" s="54"/>
      <c r="D987" s="54"/>
    </row>
    <row r="988">
      <c r="B988" s="54"/>
      <c r="D988" s="54"/>
    </row>
    <row r="989">
      <c r="B989" s="54"/>
      <c r="D989" s="54"/>
    </row>
    <row r="990">
      <c r="B990" s="54"/>
      <c r="D990" s="54"/>
    </row>
    <row r="991">
      <c r="B991" s="54"/>
      <c r="D991" s="54"/>
    </row>
    <row r="992">
      <c r="B992" s="54"/>
      <c r="D992" s="54"/>
    </row>
    <row r="993">
      <c r="B993" s="54"/>
      <c r="D993" s="54"/>
    </row>
    <row r="994">
      <c r="B994" s="54"/>
      <c r="D994" s="54"/>
    </row>
    <row r="995">
      <c r="B995" s="54"/>
      <c r="D995" s="54"/>
    </row>
    <row r="996">
      <c r="B996" s="54"/>
      <c r="D996" s="54"/>
    </row>
    <row r="997">
      <c r="B997" s="54"/>
      <c r="D997" s="54"/>
    </row>
    <row r="998">
      <c r="B998" s="54"/>
      <c r="D998" s="54"/>
    </row>
    <row r="999">
      <c r="B999" s="54"/>
      <c r="D999" s="54"/>
    </row>
    <row r="1000">
      <c r="B1000" s="54"/>
      <c r="D1000" s="54"/>
    </row>
  </sheetData>
  <dataValidations>
    <dataValidation type="custom" allowBlank="1" sqref="G2:H2 G3 G4:H5 G6:G9 J2:O54 D101:F101 I55:O101">
      <formula1>OR(NOT(ISERROR(DATEVALUE(D2))), AND(ISNUMBER(D2), LEFT(CELL("format", D2))="D"))</formula1>
    </dataValidation>
    <dataValidation type="custom" allowBlank="1" sqref="H6:H9 G10:H133">
      <formula1>OR(NOT(ISERROR(DATEVALUE(G6))), AND(ISNUMBER(G6), LEFT(CELL("format", G6))="D"))</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23.0"/>
    <col customWidth="1" min="2" max="2" width="34.71"/>
    <col customWidth="1" min="3" max="3" width="22.14"/>
    <col customWidth="1" min="4" max="4" width="23.86"/>
    <col customWidth="1" min="5" max="5" width="21.86"/>
    <col customWidth="1" min="6" max="6" width="26.0"/>
    <col customWidth="1" min="7" max="7" width="15.14"/>
    <col customWidth="1" min="8" max="8" width="14.29"/>
    <col customWidth="1" min="9" max="9" width="34.0"/>
    <col customWidth="1" min="10" max="10" width="25.43"/>
    <col customWidth="1" min="11" max="11" width="17.57"/>
    <col customWidth="1" min="12" max="12" width="19.0"/>
    <col customWidth="1" min="14" max="14" width="33.29"/>
    <col customWidth="1" min="15" max="15" width="17.14"/>
    <col customWidth="1" min="16" max="16" width="20.43"/>
  </cols>
  <sheetData>
    <row r="1">
      <c r="A1" s="1" t="s">
        <v>0</v>
      </c>
      <c r="B1" s="2" t="s">
        <v>1</v>
      </c>
      <c r="C1" s="1" t="s">
        <v>2</v>
      </c>
      <c r="D1" s="2" t="s">
        <v>3</v>
      </c>
      <c r="E1" s="1" t="s">
        <v>4</v>
      </c>
      <c r="F1" s="1" t="s">
        <v>5</v>
      </c>
      <c r="G1" s="1" t="s">
        <v>6</v>
      </c>
      <c r="H1" s="1" t="s">
        <v>7</v>
      </c>
      <c r="I1" s="1" t="s">
        <v>8</v>
      </c>
      <c r="J1" s="1" t="s">
        <v>9</v>
      </c>
      <c r="K1" s="1" t="s">
        <v>10</v>
      </c>
      <c r="L1" s="1" t="s">
        <v>11</v>
      </c>
      <c r="M1" s="1" t="s">
        <v>12</v>
      </c>
      <c r="N1" s="1" t="s">
        <v>13</v>
      </c>
      <c r="O1" s="1" t="s">
        <v>14</v>
      </c>
      <c r="P1" s="1" t="s">
        <v>15</v>
      </c>
      <c r="Q1" s="3"/>
      <c r="R1" s="3"/>
      <c r="S1" s="3"/>
      <c r="T1" s="3"/>
      <c r="U1" s="3"/>
      <c r="V1" s="3"/>
      <c r="W1" s="3"/>
      <c r="X1" s="3"/>
      <c r="Y1" s="3"/>
      <c r="Z1" s="3"/>
      <c r="AA1" s="3"/>
      <c r="AB1" s="3"/>
      <c r="AC1" s="3"/>
      <c r="AD1" s="3"/>
      <c r="AE1" s="3"/>
      <c r="AF1" s="3"/>
      <c r="AG1" s="3"/>
      <c r="AH1" s="3"/>
    </row>
    <row r="2">
      <c r="A2" s="13" t="str">
        <f>HYPERLINK("https://drive.google.com/a/noaa.gov/file/d/0B_PKK3Jjrp3nU0J3UktBVU5MUGc/view?usp=sharing","MP-15-01 ")</f>
        <v>MP-15-01 </v>
      </c>
      <c r="B2" s="6" t="s">
        <v>311</v>
      </c>
      <c r="C2" s="8" t="s">
        <v>68</v>
      </c>
      <c r="D2" s="50"/>
      <c r="E2" s="66"/>
      <c r="F2" s="66"/>
      <c r="G2" s="12"/>
      <c r="H2" s="12"/>
      <c r="I2" s="12"/>
      <c r="J2" s="12">
        <v>42027.0</v>
      </c>
      <c r="K2" s="12">
        <v>42027.0</v>
      </c>
      <c r="L2" s="12">
        <v>42027.0</v>
      </c>
      <c r="M2" s="12">
        <v>42027.0</v>
      </c>
      <c r="N2" s="12">
        <v>42039.0</v>
      </c>
      <c r="O2" s="12">
        <v>42039.0</v>
      </c>
      <c r="P2" s="12">
        <v>42152.0</v>
      </c>
      <c r="Q2" s="18"/>
      <c r="R2" s="19"/>
      <c r="S2" s="19"/>
      <c r="T2" s="19"/>
      <c r="U2" s="19"/>
      <c r="V2" s="19"/>
      <c r="W2" s="19"/>
      <c r="X2" s="19"/>
      <c r="Y2" s="19"/>
      <c r="Z2" s="19"/>
      <c r="AA2" s="19"/>
      <c r="AB2" s="19"/>
      <c r="AC2" s="19"/>
      <c r="AD2" s="19"/>
      <c r="AE2" s="19"/>
      <c r="AF2" s="19"/>
      <c r="AG2" s="19"/>
      <c r="AH2" s="19"/>
    </row>
    <row r="3">
      <c r="A3" s="13" t="str">
        <f>HYPERLINK("https://drive.google.com/a/noaa.gov/file/d/0B_PKK3Jjrp3nMXh6TXpxb21Qakk/view?usp=sharing","MP-15-02 ")</f>
        <v>MP-15-02 </v>
      </c>
      <c r="B3" s="6" t="s">
        <v>316</v>
      </c>
      <c r="C3" s="8" t="s">
        <v>317</v>
      </c>
      <c r="D3" s="50"/>
      <c r="E3" s="66" t="s">
        <v>318</v>
      </c>
      <c r="F3" s="66"/>
      <c r="G3" s="18"/>
      <c r="H3" s="18"/>
      <c r="I3" s="19"/>
      <c r="J3" s="12">
        <v>42027.0</v>
      </c>
      <c r="K3" s="12">
        <v>42027.0</v>
      </c>
      <c r="L3" s="12">
        <v>42027.0</v>
      </c>
      <c r="M3" s="12">
        <v>42031.0</v>
      </c>
      <c r="N3" s="12">
        <v>42075.0</v>
      </c>
      <c r="O3" s="12">
        <v>42075.0</v>
      </c>
      <c r="P3" s="12">
        <v>42082.0</v>
      </c>
      <c r="Q3" s="18"/>
      <c r="R3" s="19"/>
      <c r="S3" s="19"/>
      <c r="T3" s="19"/>
      <c r="U3" s="19"/>
      <c r="V3" s="19"/>
      <c r="W3" s="19"/>
      <c r="X3" s="19"/>
      <c r="Y3" s="19"/>
      <c r="Z3" s="19"/>
      <c r="AA3" s="19"/>
      <c r="AB3" s="19"/>
      <c r="AC3" s="19"/>
      <c r="AD3" s="19"/>
      <c r="AE3" s="19"/>
      <c r="AF3" s="19"/>
      <c r="AG3" s="19"/>
      <c r="AH3" s="19"/>
    </row>
    <row r="4">
      <c r="A4" s="80" t="str">
        <f>HYPERLINK("https://drive.google.com/a/noaa.gov/file/d/0B_PKK3Jjrp3ndUhfa2Nsb2dpNlU/view?usp=sharing","MP-15-03 ")</f>
        <v>MP-15-03 </v>
      </c>
      <c r="B4" s="6" t="s">
        <v>40</v>
      </c>
      <c r="C4" s="8" t="s">
        <v>136</v>
      </c>
      <c r="D4" s="50" t="s">
        <v>137</v>
      </c>
      <c r="E4" s="66" t="s">
        <v>321</v>
      </c>
      <c r="F4" s="66" t="s">
        <v>322</v>
      </c>
      <c r="G4" s="12">
        <v>42100.0</v>
      </c>
      <c r="H4" s="12">
        <v>42104.0</v>
      </c>
      <c r="I4" s="8" t="s">
        <v>323</v>
      </c>
      <c r="J4" s="12">
        <v>42032.0</v>
      </c>
      <c r="K4" s="12">
        <v>42037.0</v>
      </c>
      <c r="L4" s="18"/>
      <c r="M4" s="18"/>
      <c r="N4" s="12">
        <v>42137.0</v>
      </c>
      <c r="O4" s="18"/>
      <c r="P4" s="12">
        <v>42145.0</v>
      </c>
      <c r="Q4" s="18"/>
      <c r="R4" s="19"/>
      <c r="S4" s="19"/>
      <c r="T4" s="19"/>
      <c r="U4" s="19"/>
      <c r="V4" s="19"/>
      <c r="W4" s="19"/>
      <c r="X4" s="19"/>
      <c r="Y4" s="19"/>
      <c r="Z4" s="19"/>
      <c r="AA4" s="19"/>
      <c r="AB4" s="19"/>
      <c r="AC4" s="19"/>
      <c r="AD4" s="19"/>
      <c r="AE4" s="19"/>
      <c r="AF4" s="19"/>
      <c r="AG4" s="19"/>
      <c r="AH4" s="19"/>
    </row>
    <row r="5">
      <c r="A5" s="13" t="str">
        <f>HYPERLINK("https://drive.google.com/a/noaa.gov/file/d/0B_PKK3Jjrp3nek1JMlgwMU1XVTA/view?usp=sharing","MP-15-04")</f>
        <v>MP-15-04</v>
      </c>
      <c r="B5" s="84" t="s">
        <v>325</v>
      </c>
      <c r="C5" s="8" t="s">
        <v>326</v>
      </c>
      <c r="D5" s="50"/>
      <c r="E5" s="66" t="s">
        <v>327</v>
      </c>
      <c r="F5" s="66" t="s">
        <v>328</v>
      </c>
      <c r="G5" s="12">
        <v>42080.0</v>
      </c>
      <c r="H5" s="12">
        <v>42087.0</v>
      </c>
      <c r="I5" s="8" t="s">
        <v>329</v>
      </c>
      <c r="J5" s="12">
        <v>42054.0</v>
      </c>
      <c r="K5" s="12">
        <v>42066.0</v>
      </c>
      <c r="L5" s="12">
        <v>42068.0</v>
      </c>
      <c r="M5" s="12">
        <v>42068.0</v>
      </c>
      <c r="N5" s="12">
        <v>42130.0</v>
      </c>
      <c r="O5" s="12">
        <v>42135.0</v>
      </c>
      <c r="P5" s="12">
        <v>42158.0</v>
      </c>
      <c r="Q5" s="18"/>
      <c r="R5" s="19"/>
      <c r="S5" s="19"/>
      <c r="T5" s="19"/>
      <c r="U5" s="19"/>
      <c r="V5" s="19"/>
      <c r="W5" s="19"/>
      <c r="X5" s="19"/>
      <c r="Y5" s="19"/>
      <c r="Z5" s="19"/>
      <c r="AA5" s="19"/>
      <c r="AB5" s="19"/>
      <c r="AC5" s="19"/>
      <c r="AD5" s="19"/>
      <c r="AE5" s="19"/>
      <c r="AF5" s="19"/>
      <c r="AG5" s="19"/>
      <c r="AH5" s="19"/>
    </row>
    <row r="6">
      <c r="A6" s="80" t="str">
        <f>HYPERLINK("https://drive.google.com/a/noaa.gov/file/d/0B_PKK3Jjrp3nU0J3UktBVU5MUGc/view?usp=sharing","MP-15-05")</f>
        <v>MP-15-05</v>
      </c>
      <c r="B6" s="84" t="s">
        <v>331</v>
      </c>
      <c r="C6" s="8" t="s">
        <v>332</v>
      </c>
      <c r="D6" s="10" t="s">
        <v>333</v>
      </c>
      <c r="E6" s="15" t="s">
        <v>334</v>
      </c>
      <c r="F6" s="15" t="s">
        <v>335</v>
      </c>
      <c r="G6" s="12">
        <v>42125.0</v>
      </c>
      <c r="H6" s="12">
        <v>42153.0</v>
      </c>
      <c r="I6" s="8" t="s">
        <v>336</v>
      </c>
      <c r="J6" s="12">
        <v>42086.0</v>
      </c>
      <c r="K6" s="12">
        <v>42097.0</v>
      </c>
      <c r="L6" s="18"/>
      <c r="M6" s="18"/>
      <c r="N6" s="12">
        <v>42177.0</v>
      </c>
      <c r="O6" s="12">
        <v>42186.0</v>
      </c>
      <c r="P6" s="18"/>
      <c r="Q6" s="8" t="s">
        <v>337</v>
      </c>
      <c r="R6" s="19"/>
      <c r="S6" s="19"/>
      <c r="T6" s="19"/>
      <c r="U6" s="19"/>
      <c r="V6" s="19"/>
      <c r="W6" s="19"/>
      <c r="X6" s="19"/>
      <c r="Y6" s="19"/>
      <c r="Z6" s="19"/>
      <c r="AA6" s="19"/>
      <c r="AB6" s="19"/>
      <c r="AC6" s="19"/>
      <c r="AD6" s="19"/>
      <c r="AE6" s="19"/>
      <c r="AF6" s="19"/>
      <c r="AG6" s="19"/>
      <c r="AH6" s="19"/>
    </row>
    <row r="7">
      <c r="A7" s="80" t="str">
        <f>HYPERLINK("https://drive.google.com/a/noaa.gov/file/d/0B_PKK3Jjrp3nYm8xZ0NBNkpBZG8/view?usp=sharing","MP-15-06")</f>
        <v>MP-15-06</v>
      </c>
      <c r="B7" s="6" t="s">
        <v>338</v>
      </c>
      <c r="C7" s="8" t="s">
        <v>241</v>
      </c>
      <c r="D7" s="10" t="s">
        <v>339</v>
      </c>
      <c r="E7" s="15" t="s">
        <v>264</v>
      </c>
      <c r="F7" s="15" t="s">
        <v>340</v>
      </c>
      <c r="G7" s="12">
        <v>42140.0</v>
      </c>
      <c r="H7" s="12">
        <v>42150.0</v>
      </c>
      <c r="I7" s="8" t="s">
        <v>341</v>
      </c>
      <c r="J7" s="12">
        <v>42131.0</v>
      </c>
      <c r="K7" s="8" t="s">
        <v>343</v>
      </c>
      <c r="L7" s="12">
        <v>42131.0</v>
      </c>
      <c r="M7" s="18"/>
      <c r="N7" s="18"/>
      <c r="O7" s="18"/>
      <c r="P7" s="18"/>
      <c r="Q7" s="18"/>
      <c r="R7" s="19"/>
      <c r="S7" s="19"/>
      <c r="T7" s="19"/>
      <c r="U7" s="19"/>
      <c r="V7" s="19"/>
      <c r="W7" s="19"/>
      <c r="X7" s="19"/>
      <c r="Y7" s="19"/>
      <c r="Z7" s="19"/>
      <c r="AA7" s="19"/>
      <c r="AB7" s="19"/>
      <c r="AC7" s="19"/>
      <c r="AD7" s="19"/>
      <c r="AE7" s="19"/>
      <c r="AF7" s="19"/>
      <c r="AG7" s="19"/>
      <c r="AH7" s="19"/>
    </row>
    <row r="8">
      <c r="A8" s="80" t="str">
        <f>HYPERLINK("https://drive.google.com/a/noaa.gov/file/d/0B_PKK3Jjrp3nZUpzeWU3RzRWQWM/view?usp=sharing","MP-15-07")</f>
        <v>MP-15-07</v>
      </c>
      <c r="B8" s="6" t="s">
        <v>347</v>
      </c>
      <c r="C8" s="8" t="s">
        <v>348</v>
      </c>
      <c r="D8" s="10" t="s">
        <v>350</v>
      </c>
      <c r="E8" s="15" t="s">
        <v>351</v>
      </c>
      <c r="F8" s="15" t="s">
        <v>352</v>
      </c>
      <c r="G8" s="12">
        <v>42142.0</v>
      </c>
      <c r="H8" s="12">
        <v>42167.0</v>
      </c>
      <c r="I8" s="8" t="s">
        <v>353</v>
      </c>
      <c r="J8" s="12">
        <v>42125.0</v>
      </c>
      <c r="K8" s="12">
        <v>42135.0</v>
      </c>
      <c r="L8" s="12">
        <v>42135.0</v>
      </c>
      <c r="M8" s="12">
        <v>42138.0</v>
      </c>
      <c r="P8" s="18"/>
      <c r="Q8" s="18"/>
      <c r="R8" s="19"/>
      <c r="S8" s="19"/>
      <c r="T8" s="19"/>
      <c r="U8" s="19"/>
      <c r="V8" s="19"/>
      <c r="W8" s="19"/>
      <c r="X8" s="19"/>
      <c r="Y8" s="19"/>
      <c r="Z8" s="19"/>
      <c r="AA8" s="19"/>
      <c r="AB8" s="19"/>
      <c r="AC8" s="19"/>
      <c r="AD8" s="19"/>
      <c r="AE8" s="19"/>
      <c r="AF8" s="19"/>
      <c r="AG8" s="19"/>
      <c r="AH8" s="19"/>
    </row>
    <row r="9">
      <c r="A9" s="80" t="str">
        <f>HYPERLINK("https://drive.google.com/a/noaa.gov/file/d/0B_PKK3Jjrp3naEFUbzY2UkRNV3M/view?usp=sharing","MP-15-08")</f>
        <v>MP-15-08</v>
      </c>
      <c r="B9" s="6" t="s">
        <v>354</v>
      </c>
      <c r="C9" s="8" t="s">
        <v>355</v>
      </c>
      <c r="D9" s="10" t="s">
        <v>356</v>
      </c>
      <c r="E9" s="15" t="s">
        <v>357</v>
      </c>
      <c r="F9" s="15" t="s">
        <v>358</v>
      </c>
      <c r="G9" s="12">
        <v>42139.0</v>
      </c>
      <c r="H9" s="12">
        <v>42144.0</v>
      </c>
      <c r="I9" s="8" t="s">
        <v>280</v>
      </c>
      <c r="J9" s="12">
        <v>42138.0</v>
      </c>
      <c r="K9" s="12">
        <v>42138.0</v>
      </c>
      <c r="L9" s="12">
        <v>42139.0</v>
      </c>
      <c r="M9" s="12">
        <v>42139.0</v>
      </c>
      <c r="N9" s="18"/>
      <c r="O9" s="18"/>
      <c r="P9" s="18"/>
      <c r="Q9" s="18"/>
      <c r="R9" s="19"/>
      <c r="S9" s="19"/>
      <c r="T9" s="19"/>
      <c r="U9" s="19"/>
      <c r="V9" s="19"/>
      <c r="W9" s="19"/>
      <c r="X9" s="19"/>
      <c r="Y9" s="19"/>
      <c r="Z9" s="19"/>
      <c r="AA9" s="19"/>
      <c r="AB9" s="19"/>
      <c r="AC9" s="19"/>
      <c r="AD9" s="19"/>
      <c r="AE9" s="19"/>
      <c r="AF9" s="19"/>
      <c r="AG9" s="19"/>
      <c r="AH9" s="19"/>
    </row>
    <row r="10">
      <c r="A10" s="13" t="str">
        <f>HYPERLINK("https://drive.google.com/a/noaa.gov/file/d/0B_PKK3Jjrp3nRXVWcDlid2ZpSTQ/view?usp=sharing","MP-15-09")</f>
        <v>MP-15-09</v>
      </c>
      <c r="B10" s="6" t="s">
        <v>359</v>
      </c>
      <c r="C10" s="8" t="s">
        <v>360</v>
      </c>
      <c r="D10" s="10" t="s">
        <v>361</v>
      </c>
      <c r="E10" s="15" t="s">
        <v>171</v>
      </c>
      <c r="F10" s="8" t="s">
        <v>360</v>
      </c>
      <c r="G10" s="12">
        <v>42155.0</v>
      </c>
      <c r="H10" s="12">
        <v>42164.0</v>
      </c>
      <c r="I10" s="8" t="s">
        <v>362</v>
      </c>
      <c r="J10" s="12">
        <v>42142.0</v>
      </c>
      <c r="K10" s="18"/>
      <c r="L10" s="12">
        <v>42151.0</v>
      </c>
      <c r="M10" s="12">
        <v>42151.0</v>
      </c>
      <c r="N10" s="12">
        <v>42193.0</v>
      </c>
      <c r="O10" s="12">
        <v>42194.0</v>
      </c>
      <c r="P10" s="18"/>
      <c r="Q10" s="18"/>
      <c r="R10" s="19"/>
      <c r="S10" s="19"/>
      <c r="T10" s="19"/>
      <c r="U10" s="19"/>
      <c r="V10" s="19"/>
      <c r="W10" s="19"/>
      <c r="X10" s="19"/>
      <c r="Y10" s="19"/>
      <c r="Z10" s="19"/>
      <c r="AA10" s="19"/>
      <c r="AB10" s="19"/>
      <c r="AC10" s="19"/>
      <c r="AD10" s="19"/>
      <c r="AE10" s="19"/>
      <c r="AF10" s="19"/>
      <c r="AG10" s="19"/>
      <c r="AH10" s="19"/>
    </row>
    <row r="11">
      <c r="A11" s="80" t="str">
        <f>HYPERLINK("https://drive.google.com/a/noaa.gov/file/d/0B_PKK3Jjrp3nYnVKZ0daYk1jbmlqM0hMV2tzd3dPMFlTamxV/view?usp=sharing","MP-15-10")</f>
        <v>MP-15-10</v>
      </c>
      <c r="B11" s="6" t="s">
        <v>363</v>
      </c>
      <c r="C11" s="8" t="s">
        <v>364</v>
      </c>
      <c r="D11" s="10" t="s">
        <v>365</v>
      </c>
      <c r="E11" s="91" t="s">
        <v>366</v>
      </c>
      <c r="F11" s="15" t="s">
        <v>286</v>
      </c>
      <c r="G11" s="12">
        <v>42154.0</v>
      </c>
      <c r="H11" s="12">
        <v>42170.0</v>
      </c>
      <c r="I11" s="8" t="s">
        <v>367</v>
      </c>
      <c r="J11" s="12">
        <v>42151.0</v>
      </c>
      <c r="K11" s="12">
        <v>42152.0</v>
      </c>
      <c r="L11" s="12">
        <v>42153.0</v>
      </c>
      <c r="M11" s="12">
        <v>42153.0</v>
      </c>
      <c r="N11" s="18"/>
      <c r="O11" s="18"/>
      <c r="P11" s="18"/>
      <c r="Q11" s="18"/>
      <c r="R11" s="19"/>
      <c r="S11" s="19"/>
      <c r="T11" s="19"/>
      <c r="U11" s="19"/>
      <c r="V11" s="19"/>
      <c r="W11" s="19"/>
      <c r="X11" s="19"/>
      <c r="Y11" s="19"/>
      <c r="Z11" s="19"/>
      <c r="AA11" s="19"/>
      <c r="AB11" s="19"/>
      <c r="AC11" s="19"/>
      <c r="AD11" s="19"/>
      <c r="AE11" s="19"/>
      <c r="AF11" s="19"/>
      <c r="AG11" s="19"/>
      <c r="AH11" s="19"/>
    </row>
    <row r="12">
      <c r="A12" s="80" t="str">
        <f>HYPERLINK("https://drive.google.com/a/noaa.gov/file/d/0B_PKK3Jjrp3nWFg5ck5abmRDTUk/view?usp=sharing","MP-15-11")</f>
        <v>MP-15-11</v>
      </c>
      <c r="B12" s="6" t="s">
        <v>368</v>
      </c>
      <c r="C12" s="8" t="s">
        <v>369</v>
      </c>
      <c r="D12" s="50"/>
      <c r="E12" s="15" t="s">
        <v>370</v>
      </c>
      <c r="F12" s="15" t="s">
        <v>371</v>
      </c>
      <c r="G12" s="12">
        <v>42177.0</v>
      </c>
      <c r="H12" s="12">
        <v>42191.0</v>
      </c>
      <c r="I12" s="8" t="s">
        <v>372</v>
      </c>
      <c r="J12" s="12">
        <v>42159.0</v>
      </c>
      <c r="K12" s="18"/>
      <c r="L12" s="12">
        <v>42172.0</v>
      </c>
      <c r="M12" s="18"/>
      <c r="N12" s="18"/>
      <c r="O12" s="18"/>
      <c r="P12" s="18"/>
      <c r="Q12" s="18"/>
      <c r="R12" s="19"/>
      <c r="S12" s="19"/>
      <c r="T12" s="19"/>
      <c r="U12" s="19"/>
      <c r="V12" s="19"/>
      <c r="W12" s="19"/>
      <c r="X12" s="19"/>
      <c r="Y12" s="19"/>
      <c r="Z12" s="19"/>
      <c r="AA12" s="19"/>
      <c r="AB12" s="19"/>
      <c r="AC12" s="19"/>
      <c r="AD12" s="19"/>
      <c r="AE12" s="19"/>
      <c r="AF12" s="19"/>
      <c r="AG12" s="19"/>
      <c r="AH12" s="19"/>
    </row>
    <row r="13">
      <c r="A13" s="13" t="str">
        <f>HYPERLINK("https://drive.google.com/a/noaa.gov/folderview?id=0B_PKK3Jjrp3nflVBTUJzZXVKLWctWVRkMExKa2Y2eERjV3EyWmo4b1U3dFFYREcyY1YyVGs&amp;usp=sharing","MP-15-12")</f>
        <v>MP-15-12</v>
      </c>
      <c r="B13" s="6" t="s">
        <v>373</v>
      </c>
      <c r="C13" s="8" t="s">
        <v>374</v>
      </c>
      <c r="D13" s="10" t="s">
        <v>375</v>
      </c>
      <c r="E13" s="15" t="s">
        <v>376</v>
      </c>
      <c r="F13" s="15" t="s">
        <v>377</v>
      </c>
      <c r="G13" s="12">
        <v>42204.0</v>
      </c>
      <c r="H13" s="12">
        <v>42187.0</v>
      </c>
      <c r="I13" s="8" t="s">
        <v>280</v>
      </c>
      <c r="J13" s="12">
        <v>42159.0</v>
      </c>
      <c r="K13" s="12">
        <v>42166.0</v>
      </c>
      <c r="L13" s="18"/>
      <c r="M13" s="18"/>
      <c r="N13" s="18"/>
      <c r="O13" s="18"/>
      <c r="P13" s="18"/>
      <c r="Q13" s="18"/>
      <c r="R13" s="19"/>
      <c r="S13" s="19"/>
      <c r="T13" s="19"/>
      <c r="U13" s="19"/>
      <c r="V13" s="19"/>
      <c r="W13" s="19"/>
      <c r="X13" s="19"/>
      <c r="Y13" s="19"/>
      <c r="Z13" s="19"/>
      <c r="AA13" s="19"/>
      <c r="AB13" s="19"/>
      <c r="AC13" s="19"/>
      <c r="AD13" s="19"/>
      <c r="AE13" s="19"/>
      <c r="AF13" s="19"/>
      <c r="AG13" s="19"/>
      <c r="AH13" s="19"/>
    </row>
    <row r="14">
      <c r="A14" s="80" t="str">
        <f>HYPERLINK("https://drive.google.com/a/noaa.gov/file/d/0B_PKK3Jjrp3nN1VNS2p4X2xyVkU/view?usp=sharing","MP-15-13")</f>
        <v>MP-15-13</v>
      </c>
      <c r="B14" s="6" t="s">
        <v>160</v>
      </c>
      <c r="C14" s="62" t="s">
        <v>75</v>
      </c>
      <c r="D14" s="10" t="s">
        <v>294</v>
      </c>
      <c r="E14" s="10" t="s">
        <v>378</v>
      </c>
      <c r="F14" s="15" t="s">
        <v>379</v>
      </c>
      <c r="G14" s="12">
        <v>42226.0</v>
      </c>
      <c r="H14" s="12">
        <v>42258.0</v>
      </c>
      <c r="I14" s="18"/>
      <c r="J14" s="12">
        <v>42186.0</v>
      </c>
      <c r="K14" s="18"/>
      <c r="L14" s="18"/>
      <c r="M14" s="18"/>
      <c r="N14" s="12">
        <v>42265.0</v>
      </c>
      <c r="O14" s="12">
        <v>42268.0</v>
      </c>
      <c r="P14" s="18"/>
      <c r="Q14" s="18"/>
      <c r="R14" s="19"/>
      <c r="S14" s="19"/>
      <c r="T14" s="19"/>
      <c r="U14" s="19"/>
      <c r="V14" s="19"/>
      <c r="W14" s="19"/>
      <c r="X14" s="19"/>
      <c r="Y14" s="19"/>
      <c r="Z14" s="19"/>
      <c r="AA14" s="19"/>
      <c r="AB14" s="19"/>
      <c r="AC14" s="19"/>
      <c r="AD14" s="19"/>
      <c r="AE14" s="19"/>
      <c r="AF14" s="19"/>
      <c r="AG14" s="19"/>
      <c r="AH14" s="19"/>
    </row>
    <row r="15">
      <c r="A15" s="80" t="str">
        <f>HYPERLINK("https://drive.google.com/a/noaa.gov/file/d/0B_PKK3Jjrp3nVHMteHVsblkyckk/view?usp=sharing","MP-15-14")</f>
        <v>MP-15-14</v>
      </c>
      <c r="B15" s="6" t="s">
        <v>380</v>
      </c>
      <c r="C15" s="8" t="s">
        <v>136</v>
      </c>
      <c r="D15" s="50" t="s">
        <v>137</v>
      </c>
      <c r="E15" s="15" t="s">
        <v>381</v>
      </c>
      <c r="F15" s="15" t="s">
        <v>382</v>
      </c>
      <c r="G15" s="12">
        <v>42213.0</v>
      </c>
      <c r="H15" s="12">
        <v>42229.0</v>
      </c>
      <c r="I15" s="8" t="s">
        <v>383</v>
      </c>
      <c r="J15" s="12">
        <v>42198.0</v>
      </c>
      <c r="K15" s="12">
        <v>42230.0</v>
      </c>
      <c r="L15" s="18"/>
      <c r="M15" s="18"/>
      <c r="N15" s="12">
        <v>42269.0</v>
      </c>
      <c r="O15" s="12">
        <v>42333.0</v>
      </c>
      <c r="P15" s="18"/>
      <c r="Q15" s="18"/>
      <c r="R15" s="19"/>
      <c r="S15" s="19"/>
      <c r="T15" s="19"/>
      <c r="U15" s="19"/>
      <c r="V15" s="19"/>
      <c r="W15" s="19"/>
      <c r="X15" s="19"/>
      <c r="Y15" s="19"/>
      <c r="Z15" s="19"/>
      <c r="AA15" s="19"/>
      <c r="AB15" s="19"/>
      <c r="AC15" s="19"/>
      <c r="AD15" s="19"/>
      <c r="AE15" s="19"/>
      <c r="AF15" s="19"/>
      <c r="AG15" s="19"/>
      <c r="AH15" s="19"/>
    </row>
    <row r="16">
      <c r="A16" s="80" t="str">
        <f>HYPERLINK("https://drive.google.com/a/noaa.gov/file/d/0B_PKK3Jjrp3nZy1DS2huY0J0V0E/view?usp=sharing","MP-15-15")</f>
        <v>MP-15-15</v>
      </c>
      <c r="B16" s="6" t="s">
        <v>384</v>
      </c>
      <c r="C16" s="8" t="s">
        <v>385</v>
      </c>
      <c r="D16" s="10" t="s">
        <v>386</v>
      </c>
      <c r="E16" s="15" t="s">
        <v>302</v>
      </c>
      <c r="F16" s="15" t="s">
        <v>387</v>
      </c>
      <c r="G16" s="12">
        <v>42227.0</v>
      </c>
      <c r="H16" s="12">
        <v>42255.0</v>
      </c>
      <c r="I16" s="8" t="s">
        <v>388</v>
      </c>
      <c r="J16" s="12">
        <v>42208.0</v>
      </c>
      <c r="K16" s="12">
        <v>42209.0</v>
      </c>
      <c r="L16" s="12">
        <v>42220.0</v>
      </c>
      <c r="M16" s="18"/>
      <c r="N16" s="12">
        <v>42282.0</v>
      </c>
      <c r="O16" s="12">
        <v>42321.0</v>
      </c>
      <c r="P16" s="18"/>
      <c r="Q16" s="18"/>
      <c r="R16" s="19"/>
      <c r="S16" s="19"/>
      <c r="T16" s="19"/>
      <c r="U16" s="19"/>
      <c r="V16" s="19"/>
      <c r="W16" s="19"/>
      <c r="X16" s="19"/>
      <c r="Y16" s="19"/>
      <c r="Z16" s="19"/>
      <c r="AA16" s="19"/>
      <c r="AB16" s="19"/>
      <c r="AC16" s="19"/>
      <c r="AD16" s="19"/>
      <c r="AE16" s="19"/>
      <c r="AF16" s="19"/>
      <c r="AG16" s="19"/>
      <c r="AH16" s="19"/>
    </row>
    <row r="17">
      <c r="A17" s="80" t="str">
        <f>HYPERLINK("https://drive.google.com/a/noaa.gov/file/d/0B_PKK3Jjrp3nZ0JwREZjdXV2RXc/view?usp=sharing","MP-15-16")</f>
        <v>MP-15-16</v>
      </c>
      <c r="B17" s="6" t="s">
        <v>40</v>
      </c>
      <c r="C17" s="8" t="s">
        <v>136</v>
      </c>
      <c r="D17" s="10" t="s">
        <v>137</v>
      </c>
      <c r="E17" s="15" t="s">
        <v>389</v>
      </c>
      <c r="F17" s="15" t="s">
        <v>44</v>
      </c>
      <c r="G17" s="12">
        <v>42268.0</v>
      </c>
      <c r="H17" s="12">
        <v>42272.0</v>
      </c>
      <c r="I17" s="8" t="s">
        <v>390</v>
      </c>
      <c r="J17" s="12">
        <v>42219.0</v>
      </c>
      <c r="K17" s="12">
        <v>42222.0</v>
      </c>
      <c r="L17" s="12">
        <v>42222.0</v>
      </c>
      <c r="M17" s="12">
        <v>42222.0</v>
      </c>
      <c r="N17" s="18"/>
      <c r="O17" s="18"/>
      <c r="P17" s="18"/>
      <c r="Q17" s="18"/>
      <c r="R17" s="19"/>
      <c r="S17" s="19"/>
      <c r="T17" s="19"/>
      <c r="U17" s="19"/>
      <c r="V17" s="19"/>
      <c r="W17" s="19"/>
      <c r="X17" s="19"/>
      <c r="Y17" s="19"/>
      <c r="Z17" s="19"/>
      <c r="AA17" s="19"/>
      <c r="AB17" s="19"/>
      <c r="AC17" s="19"/>
      <c r="AD17" s="19"/>
      <c r="AE17" s="19"/>
      <c r="AF17" s="19"/>
      <c r="AG17" s="19"/>
      <c r="AH17" s="19"/>
    </row>
    <row r="18">
      <c r="A18" s="80" t="str">
        <f>HYPERLINK("https://drive.google.com/a/noaa.gov/file/d/0B_PKK3Jjrp3nQlVZN2dJbWNESHc/view?usp=sharing","MP-15-17")</f>
        <v>MP-15-17</v>
      </c>
      <c r="B18" s="6" t="s">
        <v>391</v>
      </c>
      <c r="C18" s="8" t="s">
        <v>392</v>
      </c>
      <c r="D18" s="50"/>
      <c r="E18" s="15" t="s">
        <v>393</v>
      </c>
      <c r="F18" s="15" t="s">
        <v>394</v>
      </c>
      <c r="G18" s="12">
        <v>42248.0</v>
      </c>
      <c r="H18" s="12">
        <v>42278.0</v>
      </c>
      <c r="I18" s="8" t="s">
        <v>271</v>
      </c>
      <c r="J18" s="12">
        <v>42228.0</v>
      </c>
      <c r="K18" s="12">
        <v>42265.0</v>
      </c>
      <c r="L18" s="12">
        <v>42265.0</v>
      </c>
      <c r="M18" s="12">
        <v>42265.0</v>
      </c>
      <c r="N18" s="18"/>
      <c r="O18" s="18"/>
      <c r="P18" s="18"/>
      <c r="Q18" s="18"/>
      <c r="R18" s="19"/>
      <c r="S18" s="19"/>
      <c r="T18" s="19"/>
      <c r="U18" s="19"/>
      <c r="V18" s="19"/>
      <c r="W18" s="19"/>
      <c r="X18" s="19"/>
      <c r="Y18" s="19"/>
      <c r="Z18" s="19"/>
      <c r="AA18" s="19"/>
      <c r="AB18" s="19"/>
      <c r="AC18" s="19"/>
      <c r="AD18" s="19"/>
      <c r="AE18" s="19"/>
      <c r="AF18" s="19"/>
      <c r="AG18" s="19"/>
      <c r="AH18" s="19"/>
    </row>
    <row r="19">
      <c r="A19" s="80" t="str">
        <f>HYPERLINK("https://drive.google.com/a/noaa.gov/file/d/0B_PKK3Jjrp3nVUN5VWxsSEJQMWM/view?usp=sharing","MP-15-18")</f>
        <v>MP-15-18</v>
      </c>
      <c r="B19" s="6" t="s">
        <v>395</v>
      </c>
      <c r="C19" s="8" t="s">
        <v>396</v>
      </c>
      <c r="D19" s="10" t="s">
        <v>397</v>
      </c>
      <c r="E19" s="15" t="s">
        <v>398</v>
      </c>
      <c r="F19" s="15" t="s">
        <v>399</v>
      </c>
      <c r="G19" s="12">
        <v>42269.0</v>
      </c>
      <c r="H19" s="12">
        <v>42279.0</v>
      </c>
      <c r="I19" s="8" t="s">
        <v>336</v>
      </c>
      <c r="J19" s="12">
        <v>42288.0</v>
      </c>
      <c r="K19" s="18"/>
      <c r="L19" s="18"/>
      <c r="M19" s="18"/>
      <c r="N19" s="18"/>
      <c r="O19" s="18"/>
      <c r="P19" s="18"/>
      <c r="Q19" s="18"/>
      <c r="R19" s="19"/>
      <c r="S19" s="19"/>
      <c r="T19" s="19"/>
      <c r="U19" s="19"/>
      <c r="V19" s="19"/>
      <c r="W19" s="19"/>
      <c r="X19" s="19"/>
      <c r="Y19" s="19"/>
      <c r="Z19" s="19"/>
      <c r="AA19" s="19"/>
      <c r="AB19" s="19"/>
      <c r="AC19" s="19"/>
      <c r="AD19" s="19"/>
      <c r="AE19" s="19"/>
      <c r="AF19" s="19"/>
      <c r="AG19" s="19"/>
      <c r="AH19" s="19"/>
    </row>
    <row r="20">
      <c r="A20" s="80" t="str">
        <f>HYPERLINK("https://drive.google.com/a/noaa.gov/file/d/0B_PKK3Jjrp3nOFJocElQUkZ0QTg/view?usp=sharing","MP-15-19")</f>
        <v>MP-15-19</v>
      </c>
      <c r="B20" s="6" t="s">
        <v>400</v>
      </c>
      <c r="C20" s="8" t="s">
        <v>241</v>
      </c>
      <c r="D20" s="10" t="s">
        <v>401</v>
      </c>
      <c r="E20" s="15" t="s">
        <v>402</v>
      </c>
      <c r="F20" s="15" t="s">
        <v>403</v>
      </c>
      <c r="G20" s="12">
        <v>42276.0</v>
      </c>
      <c r="H20" s="12">
        <v>42280.0</v>
      </c>
      <c r="I20" s="8" t="s">
        <v>280</v>
      </c>
      <c r="J20" s="12">
        <v>42259.0</v>
      </c>
      <c r="K20" s="18"/>
      <c r="L20" s="18"/>
      <c r="M20" s="18"/>
      <c r="N20" s="18"/>
      <c r="O20" s="18"/>
      <c r="P20" s="18"/>
      <c r="Q20" s="18"/>
      <c r="R20" s="19"/>
      <c r="S20" s="19"/>
      <c r="T20" s="19"/>
      <c r="U20" s="19"/>
      <c r="V20" s="19"/>
      <c r="W20" s="19"/>
      <c r="X20" s="19"/>
      <c r="Y20" s="19"/>
      <c r="Z20" s="19"/>
      <c r="AA20" s="19"/>
      <c r="AB20" s="19"/>
      <c r="AC20" s="19"/>
      <c r="AD20" s="19"/>
      <c r="AE20" s="19"/>
      <c r="AF20" s="19"/>
      <c r="AG20" s="19"/>
      <c r="AH20" s="19"/>
    </row>
    <row r="21">
      <c r="A21" s="19"/>
      <c r="B21" s="54"/>
      <c r="C21" s="19"/>
      <c r="D21" s="50"/>
      <c r="E21" s="66"/>
      <c r="F21" s="15"/>
      <c r="G21" s="18"/>
      <c r="H21" s="18"/>
      <c r="I21" s="18"/>
      <c r="J21" s="18"/>
      <c r="K21" s="18"/>
      <c r="L21" s="18"/>
      <c r="M21" s="18"/>
      <c r="N21" s="18"/>
      <c r="O21" s="18"/>
      <c r="P21" s="18"/>
      <c r="Q21" s="18"/>
      <c r="R21" s="19"/>
      <c r="S21" s="19"/>
      <c r="T21" s="19"/>
      <c r="U21" s="19"/>
      <c r="V21" s="19"/>
      <c r="W21" s="19"/>
      <c r="X21" s="19"/>
      <c r="Y21" s="19"/>
      <c r="Z21" s="19"/>
      <c r="AA21" s="19"/>
      <c r="AB21" s="19"/>
      <c r="AC21" s="19"/>
      <c r="AD21" s="19"/>
      <c r="AE21" s="19"/>
      <c r="AF21" s="19"/>
      <c r="AG21" s="19"/>
      <c r="AH21" s="19"/>
    </row>
    <row r="22">
      <c r="A22" s="19"/>
      <c r="B22" s="54"/>
      <c r="C22" s="19"/>
      <c r="D22" s="50"/>
      <c r="E22" s="66"/>
      <c r="F22" s="15"/>
      <c r="G22" s="18"/>
      <c r="H22" s="18"/>
      <c r="I22" s="18"/>
      <c r="J22" s="18"/>
      <c r="K22" s="18"/>
      <c r="L22" s="18"/>
      <c r="M22" s="18"/>
      <c r="N22" s="18"/>
      <c r="O22" s="18"/>
      <c r="P22" s="18"/>
      <c r="Q22" s="18"/>
      <c r="R22" s="19"/>
      <c r="S22" s="19"/>
      <c r="T22" s="19"/>
      <c r="U22" s="19"/>
      <c r="V22" s="19"/>
      <c r="W22" s="19"/>
      <c r="X22" s="19"/>
      <c r="Y22" s="19"/>
      <c r="Z22" s="19"/>
      <c r="AA22" s="19"/>
      <c r="AB22" s="19"/>
      <c r="AC22" s="19"/>
      <c r="AD22" s="19"/>
      <c r="AE22" s="19"/>
      <c r="AF22" s="19"/>
      <c r="AG22" s="19"/>
      <c r="AH22" s="19"/>
    </row>
    <row r="23">
      <c r="A23" s="19"/>
      <c r="B23" s="54"/>
      <c r="C23" s="19"/>
      <c r="D23" s="50"/>
      <c r="E23" s="66"/>
      <c r="F23" s="15"/>
      <c r="G23" s="18"/>
      <c r="H23" s="18"/>
      <c r="I23" s="18"/>
      <c r="J23" s="18"/>
      <c r="K23" s="18"/>
      <c r="L23" s="18"/>
      <c r="M23" s="18"/>
      <c r="N23" s="18"/>
      <c r="O23" s="18"/>
      <c r="P23" s="18"/>
      <c r="Q23" s="18"/>
      <c r="R23" s="19"/>
      <c r="S23" s="19"/>
      <c r="T23" s="19"/>
      <c r="U23" s="19"/>
      <c r="V23" s="19"/>
      <c r="W23" s="19"/>
      <c r="X23" s="19"/>
      <c r="Y23" s="19"/>
      <c r="Z23" s="19"/>
      <c r="AA23" s="19"/>
      <c r="AB23" s="19"/>
      <c r="AC23" s="19"/>
      <c r="AD23" s="19"/>
      <c r="AE23" s="19"/>
      <c r="AF23" s="19"/>
      <c r="AG23" s="19"/>
      <c r="AH23" s="19"/>
    </row>
    <row r="24">
      <c r="A24" s="19"/>
      <c r="B24" s="54"/>
      <c r="C24" s="19"/>
      <c r="D24" s="50"/>
      <c r="E24" s="66"/>
      <c r="F24" s="15"/>
      <c r="G24" s="18"/>
      <c r="H24" s="18"/>
      <c r="I24" s="18"/>
      <c r="J24" s="18"/>
      <c r="K24" s="18"/>
      <c r="L24" s="18"/>
      <c r="M24" s="18"/>
      <c r="N24" s="18"/>
      <c r="O24" s="18"/>
      <c r="P24" s="18"/>
      <c r="Q24" s="18"/>
      <c r="R24" s="19"/>
      <c r="S24" s="19"/>
      <c r="T24" s="19"/>
      <c r="U24" s="19"/>
      <c r="V24" s="19"/>
      <c r="W24" s="19"/>
      <c r="X24" s="19"/>
      <c r="Y24" s="19"/>
      <c r="Z24" s="19"/>
      <c r="AA24" s="19"/>
      <c r="AB24" s="19"/>
      <c r="AC24" s="19"/>
      <c r="AD24" s="19"/>
      <c r="AE24" s="19"/>
      <c r="AF24" s="19"/>
      <c r="AG24" s="19"/>
      <c r="AH24" s="19"/>
    </row>
    <row r="25">
      <c r="A25" s="19"/>
      <c r="B25" s="54"/>
      <c r="C25" s="19"/>
      <c r="D25" s="50"/>
      <c r="E25" s="66"/>
      <c r="F25" s="15"/>
      <c r="G25" s="18"/>
      <c r="H25" s="18"/>
      <c r="I25" s="18"/>
      <c r="J25" s="18"/>
      <c r="K25" s="18"/>
      <c r="L25" s="18"/>
      <c r="M25" s="18"/>
      <c r="N25" s="18"/>
      <c r="O25" s="18"/>
      <c r="P25" s="18"/>
      <c r="Q25" s="18"/>
      <c r="R25" s="19"/>
      <c r="S25" s="19"/>
      <c r="T25" s="19"/>
      <c r="U25" s="19"/>
      <c r="V25" s="19"/>
      <c r="W25" s="19"/>
      <c r="X25" s="19"/>
      <c r="Y25" s="19"/>
      <c r="Z25" s="19"/>
      <c r="AA25" s="19"/>
      <c r="AB25" s="19"/>
      <c r="AC25" s="19"/>
      <c r="AD25" s="19"/>
      <c r="AE25" s="19"/>
      <c r="AF25" s="19"/>
      <c r="AG25" s="19"/>
      <c r="AH25" s="19"/>
    </row>
    <row r="26">
      <c r="A26" s="19"/>
      <c r="B26" s="54"/>
      <c r="C26" s="19"/>
      <c r="D26" s="50"/>
      <c r="E26" s="66"/>
      <c r="F26" s="15"/>
      <c r="G26" s="18"/>
      <c r="H26" s="18"/>
      <c r="I26" s="18"/>
      <c r="J26" s="18"/>
      <c r="K26" s="18"/>
      <c r="L26" s="18"/>
      <c r="M26" s="18"/>
      <c r="N26" s="18"/>
      <c r="O26" s="18"/>
      <c r="P26" s="18"/>
      <c r="Q26" s="18"/>
      <c r="R26" s="19"/>
      <c r="S26" s="19"/>
      <c r="T26" s="19"/>
      <c r="U26" s="19"/>
      <c r="V26" s="19"/>
      <c r="W26" s="19"/>
      <c r="X26" s="19"/>
      <c r="Y26" s="19"/>
      <c r="Z26" s="19"/>
      <c r="AA26" s="19"/>
      <c r="AB26" s="19"/>
      <c r="AC26" s="19"/>
      <c r="AD26" s="19"/>
      <c r="AE26" s="19"/>
      <c r="AF26" s="19"/>
      <c r="AG26" s="19"/>
      <c r="AH26" s="19"/>
    </row>
    <row r="27">
      <c r="A27" s="19"/>
      <c r="B27" s="54"/>
      <c r="C27" s="19"/>
      <c r="D27" s="50"/>
      <c r="E27" s="66"/>
      <c r="F27" s="15"/>
      <c r="G27" s="18"/>
      <c r="H27" s="18"/>
      <c r="I27" s="18"/>
      <c r="J27" s="18"/>
      <c r="K27" s="18"/>
      <c r="L27" s="18"/>
      <c r="M27" s="18"/>
      <c r="N27" s="18"/>
      <c r="O27" s="18"/>
      <c r="P27" s="18"/>
      <c r="Q27" s="18"/>
      <c r="R27" s="19"/>
      <c r="S27" s="19"/>
      <c r="T27" s="19"/>
      <c r="U27" s="19"/>
      <c r="V27" s="19"/>
      <c r="W27" s="19"/>
      <c r="X27" s="19"/>
      <c r="Y27" s="19"/>
      <c r="Z27" s="19"/>
      <c r="AA27" s="19"/>
      <c r="AB27" s="19"/>
      <c r="AC27" s="19"/>
      <c r="AD27" s="19"/>
      <c r="AE27" s="19"/>
      <c r="AF27" s="19"/>
      <c r="AG27" s="19"/>
      <c r="AH27" s="19"/>
    </row>
    <row r="28">
      <c r="A28" s="19"/>
      <c r="B28" s="54"/>
      <c r="C28" s="19"/>
      <c r="D28" s="50"/>
      <c r="E28" s="66"/>
      <c r="F28" s="15"/>
      <c r="G28" s="18"/>
      <c r="H28" s="18"/>
      <c r="I28" s="18"/>
      <c r="J28" s="18"/>
      <c r="K28" s="18"/>
      <c r="L28" s="18"/>
      <c r="M28" s="18"/>
      <c r="N28" s="18"/>
      <c r="O28" s="18"/>
      <c r="P28" s="18"/>
      <c r="Q28" s="18"/>
      <c r="R28" s="19"/>
      <c r="S28" s="19"/>
      <c r="T28" s="19"/>
      <c r="U28" s="19"/>
      <c r="V28" s="19"/>
      <c r="W28" s="19"/>
      <c r="X28" s="19"/>
      <c r="Y28" s="19"/>
      <c r="Z28" s="19"/>
      <c r="AA28" s="19"/>
      <c r="AB28" s="19"/>
      <c r="AC28" s="19"/>
      <c r="AD28" s="19"/>
      <c r="AE28" s="19"/>
      <c r="AF28" s="19"/>
      <c r="AG28" s="19"/>
      <c r="AH28" s="19"/>
    </row>
    <row r="29">
      <c r="A29" s="19"/>
      <c r="B29" s="54"/>
      <c r="C29" s="19"/>
      <c r="D29" s="50"/>
      <c r="E29" s="66"/>
      <c r="F29" s="15"/>
      <c r="G29" s="18"/>
      <c r="H29" s="18"/>
      <c r="I29" s="18"/>
      <c r="J29" s="18"/>
      <c r="K29" s="18"/>
      <c r="L29" s="18"/>
      <c r="M29" s="18"/>
      <c r="N29" s="18"/>
      <c r="O29" s="18"/>
      <c r="P29" s="18"/>
      <c r="Q29" s="18"/>
      <c r="R29" s="19"/>
      <c r="S29" s="19"/>
      <c r="T29" s="19"/>
      <c r="U29" s="19"/>
      <c r="V29" s="19"/>
      <c r="W29" s="19"/>
      <c r="X29" s="19"/>
      <c r="Y29" s="19"/>
      <c r="Z29" s="19"/>
      <c r="AA29" s="19"/>
      <c r="AB29" s="19"/>
      <c r="AC29" s="19"/>
      <c r="AD29" s="19"/>
      <c r="AE29" s="19"/>
      <c r="AF29" s="19"/>
      <c r="AG29" s="19"/>
      <c r="AH29" s="19"/>
    </row>
    <row r="30">
      <c r="A30" s="19"/>
      <c r="B30" s="54"/>
      <c r="C30" s="19"/>
      <c r="D30" s="50"/>
      <c r="E30" s="66"/>
      <c r="F30" s="15"/>
      <c r="G30" s="18"/>
      <c r="H30" s="18"/>
      <c r="I30" s="18"/>
      <c r="J30" s="18"/>
      <c r="K30" s="18"/>
      <c r="L30" s="18"/>
      <c r="M30" s="18"/>
      <c r="N30" s="18"/>
      <c r="O30" s="18"/>
      <c r="P30" s="18"/>
      <c r="Q30" s="18"/>
      <c r="R30" s="19"/>
      <c r="S30" s="19"/>
      <c r="T30" s="19"/>
      <c r="U30" s="19"/>
      <c r="V30" s="19"/>
      <c r="W30" s="19"/>
      <c r="X30" s="19"/>
      <c r="Y30" s="19"/>
      <c r="Z30" s="19"/>
      <c r="AA30" s="19"/>
      <c r="AB30" s="19"/>
      <c r="AC30" s="19"/>
      <c r="AD30" s="19"/>
      <c r="AE30" s="19"/>
      <c r="AF30" s="19"/>
      <c r="AG30" s="19"/>
      <c r="AH30" s="19"/>
    </row>
    <row r="31">
      <c r="A31" s="19"/>
      <c r="B31" s="54"/>
      <c r="C31" s="19"/>
      <c r="D31" s="50"/>
      <c r="E31" s="66"/>
      <c r="F31" s="15"/>
      <c r="G31" s="18"/>
      <c r="H31" s="18"/>
      <c r="I31" s="18"/>
      <c r="J31" s="18"/>
      <c r="K31" s="18"/>
      <c r="L31" s="18"/>
      <c r="M31" s="18"/>
      <c r="N31" s="18"/>
      <c r="O31" s="18"/>
      <c r="P31" s="18"/>
      <c r="Q31" s="18"/>
      <c r="R31" s="19"/>
      <c r="S31" s="19"/>
      <c r="T31" s="19"/>
      <c r="U31" s="19"/>
      <c r="V31" s="19"/>
      <c r="W31" s="19"/>
      <c r="X31" s="19"/>
      <c r="Y31" s="19"/>
      <c r="Z31" s="19"/>
      <c r="AA31" s="19"/>
      <c r="AB31" s="19"/>
      <c r="AC31" s="19"/>
      <c r="AD31" s="19"/>
      <c r="AE31" s="19"/>
      <c r="AF31" s="19"/>
      <c r="AG31" s="19"/>
      <c r="AH31" s="19"/>
    </row>
    <row r="32">
      <c r="A32" s="19"/>
      <c r="B32" s="54"/>
      <c r="C32" s="19"/>
      <c r="D32" s="50"/>
      <c r="E32" s="66"/>
      <c r="F32" s="15"/>
      <c r="G32" s="18"/>
      <c r="H32" s="18"/>
      <c r="I32" s="18"/>
      <c r="J32" s="18"/>
      <c r="K32" s="18"/>
      <c r="L32" s="18"/>
      <c r="M32" s="18"/>
      <c r="N32" s="18"/>
      <c r="O32" s="18"/>
      <c r="P32" s="18"/>
      <c r="Q32" s="18"/>
      <c r="R32" s="19"/>
      <c r="S32" s="19"/>
      <c r="T32" s="19"/>
      <c r="U32" s="19"/>
      <c r="V32" s="19"/>
      <c r="W32" s="19"/>
      <c r="X32" s="19"/>
      <c r="Y32" s="19"/>
      <c r="Z32" s="19"/>
      <c r="AA32" s="19"/>
      <c r="AB32" s="19"/>
      <c r="AC32" s="19"/>
      <c r="AD32" s="19"/>
      <c r="AE32" s="19"/>
      <c r="AF32" s="19"/>
      <c r="AG32" s="19"/>
      <c r="AH32" s="19"/>
    </row>
    <row r="33">
      <c r="A33" s="19"/>
      <c r="B33" s="54"/>
      <c r="C33" s="19"/>
      <c r="D33" s="50"/>
      <c r="E33" s="66"/>
      <c r="F33" s="66"/>
      <c r="G33" s="18"/>
      <c r="H33" s="18"/>
      <c r="I33" s="18"/>
      <c r="J33" s="18"/>
      <c r="K33" s="18"/>
      <c r="L33" s="18"/>
      <c r="M33" s="18"/>
      <c r="N33" s="18"/>
      <c r="O33" s="18"/>
      <c r="P33" s="18"/>
      <c r="Q33" s="18"/>
      <c r="R33" s="19"/>
      <c r="S33" s="19"/>
      <c r="T33" s="19"/>
      <c r="U33" s="19"/>
      <c r="V33" s="19"/>
      <c r="W33" s="19"/>
      <c r="X33" s="19"/>
      <c r="Y33" s="19"/>
      <c r="Z33" s="19"/>
      <c r="AA33" s="19"/>
      <c r="AB33" s="19"/>
      <c r="AC33" s="19"/>
      <c r="AD33" s="19"/>
      <c r="AE33" s="19"/>
      <c r="AF33" s="19"/>
      <c r="AG33" s="19"/>
      <c r="AH33" s="19"/>
    </row>
    <row r="34">
      <c r="A34" s="19"/>
      <c r="B34" s="54"/>
      <c r="C34" s="19"/>
      <c r="D34" s="50"/>
      <c r="E34" s="66"/>
      <c r="F34" s="66"/>
      <c r="G34" s="18"/>
      <c r="H34" s="18"/>
      <c r="I34" s="18"/>
      <c r="J34" s="18"/>
      <c r="K34" s="18"/>
      <c r="L34" s="18"/>
      <c r="M34" s="18"/>
      <c r="N34" s="18"/>
      <c r="O34" s="18"/>
      <c r="P34" s="18"/>
      <c r="Q34" s="18"/>
      <c r="R34" s="19"/>
      <c r="S34" s="19"/>
      <c r="T34" s="19"/>
      <c r="U34" s="19"/>
      <c r="V34" s="19"/>
      <c r="W34" s="19"/>
      <c r="X34" s="19"/>
      <c r="Y34" s="19"/>
      <c r="Z34" s="19"/>
      <c r="AA34" s="19"/>
      <c r="AB34" s="19"/>
      <c r="AC34" s="19"/>
      <c r="AD34" s="19"/>
      <c r="AE34" s="19"/>
      <c r="AF34" s="19"/>
      <c r="AG34" s="19"/>
      <c r="AH34" s="19"/>
    </row>
    <row r="35">
      <c r="B35" s="54"/>
      <c r="D35" s="50"/>
      <c r="E35" s="77"/>
      <c r="F35" s="77"/>
      <c r="G35" s="71"/>
      <c r="H35" s="71"/>
      <c r="I35" s="71"/>
      <c r="J35" s="71"/>
      <c r="K35" s="71"/>
      <c r="L35" s="71"/>
      <c r="M35" s="71"/>
      <c r="N35" s="71"/>
      <c r="O35" s="71"/>
      <c r="P35" s="71"/>
      <c r="Q35" s="71"/>
    </row>
    <row r="36">
      <c r="B36" s="54"/>
      <c r="D36" s="50"/>
      <c r="E36" s="77"/>
      <c r="F36" s="77"/>
      <c r="G36" s="71"/>
      <c r="H36" s="71"/>
      <c r="I36" s="71"/>
      <c r="J36" s="71"/>
      <c r="K36" s="71"/>
      <c r="L36" s="71"/>
      <c r="M36" s="71"/>
      <c r="N36" s="71"/>
      <c r="O36" s="71"/>
      <c r="P36" s="71"/>
      <c r="Q36" s="71"/>
    </row>
    <row r="37">
      <c r="B37" s="54"/>
      <c r="D37" s="50"/>
      <c r="E37" s="77"/>
      <c r="F37" s="77"/>
      <c r="G37" s="71"/>
      <c r="H37" s="71"/>
      <c r="I37" s="71"/>
      <c r="J37" s="71"/>
      <c r="K37" s="71"/>
      <c r="L37" s="71"/>
      <c r="M37" s="71"/>
      <c r="N37" s="71"/>
      <c r="O37" s="71"/>
      <c r="P37" s="71"/>
      <c r="Q37" s="71"/>
    </row>
    <row r="38">
      <c r="B38" s="54"/>
      <c r="D38" s="50"/>
      <c r="E38" s="77"/>
      <c r="F38" s="77"/>
      <c r="G38" s="71"/>
      <c r="H38" s="71"/>
      <c r="I38" s="71"/>
      <c r="J38" s="71"/>
      <c r="K38" s="71"/>
      <c r="L38" s="71"/>
      <c r="M38" s="71"/>
      <c r="N38" s="71"/>
      <c r="O38" s="71"/>
      <c r="P38" s="71"/>
      <c r="Q38" s="71"/>
    </row>
    <row r="39">
      <c r="B39" s="54"/>
      <c r="D39" s="50"/>
      <c r="E39" s="77"/>
      <c r="F39" s="77"/>
      <c r="G39" s="71"/>
      <c r="H39" s="71"/>
      <c r="I39" s="71"/>
      <c r="J39" s="71"/>
      <c r="K39" s="71"/>
      <c r="L39" s="71"/>
      <c r="M39" s="71"/>
      <c r="N39" s="71"/>
      <c r="O39" s="71"/>
      <c r="P39" s="71"/>
      <c r="Q39" s="71"/>
    </row>
    <row r="40">
      <c r="B40" s="54"/>
      <c r="D40" s="50"/>
      <c r="E40" s="77"/>
      <c r="F40" s="77"/>
      <c r="G40" s="71"/>
      <c r="H40" s="71"/>
      <c r="I40" s="71"/>
      <c r="J40" s="71"/>
      <c r="K40" s="71"/>
      <c r="L40" s="71"/>
      <c r="M40" s="71"/>
      <c r="N40" s="71"/>
      <c r="O40" s="71"/>
      <c r="P40" s="71"/>
      <c r="Q40" s="71"/>
    </row>
    <row r="41">
      <c r="B41" s="54"/>
      <c r="D41" s="50"/>
      <c r="E41" s="77"/>
      <c r="F41" s="77"/>
      <c r="G41" s="71"/>
      <c r="H41" s="71"/>
      <c r="I41" s="71"/>
      <c r="J41" s="71"/>
      <c r="K41" s="71"/>
      <c r="L41" s="71"/>
      <c r="M41" s="71"/>
      <c r="N41" s="71"/>
      <c r="O41" s="71"/>
      <c r="P41" s="71"/>
      <c r="Q41" s="71"/>
    </row>
    <row r="42">
      <c r="B42" s="54"/>
      <c r="D42" s="50"/>
      <c r="E42" s="77"/>
      <c r="F42" s="77"/>
      <c r="G42" s="71"/>
      <c r="H42" s="71"/>
      <c r="I42" s="71"/>
      <c r="J42" s="71"/>
      <c r="K42" s="71"/>
      <c r="L42" s="71"/>
      <c r="M42" s="71"/>
      <c r="N42" s="71"/>
      <c r="O42" s="71"/>
      <c r="P42" s="71"/>
      <c r="Q42" s="71"/>
    </row>
    <row r="43">
      <c r="B43" s="54"/>
      <c r="D43" s="50"/>
      <c r="E43" s="77"/>
      <c r="F43" s="77"/>
      <c r="G43" s="71"/>
      <c r="H43" s="71"/>
      <c r="I43" s="71"/>
      <c r="J43" s="71"/>
      <c r="K43" s="71"/>
      <c r="L43" s="71"/>
      <c r="M43" s="71"/>
      <c r="N43" s="71"/>
      <c r="O43" s="71"/>
      <c r="P43" s="71"/>
      <c r="Q43" s="71"/>
    </row>
    <row r="44">
      <c r="B44" s="54"/>
      <c r="D44" s="50"/>
      <c r="E44" s="77"/>
      <c r="F44" s="77"/>
      <c r="G44" s="71"/>
      <c r="H44" s="71"/>
      <c r="I44" s="71"/>
      <c r="J44" s="71"/>
      <c r="K44" s="71"/>
      <c r="L44" s="71"/>
      <c r="M44" s="71"/>
      <c r="N44" s="71"/>
      <c r="O44" s="71"/>
      <c r="P44" s="71"/>
      <c r="Q44" s="71"/>
    </row>
    <row r="45">
      <c r="B45" s="54"/>
      <c r="D45" s="50"/>
      <c r="E45" s="77"/>
      <c r="F45" s="77"/>
      <c r="G45" s="71"/>
      <c r="H45" s="71"/>
      <c r="I45" s="71"/>
      <c r="J45" s="71"/>
      <c r="K45" s="71"/>
      <c r="L45" s="71"/>
      <c r="M45" s="71"/>
      <c r="N45" s="71"/>
      <c r="O45" s="71"/>
      <c r="P45" s="71"/>
      <c r="Q45" s="71"/>
    </row>
    <row r="46">
      <c r="B46" s="54"/>
      <c r="D46" s="50"/>
      <c r="E46" s="77"/>
      <c r="F46" s="77"/>
      <c r="G46" s="71"/>
      <c r="H46" s="71"/>
      <c r="I46" s="71"/>
      <c r="J46" s="71"/>
      <c r="K46" s="71"/>
      <c r="L46" s="71"/>
      <c r="M46" s="71"/>
      <c r="N46" s="71"/>
      <c r="O46" s="71"/>
      <c r="P46" s="71"/>
      <c r="Q46" s="71"/>
    </row>
    <row r="47">
      <c r="B47" s="54"/>
      <c r="D47" s="50"/>
      <c r="E47" s="77"/>
      <c r="F47" s="77"/>
      <c r="G47" s="71"/>
      <c r="H47" s="71"/>
      <c r="I47" s="71"/>
      <c r="J47" s="71"/>
      <c r="K47" s="71"/>
      <c r="L47" s="71"/>
      <c r="M47" s="71"/>
      <c r="N47" s="71"/>
      <c r="O47" s="71"/>
      <c r="P47" s="71"/>
      <c r="Q47" s="71"/>
    </row>
    <row r="48">
      <c r="B48" s="54"/>
      <c r="D48" s="50"/>
      <c r="E48" s="77"/>
      <c r="F48" s="77"/>
      <c r="G48" s="71"/>
      <c r="H48" s="71"/>
      <c r="I48" s="71"/>
      <c r="J48" s="71"/>
      <c r="K48" s="71"/>
      <c r="L48" s="71"/>
      <c r="M48" s="71"/>
      <c r="N48" s="71"/>
      <c r="O48" s="71"/>
      <c r="P48" s="71"/>
      <c r="Q48" s="71"/>
    </row>
    <row r="49">
      <c r="B49" s="54"/>
      <c r="D49" s="50"/>
      <c r="E49" s="77"/>
      <c r="F49" s="77"/>
      <c r="G49" s="71"/>
      <c r="H49" s="71"/>
      <c r="I49" s="71"/>
      <c r="J49" s="71"/>
      <c r="K49" s="71"/>
      <c r="L49" s="71"/>
      <c r="M49" s="71"/>
      <c r="N49" s="71"/>
      <c r="O49" s="71"/>
      <c r="P49" s="71"/>
      <c r="Q49" s="71"/>
    </row>
    <row r="50">
      <c r="B50" s="54"/>
      <c r="D50" s="50"/>
      <c r="E50" s="77"/>
      <c r="F50" s="77"/>
      <c r="G50" s="71"/>
      <c r="H50" s="71"/>
      <c r="I50" s="71"/>
      <c r="J50" s="71"/>
      <c r="K50" s="71"/>
      <c r="L50" s="71"/>
      <c r="M50" s="71"/>
      <c r="N50" s="71"/>
      <c r="O50" s="71"/>
      <c r="P50" s="71"/>
      <c r="Q50" s="71"/>
    </row>
    <row r="51">
      <c r="B51" s="54"/>
      <c r="D51" s="50"/>
      <c r="E51" s="77"/>
      <c r="F51" s="77"/>
      <c r="G51" s="71"/>
      <c r="H51" s="71"/>
      <c r="I51" s="71"/>
      <c r="J51" s="71"/>
      <c r="K51" s="71"/>
      <c r="L51" s="71"/>
      <c r="M51" s="71"/>
      <c r="N51" s="71"/>
      <c r="O51" s="71"/>
      <c r="P51" s="71"/>
      <c r="Q51" s="71"/>
    </row>
    <row r="52">
      <c r="B52" s="54"/>
      <c r="D52" s="50"/>
      <c r="E52" s="77"/>
      <c r="F52" s="77"/>
      <c r="G52" s="71"/>
      <c r="H52" s="71"/>
      <c r="I52" s="71"/>
      <c r="J52" s="71"/>
      <c r="K52" s="71"/>
      <c r="L52" s="71"/>
      <c r="M52" s="71"/>
      <c r="N52" s="71"/>
      <c r="O52" s="71"/>
      <c r="P52" s="71"/>
      <c r="Q52" s="71"/>
    </row>
    <row r="53">
      <c r="B53" s="54"/>
      <c r="D53" s="50"/>
      <c r="E53" s="77"/>
      <c r="F53" s="77"/>
      <c r="G53" s="71"/>
      <c r="H53" s="71"/>
      <c r="I53" s="71"/>
      <c r="J53" s="71"/>
      <c r="K53" s="71"/>
      <c r="L53" s="71"/>
      <c r="M53" s="71"/>
      <c r="N53" s="71"/>
      <c r="O53" s="71"/>
      <c r="P53" s="71"/>
      <c r="Q53" s="71"/>
    </row>
    <row r="54">
      <c r="B54" s="54"/>
      <c r="D54" s="50"/>
      <c r="E54" s="77"/>
      <c r="F54" s="77"/>
      <c r="G54" s="71"/>
      <c r="H54" s="71"/>
      <c r="I54" s="71"/>
      <c r="J54" s="71"/>
      <c r="K54" s="71"/>
      <c r="L54" s="71"/>
      <c r="M54" s="71"/>
      <c r="N54" s="71"/>
      <c r="O54" s="71"/>
      <c r="P54" s="71"/>
      <c r="Q54" s="71"/>
    </row>
    <row r="55">
      <c r="B55" s="54"/>
      <c r="D55" s="50"/>
      <c r="E55" s="77"/>
      <c r="F55" s="77"/>
      <c r="G55" s="71"/>
      <c r="H55" s="71"/>
      <c r="I55" s="71"/>
      <c r="J55" s="71"/>
      <c r="K55" s="71"/>
      <c r="L55" s="71"/>
      <c r="M55" s="71"/>
      <c r="N55" s="71"/>
      <c r="O55" s="71"/>
      <c r="P55" s="71"/>
      <c r="Q55" s="71"/>
    </row>
    <row r="56">
      <c r="B56" s="54"/>
      <c r="D56" s="50"/>
      <c r="E56" s="77"/>
      <c r="F56" s="77"/>
      <c r="G56" s="71"/>
      <c r="H56" s="71"/>
      <c r="I56" s="71"/>
      <c r="J56" s="71"/>
      <c r="K56" s="71"/>
      <c r="L56" s="71"/>
      <c r="M56" s="71"/>
      <c r="N56" s="71"/>
      <c r="O56" s="71"/>
      <c r="P56" s="71"/>
      <c r="Q56" s="71"/>
    </row>
    <row r="57">
      <c r="B57" s="54"/>
      <c r="D57" s="50"/>
      <c r="E57" s="77"/>
      <c r="F57" s="77"/>
      <c r="G57" s="71"/>
      <c r="H57" s="71"/>
      <c r="I57" s="71"/>
      <c r="J57" s="71"/>
      <c r="K57" s="71"/>
      <c r="L57" s="71"/>
      <c r="M57" s="71"/>
      <c r="N57" s="71"/>
      <c r="O57" s="71"/>
      <c r="P57" s="71"/>
      <c r="Q57" s="71"/>
    </row>
    <row r="58">
      <c r="B58" s="54"/>
      <c r="D58" s="50"/>
      <c r="E58" s="77"/>
      <c r="F58" s="77"/>
      <c r="G58" s="71"/>
      <c r="H58" s="71"/>
      <c r="I58" s="71"/>
      <c r="J58" s="71"/>
      <c r="K58" s="71"/>
      <c r="L58" s="71"/>
      <c r="M58" s="71"/>
      <c r="N58" s="71"/>
      <c r="O58" s="71"/>
      <c r="P58" s="71"/>
      <c r="Q58" s="71"/>
    </row>
    <row r="59">
      <c r="B59" s="54"/>
      <c r="D59" s="50"/>
      <c r="E59" s="77"/>
      <c r="F59" s="77"/>
      <c r="G59" s="71"/>
      <c r="H59" s="71"/>
      <c r="I59" s="71"/>
      <c r="J59" s="71"/>
      <c r="K59" s="71"/>
      <c r="L59" s="71"/>
      <c r="M59" s="71"/>
      <c r="N59" s="71"/>
      <c r="O59" s="71"/>
      <c r="P59" s="71"/>
      <c r="Q59" s="71"/>
    </row>
    <row r="60">
      <c r="B60" s="54"/>
      <c r="D60" s="50"/>
      <c r="E60" s="77"/>
      <c r="F60" s="77"/>
      <c r="G60" s="71"/>
      <c r="H60" s="71"/>
      <c r="I60" s="71"/>
      <c r="J60" s="71"/>
      <c r="K60" s="71"/>
      <c r="L60" s="71"/>
      <c r="M60" s="71"/>
      <c r="N60" s="71"/>
      <c r="O60" s="71"/>
      <c r="P60" s="71"/>
      <c r="Q60" s="71"/>
    </row>
    <row r="61">
      <c r="B61" s="54"/>
      <c r="D61" s="50"/>
      <c r="E61" s="77"/>
      <c r="F61" s="77"/>
      <c r="G61" s="71"/>
      <c r="H61" s="71"/>
      <c r="I61" s="71"/>
      <c r="J61" s="71"/>
      <c r="K61" s="71"/>
      <c r="L61" s="71"/>
      <c r="M61" s="71"/>
      <c r="N61" s="71"/>
      <c r="O61" s="71"/>
      <c r="P61" s="71"/>
      <c r="Q61" s="71"/>
    </row>
    <row r="62">
      <c r="B62" s="54"/>
      <c r="D62" s="50"/>
      <c r="E62" s="77"/>
      <c r="F62" s="77"/>
      <c r="G62" s="71"/>
      <c r="H62" s="71"/>
      <c r="I62" s="71"/>
      <c r="J62" s="71"/>
      <c r="K62" s="71"/>
      <c r="L62" s="71"/>
      <c r="M62" s="71"/>
      <c r="N62" s="71"/>
      <c r="O62" s="71"/>
      <c r="P62" s="71"/>
      <c r="Q62" s="71"/>
    </row>
    <row r="63">
      <c r="B63" s="54"/>
      <c r="D63" s="50"/>
      <c r="E63" s="77"/>
      <c r="F63" s="77"/>
      <c r="G63" s="71"/>
      <c r="H63" s="71"/>
      <c r="I63" s="71"/>
      <c r="J63" s="71"/>
      <c r="K63" s="71"/>
      <c r="L63" s="71"/>
      <c r="M63" s="71"/>
      <c r="N63" s="71"/>
      <c r="O63" s="71"/>
      <c r="P63" s="71"/>
      <c r="Q63" s="71"/>
    </row>
    <row r="64">
      <c r="B64" s="54"/>
      <c r="D64" s="50"/>
      <c r="E64" s="77"/>
      <c r="F64" s="77"/>
      <c r="G64" s="71"/>
      <c r="H64" s="71"/>
      <c r="I64" s="71"/>
      <c r="J64" s="71"/>
      <c r="K64" s="71"/>
      <c r="L64" s="71"/>
      <c r="M64" s="71"/>
      <c r="N64" s="71"/>
      <c r="O64" s="71"/>
      <c r="P64" s="71"/>
      <c r="Q64" s="71"/>
    </row>
    <row r="65">
      <c r="B65" s="54"/>
      <c r="D65" s="50"/>
      <c r="E65" s="77"/>
      <c r="F65" s="77"/>
      <c r="G65" s="71"/>
      <c r="H65" s="71"/>
      <c r="I65" s="71"/>
      <c r="J65" s="71"/>
      <c r="K65" s="71"/>
      <c r="L65" s="71"/>
      <c r="M65" s="71"/>
      <c r="N65" s="71"/>
      <c r="O65" s="71"/>
      <c r="P65" s="71"/>
      <c r="Q65" s="71"/>
    </row>
    <row r="66">
      <c r="B66" s="54"/>
      <c r="D66" s="50"/>
      <c r="E66" s="77"/>
      <c r="F66" s="77"/>
      <c r="G66" s="71"/>
      <c r="H66" s="71"/>
      <c r="I66" s="71"/>
      <c r="J66" s="71"/>
      <c r="K66" s="71"/>
      <c r="L66" s="71"/>
      <c r="M66" s="71"/>
      <c r="N66" s="71"/>
      <c r="O66" s="71"/>
      <c r="P66" s="71"/>
      <c r="Q66" s="71"/>
    </row>
    <row r="67">
      <c r="B67" s="54"/>
      <c r="D67" s="50"/>
      <c r="E67" s="77"/>
      <c r="F67" s="77"/>
      <c r="G67" s="71"/>
      <c r="H67" s="71"/>
      <c r="I67" s="71"/>
      <c r="J67" s="71"/>
      <c r="K67" s="71"/>
      <c r="L67" s="71"/>
      <c r="M67" s="71"/>
      <c r="N67" s="71"/>
      <c r="O67" s="71"/>
      <c r="P67" s="71"/>
      <c r="Q67" s="71"/>
    </row>
    <row r="68">
      <c r="B68" s="54"/>
      <c r="D68" s="50"/>
      <c r="E68" s="77"/>
      <c r="F68" s="77"/>
      <c r="G68" s="71"/>
      <c r="H68" s="71"/>
      <c r="I68" s="71"/>
      <c r="J68" s="71"/>
      <c r="K68" s="71"/>
      <c r="L68" s="71"/>
      <c r="M68" s="71"/>
      <c r="N68" s="71"/>
      <c r="O68" s="71"/>
      <c r="P68" s="71"/>
      <c r="Q68" s="71"/>
    </row>
    <row r="69">
      <c r="B69" s="54"/>
      <c r="D69" s="50"/>
      <c r="E69" s="77"/>
      <c r="F69" s="77"/>
      <c r="G69" s="71"/>
      <c r="H69" s="71"/>
      <c r="I69" s="71"/>
      <c r="J69" s="71"/>
      <c r="K69" s="71"/>
      <c r="L69" s="71"/>
      <c r="M69" s="71"/>
      <c r="N69" s="71"/>
      <c r="O69" s="71"/>
      <c r="P69" s="71"/>
      <c r="Q69" s="71"/>
    </row>
    <row r="70">
      <c r="B70" s="54"/>
      <c r="D70" s="50"/>
      <c r="E70" s="77"/>
      <c r="F70" s="77"/>
      <c r="G70" s="71"/>
      <c r="H70" s="71"/>
      <c r="I70" s="71"/>
      <c r="J70" s="71"/>
      <c r="K70" s="71"/>
      <c r="L70" s="71"/>
      <c r="M70" s="71"/>
      <c r="N70" s="71"/>
      <c r="O70" s="71"/>
      <c r="P70" s="71"/>
      <c r="Q70" s="71"/>
    </row>
    <row r="71">
      <c r="B71" s="54"/>
      <c r="D71" s="50"/>
      <c r="E71" s="77"/>
      <c r="F71" s="77"/>
      <c r="G71" s="71"/>
      <c r="H71" s="71"/>
      <c r="I71" s="71"/>
      <c r="J71" s="71"/>
      <c r="K71" s="71"/>
      <c r="L71" s="71"/>
      <c r="M71" s="71"/>
      <c r="N71" s="71"/>
      <c r="O71" s="71"/>
      <c r="P71" s="71"/>
      <c r="Q71" s="71"/>
    </row>
    <row r="72">
      <c r="B72" s="54"/>
      <c r="D72" s="50"/>
      <c r="E72" s="77"/>
      <c r="F72" s="77"/>
      <c r="G72" s="71"/>
      <c r="H72" s="71"/>
      <c r="I72" s="71"/>
      <c r="J72" s="71"/>
      <c r="K72" s="71"/>
      <c r="L72" s="71"/>
      <c r="M72" s="71"/>
      <c r="N72" s="71"/>
      <c r="O72" s="71"/>
      <c r="P72" s="71"/>
      <c r="Q72" s="71"/>
    </row>
    <row r="73">
      <c r="B73" s="54"/>
      <c r="D73" s="50"/>
      <c r="E73" s="77"/>
      <c r="F73" s="77"/>
      <c r="G73" s="71"/>
      <c r="H73" s="71"/>
      <c r="I73" s="71"/>
      <c r="J73" s="71"/>
      <c r="K73" s="71"/>
      <c r="L73" s="71"/>
      <c r="M73" s="71"/>
      <c r="N73" s="71"/>
      <c r="O73" s="71"/>
      <c r="P73" s="71"/>
      <c r="Q73" s="71"/>
    </row>
    <row r="74">
      <c r="B74" s="54"/>
      <c r="D74" s="50"/>
      <c r="E74" s="77"/>
      <c r="F74" s="77"/>
      <c r="G74" s="71"/>
      <c r="H74" s="71"/>
      <c r="I74" s="71"/>
      <c r="J74" s="71"/>
      <c r="K74" s="71"/>
      <c r="L74" s="71"/>
      <c r="M74" s="71"/>
      <c r="N74" s="71"/>
      <c r="O74" s="71"/>
      <c r="P74" s="71"/>
      <c r="Q74" s="71"/>
    </row>
    <row r="75">
      <c r="B75" s="54"/>
      <c r="D75" s="50"/>
      <c r="E75" s="77"/>
      <c r="F75" s="77"/>
      <c r="G75" s="71"/>
      <c r="H75" s="71"/>
      <c r="I75" s="71"/>
      <c r="J75" s="71"/>
      <c r="K75" s="71"/>
      <c r="L75" s="71"/>
      <c r="M75" s="71"/>
      <c r="N75" s="71"/>
      <c r="O75" s="71"/>
      <c r="P75" s="71"/>
      <c r="Q75" s="71"/>
    </row>
    <row r="76">
      <c r="B76" s="54"/>
      <c r="D76" s="50"/>
      <c r="E76" s="77"/>
      <c r="F76" s="77"/>
      <c r="G76" s="71"/>
      <c r="H76" s="71"/>
      <c r="I76" s="71"/>
      <c r="J76" s="71"/>
      <c r="K76" s="71"/>
      <c r="L76" s="71"/>
      <c r="M76" s="71"/>
      <c r="N76" s="71"/>
      <c r="O76" s="71"/>
      <c r="P76" s="71"/>
      <c r="Q76" s="71"/>
    </row>
    <row r="77">
      <c r="B77" s="54"/>
      <c r="D77" s="50"/>
      <c r="E77" s="77"/>
      <c r="F77" s="77"/>
      <c r="G77" s="71"/>
      <c r="H77" s="71"/>
      <c r="I77" s="71"/>
      <c r="J77" s="71"/>
      <c r="K77" s="71"/>
      <c r="L77" s="71"/>
      <c r="M77" s="71"/>
      <c r="N77" s="71"/>
      <c r="O77" s="71"/>
      <c r="P77" s="71"/>
      <c r="Q77" s="71"/>
    </row>
    <row r="78">
      <c r="B78" s="54"/>
      <c r="D78" s="50"/>
      <c r="E78" s="77"/>
      <c r="F78" s="77"/>
      <c r="G78" s="71"/>
      <c r="H78" s="71"/>
      <c r="I78" s="71"/>
      <c r="J78" s="71"/>
      <c r="K78" s="71"/>
      <c r="L78" s="71"/>
      <c r="M78" s="71"/>
      <c r="N78" s="71"/>
      <c r="O78" s="71"/>
      <c r="P78" s="71"/>
      <c r="Q78" s="71"/>
    </row>
    <row r="79">
      <c r="B79" s="54"/>
      <c r="D79" s="50"/>
      <c r="E79" s="77"/>
      <c r="F79" s="77"/>
      <c r="G79" s="71"/>
      <c r="H79" s="71"/>
      <c r="I79" s="71"/>
      <c r="J79" s="71"/>
      <c r="K79" s="71"/>
      <c r="L79" s="71"/>
      <c r="M79" s="71"/>
      <c r="N79" s="71"/>
      <c r="O79" s="71"/>
      <c r="P79" s="71"/>
      <c r="Q79" s="71"/>
    </row>
    <row r="80">
      <c r="B80" s="54"/>
      <c r="D80" s="50"/>
      <c r="E80" s="77"/>
      <c r="F80" s="77"/>
      <c r="G80" s="71"/>
      <c r="H80" s="71"/>
      <c r="I80" s="71"/>
      <c r="J80" s="71"/>
      <c r="K80" s="71"/>
      <c r="L80" s="71"/>
      <c r="M80" s="71"/>
      <c r="N80" s="71"/>
      <c r="O80" s="71"/>
      <c r="P80" s="71"/>
      <c r="Q80" s="71"/>
    </row>
    <row r="81">
      <c r="B81" s="54"/>
      <c r="D81" s="50"/>
      <c r="E81" s="77"/>
      <c r="F81" s="77"/>
      <c r="G81" s="71"/>
      <c r="H81" s="71"/>
      <c r="I81" s="71"/>
      <c r="J81" s="71"/>
      <c r="K81" s="71"/>
      <c r="L81" s="71"/>
      <c r="M81" s="71"/>
      <c r="N81" s="71"/>
      <c r="O81" s="71"/>
      <c r="P81" s="71"/>
      <c r="Q81" s="71"/>
    </row>
    <row r="82">
      <c r="B82" s="54"/>
      <c r="D82" s="50"/>
      <c r="E82" s="77"/>
      <c r="F82" s="77"/>
      <c r="G82" s="71"/>
      <c r="H82" s="71"/>
      <c r="I82" s="71"/>
      <c r="J82" s="71"/>
      <c r="K82" s="71"/>
      <c r="L82" s="71"/>
      <c r="M82" s="71"/>
      <c r="N82" s="71"/>
      <c r="O82" s="71"/>
      <c r="P82" s="71"/>
      <c r="Q82" s="71"/>
    </row>
    <row r="83">
      <c r="B83" s="54"/>
      <c r="D83" s="50"/>
      <c r="E83" s="77"/>
      <c r="F83" s="77"/>
      <c r="G83" s="71"/>
      <c r="H83" s="71"/>
      <c r="I83" s="71"/>
      <c r="J83" s="71"/>
      <c r="K83" s="71"/>
      <c r="L83" s="71"/>
      <c r="M83" s="71"/>
      <c r="N83" s="71"/>
      <c r="O83" s="71"/>
      <c r="P83" s="71"/>
      <c r="Q83" s="71"/>
    </row>
    <row r="84">
      <c r="B84" s="54"/>
      <c r="D84" s="50"/>
      <c r="E84" s="77"/>
      <c r="F84" s="77"/>
      <c r="G84" s="71"/>
      <c r="H84" s="71"/>
      <c r="I84" s="71"/>
      <c r="J84" s="71"/>
      <c r="K84" s="71"/>
      <c r="L84" s="71"/>
      <c r="M84" s="71"/>
      <c r="N84" s="71"/>
      <c r="O84" s="71"/>
      <c r="P84" s="71"/>
      <c r="Q84" s="71"/>
    </row>
    <row r="85">
      <c r="B85" s="54"/>
      <c r="D85" s="50"/>
      <c r="E85" s="77"/>
      <c r="F85" s="77"/>
      <c r="G85" s="71"/>
      <c r="H85" s="71"/>
      <c r="I85" s="71"/>
      <c r="J85" s="71"/>
      <c r="K85" s="71"/>
      <c r="L85" s="71"/>
      <c r="M85" s="71"/>
      <c r="N85" s="71"/>
      <c r="O85" s="71"/>
      <c r="P85" s="71"/>
      <c r="Q85" s="71"/>
    </row>
    <row r="86">
      <c r="B86" s="54"/>
      <c r="D86" s="50"/>
      <c r="E86" s="77"/>
      <c r="F86" s="77"/>
      <c r="G86" s="71"/>
      <c r="H86" s="71"/>
      <c r="I86" s="71"/>
      <c r="J86" s="71"/>
      <c r="K86" s="71"/>
      <c r="L86" s="71"/>
      <c r="M86" s="71"/>
      <c r="N86" s="71"/>
      <c r="O86" s="71"/>
      <c r="P86" s="71"/>
      <c r="Q86" s="71"/>
    </row>
    <row r="87">
      <c r="B87" s="54"/>
      <c r="D87" s="50"/>
      <c r="E87" s="77"/>
      <c r="F87" s="77"/>
      <c r="G87" s="71"/>
      <c r="H87" s="71"/>
      <c r="I87" s="71"/>
      <c r="J87" s="71"/>
      <c r="K87" s="71"/>
      <c r="L87" s="71"/>
      <c r="M87" s="71"/>
      <c r="N87" s="71"/>
      <c r="O87" s="71"/>
      <c r="P87" s="71"/>
      <c r="Q87" s="71"/>
    </row>
    <row r="88">
      <c r="B88" s="54"/>
      <c r="D88" s="50"/>
      <c r="E88" s="77"/>
      <c r="F88" s="77"/>
      <c r="G88" s="71"/>
      <c r="H88" s="71"/>
      <c r="I88" s="71"/>
      <c r="J88" s="71"/>
      <c r="K88" s="71"/>
      <c r="L88" s="71"/>
      <c r="M88" s="71"/>
      <c r="N88" s="71"/>
      <c r="O88" s="71"/>
      <c r="P88" s="71"/>
      <c r="Q88" s="71"/>
    </row>
    <row r="89">
      <c r="B89" s="54"/>
      <c r="D89" s="50"/>
      <c r="E89" s="77"/>
      <c r="F89" s="77"/>
      <c r="G89" s="71"/>
      <c r="H89" s="71"/>
      <c r="I89" s="71"/>
      <c r="J89" s="71"/>
      <c r="K89" s="71"/>
      <c r="L89" s="71"/>
      <c r="M89" s="71"/>
      <c r="N89" s="71"/>
      <c r="O89" s="71"/>
      <c r="P89" s="71"/>
      <c r="Q89" s="71"/>
    </row>
    <row r="90">
      <c r="B90" s="54"/>
      <c r="D90" s="50"/>
      <c r="E90" s="77"/>
      <c r="F90" s="77"/>
      <c r="G90" s="71"/>
      <c r="H90" s="71"/>
      <c r="I90" s="71"/>
      <c r="J90" s="71"/>
      <c r="K90" s="71"/>
      <c r="L90" s="71"/>
      <c r="M90" s="71"/>
      <c r="N90" s="71"/>
      <c r="O90" s="71"/>
      <c r="P90" s="71"/>
      <c r="Q90" s="71"/>
    </row>
    <row r="91">
      <c r="B91" s="54"/>
      <c r="D91" s="50"/>
      <c r="E91" s="77"/>
      <c r="F91" s="77"/>
      <c r="G91" s="71"/>
      <c r="H91" s="71"/>
      <c r="I91" s="71"/>
      <c r="J91" s="71"/>
      <c r="K91" s="71"/>
      <c r="L91" s="71"/>
      <c r="M91" s="71"/>
      <c r="N91" s="71"/>
      <c r="O91" s="71"/>
      <c r="P91" s="71"/>
      <c r="Q91" s="71"/>
    </row>
    <row r="92">
      <c r="B92" s="54"/>
      <c r="D92" s="50"/>
      <c r="E92" s="77"/>
      <c r="F92" s="77"/>
      <c r="G92" s="71"/>
      <c r="H92" s="71"/>
      <c r="I92" s="71"/>
      <c r="J92" s="71"/>
      <c r="K92" s="71"/>
      <c r="L92" s="71"/>
      <c r="M92" s="71"/>
      <c r="N92" s="71"/>
      <c r="O92" s="71"/>
      <c r="P92" s="71"/>
      <c r="Q92" s="71"/>
    </row>
    <row r="93">
      <c r="B93" s="54"/>
      <c r="D93" s="50"/>
      <c r="E93" s="77"/>
      <c r="F93" s="77"/>
      <c r="G93" s="71"/>
      <c r="H93" s="71"/>
      <c r="I93" s="71"/>
      <c r="J93" s="71"/>
      <c r="K93" s="71"/>
      <c r="L93" s="71"/>
      <c r="M93" s="71"/>
      <c r="N93" s="71"/>
      <c r="O93" s="71"/>
      <c r="P93" s="71"/>
      <c r="Q93" s="71"/>
    </row>
    <row r="94">
      <c r="B94" s="54"/>
      <c r="D94" s="50"/>
      <c r="E94" s="77"/>
      <c r="F94" s="77"/>
      <c r="G94" s="71"/>
      <c r="H94" s="71"/>
      <c r="I94" s="71"/>
      <c r="J94" s="71"/>
      <c r="K94" s="71"/>
      <c r="L94" s="71"/>
      <c r="M94" s="71"/>
      <c r="N94" s="71"/>
      <c r="O94" s="71"/>
      <c r="P94" s="71"/>
      <c r="Q94" s="71"/>
    </row>
    <row r="95">
      <c r="B95" s="54"/>
      <c r="D95" s="50"/>
      <c r="E95" s="77"/>
      <c r="F95" s="77"/>
      <c r="G95" s="71"/>
      <c r="H95" s="71"/>
      <c r="I95" s="71"/>
      <c r="J95" s="71"/>
      <c r="K95" s="71"/>
      <c r="L95" s="71"/>
      <c r="M95" s="71"/>
      <c r="N95" s="71"/>
      <c r="O95" s="71"/>
      <c r="P95" s="71"/>
      <c r="Q95" s="71"/>
    </row>
    <row r="96">
      <c r="B96" s="54"/>
      <c r="D96" s="50"/>
      <c r="E96" s="77"/>
      <c r="F96" s="77"/>
      <c r="G96" s="71"/>
      <c r="H96" s="71"/>
      <c r="I96" s="71"/>
      <c r="J96" s="71"/>
      <c r="K96" s="71"/>
      <c r="L96" s="71"/>
      <c r="M96" s="71"/>
      <c r="N96" s="71"/>
      <c r="O96" s="71"/>
      <c r="P96" s="71"/>
      <c r="Q96" s="71"/>
    </row>
    <row r="97">
      <c r="B97" s="54"/>
      <c r="D97" s="50"/>
      <c r="E97" s="77"/>
      <c r="F97" s="77"/>
      <c r="G97" s="71"/>
      <c r="H97" s="71"/>
      <c r="I97" s="71"/>
      <c r="J97" s="71"/>
      <c r="K97" s="71"/>
      <c r="L97" s="71"/>
      <c r="M97" s="71"/>
      <c r="N97" s="71"/>
      <c r="O97" s="71"/>
      <c r="P97" s="71"/>
      <c r="Q97" s="71"/>
    </row>
    <row r="98">
      <c r="B98" s="54"/>
      <c r="D98" s="50"/>
      <c r="E98" s="77"/>
      <c r="F98" s="77"/>
      <c r="G98" s="71"/>
      <c r="H98" s="71"/>
      <c r="I98" s="71"/>
      <c r="J98" s="71"/>
      <c r="K98" s="71"/>
      <c r="L98" s="71"/>
      <c r="M98" s="71"/>
      <c r="N98" s="71"/>
      <c r="O98" s="71"/>
      <c r="P98" s="71"/>
      <c r="Q98" s="71"/>
    </row>
    <row r="99">
      <c r="B99" s="54"/>
      <c r="D99" s="50"/>
      <c r="E99" s="77"/>
      <c r="F99" s="77"/>
      <c r="G99" s="71"/>
      <c r="H99" s="71"/>
      <c r="I99" s="71"/>
      <c r="J99" s="71"/>
      <c r="K99" s="71"/>
      <c r="L99" s="71"/>
      <c r="M99" s="71"/>
      <c r="N99" s="71"/>
      <c r="O99" s="71"/>
      <c r="P99" s="71"/>
      <c r="Q99" s="71"/>
    </row>
    <row r="100">
      <c r="B100" s="54"/>
      <c r="D100" s="50"/>
      <c r="E100" s="77"/>
      <c r="F100" s="77"/>
      <c r="G100" s="71"/>
      <c r="H100" s="71"/>
      <c r="I100" s="71"/>
      <c r="J100" s="71"/>
      <c r="K100" s="71"/>
      <c r="L100" s="71"/>
      <c r="M100" s="71"/>
      <c r="N100" s="71"/>
      <c r="O100" s="71"/>
      <c r="P100" s="71"/>
      <c r="Q100" s="71"/>
    </row>
    <row r="101">
      <c r="B101" s="54"/>
      <c r="D101" s="50"/>
      <c r="E101" s="77"/>
      <c r="F101" s="77"/>
      <c r="G101" s="71"/>
      <c r="H101" s="71"/>
      <c r="I101" s="71"/>
      <c r="J101" s="71"/>
      <c r="K101" s="71"/>
      <c r="L101" s="71"/>
      <c r="M101" s="71"/>
      <c r="N101" s="71"/>
      <c r="O101" s="71"/>
      <c r="P101" s="71"/>
      <c r="Q101" s="71"/>
    </row>
    <row r="102">
      <c r="B102" s="54"/>
      <c r="D102" s="50"/>
      <c r="E102" s="77"/>
      <c r="F102" s="77"/>
      <c r="G102" s="71"/>
      <c r="H102" s="71"/>
      <c r="I102" s="71"/>
      <c r="J102" s="71"/>
      <c r="K102" s="71"/>
      <c r="L102" s="71"/>
      <c r="M102" s="71"/>
      <c r="N102" s="71"/>
      <c r="O102" s="71"/>
      <c r="P102" s="71"/>
      <c r="Q102" s="71"/>
    </row>
    <row r="103">
      <c r="B103" s="54"/>
      <c r="D103" s="50"/>
      <c r="E103" s="77"/>
      <c r="F103" s="77"/>
      <c r="G103" s="71"/>
      <c r="H103" s="71"/>
      <c r="I103" s="71"/>
      <c r="J103" s="71"/>
      <c r="K103" s="71"/>
      <c r="L103" s="71"/>
      <c r="M103" s="71"/>
      <c r="N103" s="71"/>
      <c r="O103" s="71"/>
      <c r="P103" s="71"/>
      <c r="Q103" s="71"/>
    </row>
    <row r="104">
      <c r="B104" s="54"/>
      <c r="D104" s="50"/>
      <c r="E104" s="77"/>
      <c r="F104" s="77"/>
      <c r="G104" s="71"/>
      <c r="H104" s="71"/>
      <c r="I104" s="71"/>
      <c r="J104" s="71"/>
      <c r="K104" s="71"/>
      <c r="L104" s="71"/>
      <c r="M104" s="71"/>
      <c r="N104" s="71"/>
      <c r="O104" s="71"/>
      <c r="P104" s="71"/>
      <c r="Q104" s="71"/>
    </row>
    <row r="105">
      <c r="B105" s="54"/>
      <c r="D105" s="50"/>
      <c r="E105" s="77"/>
      <c r="F105" s="77"/>
      <c r="G105" s="71"/>
      <c r="H105" s="71"/>
      <c r="I105" s="71"/>
      <c r="J105" s="71"/>
      <c r="K105" s="71"/>
      <c r="L105" s="71"/>
      <c r="M105" s="71"/>
      <c r="N105" s="71"/>
      <c r="O105" s="71"/>
      <c r="P105" s="71"/>
      <c r="Q105" s="71"/>
    </row>
    <row r="106">
      <c r="B106" s="54"/>
      <c r="D106" s="50"/>
      <c r="E106" s="77"/>
      <c r="F106" s="77"/>
      <c r="G106" s="71"/>
      <c r="H106" s="71"/>
      <c r="I106" s="71"/>
      <c r="J106" s="71"/>
      <c r="K106" s="71"/>
      <c r="L106" s="71"/>
      <c r="M106" s="71"/>
      <c r="N106" s="71"/>
      <c r="O106" s="71"/>
      <c r="P106" s="71"/>
      <c r="Q106" s="71"/>
    </row>
    <row r="107">
      <c r="B107" s="54"/>
      <c r="D107" s="50"/>
      <c r="E107" s="77"/>
      <c r="F107" s="77"/>
      <c r="G107" s="71"/>
      <c r="H107" s="71"/>
      <c r="I107" s="71"/>
      <c r="J107" s="71"/>
      <c r="K107" s="71"/>
      <c r="L107" s="71"/>
      <c r="M107" s="71"/>
      <c r="N107" s="71"/>
      <c r="O107" s="71"/>
      <c r="P107" s="71"/>
      <c r="Q107" s="71"/>
    </row>
    <row r="108">
      <c r="B108" s="54"/>
      <c r="D108" s="50"/>
      <c r="E108" s="77"/>
      <c r="F108" s="77"/>
      <c r="G108" s="71"/>
      <c r="H108" s="71"/>
      <c r="I108" s="71"/>
      <c r="J108" s="71"/>
      <c r="K108" s="71"/>
      <c r="L108" s="71"/>
      <c r="M108" s="71"/>
      <c r="N108" s="71"/>
      <c r="O108" s="71"/>
      <c r="P108" s="71"/>
      <c r="Q108" s="71"/>
    </row>
    <row r="109">
      <c r="B109" s="54"/>
      <c r="D109" s="50"/>
      <c r="E109" s="77"/>
      <c r="F109" s="77"/>
      <c r="G109" s="71"/>
      <c r="H109" s="71"/>
      <c r="I109" s="71"/>
      <c r="J109" s="71"/>
      <c r="K109" s="71"/>
      <c r="L109" s="71"/>
      <c r="M109" s="71"/>
      <c r="N109" s="71"/>
      <c r="O109" s="71"/>
      <c r="P109" s="71"/>
      <c r="Q109" s="71"/>
    </row>
    <row r="110">
      <c r="B110" s="54"/>
      <c r="D110" s="50"/>
      <c r="E110" s="77"/>
      <c r="F110" s="77"/>
      <c r="G110" s="71"/>
      <c r="H110" s="71"/>
      <c r="I110" s="71"/>
      <c r="J110" s="71"/>
      <c r="K110" s="71"/>
      <c r="L110" s="71"/>
      <c r="M110" s="71"/>
      <c r="N110" s="71"/>
      <c r="O110" s="71"/>
      <c r="P110" s="71"/>
      <c r="Q110" s="71"/>
    </row>
    <row r="111">
      <c r="B111" s="54"/>
      <c r="D111" s="50"/>
      <c r="E111" s="77"/>
      <c r="F111" s="77"/>
      <c r="G111" s="71"/>
      <c r="H111" s="71"/>
      <c r="I111" s="71"/>
      <c r="J111" s="71"/>
      <c r="K111" s="71"/>
      <c r="L111" s="71"/>
      <c r="M111" s="71"/>
      <c r="N111" s="71"/>
      <c r="O111" s="71"/>
      <c r="P111" s="71"/>
      <c r="Q111" s="71"/>
    </row>
    <row r="112">
      <c r="B112" s="54"/>
      <c r="D112" s="50"/>
      <c r="E112" s="77"/>
      <c r="F112" s="77"/>
      <c r="G112" s="71"/>
      <c r="H112" s="71"/>
      <c r="I112" s="71"/>
      <c r="J112" s="71"/>
      <c r="K112" s="71"/>
      <c r="L112" s="71"/>
      <c r="M112" s="71"/>
      <c r="N112" s="71"/>
      <c r="O112" s="71"/>
      <c r="P112" s="71"/>
      <c r="Q112" s="71"/>
    </row>
    <row r="113">
      <c r="B113" s="54"/>
      <c r="D113" s="50"/>
      <c r="E113" s="77"/>
      <c r="F113" s="77"/>
      <c r="G113" s="71"/>
      <c r="H113" s="71"/>
      <c r="I113" s="71"/>
      <c r="J113" s="71"/>
      <c r="K113" s="71"/>
      <c r="L113" s="71"/>
      <c r="M113" s="71"/>
      <c r="N113" s="71"/>
      <c r="O113" s="71"/>
      <c r="P113" s="71"/>
      <c r="Q113" s="71"/>
    </row>
    <row r="114">
      <c r="B114" s="54"/>
      <c r="D114" s="50"/>
      <c r="E114" s="77"/>
      <c r="F114" s="77"/>
      <c r="G114" s="71"/>
      <c r="H114" s="71"/>
      <c r="I114" s="71"/>
      <c r="J114" s="71"/>
      <c r="K114" s="71"/>
      <c r="L114" s="71"/>
      <c r="M114" s="71"/>
      <c r="N114" s="71"/>
      <c r="O114" s="71"/>
      <c r="P114" s="71"/>
      <c r="Q114" s="71"/>
    </row>
    <row r="115">
      <c r="B115" s="54"/>
      <c r="D115" s="50"/>
      <c r="E115" s="77"/>
      <c r="F115" s="77"/>
      <c r="G115" s="71"/>
      <c r="H115" s="71"/>
      <c r="I115" s="71"/>
      <c r="J115" s="71"/>
      <c r="K115" s="71"/>
      <c r="L115" s="71"/>
      <c r="M115" s="71"/>
      <c r="N115" s="71"/>
      <c r="O115" s="71"/>
      <c r="P115" s="71"/>
      <c r="Q115" s="71"/>
    </row>
    <row r="116">
      <c r="B116" s="54"/>
      <c r="D116" s="50"/>
      <c r="E116" s="77"/>
      <c r="F116" s="77"/>
      <c r="G116" s="71"/>
      <c r="H116" s="71"/>
      <c r="I116" s="71"/>
      <c r="J116" s="71"/>
      <c r="K116" s="71"/>
      <c r="L116" s="71"/>
      <c r="M116" s="71"/>
      <c r="N116" s="71"/>
      <c r="O116" s="71"/>
      <c r="P116" s="71"/>
      <c r="Q116" s="71"/>
    </row>
    <row r="117">
      <c r="B117" s="54"/>
      <c r="D117" s="50"/>
      <c r="E117" s="77"/>
      <c r="F117" s="77"/>
      <c r="G117" s="71"/>
      <c r="H117" s="71"/>
      <c r="I117" s="71"/>
      <c r="J117" s="71"/>
      <c r="K117" s="71"/>
      <c r="L117" s="71"/>
      <c r="M117" s="71"/>
      <c r="N117" s="71"/>
      <c r="O117" s="71"/>
      <c r="P117" s="71"/>
      <c r="Q117" s="71"/>
    </row>
    <row r="118">
      <c r="B118" s="54"/>
      <c r="D118" s="50"/>
      <c r="E118" s="77"/>
      <c r="F118" s="77"/>
      <c r="G118" s="71"/>
      <c r="H118" s="71"/>
      <c r="I118" s="71"/>
      <c r="J118" s="71"/>
      <c r="K118" s="71"/>
      <c r="L118" s="71"/>
      <c r="M118" s="71"/>
      <c r="N118" s="71"/>
      <c r="O118" s="71"/>
      <c r="P118" s="71"/>
      <c r="Q118" s="71"/>
    </row>
    <row r="119">
      <c r="B119" s="54"/>
      <c r="D119" s="50"/>
      <c r="E119" s="77"/>
      <c r="F119" s="77"/>
      <c r="G119" s="71"/>
      <c r="H119" s="71"/>
      <c r="I119" s="71"/>
      <c r="J119" s="71"/>
      <c r="K119" s="71"/>
      <c r="L119" s="71"/>
      <c r="M119" s="71"/>
      <c r="N119" s="71"/>
      <c r="O119" s="71"/>
      <c r="P119" s="71"/>
      <c r="Q119" s="71"/>
    </row>
    <row r="120">
      <c r="B120" s="54"/>
      <c r="D120" s="50"/>
      <c r="E120" s="77"/>
      <c r="F120" s="77"/>
      <c r="G120" s="71"/>
      <c r="H120" s="71"/>
      <c r="I120" s="71"/>
      <c r="J120" s="71"/>
      <c r="K120" s="71"/>
      <c r="L120" s="71"/>
      <c r="M120" s="71"/>
      <c r="N120" s="71"/>
      <c r="O120" s="71"/>
      <c r="P120" s="71"/>
      <c r="Q120" s="71"/>
    </row>
    <row r="121">
      <c r="B121" s="54"/>
      <c r="D121" s="50"/>
      <c r="E121" s="77"/>
      <c r="F121" s="77"/>
      <c r="G121" s="71"/>
      <c r="H121" s="71"/>
      <c r="I121" s="71"/>
      <c r="J121" s="71"/>
      <c r="K121" s="71"/>
      <c r="L121" s="71"/>
      <c r="M121" s="71"/>
      <c r="N121" s="71"/>
      <c r="O121" s="71"/>
      <c r="P121" s="71"/>
      <c r="Q121" s="71"/>
    </row>
    <row r="122">
      <c r="B122" s="54"/>
      <c r="D122" s="50"/>
      <c r="E122" s="77"/>
      <c r="F122" s="77"/>
      <c r="G122" s="71"/>
      <c r="H122" s="71"/>
      <c r="I122" s="71"/>
      <c r="J122" s="71"/>
      <c r="K122" s="71"/>
      <c r="L122" s="71"/>
      <c r="M122" s="71"/>
      <c r="N122" s="71"/>
      <c r="O122" s="71"/>
      <c r="P122" s="71"/>
      <c r="Q122" s="71"/>
    </row>
    <row r="123">
      <c r="B123" s="54"/>
      <c r="D123" s="50"/>
      <c r="E123" s="77"/>
      <c r="F123" s="77"/>
      <c r="G123" s="71"/>
      <c r="H123" s="71"/>
      <c r="I123" s="71"/>
      <c r="J123" s="71"/>
      <c r="K123" s="71"/>
      <c r="L123" s="71"/>
      <c r="M123" s="71"/>
      <c r="N123" s="71"/>
      <c r="O123" s="71"/>
      <c r="P123" s="71"/>
      <c r="Q123" s="71"/>
    </row>
    <row r="124">
      <c r="B124" s="54"/>
      <c r="D124" s="50"/>
      <c r="E124" s="77"/>
      <c r="F124" s="77"/>
      <c r="G124" s="71"/>
      <c r="H124" s="71"/>
      <c r="I124" s="71"/>
      <c r="J124" s="71"/>
      <c r="K124" s="71"/>
      <c r="L124" s="71"/>
      <c r="M124" s="71"/>
      <c r="N124" s="71"/>
      <c r="O124" s="71"/>
      <c r="P124" s="71"/>
      <c r="Q124" s="71"/>
    </row>
    <row r="125">
      <c r="B125" s="54"/>
      <c r="D125" s="56"/>
      <c r="E125" s="71"/>
      <c r="F125" s="71"/>
      <c r="G125" s="71"/>
      <c r="H125" s="71"/>
      <c r="I125" s="71"/>
      <c r="J125" s="71"/>
      <c r="K125" s="71"/>
      <c r="L125" s="71"/>
      <c r="M125" s="71"/>
      <c r="N125" s="71"/>
      <c r="O125" s="71"/>
      <c r="P125" s="71"/>
      <c r="Q125" s="71"/>
    </row>
    <row r="126">
      <c r="B126" s="54"/>
      <c r="D126" s="56"/>
      <c r="E126" s="71"/>
      <c r="F126" s="71"/>
      <c r="G126" s="71"/>
      <c r="H126" s="71"/>
      <c r="I126" s="71"/>
      <c r="J126" s="71"/>
      <c r="K126" s="71"/>
      <c r="L126" s="71"/>
      <c r="M126" s="71"/>
      <c r="N126" s="71"/>
      <c r="O126" s="71"/>
      <c r="P126" s="71"/>
      <c r="Q126" s="71"/>
    </row>
    <row r="127">
      <c r="B127" s="54"/>
      <c r="D127" s="56"/>
      <c r="E127" s="71"/>
      <c r="F127" s="71"/>
      <c r="G127" s="71"/>
      <c r="H127" s="71"/>
      <c r="I127" s="71"/>
      <c r="J127" s="71"/>
      <c r="K127" s="71"/>
      <c r="L127" s="71"/>
      <c r="M127" s="71"/>
      <c r="N127" s="71"/>
      <c r="O127" s="71"/>
      <c r="P127" s="71"/>
      <c r="Q127" s="71"/>
    </row>
    <row r="128">
      <c r="B128" s="54"/>
      <c r="D128" s="56"/>
      <c r="E128" s="71"/>
      <c r="F128" s="71"/>
      <c r="G128" s="71"/>
      <c r="H128" s="71"/>
      <c r="I128" s="71"/>
      <c r="J128" s="71"/>
      <c r="K128" s="71"/>
      <c r="L128" s="71"/>
      <c r="M128" s="71"/>
      <c r="N128" s="71"/>
      <c r="O128" s="71"/>
      <c r="P128" s="71"/>
      <c r="Q128" s="71"/>
    </row>
    <row r="129">
      <c r="B129" s="54"/>
      <c r="D129" s="56"/>
      <c r="E129" s="71"/>
      <c r="F129" s="71"/>
      <c r="G129" s="71"/>
      <c r="H129" s="71"/>
      <c r="I129" s="71"/>
      <c r="J129" s="71"/>
      <c r="K129" s="71"/>
      <c r="L129" s="71"/>
      <c r="M129" s="71"/>
      <c r="N129" s="71"/>
      <c r="O129" s="71"/>
      <c r="P129" s="71"/>
      <c r="Q129" s="71"/>
    </row>
    <row r="130">
      <c r="B130" s="54"/>
      <c r="D130" s="56"/>
      <c r="E130" s="71"/>
      <c r="F130" s="71"/>
      <c r="G130" s="71"/>
      <c r="H130" s="71"/>
      <c r="I130" s="71"/>
      <c r="J130" s="71"/>
      <c r="K130" s="71"/>
      <c r="L130" s="71"/>
      <c r="M130" s="71"/>
      <c r="N130" s="71"/>
      <c r="O130" s="71"/>
      <c r="P130" s="71"/>
      <c r="Q130" s="71"/>
    </row>
    <row r="131">
      <c r="B131" s="54"/>
      <c r="D131" s="56"/>
      <c r="E131" s="71"/>
      <c r="F131" s="71"/>
      <c r="G131" s="71"/>
      <c r="H131" s="71"/>
      <c r="I131" s="71"/>
      <c r="J131" s="71"/>
      <c r="K131" s="71"/>
      <c r="L131" s="71"/>
      <c r="M131" s="71"/>
      <c r="N131" s="71"/>
      <c r="O131" s="71"/>
      <c r="P131" s="71"/>
      <c r="Q131" s="71"/>
    </row>
    <row r="132">
      <c r="B132" s="54"/>
      <c r="D132" s="56"/>
      <c r="E132" s="71"/>
      <c r="F132" s="71"/>
      <c r="G132" s="71"/>
      <c r="H132" s="71"/>
      <c r="I132" s="71"/>
      <c r="J132" s="71"/>
      <c r="K132" s="71"/>
      <c r="L132" s="71"/>
      <c r="M132" s="71"/>
      <c r="N132" s="71"/>
      <c r="O132" s="71"/>
      <c r="P132" s="71"/>
      <c r="Q132" s="71"/>
    </row>
    <row r="133">
      <c r="B133" s="54"/>
      <c r="D133" s="56"/>
      <c r="E133" s="71"/>
      <c r="F133" s="71"/>
      <c r="G133" s="71"/>
      <c r="H133" s="71"/>
      <c r="I133" s="71"/>
      <c r="J133" s="71"/>
      <c r="K133" s="71"/>
      <c r="L133" s="71"/>
      <c r="M133" s="71"/>
      <c r="N133" s="71"/>
      <c r="O133" s="71"/>
      <c r="P133" s="71"/>
      <c r="Q133" s="71"/>
    </row>
    <row r="134">
      <c r="B134" s="54"/>
      <c r="D134" s="56"/>
      <c r="E134" s="71"/>
      <c r="F134" s="71"/>
      <c r="G134" s="71"/>
      <c r="H134" s="71"/>
      <c r="I134" s="71"/>
      <c r="J134" s="71"/>
      <c r="K134" s="71"/>
      <c r="L134" s="71"/>
      <c r="M134" s="71"/>
      <c r="N134" s="71"/>
      <c r="O134" s="71"/>
      <c r="P134" s="71"/>
      <c r="Q134" s="71"/>
    </row>
    <row r="135">
      <c r="B135" s="54"/>
      <c r="D135" s="56"/>
      <c r="E135" s="71"/>
      <c r="F135" s="71"/>
      <c r="G135" s="71"/>
      <c r="H135" s="71"/>
      <c r="I135" s="71"/>
      <c r="J135" s="71"/>
      <c r="K135" s="71"/>
      <c r="L135" s="71"/>
      <c r="M135" s="71"/>
      <c r="N135" s="71"/>
      <c r="O135" s="71"/>
      <c r="P135" s="71"/>
      <c r="Q135" s="71"/>
    </row>
    <row r="136">
      <c r="B136" s="54"/>
      <c r="D136" s="56"/>
      <c r="E136" s="71"/>
      <c r="F136" s="71"/>
      <c r="G136" s="71"/>
      <c r="H136" s="71"/>
      <c r="I136" s="71"/>
      <c r="J136" s="71"/>
      <c r="K136" s="71"/>
      <c r="L136" s="71"/>
      <c r="M136" s="71"/>
      <c r="N136" s="71"/>
      <c r="O136" s="71"/>
      <c r="P136" s="71"/>
      <c r="Q136" s="71"/>
    </row>
    <row r="137">
      <c r="B137" s="54"/>
      <c r="D137" s="56"/>
      <c r="E137" s="71"/>
      <c r="F137" s="71"/>
      <c r="G137" s="71"/>
      <c r="H137" s="71"/>
      <c r="I137" s="71"/>
      <c r="J137" s="71"/>
      <c r="K137" s="71"/>
      <c r="L137" s="71"/>
      <c r="M137" s="71"/>
      <c r="N137" s="71"/>
      <c r="O137" s="71"/>
      <c r="P137" s="71"/>
      <c r="Q137" s="71"/>
    </row>
    <row r="138">
      <c r="B138" s="54"/>
      <c r="D138" s="56"/>
      <c r="E138" s="71"/>
      <c r="F138" s="71"/>
      <c r="G138" s="71"/>
      <c r="H138" s="71"/>
      <c r="I138" s="71"/>
      <c r="J138" s="71"/>
      <c r="K138" s="71"/>
      <c r="L138" s="71"/>
      <c r="M138" s="71"/>
      <c r="N138" s="71"/>
      <c r="O138" s="71"/>
      <c r="P138" s="71"/>
      <c r="Q138" s="71"/>
    </row>
    <row r="139">
      <c r="B139" s="54"/>
      <c r="D139" s="56"/>
      <c r="E139" s="71"/>
      <c r="F139" s="71"/>
      <c r="G139" s="71"/>
      <c r="H139" s="71"/>
      <c r="I139" s="71"/>
      <c r="J139" s="71"/>
      <c r="K139" s="71"/>
      <c r="L139" s="71"/>
      <c r="M139" s="71"/>
      <c r="N139" s="71"/>
      <c r="O139" s="71"/>
      <c r="P139" s="71"/>
      <c r="Q139" s="71"/>
    </row>
    <row r="140">
      <c r="B140" s="54"/>
      <c r="D140" s="56"/>
      <c r="E140" s="71"/>
      <c r="F140" s="71"/>
      <c r="G140" s="71"/>
      <c r="H140" s="71"/>
      <c r="I140" s="71"/>
      <c r="J140" s="71"/>
      <c r="K140" s="71"/>
      <c r="L140" s="71"/>
      <c r="M140" s="71"/>
      <c r="N140" s="71"/>
      <c r="O140" s="71"/>
      <c r="P140" s="71"/>
      <c r="Q140" s="71"/>
    </row>
    <row r="141">
      <c r="B141" s="54"/>
      <c r="D141" s="56"/>
      <c r="E141" s="71"/>
      <c r="F141" s="71"/>
      <c r="G141" s="71"/>
      <c r="H141" s="71"/>
      <c r="I141" s="71"/>
      <c r="J141" s="71"/>
      <c r="K141" s="71"/>
      <c r="L141" s="71"/>
      <c r="M141" s="71"/>
      <c r="N141" s="71"/>
      <c r="O141" s="71"/>
      <c r="P141" s="71"/>
      <c r="Q141" s="71"/>
    </row>
    <row r="142">
      <c r="B142" s="54"/>
      <c r="D142" s="56"/>
      <c r="E142" s="71"/>
      <c r="F142" s="71"/>
      <c r="G142" s="71"/>
      <c r="H142" s="71"/>
      <c r="I142" s="71"/>
      <c r="J142" s="71"/>
      <c r="K142" s="71"/>
      <c r="L142" s="71"/>
      <c r="M142" s="71"/>
      <c r="N142" s="71"/>
      <c r="O142" s="71"/>
      <c r="P142" s="71"/>
      <c r="Q142" s="71"/>
    </row>
    <row r="143">
      <c r="B143" s="54"/>
      <c r="D143" s="56"/>
      <c r="E143" s="71"/>
      <c r="F143" s="71"/>
      <c r="G143" s="71"/>
      <c r="H143" s="71"/>
      <c r="I143" s="71"/>
      <c r="J143" s="71"/>
      <c r="K143" s="71"/>
      <c r="L143" s="71"/>
      <c r="M143" s="71"/>
      <c r="N143" s="71"/>
      <c r="O143" s="71"/>
      <c r="P143" s="71"/>
      <c r="Q143" s="71"/>
    </row>
    <row r="144">
      <c r="B144" s="54"/>
      <c r="D144" s="56"/>
      <c r="E144" s="71"/>
      <c r="F144" s="71"/>
      <c r="G144" s="71"/>
      <c r="H144" s="71"/>
      <c r="I144" s="71"/>
      <c r="J144" s="71"/>
      <c r="K144" s="71"/>
      <c r="L144" s="71"/>
      <c r="M144" s="71"/>
      <c r="N144" s="71"/>
      <c r="O144" s="71"/>
      <c r="P144" s="71"/>
      <c r="Q144" s="71"/>
    </row>
    <row r="145">
      <c r="B145" s="54"/>
      <c r="D145" s="56"/>
      <c r="E145" s="71"/>
      <c r="F145" s="71"/>
      <c r="G145" s="71"/>
      <c r="H145" s="71"/>
      <c r="I145" s="71"/>
      <c r="J145" s="71"/>
      <c r="K145" s="71"/>
      <c r="L145" s="71"/>
      <c r="M145" s="71"/>
      <c r="N145" s="71"/>
      <c r="O145" s="71"/>
      <c r="P145" s="71"/>
      <c r="Q145" s="71"/>
    </row>
    <row r="146">
      <c r="B146" s="54"/>
      <c r="D146" s="56"/>
      <c r="E146" s="71"/>
      <c r="F146" s="71"/>
      <c r="G146" s="71"/>
      <c r="H146" s="71"/>
      <c r="I146" s="71"/>
      <c r="J146" s="71"/>
      <c r="K146" s="71"/>
      <c r="L146" s="71"/>
      <c r="M146" s="71"/>
      <c r="N146" s="71"/>
      <c r="O146" s="71"/>
      <c r="P146" s="71"/>
      <c r="Q146" s="71"/>
    </row>
    <row r="147">
      <c r="B147" s="54"/>
      <c r="D147" s="56"/>
      <c r="E147" s="71"/>
      <c r="F147" s="71"/>
      <c r="G147" s="71"/>
      <c r="H147" s="71"/>
      <c r="I147" s="71"/>
      <c r="J147" s="71"/>
      <c r="K147" s="71"/>
      <c r="L147" s="71"/>
      <c r="M147" s="71"/>
      <c r="N147" s="71"/>
      <c r="O147" s="71"/>
      <c r="P147" s="71"/>
      <c r="Q147" s="71"/>
    </row>
    <row r="148">
      <c r="B148" s="54"/>
      <c r="D148" s="56"/>
      <c r="E148" s="71"/>
      <c r="F148" s="71"/>
      <c r="G148" s="71"/>
      <c r="H148" s="71"/>
      <c r="I148" s="71"/>
      <c r="J148" s="71"/>
      <c r="K148" s="71"/>
      <c r="L148" s="71"/>
      <c r="M148" s="71"/>
      <c r="N148" s="71"/>
      <c r="O148" s="71"/>
      <c r="P148" s="71"/>
      <c r="Q148" s="71"/>
    </row>
    <row r="149">
      <c r="B149" s="54"/>
      <c r="D149" s="56"/>
      <c r="E149" s="71"/>
      <c r="F149" s="71"/>
      <c r="G149" s="71"/>
      <c r="H149" s="71"/>
      <c r="I149" s="71"/>
      <c r="J149" s="71"/>
      <c r="K149" s="71"/>
      <c r="L149" s="71"/>
      <c r="M149" s="71"/>
      <c r="N149" s="71"/>
      <c r="O149" s="71"/>
      <c r="P149" s="71"/>
      <c r="Q149" s="71"/>
    </row>
    <row r="150">
      <c r="B150" s="54"/>
      <c r="D150" s="56"/>
      <c r="E150" s="71"/>
      <c r="F150" s="71"/>
      <c r="G150" s="71"/>
      <c r="H150" s="71"/>
      <c r="I150" s="71"/>
      <c r="J150" s="71"/>
      <c r="K150" s="71"/>
      <c r="L150" s="71"/>
      <c r="M150" s="71"/>
      <c r="N150" s="71"/>
      <c r="O150" s="71"/>
      <c r="P150" s="71"/>
      <c r="Q150" s="71"/>
    </row>
    <row r="151">
      <c r="B151" s="54"/>
      <c r="D151" s="56"/>
      <c r="E151" s="71"/>
      <c r="F151" s="71"/>
      <c r="G151" s="71"/>
      <c r="H151" s="71"/>
      <c r="I151" s="71"/>
      <c r="J151" s="71"/>
      <c r="K151" s="71"/>
      <c r="L151" s="71"/>
      <c r="M151" s="71"/>
      <c r="N151" s="71"/>
      <c r="O151" s="71"/>
      <c r="P151" s="71"/>
      <c r="Q151" s="71"/>
    </row>
    <row r="152">
      <c r="B152" s="54"/>
      <c r="D152" s="56"/>
      <c r="E152" s="71"/>
      <c r="F152" s="71"/>
      <c r="G152" s="71"/>
      <c r="H152" s="71"/>
      <c r="I152" s="71"/>
      <c r="J152" s="71"/>
      <c r="K152" s="71"/>
      <c r="L152" s="71"/>
      <c r="M152" s="71"/>
      <c r="N152" s="71"/>
      <c r="O152" s="71"/>
      <c r="P152" s="71"/>
      <c r="Q152" s="71"/>
    </row>
    <row r="153">
      <c r="B153" s="54"/>
      <c r="D153" s="56"/>
      <c r="E153" s="71"/>
      <c r="F153" s="71"/>
      <c r="G153" s="71"/>
      <c r="H153" s="71"/>
      <c r="I153" s="71"/>
      <c r="J153" s="71"/>
      <c r="K153" s="71"/>
      <c r="L153" s="71"/>
      <c r="M153" s="71"/>
      <c r="N153" s="71"/>
      <c r="O153" s="71"/>
      <c r="P153" s="71"/>
      <c r="Q153" s="71"/>
    </row>
    <row r="154">
      <c r="B154" s="54"/>
      <c r="D154" s="56"/>
      <c r="E154" s="71"/>
      <c r="F154" s="71"/>
      <c r="G154" s="71"/>
      <c r="H154" s="71"/>
      <c r="I154" s="71"/>
      <c r="J154" s="71"/>
      <c r="K154" s="71"/>
      <c r="L154" s="71"/>
      <c r="M154" s="71"/>
      <c r="N154" s="71"/>
      <c r="O154" s="71"/>
      <c r="P154" s="71"/>
      <c r="Q154" s="71"/>
    </row>
    <row r="155">
      <c r="B155" s="54"/>
      <c r="D155" s="56"/>
      <c r="E155" s="71"/>
      <c r="F155" s="71"/>
      <c r="G155" s="71"/>
      <c r="H155" s="71"/>
      <c r="I155" s="71"/>
      <c r="J155" s="71"/>
      <c r="K155" s="71"/>
      <c r="L155" s="71"/>
      <c r="M155" s="71"/>
      <c r="N155" s="71"/>
      <c r="O155" s="71"/>
      <c r="P155" s="71"/>
      <c r="Q155" s="71"/>
    </row>
    <row r="156">
      <c r="B156" s="54"/>
      <c r="D156" s="56"/>
      <c r="E156" s="71"/>
      <c r="F156" s="71"/>
      <c r="G156" s="71"/>
      <c r="H156" s="71"/>
      <c r="I156" s="71"/>
      <c r="J156" s="71"/>
      <c r="K156" s="71"/>
      <c r="L156" s="71"/>
      <c r="M156" s="71"/>
      <c r="N156" s="71"/>
      <c r="O156" s="71"/>
      <c r="P156" s="71"/>
      <c r="Q156" s="71"/>
    </row>
    <row r="157">
      <c r="B157" s="54"/>
      <c r="D157" s="56"/>
      <c r="E157" s="71"/>
      <c r="F157" s="71"/>
      <c r="G157" s="71"/>
      <c r="H157" s="71"/>
      <c r="I157" s="71"/>
      <c r="J157" s="71"/>
      <c r="K157" s="71"/>
      <c r="L157" s="71"/>
      <c r="M157" s="71"/>
      <c r="N157" s="71"/>
      <c r="O157" s="71"/>
      <c r="P157" s="71"/>
      <c r="Q157" s="71"/>
    </row>
    <row r="158">
      <c r="B158" s="54"/>
      <c r="D158" s="56"/>
      <c r="E158" s="71"/>
      <c r="F158" s="71"/>
      <c r="G158" s="71"/>
      <c r="H158" s="71"/>
      <c r="I158" s="71"/>
      <c r="J158" s="71"/>
      <c r="K158" s="71"/>
      <c r="L158" s="71"/>
      <c r="M158" s="71"/>
      <c r="N158" s="71"/>
      <c r="O158" s="71"/>
      <c r="P158" s="71"/>
      <c r="Q158" s="71"/>
    </row>
    <row r="159">
      <c r="B159" s="54"/>
      <c r="D159" s="56"/>
      <c r="E159" s="71"/>
      <c r="F159" s="71"/>
      <c r="G159" s="71"/>
      <c r="H159" s="71"/>
      <c r="I159" s="71"/>
      <c r="J159" s="71"/>
      <c r="K159" s="71"/>
      <c r="L159" s="71"/>
      <c r="M159" s="71"/>
      <c r="N159" s="71"/>
      <c r="O159" s="71"/>
      <c r="P159" s="71"/>
      <c r="Q159" s="71"/>
    </row>
    <row r="160">
      <c r="B160" s="54"/>
      <c r="D160" s="56"/>
      <c r="E160" s="71"/>
      <c r="F160" s="71"/>
      <c r="G160" s="71"/>
      <c r="H160" s="71"/>
      <c r="I160" s="71"/>
      <c r="J160" s="71"/>
      <c r="K160" s="71"/>
      <c r="L160" s="71"/>
      <c r="M160" s="71"/>
      <c r="N160" s="71"/>
      <c r="O160" s="71"/>
      <c r="P160" s="71"/>
      <c r="Q160" s="71"/>
    </row>
    <row r="161">
      <c r="B161" s="54"/>
      <c r="D161" s="56"/>
      <c r="E161" s="71"/>
      <c r="F161" s="71"/>
      <c r="G161" s="71"/>
      <c r="H161" s="71"/>
      <c r="I161" s="71"/>
      <c r="J161" s="71"/>
      <c r="K161" s="71"/>
      <c r="L161" s="71"/>
      <c r="M161" s="71"/>
      <c r="N161" s="71"/>
      <c r="O161" s="71"/>
      <c r="P161" s="71"/>
      <c r="Q161" s="71"/>
    </row>
    <row r="162">
      <c r="B162" s="54"/>
      <c r="D162" s="56"/>
      <c r="E162" s="71"/>
      <c r="F162" s="71"/>
      <c r="G162" s="71"/>
      <c r="H162" s="71"/>
      <c r="I162" s="71"/>
      <c r="J162" s="71"/>
      <c r="K162" s="71"/>
      <c r="L162" s="71"/>
      <c r="M162" s="71"/>
      <c r="N162" s="71"/>
      <c r="O162" s="71"/>
      <c r="P162" s="71"/>
      <c r="Q162" s="71"/>
    </row>
    <row r="163">
      <c r="B163" s="54"/>
      <c r="D163" s="56"/>
      <c r="E163" s="71"/>
      <c r="F163" s="71"/>
      <c r="G163" s="71"/>
      <c r="H163" s="71"/>
      <c r="I163" s="71"/>
      <c r="J163" s="71"/>
      <c r="K163" s="71"/>
      <c r="L163" s="71"/>
      <c r="M163" s="71"/>
      <c r="N163" s="71"/>
      <c r="O163" s="71"/>
      <c r="P163" s="71"/>
      <c r="Q163" s="71"/>
    </row>
    <row r="164">
      <c r="B164" s="54"/>
      <c r="D164" s="56"/>
      <c r="E164" s="71"/>
      <c r="F164" s="71"/>
      <c r="G164" s="71"/>
      <c r="H164" s="71"/>
      <c r="I164" s="71"/>
      <c r="J164" s="71"/>
      <c r="K164" s="71"/>
      <c r="L164" s="71"/>
      <c r="M164" s="71"/>
      <c r="N164" s="71"/>
      <c r="O164" s="71"/>
      <c r="P164" s="71"/>
      <c r="Q164" s="71"/>
    </row>
    <row r="165">
      <c r="B165" s="54"/>
      <c r="D165" s="56"/>
      <c r="E165" s="71"/>
      <c r="F165" s="71"/>
      <c r="G165" s="71"/>
      <c r="H165" s="71"/>
      <c r="I165" s="71"/>
      <c r="J165" s="71"/>
      <c r="K165" s="71"/>
      <c r="L165" s="71"/>
      <c r="M165" s="71"/>
      <c r="N165" s="71"/>
      <c r="O165" s="71"/>
      <c r="P165" s="71"/>
      <c r="Q165" s="71"/>
    </row>
    <row r="166">
      <c r="B166" s="54"/>
      <c r="D166" s="56"/>
      <c r="E166" s="71"/>
      <c r="F166" s="71"/>
      <c r="G166" s="71"/>
      <c r="H166" s="71"/>
      <c r="I166" s="71"/>
      <c r="J166" s="71"/>
      <c r="K166" s="71"/>
      <c r="L166" s="71"/>
      <c r="M166" s="71"/>
      <c r="N166" s="71"/>
      <c r="O166" s="71"/>
      <c r="P166" s="71"/>
      <c r="Q166" s="71"/>
    </row>
    <row r="167">
      <c r="B167" s="54"/>
      <c r="D167" s="56"/>
      <c r="E167" s="71"/>
      <c r="F167" s="71"/>
      <c r="G167" s="71"/>
      <c r="H167" s="71"/>
      <c r="I167" s="71"/>
      <c r="J167" s="71"/>
      <c r="K167" s="71"/>
      <c r="L167" s="71"/>
      <c r="M167" s="71"/>
      <c r="N167" s="71"/>
      <c r="O167" s="71"/>
      <c r="P167" s="71"/>
      <c r="Q167" s="71"/>
    </row>
    <row r="168">
      <c r="B168" s="54"/>
      <c r="D168" s="56"/>
      <c r="E168" s="71"/>
      <c r="F168" s="71"/>
      <c r="G168" s="71"/>
      <c r="H168" s="71"/>
      <c r="I168" s="71"/>
      <c r="J168" s="71"/>
      <c r="K168" s="71"/>
      <c r="L168" s="71"/>
      <c r="M168" s="71"/>
      <c r="N168" s="71"/>
      <c r="O168" s="71"/>
      <c r="P168" s="71"/>
      <c r="Q168" s="71"/>
    </row>
    <row r="169">
      <c r="B169" s="54"/>
      <c r="D169" s="56"/>
      <c r="E169" s="71"/>
      <c r="F169" s="71"/>
      <c r="G169" s="71"/>
      <c r="H169" s="71"/>
      <c r="I169" s="71"/>
      <c r="J169" s="71"/>
      <c r="K169" s="71"/>
      <c r="L169" s="71"/>
      <c r="M169" s="71"/>
      <c r="N169" s="71"/>
      <c r="O169" s="71"/>
      <c r="P169" s="71"/>
      <c r="Q169" s="71"/>
    </row>
    <row r="170">
      <c r="B170" s="54"/>
      <c r="D170" s="56"/>
      <c r="E170" s="71"/>
      <c r="F170" s="71"/>
      <c r="G170" s="71"/>
      <c r="H170" s="71"/>
      <c r="I170" s="71"/>
      <c r="J170" s="71"/>
      <c r="K170" s="71"/>
      <c r="L170" s="71"/>
      <c r="M170" s="71"/>
      <c r="N170" s="71"/>
      <c r="O170" s="71"/>
      <c r="P170" s="71"/>
      <c r="Q170" s="71"/>
    </row>
    <row r="171">
      <c r="B171" s="54"/>
      <c r="D171" s="56"/>
      <c r="E171" s="71"/>
      <c r="F171" s="71"/>
      <c r="G171" s="71"/>
      <c r="H171" s="71"/>
      <c r="I171" s="71"/>
      <c r="J171" s="71"/>
      <c r="K171" s="71"/>
      <c r="L171" s="71"/>
      <c r="M171" s="71"/>
      <c r="N171" s="71"/>
      <c r="O171" s="71"/>
      <c r="P171" s="71"/>
      <c r="Q171" s="71"/>
    </row>
    <row r="172">
      <c r="B172" s="54"/>
      <c r="D172" s="56"/>
      <c r="E172" s="71"/>
      <c r="F172" s="71"/>
      <c r="G172" s="71"/>
      <c r="H172" s="71"/>
      <c r="I172" s="71"/>
      <c r="J172" s="71"/>
      <c r="K172" s="71"/>
      <c r="L172" s="71"/>
      <c r="M172" s="71"/>
      <c r="N172" s="71"/>
      <c r="O172" s="71"/>
      <c r="P172" s="71"/>
      <c r="Q172" s="71"/>
    </row>
    <row r="173">
      <c r="B173" s="54"/>
      <c r="D173" s="56"/>
      <c r="E173" s="71"/>
      <c r="F173" s="71"/>
      <c r="G173" s="71"/>
      <c r="H173" s="71"/>
      <c r="I173" s="71"/>
      <c r="J173" s="71"/>
      <c r="K173" s="71"/>
      <c r="L173" s="71"/>
      <c r="M173" s="71"/>
      <c r="N173" s="71"/>
      <c r="O173" s="71"/>
      <c r="P173" s="71"/>
      <c r="Q173" s="71"/>
    </row>
    <row r="174">
      <c r="B174" s="54"/>
      <c r="D174" s="56"/>
      <c r="E174" s="71"/>
      <c r="F174" s="71"/>
      <c r="G174" s="71"/>
      <c r="H174" s="71"/>
      <c r="I174" s="71"/>
      <c r="J174" s="71"/>
      <c r="K174" s="71"/>
      <c r="L174" s="71"/>
      <c r="M174" s="71"/>
      <c r="N174" s="71"/>
      <c r="O174" s="71"/>
      <c r="P174" s="71"/>
      <c r="Q174" s="71"/>
    </row>
    <row r="175">
      <c r="B175" s="54"/>
      <c r="D175" s="56"/>
      <c r="E175" s="71"/>
      <c r="F175" s="71"/>
      <c r="G175" s="71"/>
      <c r="H175" s="71"/>
      <c r="I175" s="71"/>
      <c r="J175" s="71"/>
      <c r="K175" s="71"/>
      <c r="L175" s="71"/>
      <c r="M175" s="71"/>
      <c r="N175" s="71"/>
      <c r="O175" s="71"/>
      <c r="P175" s="71"/>
      <c r="Q175" s="71"/>
    </row>
    <row r="176">
      <c r="B176" s="54"/>
      <c r="D176" s="56"/>
      <c r="E176" s="71"/>
      <c r="F176" s="71"/>
      <c r="G176" s="71"/>
      <c r="H176" s="71"/>
      <c r="I176" s="71"/>
      <c r="J176" s="71"/>
      <c r="K176" s="71"/>
      <c r="L176" s="71"/>
      <c r="M176" s="71"/>
      <c r="N176" s="71"/>
      <c r="O176" s="71"/>
      <c r="P176" s="71"/>
      <c r="Q176" s="71"/>
    </row>
    <row r="177">
      <c r="B177" s="54"/>
      <c r="D177" s="54"/>
    </row>
    <row r="178">
      <c r="B178" s="54"/>
      <c r="D178" s="54"/>
    </row>
    <row r="179">
      <c r="B179" s="54"/>
      <c r="D179" s="54"/>
    </row>
    <row r="180">
      <c r="B180" s="54"/>
      <c r="D180" s="54"/>
    </row>
    <row r="181">
      <c r="B181" s="54"/>
      <c r="D181" s="54"/>
    </row>
    <row r="182">
      <c r="B182" s="54"/>
      <c r="D182" s="54"/>
    </row>
    <row r="183">
      <c r="B183" s="54"/>
      <c r="D183" s="54"/>
    </row>
    <row r="184">
      <c r="B184" s="54"/>
      <c r="D184" s="54"/>
    </row>
    <row r="185">
      <c r="B185" s="54"/>
      <c r="D185" s="54"/>
    </row>
    <row r="186">
      <c r="B186" s="54"/>
      <c r="D186" s="54"/>
    </row>
    <row r="187">
      <c r="B187" s="54"/>
      <c r="D187" s="54"/>
    </row>
    <row r="188">
      <c r="B188" s="54"/>
      <c r="D188" s="54"/>
    </row>
    <row r="189">
      <c r="B189" s="54"/>
      <c r="D189" s="54"/>
    </row>
    <row r="190">
      <c r="B190" s="54"/>
      <c r="D190" s="54"/>
    </row>
    <row r="191">
      <c r="B191" s="54"/>
      <c r="D191" s="54"/>
    </row>
    <row r="192">
      <c r="B192" s="54"/>
      <c r="D192" s="54"/>
    </row>
    <row r="193">
      <c r="B193" s="54"/>
      <c r="D193" s="54"/>
    </row>
    <row r="194">
      <c r="B194" s="54"/>
      <c r="D194" s="54"/>
    </row>
    <row r="195">
      <c r="B195" s="54"/>
      <c r="D195" s="54"/>
    </row>
    <row r="196">
      <c r="B196" s="54"/>
      <c r="D196" s="54"/>
    </row>
    <row r="197">
      <c r="B197" s="54"/>
      <c r="D197" s="54"/>
    </row>
    <row r="198">
      <c r="B198" s="54"/>
      <c r="D198" s="54"/>
    </row>
    <row r="199">
      <c r="B199" s="54"/>
      <c r="D199" s="54"/>
    </row>
    <row r="200">
      <c r="B200" s="54"/>
      <c r="D200" s="54"/>
    </row>
    <row r="201">
      <c r="B201" s="54"/>
      <c r="D201" s="54"/>
    </row>
    <row r="202">
      <c r="B202" s="54"/>
      <c r="D202" s="54"/>
    </row>
    <row r="203">
      <c r="B203" s="54"/>
      <c r="D203" s="54"/>
    </row>
    <row r="204">
      <c r="B204" s="54"/>
      <c r="D204" s="54"/>
    </row>
    <row r="205">
      <c r="B205" s="54"/>
      <c r="D205" s="54"/>
    </row>
    <row r="206">
      <c r="B206" s="54"/>
      <c r="D206" s="54"/>
    </row>
    <row r="207">
      <c r="B207" s="54"/>
      <c r="D207" s="54"/>
    </row>
    <row r="208">
      <c r="B208" s="54"/>
      <c r="D208" s="54"/>
    </row>
    <row r="209">
      <c r="B209" s="54"/>
      <c r="D209" s="54"/>
    </row>
    <row r="210">
      <c r="B210" s="54"/>
      <c r="D210" s="54"/>
    </row>
    <row r="211">
      <c r="B211" s="54"/>
      <c r="D211" s="54"/>
    </row>
    <row r="212">
      <c r="B212" s="54"/>
      <c r="D212" s="54"/>
    </row>
    <row r="213">
      <c r="B213" s="54"/>
      <c r="D213" s="54"/>
    </row>
    <row r="214">
      <c r="B214" s="54"/>
      <c r="D214" s="54"/>
    </row>
    <row r="215">
      <c r="B215" s="54"/>
      <c r="D215" s="54"/>
    </row>
    <row r="216">
      <c r="B216" s="54"/>
      <c r="D216" s="54"/>
    </row>
    <row r="217">
      <c r="B217" s="54"/>
      <c r="D217" s="54"/>
    </row>
    <row r="218">
      <c r="B218" s="54"/>
      <c r="D218" s="54"/>
    </row>
    <row r="219">
      <c r="B219" s="54"/>
      <c r="D219" s="54"/>
    </row>
    <row r="220">
      <c r="B220" s="54"/>
      <c r="D220" s="54"/>
    </row>
    <row r="221">
      <c r="B221" s="54"/>
      <c r="D221" s="54"/>
    </row>
    <row r="222">
      <c r="B222" s="54"/>
      <c r="D222" s="54"/>
    </row>
    <row r="223">
      <c r="B223" s="54"/>
      <c r="D223" s="54"/>
    </row>
    <row r="224">
      <c r="B224" s="54"/>
      <c r="D224" s="54"/>
    </row>
    <row r="225">
      <c r="B225" s="54"/>
      <c r="D225" s="54"/>
    </row>
    <row r="226">
      <c r="B226" s="54"/>
      <c r="D226" s="54"/>
    </row>
    <row r="227">
      <c r="B227" s="54"/>
      <c r="D227" s="54"/>
    </row>
    <row r="228">
      <c r="B228" s="54"/>
      <c r="D228" s="54"/>
    </row>
    <row r="229">
      <c r="B229" s="54"/>
      <c r="D229" s="54"/>
    </row>
    <row r="230">
      <c r="B230" s="54"/>
      <c r="D230" s="54"/>
    </row>
    <row r="231">
      <c r="B231" s="54"/>
      <c r="D231" s="54"/>
    </row>
    <row r="232">
      <c r="B232" s="54"/>
      <c r="D232" s="54"/>
    </row>
    <row r="233">
      <c r="B233" s="54"/>
      <c r="D233" s="54"/>
    </row>
    <row r="234">
      <c r="B234" s="54"/>
      <c r="D234" s="54"/>
    </row>
    <row r="235">
      <c r="B235" s="54"/>
      <c r="D235" s="54"/>
    </row>
    <row r="236">
      <c r="B236" s="54"/>
      <c r="D236" s="54"/>
    </row>
    <row r="237">
      <c r="B237" s="54"/>
      <c r="D237" s="54"/>
    </row>
    <row r="238">
      <c r="B238" s="54"/>
      <c r="D238" s="54"/>
    </row>
    <row r="239">
      <c r="B239" s="54"/>
      <c r="D239" s="54"/>
    </row>
    <row r="240">
      <c r="B240" s="54"/>
      <c r="D240" s="54"/>
    </row>
    <row r="241">
      <c r="B241" s="54"/>
      <c r="D241" s="54"/>
    </row>
    <row r="242">
      <c r="B242" s="54"/>
      <c r="D242" s="54"/>
    </row>
    <row r="243">
      <c r="B243" s="54"/>
      <c r="D243" s="54"/>
    </row>
    <row r="244">
      <c r="B244" s="54"/>
      <c r="D244" s="54"/>
    </row>
    <row r="245">
      <c r="B245" s="54"/>
      <c r="D245" s="54"/>
    </row>
    <row r="246">
      <c r="B246" s="54"/>
      <c r="D246" s="54"/>
    </row>
    <row r="247">
      <c r="B247" s="54"/>
      <c r="D247" s="54"/>
    </row>
    <row r="248">
      <c r="B248" s="54"/>
      <c r="D248" s="54"/>
    </row>
    <row r="249">
      <c r="B249" s="54"/>
      <c r="D249" s="54"/>
    </row>
    <row r="250">
      <c r="B250" s="54"/>
      <c r="D250" s="54"/>
    </row>
    <row r="251">
      <c r="B251" s="54"/>
      <c r="D251" s="54"/>
    </row>
    <row r="252">
      <c r="B252" s="54"/>
      <c r="D252" s="54"/>
    </row>
    <row r="253">
      <c r="B253" s="54"/>
      <c r="D253" s="54"/>
    </row>
    <row r="254">
      <c r="B254" s="54"/>
      <c r="D254" s="54"/>
    </row>
    <row r="255">
      <c r="B255" s="54"/>
      <c r="D255" s="54"/>
    </row>
    <row r="256">
      <c r="B256" s="54"/>
      <c r="D256" s="54"/>
    </row>
    <row r="257">
      <c r="B257" s="54"/>
      <c r="D257" s="54"/>
    </row>
    <row r="258">
      <c r="B258" s="54"/>
      <c r="D258" s="54"/>
    </row>
    <row r="259">
      <c r="B259" s="54"/>
      <c r="D259" s="54"/>
    </row>
    <row r="260">
      <c r="B260" s="54"/>
      <c r="D260" s="54"/>
    </row>
    <row r="261">
      <c r="B261" s="54"/>
      <c r="D261" s="54"/>
    </row>
    <row r="262">
      <c r="B262" s="54"/>
      <c r="D262" s="54"/>
    </row>
    <row r="263">
      <c r="B263" s="54"/>
      <c r="D263" s="54"/>
    </row>
    <row r="264">
      <c r="B264" s="54"/>
      <c r="D264" s="54"/>
    </row>
    <row r="265">
      <c r="B265" s="54"/>
      <c r="D265" s="54"/>
    </row>
    <row r="266">
      <c r="B266" s="54"/>
      <c r="D266" s="54"/>
    </row>
    <row r="267">
      <c r="B267" s="54"/>
      <c r="D267" s="54"/>
    </row>
    <row r="268">
      <c r="B268" s="54"/>
      <c r="D268" s="54"/>
    </row>
    <row r="269">
      <c r="B269" s="54"/>
      <c r="D269" s="54"/>
    </row>
    <row r="270">
      <c r="B270" s="54"/>
      <c r="D270" s="54"/>
    </row>
    <row r="271">
      <c r="B271" s="54"/>
      <c r="D271" s="54"/>
    </row>
    <row r="272">
      <c r="B272" s="54"/>
      <c r="D272" s="54"/>
    </row>
    <row r="273">
      <c r="B273" s="54"/>
      <c r="D273" s="54"/>
    </row>
    <row r="274">
      <c r="B274" s="54"/>
      <c r="D274" s="54"/>
    </row>
    <row r="275">
      <c r="B275" s="54"/>
      <c r="D275" s="54"/>
    </row>
    <row r="276">
      <c r="B276" s="54"/>
      <c r="D276" s="54"/>
    </row>
    <row r="277">
      <c r="B277" s="54"/>
      <c r="D277" s="54"/>
    </row>
    <row r="278">
      <c r="B278" s="54"/>
      <c r="D278" s="54"/>
    </row>
    <row r="279">
      <c r="B279" s="54"/>
      <c r="D279" s="54"/>
    </row>
    <row r="280">
      <c r="B280" s="54"/>
      <c r="D280" s="54"/>
    </row>
    <row r="281">
      <c r="B281" s="54"/>
      <c r="D281" s="54"/>
    </row>
    <row r="282">
      <c r="B282" s="54"/>
      <c r="D282" s="54"/>
    </row>
    <row r="283">
      <c r="B283" s="54"/>
      <c r="D283" s="54"/>
    </row>
    <row r="284">
      <c r="B284" s="54"/>
      <c r="D284" s="54"/>
    </row>
    <row r="285">
      <c r="B285" s="54"/>
      <c r="D285" s="54"/>
    </row>
    <row r="286">
      <c r="B286" s="54"/>
      <c r="D286" s="54"/>
    </row>
    <row r="287">
      <c r="B287" s="54"/>
      <c r="D287" s="54"/>
    </row>
    <row r="288">
      <c r="B288" s="54"/>
      <c r="D288" s="54"/>
    </row>
    <row r="289">
      <c r="B289" s="54"/>
      <c r="D289" s="54"/>
    </row>
    <row r="290">
      <c r="B290" s="54"/>
      <c r="D290" s="54"/>
    </row>
    <row r="291">
      <c r="B291" s="54"/>
      <c r="D291" s="54"/>
    </row>
    <row r="292">
      <c r="B292" s="54"/>
      <c r="D292" s="54"/>
    </row>
    <row r="293">
      <c r="B293" s="54"/>
      <c r="D293" s="54"/>
    </row>
    <row r="294">
      <c r="B294" s="54"/>
      <c r="D294" s="54"/>
    </row>
    <row r="295">
      <c r="B295" s="54"/>
      <c r="D295" s="54"/>
    </row>
    <row r="296">
      <c r="B296" s="54"/>
      <c r="D296" s="54"/>
    </row>
    <row r="297">
      <c r="B297" s="54"/>
      <c r="D297" s="54"/>
    </row>
    <row r="298">
      <c r="B298" s="54"/>
      <c r="D298" s="54"/>
    </row>
    <row r="299">
      <c r="B299" s="54"/>
      <c r="D299" s="54"/>
    </row>
    <row r="300">
      <c r="B300" s="54"/>
      <c r="D300" s="54"/>
    </row>
    <row r="301">
      <c r="B301" s="54"/>
      <c r="D301" s="54"/>
    </row>
    <row r="302">
      <c r="B302" s="54"/>
      <c r="D302" s="54"/>
    </row>
    <row r="303">
      <c r="B303" s="54"/>
      <c r="D303" s="54"/>
    </row>
    <row r="304">
      <c r="B304" s="54"/>
      <c r="D304" s="54"/>
    </row>
    <row r="305">
      <c r="B305" s="54"/>
      <c r="D305" s="54"/>
    </row>
    <row r="306">
      <c r="B306" s="54"/>
      <c r="D306" s="54"/>
    </row>
    <row r="307">
      <c r="B307" s="54"/>
      <c r="D307" s="54"/>
    </row>
    <row r="308">
      <c r="B308" s="54"/>
      <c r="D308" s="54"/>
    </row>
    <row r="309">
      <c r="B309" s="54"/>
      <c r="D309" s="54"/>
    </row>
    <row r="310">
      <c r="B310" s="54"/>
      <c r="D310" s="54"/>
    </row>
    <row r="311">
      <c r="B311" s="54"/>
      <c r="D311" s="54"/>
    </row>
    <row r="312">
      <c r="B312" s="54"/>
      <c r="D312" s="54"/>
    </row>
    <row r="313">
      <c r="B313" s="54"/>
      <c r="D313" s="54"/>
    </row>
    <row r="314">
      <c r="B314" s="54"/>
      <c r="D314" s="54"/>
    </row>
    <row r="315">
      <c r="B315" s="54"/>
      <c r="D315" s="54"/>
    </row>
    <row r="316">
      <c r="B316" s="54"/>
      <c r="D316" s="54"/>
    </row>
    <row r="317">
      <c r="B317" s="54"/>
      <c r="D317" s="54"/>
    </row>
    <row r="318">
      <c r="B318" s="54"/>
      <c r="D318" s="54"/>
    </row>
    <row r="319">
      <c r="B319" s="54"/>
      <c r="D319" s="54"/>
    </row>
    <row r="320">
      <c r="B320" s="54"/>
      <c r="D320" s="54"/>
    </row>
    <row r="321">
      <c r="B321" s="54"/>
      <c r="D321" s="54"/>
    </row>
    <row r="322">
      <c r="B322" s="54"/>
      <c r="D322" s="54"/>
    </row>
    <row r="323">
      <c r="B323" s="54"/>
      <c r="D323" s="54"/>
    </row>
    <row r="324">
      <c r="B324" s="54"/>
      <c r="D324" s="54"/>
    </row>
    <row r="325">
      <c r="B325" s="54"/>
      <c r="D325" s="54"/>
    </row>
    <row r="326">
      <c r="B326" s="54"/>
      <c r="D326" s="54"/>
    </row>
    <row r="327">
      <c r="B327" s="54"/>
      <c r="D327" s="54"/>
    </row>
    <row r="328">
      <c r="B328" s="54"/>
      <c r="D328" s="54"/>
    </row>
    <row r="329">
      <c r="B329" s="54"/>
      <c r="D329" s="54"/>
    </row>
    <row r="330">
      <c r="B330" s="54"/>
      <c r="D330" s="54"/>
    </row>
    <row r="331">
      <c r="B331" s="54"/>
      <c r="D331" s="54"/>
    </row>
    <row r="332">
      <c r="B332" s="54"/>
      <c r="D332" s="54"/>
    </row>
    <row r="333">
      <c r="B333" s="54"/>
      <c r="D333" s="54"/>
    </row>
    <row r="334">
      <c r="B334" s="54"/>
      <c r="D334" s="54"/>
    </row>
    <row r="335">
      <c r="B335" s="54"/>
      <c r="D335" s="54"/>
    </row>
    <row r="336">
      <c r="B336" s="54"/>
      <c r="D336" s="54"/>
    </row>
    <row r="337">
      <c r="B337" s="54"/>
      <c r="D337" s="54"/>
    </row>
    <row r="338">
      <c r="B338" s="54"/>
      <c r="D338" s="54"/>
    </row>
    <row r="339">
      <c r="B339" s="54"/>
      <c r="D339" s="54"/>
    </row>
    <row r="340">
      <c r="B340" s="54"/>
      <c r="D340" s="54"/>
    </row>
    <row r="341">
      <c r="B341" s="54"/>
      <c r="D341" s="54"/>
    </row>
    <row r="342">
      <c r="B342" s="54"/>
      <c r="D342" s="54"/>
    </row>
    <row r="343">
      <c r="B343" s="54"/>
      <c r="D343" s="54"/>
    </row>
    <row r="344">
      <c r="B344" s="54"/>
      <c r="D344" s="54"/>
    </row>
    <row r="345">
      <c r="B345" s="54"/>
      <c r="D345" s="54"/>
    </row>
    <row r="346">
      <c r="B346" s="54"/>
      <c r="D346" s="54"/>
    </row>
    <row r="347">
      <c r="B347" s="54"/>
      <c r="D347" s="54"/>
    </row>
    <row r="348">
      <c r="B348" s="54"/>
      <c r="D348" s="54"/>
    </row>
    <row r="349">
      <c r="B349" s="54"/>
      <c r="D349" s="54"/>
    </row>
    <row r="350">
      <c r="B350" s="54"/>
      <c r="D350" s="54"/>
    </row>
    <row r="351">
      <c r="B351" s="54"/>
      <c r="D351" s="54"/>
    </row>
    <row r="352">
      <c r="B352" s="54"/>
      <c r="D352" s="54"/>
    </row>
    <row r="353">
      <c r="B353" s="54"/>
      <c r="D353" s="54"/>
    </row>
    <row r="354">
      <c r="B354" s="54"/>
      <c r="D354" s="54"/>
    </row>
    <row r="355">
      <c r="B355" s="54"/>
      <c r="D355" s="54"/>
    </row>
    <row r="356">
      <c r="B356" s="54"/>
      <c r="D356" s="54"/>
    </row>
    <row r="357">
      <c r="B357" s="54"/>
      <c r="D357" s="54"/>
    </row>
    <row r="358">
      <c r="B358" s="54"/>
      <c r="D358" s="54"/>
    </row>
    <row r="359">
      <c r="B359" s="54"/>
      <c r="D359" s="54"/>
    </row>
    <row r="360">
      <c r="B360" s="54"/>
      <c r="D360" s="54"/>
    </row>
    <row r="361">
      <c r="B361" s="54"/>
      <c r="D361" s="54"/>
    </row>
    <row r="362">
      <c r="B362" s="54"/>
      <c r="D362" s="54"/>
    </row>
    <row r="363">
      <c r="B363" s="54"/>
      <c r="D363" s="54"/>
    </row>
    <row r="364">
      <c r="B364" s="54"/>
      <c r="D364" s="54"/>
    </row>
    <row r="365">
      <c r="B365" s="54"/>
      <c r="D365" s="54"/>
    </row>
    <row r="366">
      <c r="B366" s="54"/>
      <c r="D366" s="54"/>
    </row>
    <row r="367">
      <c r="B367" s="54"/>
      <c r="D367" s="54"/>
    </row>
    <row r="368">
      <c r="B368" s="54"/>
      <c r="D368" s="54"/>
    </row>
    <row r="369">
      <c r="B369" s="54"/>
      <c r="D369" s="54"/>
    </row>
    <row r="370">
      <c r="B370" s="54"/>
      <c r="D370" s="54"/>
    </row>
    <row r="371">
      <c r="B371" s="54"/>
      <c r="D371" s="54"/>
    </row>
    <row r="372">
      <c r="B372" s="54"/>
      <c r="D372" s="54"/>
    </row>
    <row r="373">
      <c r="B373" s="54"/>
      <c r="D373" s="54"/>
    </row>
    <row r="374">
      <c r="B374" s="54"/>
      <c r="D374" s="54"/>
    </row>
    <row r="375">
      <c r="B375" s="54"/>
      <c r="D375" s="54"/>
    </row>
    <row r="376">
      <c r="B376" s="54"/>
      <c r="D376" s="54"/>
    </row>
    <row r="377">
      <c r="B377" s="54"/>
      <c r="D377" s="54"/>
    </row>
    <row r="378">
      <c r="B378" s="54"/>
      <c r="D378" s="54"/>
    </row>
    <row r="379">
      <c r="B379" s="54"/>
      <c r="D379" s="54"/>
    </row>
    <row r="380">
      <c r="B380" s="54"/>
      <c r="D380" s="54"/>
    </row>
    <row r="381">
      <c r="B381" s="54"/>
      <c r="D381" s="54"/>
    </row>
    <row r="382">
      <c r="B382" s="54"/>
      <c r="D382" s="54"/>
    </row>
    <row r="383">
      <c r="B383" s="54"/>
      <c r="D383" s="54"/>
    </row>
    <row r="384">
      <c r="B384" s="54"/>
      <c r="D384" s="54"/>
    </row>
    <row r="385">
      <c r="B385" s="54"/>
      <c r="D385" s="54"/>
    </row>
    <row r="386">
      <c r="B386" s="54"/>
      <c r="D386" s="54"/>
    </row>
    <row r="387">
      <c r="B387" s="54"/>
      <c r="D387" s="54"/>
    </row>
    <row r="388">
      <c r="B388" s="54"/>
      <c r="D388" s="54"/>
    </row>
    <row r="389">
      <c r="B389" s="54"/>
      <c r="D389" s="54"/>
    </row>
    <row r="390">
      <c r="B390" s="54"/>
      <c r="D390" s="54"/>
    </row>
    <row r="391">
      <c r="B391" s="54"/>
      <c r="D391" s="54"/>
    </row>
    <row r="392">
      <c r="B392" s="54"/>
      <c r="D392" s="54"/>
    </row>
    <row r="393">
      <c r="B393" s="54"/>
      <c r="D393" s="54"/>
    </row>
    <row r="394">
      <c r="B394" s="54"/>
      <c r="D394" s="54"/>
    </row>
    <row r="395">
      <c r="B395" s="54"/>
      <c r="D395" s="54"/>
    </row>
    <row r="396">
      <c r="B396" s="54"/>
      <c r="D396" s="54"/>
    </row>
    <row r="397">
      <c r="B397" s="54"/>
      <c r="D397" s="54"/>
    </row>
    <row r="398">
      <c r="B398" s="54"/>
      <c r="D398" s="54"/>
    </row>
    <row r="399">
      <c r="B399" s="54"/>
      <c r="D399" s="54"/>
    </row>
    <row r="400">
      <c r="B400" s="54"/>
      <c r="D400" s="54"/>
    </row>
    <row r="401">
      <c r="B401" s="54"/>
      <c r="D401" s="54"/>
    </row>
    <row r="402">
      <c r="B402" s="54"/>
      <c r="D402" s="54"/>
    </row>
    <row r="403">
      <c r="B403" s="54"/>
      <c r="D403" s="54"/>
    </row>
    <row r="404">
      <c r="B404" s="54"/>
      <c r="D404" s="54"/>
    </row>
    <row r="405">
      <c r="B405" s="54"/>
      <c r="D405" s="54"/>
    </row>
    <row r="406">
      <c r="B406" s="54"/>
      <c r="D406" s="54"/>
    </row>
    <row r="407">
      <c r="B407" s="54"/>
      <c r="D407" s="54"/>
    </row>
    <row r="408">
      <c r="B408" s="54"/>
      <c r="D408" s="54"/>
    </row>
    <row r="409">
      <c r="B409" s="54"/>
      <c r="D409" s="54"/>
    </row>
    <row r="410">
      <c r="B410" s="54"/>
      <c r="D410" s="54"/>
    </row>
    <row r="411">
      <c r="B411" s="54"/>
      <c r="D411" s="54"/>
    </row>
    <row r="412">
      <c r="B412" s="54"/>
      <c r="D412" s="54"/>
    </row>
    <row r="413">
      <c r="B413" s="54"/>
      <c r="D413" s="54"/>
    </row>
    <row r="414">
      <c r="B414" s="54"/>
      <c r="D414" s="54"/>
    </row>
    <row r="415">
      <c r="B415" s="54"/>
      <c r="D415" s="54"/>
    </row>
    <row r="416">
      <c r="B416" s="54"/>
      <c r="D416" s="54"/>
    </row>
    <row r="417">
      <c r="B417" s="54"/>
      <c r="D417" s="54"/>
    </row>
    <row r="418">
      <c r="B418" s="54"/>
      <c r="D418" s="54"/>
    </row>
    <row r="419">
      <c r="B419" s="54"/>
      <c r="D419" s="54"/>
    </row>
    <row r="420">
      <c r="B420" s="54"/>
      <c r="D420" s="54"/>
    </row>
    <row r="421">
      <c r="B421" s="54"/>
      <c r="D421" s="54"/>
    </row>
    <row r="422">
      <c r="B422" s="54"/>
      <c r="D422" s="54"/>
    </row>
    <row r="423">
      <c r="B423" s="54"/>
      <c r="D423" s="54"/>
    </row>
    <row r="424">
      <c r="B424" s="54"/>
      <c r="D424" s="54"/>
    </row>
    <row r="425">
      <c r="B425" s="54"/>
      <c r="D425" s="54"/>
    </row>
    <row r="426">
      <c r="B426" s="54"/>
      <c r="D426" s="54"/>
    </row>
    <row r="427">
      <c r="B427" s="54"/>
      <c r="D427" s="54"/>
    </row>
    <row r="428">
      <c r="B428" s="54"/>
      <c r="D428" s="54"/>
    </row>
    <row r="429">
      <c r="B429" s="54"/>
      <c r="D429" s="54"/>
    </row>
    <row r="430">
      <c r="B430" s="54"/>
      <c r="D430" s="54"/>
    </row>
    <row r="431">
      <c r="B431" s="54"/>
      <c r="D431" s="54"/>
    </row>
    <row r="432">
      <c r="B432" s="54"/>
      <c r="D432" s="54"/>
    </row>
    <row r="433">
      <c r="B433" s="54"/>
      <c r="D433" s="54"/>
    </row>
    <row r="434">
      <c r="B434" s="54"/>
      <c r="D434" s="54"/>
    </row>
    <row r="435">
      <c r="B435" s="54"/>
      <c r="D435" s="54"/>
    </row>
    <row r="436">
      <c r="B436" s="54"/>
      <c r="D436" s="54"/>
    </row>
    <row r="437">
      <c r="B437" s="54"/>
      <c r="D437" s="54"/>
    </row>
    <row r="438">
      <c r="B438" s="54"/>
      <c r="D438" s="54"/>
    </row>
    <row r="439">
      <c r="B439" s="54"/>
      <c r="D439" s="54"/>
    </row>
    <row r="440">
      <c r="B440" s="54"/>
      <c r="D440" s="54"/>
    </row>
    <row r="441">
      <c r="B441" s="54"/>
      <c r="D441" s="54"/>
    </row>
    <row r="442">
      <c r="B442" s="54"/>
      <c r="D442" s="54"/>
    </row>
    <row r="443">
      <c r="B443" s="54"/>
      <c r="D443" s="54"/>
    </row>
    <row r="444">
      <c r="B444" s="54"/>
      <c r="D444" s="54"/>
    </row>
    <row r="445">
      <c r="B445" s="54"/>
      <c r="D445" s="54"/>
    </row>
    <row r="446">
      <c r="B446" s="54"/>
      <c r="D446" s="54"/>
    </row>
    <row r="447">
      <c r="B447" s="54"/>
      <c r="D447" s="54"/>
    </row>
    <row r="448">
      <c r="B448" s="54"/>
      <c r="D448" s="54"/>
    </row>
    <row r="449">
      <c r="B449" s="54"/>
      <c r="D449" s="54"/>
    </row>
    <row r="450">
      <c r="B450" s="54"/>
      <c r="D450" s="54"/>
    </row>
    <row r="451">
      <c r="B451" s="54"/>
      <c r="D451" s="54"/>
    </row>
    <row r="452">
      <c r="B452" s="54"/>
      <c r="D452" s="54"/>
    </row>
    <row r="453">
      <c r="B453" s="54"/>
      <c r="D453" s="54"/>
    </row>
    <row r="454">
      <c r="B454" s="54"/>
      <c r="D454" s="54"/>
    </row>
    <row r="455">
      <c r="B455" s="54"/>
      <c r="D455" s="54"/>
    </row>
    <row r="456">
      <c r="B456" s="54"/>
      <c r="D456" s="54"/>
    </row>
    <row r="457">
      <c r="B457" s="54"/>
      <c r="D457" s="54"/>
    </row>
    <row r="458">
      <c r="B458" s="54"/>
      <c r="D458" s="54"/>
    </row>
    <row r="459">
      <c r="B459" s="54"/>
      <c r="D459" s="54"/>
    </row>
    <row r="460">
      <c r="B460" s="54"/>
      <c r="D460" s="54"/>
    </row>
    <row r="461">
      <c r="B461" s="54"/>
      <c r="D461" s="54"/>
    </row>
    <row r="462">
      <c r="B462" s="54"/>
      <c r="D462" s="54"/>
    </row>
    <row r="463">
      <c r="B463" s="54"/>
      <c r="D463" s="54"/>
    </row>
    <row r="464">
      <c r="B464" s="54"/>
      <c r="D464" s="54"/>
    </row>
    <row r="465">
      <c r="B465" s="54"/>
      <c r="D465" s="54"/>
    </row>
    <row r="466">
      <c r="B466" s="54"/>
      <c r="D466" s="54"/>
    </row>
    <row r="467">
      <c r="B467" s="54"/>
      <c r="D467" s="54"/>
    </row>
    <row r="468">
      <c r="B468" s="54"/>
      <c r="D468" s="54"/>
    </row>
    <row r="469">
      <c r="B469" s="54"/>
      <c r="D469" s="54"/>
    </row>
    <row r="470">
      <c r="B470" s="54"/>
      <c r="D470" s="54"/>
    </row>
    <row r="471">
      <c r="B471" s="54"/>
      <c r="D471" s="54"/>
    </row>
    <row r="472">
      <c r="B472" s="54"/>
      <c r="D472" s="54"/>
    </row>
    <row r="473">
      <c r="B473" s="54"/>
      <c r="D473" s="54"/>
    </row>
    <row r="474">
      <c r="B474" s="54"/>
      <c r="D474" s="54"/>
    </row>
    <row r="475">
      <c r="B475" s="54"/>
      <c r="D475" s="54"/>
    </row>
    <row r="476">
      <c r="B476" s="54"/>
      <c r="D476" s="54"/>
    </row>
    <row r="477">
      <c r="B477" s="54"/>
      <c r="D477" s="54"/>
    </row>
    <row r="478">
      <c r="B478" s="54"/>
      <c r="D478" s="54"/>
    </row>
    <row r="479">
      <c r="B479" s="54"/>
      <c r="D479" s="54"/>
    </row>
    <row r="480">
      <c r="B480" s="54"/>
      <c r="D480" s="54"/>
    </row>
    <row r="481">
      <c r="B481" s="54"/>
      <c r="D481" s="54"/>
    </row>
    <row r="482">
      <c r="B482" s="54"/>
      <c r="D482" s="54"/>
    </row>
    <row r="483">
      <c r="B483" s="54"/>
      <c r="D483" s="54"/>
    </row>
    <row r="484">
      <c r="B484" s="54"/>
      <c r="D484" s="54"/>
    </row>
    <row r="485">
      <c r="B485" s="54"/>
      <c r="D485" s="54"/>
    </row>
    <row r="486">
      <c r="B486" s="54"/>
      <c r="D486" s="54"/>
    </row>
    <row r="487">
      <c r="B487" s="54"/>
      <c r="D487" s="54"/>
    </row>
    <row r="488">
      <c r="B488" s="54"/>
      <c r="D488" s="54"/>
    </row>
    <row r="489">
      <c r="B489" s="54"/>
      <c r="D489" s="54"/>
    </row>
    <row r="490">
      <c r="B490" s="54"/>
      <c r="D490" s="54"/>
    </row>
    <row r="491">
      <c r="B491" s="54"/>
      <c r="D491" s="54"/>
    </row>
    <row r="492">
      <c r="B492" s="54"/>
      <c r="D492" s="54"/>
    </row>
    <row r="493">
      <c r="B493" s="54"/>
      <c r="D493" s="54"/>
    </row>
    <row r="494">
      <c r="B494" s="54"/>
      <c r="D494" s="54"/>
    </row>
    <row r="495">
      <c r="B495" s="54"/>
      <c r="D495" s="54"/>
    </row>
    <row r="496">
      <c r="B496" s="54"/>
      <c r="D496" s="54"/>
    </row>
    <row r="497">
      <c r="B497" s="54"/>
      <c r="D497" s="54"/>
    </row>
    <row r="498">
      <c r="B498" s="54"/>
      <c r="D498" s="54"/>
    </row>
    <row r="499">
      <c r="B499" s="54"/>
      <c r="D499" s="54"/>
    </row>
    <row r="500">
      <c r="B500" s="54"/>
      <c r="D500" s="54"/>
    </row>
    <row r="501">
      <c r="B501" s="54"/>
      <c r="D501" s="54"/>
    </row>
    <row r="502">
      <c r="B502" s="54"/>
      <c r="D502" s="54"/>
    </row>
    <row r="503">
      <c r="B503" s="54"/>
      <c r="D503" s="54"/>
    </row>
    <row r="504">
      <c r="B504" s="54"/>
      <c r="D504" s="54"/>
    </row>
    <row r="505">
      <c r="B505" s="54"/>
      <c r="D505" s="54"/>
    </row>
    <row r="506">
      <c r="B506" s="54"/>
      <c r="D506" s="54"/>
    </row>
    <row r="507">
      <c r="B507" s="54"/>
      <c r="D507" s="54"/>
    </row>
    <row r="508">
      <c r="B508" s="54"/>
      <c r="D508" s="54"/>
    </row>
    <row r="509">
      <c r="B509" s="54"/>
      <c r="D509" s="54"/>
    </row>
    <row r="510">
      <c r="B510" s="54"/>
      <c r="D510" s="54"/>
    </row>
    <row r="511">
      <c r="B511" s="54"/>
      <c r="D511" s="54"/>
    </row>
    <row r="512">
      <c r="B512" s="54"/>
      <c r="D512" s="54"/>
    </row>
    <row r="513">
      <c r="B513" s="54"/>
      <c r="D513" s="54"/>
    </row>
    <row r="514">
      <c r="B514" s="54"/>
      <c r="D514" s="54"/>
    </row>
    <row r="515">
      <c r="B515" s="54"/>
      <c r="D515" s="54"/>
    </row>
    <row r="516">
      <c r="B516" s="54"/>
      <c r="D516" s="54"/>
    </row>
    <row r="517">
      <c r="B517" s="54"/>
      <c r="D517" s="54"/>
    </row>
    <row r="518">
      <c r="B518" s="54"/>
      <c r="D518" s="54"/>
    </row>
    <row r="519">
      <c r="B519" s="54"/>
      <c r="D519" s="54"/>
    </row>
    <row r="520">
      <c r="B520" s="54"/>
      <c r="D520" s="54"/>
    </row>
    <row r="521">
      <c r="B521" s="54"/>
      <c r="D521" s="54"/>
    </row>
    <row r="522">
      <c r="B522" s="54"/>
      <c r="D522" s="54"/>
    </row>
    <row r="523">
      <c r="B523" s="54"/>
      <c r="D523" s="54"/>
    </row>
    <row r="524">
      <c r="B524" s="54"/>
      <c r="D524" s="54"/>
    </row>
    <row r="525">
      <c r="B525" s="54"/>
      <c r="D525" s="54"/>
    </row>
    <row r="526">
      <c r="B526" s="54"/>
      <c r="D526" s="54"/>
    </row>
    <row r="527">
      <c r="B527" s="54"/>
      <c r="D527" s="54"/>
    </row>
    <row r="528">
      <c r="B528" s="54"/>
      <c r="D528" s="54"/>
    </row>
    <row r="529">
      <c r="B529" s="54"/>
      <c r="D529" s="54"/>
    </row>
    <row r="530">
      <c r="B530" s="54"/>
      <c r="D530" s="54"/>
    </row>
    <row r="531">
      <c r="B531" s="54"/>
      <c r="D531" s="54"/>
    </row>
    <row r="532">
      <c r="B532" s="54"/>
      <c r="D532" s="54"/>
    </row>
    <row r="533">
      <c r="B533" s="54"/>
      <c r="D533" s="54"/>
    </row>
    <row r="534">
      <c r="B534" s="54"/>
      <c r="D534" s="54"/>
    </row>
    <row r="535">
      <c r="B535" s="54"/>
      <c r="D535" s="54"/>
    </row>
    <row r="536">
      <c r="B536" s="54"/>
      <c r="D536" s="54"/>
    </row>
    <row r="537">
      <c r="B537" s="54"/>
      <c r="D537" s="54"/>
    </row>
    <row r="538">
      <c r="B538" s="54"/>
      <c r="D538" s="54"/>
    </row>
    <row r="539">
      <c r="B539" s="54"/>
      <c r="D539" s="54"/>
    </row>
    <row r="540">
      <c r="B540" s="54"/>
      <c r="D540" s="54"/>
    </row>
    <row r="541">
      <c r="B541" s="54"/>
      <c r="D541" s="54"/>
    </row>
    <row r="542">
      <c r="B542" s="54"/>
      <c r="D542" s="54"/>
    </row>
    <row r="543">
      <c r="B543" s="54"/>
      <c r="D543" s="54"/>
    </row>
    <row r="544">
      <c r="B544" s="54"/>
      <c r="D544" s="54"/>
    </row>
    <row r="545">
      <c r="B545" s="54"/>
      <c r="D545" s="54"/>
    </row>
    <row r="546">
      <c r="B546" s="54"/>
      <c r="D546" s="54"/>
    </row>
    <row r="547">
      <c r="B547" s="54"/>
      <c r="D547" s="54"/>
    </row>
    <row r="548">
      <c r="B548" s="54"/>
      <c r="D548" s="54"/>
    </row>
    <row r="549">
      <c r="B549" s="54"/>
      <c r="D549" s="54"/>
    </row>
    <row r="550">
      <c r="B550" s="54"/>
      <c r="D550" s="54"/>
    </row>
    <row r="551">
      <c r="B551" s="54"/>
      <c r="D551" s="54"/>
    </row>
    <row r="552">
      <c r="B552" s="54"/>
      <c r="D552" s="54"/>
    </row>
    <row r="553">
      <c r="B553" s="54"/>
      <c r="D553" s="54"/>
    </row>
    <row r="554">
      <c r="B554" s="54"/>
      <c r="D554" s="54"/>
    </row>
    <row r="555">
      <c r="B555" s="54"/>
      <c r="D555" s="54"/>
    </row>
    <row r="556">
      <c r="B556" s="54"/>
      <c r="D556" s="54"/>
    </row>
    <row r="557">
      <c r="B557" s="54"/>
      <c r="D557" s="54"/>
    </row>
    <row r="558">
      <c r="B558" s="54"/>
      <c r="D558" s="54"/>
    </row>
    <row r="559">
      <c r="B559" s="54"/>
      <c r="D559" s="54"/>
    </row>
    <row r="560">
      <c r="B560" s="54"/>
      <c r="D560" s="54"/>
    </row>
    <row r="561">
      <c r="B561" s="54"/>
      <c r="D561" s="54"/>
    </row>
    <row r="562">
      <c r="B562" s="54"/>
      <c r="D562" s="54"/>
    </row>
    <row r="563">
      <c r="B563" s="54"/>
      <c r="D563" s="54"/>
    </row>
    <row r="564">
      <c r="B564" s="54"/>
      <c r="D564" s="54"/>
    </row>
    <row r="565">
      <c r="B565" s="54"/>
      <c r="D565" s="54"/>
    </row>
    <row r="566">
      <c r="B566" s="54"/>
      <c r="D566" s="54"/>
    </row>
    <row r="567">
      <c r="B567" s="54"/>
      <c r="D567" s="54"/>
    </row>
    <row r="568">
      <c r="B568" s="54"/>
      <c r="D568" s="54"/>
    </row>
    <row r="569">
      <c r="B569" s="54"/>
      <c r="D569" s="54"/>
    </row>
    <row r="570">
      <c r="B570" s="54"/>
      <c r="D570" s="54"/>
    </row>
    <row r="571">
      <c r="B571" s="54"/>
      <c r="D571" s="54"/>
    </row>
    <row r="572">
      <c r="B572" s="54"/>
      <c r="D572" s="54"/>
    </row>
    <row r="573">
      <c r="B573" s="54"/>
      <c r="D573" s="54"/>
    </row>
    <row r="574">
      <c r="B574" s="54"/>
      <c r="D574" s="54"/>
    </row>
    <row r="575">
      <c r="B575" s="54"/>
      <c r="D575" s="54"/>
    </row>
    <row r="576">
      <c r="B576" s="54"/>
      <c r="D576" s="54"/>
    </row>
    <row r="577">
      <c r="B577" s="54"/>
      <c r="D577" s="54"/>
    </row>
    <row r="578">
      <c r="B578" s="54"/>
      <c r="D578" s="54"/>
    </row>
    <row r="579">
      <c r="B579" s="54"/>
      <c r="D579" s="54"/>
    </row>
    <row r="580">
      <c r="B580" s="54"/>
      <c r="D580" s="54"/>
    </row>
    <row r="581">
      <c r="B581" s="54"/>
      <c r="D581" s="54"/>
    </row>
    <row r="582">
      <c r="B582" s="54"/>
      <c r="D582" s="54"/>
    </row>
    <row r="583">
      <c r="B583" s="54"/>
      <c r="D583" s="54"/>
    </row>
    <row r="584">
      <c r="B584" s="54"/>
      <c r="D584" s="54"/>
    </row>
    <row r="585">
      <c r="B585" s="54"/>
      <c r="D585" s="54"/>
    </row>
    <row r="586">
      <c r="B586" s="54"/>
      <c r="D586" s="54"/>
    </row>
    <row r="587">
      <c r="B587" s="54"/>
      <c r="D587" s="54"/>
    </row>
    <row r="588">
      <c r="B588" s="54"/>
      <c r="D588" s="54"/>
    </row>
    <row r="589">
      <c r="B589" s="54"/>
      <c r="D589" s="54"/>
    </row>
    <row r="590">
      <c r="B590" s="54"/>
      <c r="D590" s="54"/>
    </row>
    <row r="591">
      <c r="B591" s="54"/>
      <c r="D591" s="54"/>
    </row>
    <row r="592">
      <c r="B592" s="54"/>
      <c r="D592" s="54"/>
    </row>
    <row r="593">
      <c r="B593" s="54"/>
      <c r="D593" s="54"/>
    </row>
    <row r="594">
      <c r="B594" s="54"/>
      <c r="D594" s="54"/>
    </row>
    <row r="595">
      <c r="B595" s="54"/>
      <c r="D595" s="54"/>
    </row>
    <row r="596">
      <c r="B596" s="54"/>
      <c r="D596" s="54"/>
    </row>
    <row r="597">
      <c r="B597" s="54"/>
      <c r="D597" s="54"/>
    </row>
    <row r="598">
      <c r="B598" s="54"/>
      <c r="D598" s="54"/>
    </row>
    <row r="599">
      <c r="B599" s="54"/>
      <c r="D599" s="54"/>
    </row>
    <row r="600">
      <c r="B600" s="54"/>
      <c r="D600" s="54"/>
    </row>
    <row r="601">
      <c r="B601" s="54"/>
      <c r="D601" s="54"/>
    </row>
    <row r="602">
      <c r="B602" s="54"/>
      <c r="D602" s="54"/>
    </row>
    <row r="603">
      <c r="B603" s="54"/>
      <c r="D603" s="54"/>
    </row>
    <row r="604">
      <c r="B604" s="54"/>
      <c r="D604" s="54"/>
    </row>
    <row r="605">
      <c r="B605" s="54"/>
      <c r="D605" s="54"/>
    </row>
    <row r="606">
      <c r="B606" s="54"/>
      <c r="D606" s="54"/>
    </row>
    <row r="607">
      <c r="B607" s="54"/>
      <c r="D607" s="54"/>
    </row>
    <row r="608">
      <c r="B608" s="54"/>
      <c r="D608" s="54"/>
    </row>
    <row r="609">
      <c r="B609" s="54"/>
      <c r="D609" s="54"/>
    </row>
    <row r="610">
      <c r="B610" s="54"/>
      <c r="D610" s="54"/>
    </row>
    <row r="611">
      <c r="B611" s="54"/>
      <c r="D611" s="54"/>
    </row>
    <row r="612">
      <c r="B612" s="54"/>
      <c r="D612" s="54"/>
    </row>
    <row r="613">
      <c r="B613" s="54"/>
      <c r="D613" s="54"/>
    </row>
    <row r="614">
      <c r="B614" s="54"/>
      <c r="D614" s="54"/>
    </row>
    <row r="615">
      <c r="B615" s="54"/>
      <c r="D615" s="54"/>
    </row>
    <row r="616">
      <c r="B616" s="54"/>
      <c r="D616" s="54"/>
    </row>
    <row r="617">
      <c r="B617" s="54"/>
      <c r="D617" s="54"/>
    </row>
    <row r="618">
      <c r="B618" s="54"/>
      <c r="D618" s="54"/>
    </row>
    <row r="619">
      <c r="B619" s="54"/>
      <c r="D619" s="54"/>
    </row>
    <row r="620">
      <c r="B620" s="54"/>
      <c r="D620" s="54"/>
    </row>
    <row r="621">
      <c r="B621" s="54"/>
      <c r="D621" s="54"/>
    </row>
    <row r="622">
      <c r="B622" s="54"/>
      <c r="D622" s="54"/>
    </row>
    <row r="623">
      <c r="B623" s="54"/>
      <c r="D623" s="54"/>
    </row>
    <row r="624">
      <c r="B624" s="54"/>
      <c r="D624" s="54"/>
    </row>
    <row r="625">
      <c r="B625" s="54"/>
      <c r="D625" s="54"/>
    </row>
    <row r="626">
      <c r="B626" s="54"/>
      <c r="D626" s="54"/>
    </row>
    <row r="627">
      <c r="B627" s="54"/>
      <c r="D627" s="54"/>
    </row>
    <row r="628">
      <c r="B628" s="54"/>
      <c r="D628" s="54"/>
    </row>
    <row r="629">
      <c r="B629" s="54"/>
      <c r="D629" s="54"/>
    </row>
    <row r="630">
      <c r="B630" s="54"/>
      <c r="D630" s="54"/>
    </row>
    <row r="631">
      <c r="B631" s="54"/>
      <c r="D631" s="54"/>
    </row>
    <row r="632">
      <c r="B632" s="54"/>
      <c r="D632" s="54"/>
    </row>
    <row r="633">
      <c r="B633" s="54"/>
      <c r="D633" s="54"/>
    </row>
    <row r="634">
      <c r="B634" s="54"/>
      <c r="D634" s="54"/>
    </row>
    <row r="635">
      <c r="B635" s="54"/>
      <c r="D635" s="54"/>
    </row>
    <row r="636">
      <c r="B636" s="54"/>
      <c r="D636" s="54"/>
    </row>
    <row r="637">
      <c r="B637" s="54"/>
      <c r="D637" s="54"/>
    </row>
    <row r="638">
      <c r="B638" s="54"/>
      <c r="D638" s="54"/>
    </row>
    <row r="639">
      <c r="B639" s="54"/>
      <c r="D639" s="54"/>
    </row>
    <row r="640">
      <c r="B640" s="54"/>
      <c r="D640" s="54"/>
    </row>
    <row r="641">
      <c r="B641" s="54"/>
      <c r="D641" s="54"/>
    </row>
    <row r="642">
      <c r="B642" s="54"/>
      <c r="D642" s="54"/>
    </row>
    <row r="643">
      <c r="B643" s="54"/>
      <c r="D643" s="54"/>
    </row>
    <row r="644">
      <c r="B644" s="54"/>
      <c r="D644" s="54"/>
    </row>
    <row r="645">
      <c r="B645" s="54"/>
      <c r="D645" s="54"/>
    </row>
    <row r="646">
      <c r="B646" s="54"/>
      <c r="D646" s="54"/>
    </row>
    <row r="647">
      <c r="B647" s="54"/>
      <c r="D647" s="54"/>
    </row>
    <row r="648">
      <c r="B648" s="54"/>
      <c r="D648" s="54"/>
    </row>
    <row r="649">
      <c r="B649" s="54"/>
      <c r="D649" s="54"/>
    </row>
    <row r="650">
      <c r="B650" s="54"/>
      <c r="D650" s="54"/>
    </row>
    <row r="651">
      <c r="B651" s="54"/>
      <c r="D651" s="54"/>
    </row>
    <row r="652">
      <c r="B652" s="54"/>
      <c r="D652" s="54"/>
    </row>
    <row r="653">
      <c r="B653" s="54"/>
      <c r="D653" s="54"/>
    </row>
    <row r="654">
      <c r="B654" s="54"/>
      <c r="D654" s="54"/>
    </row>
    <row r="655">
      <c r="B655" s="54"/>
      <c r="D655" s="54"/>
    </row>
    <row r="656">
      <c r="B656" s="54"/>
      <c r="D656" s="54"/>
    </row>
    <row r="657">
      <c r="B657" s="54"/>
      <c r="D657" s="54"/>
    </row>
    <row r="658">
      <c r="B658" s="54"/>
      <c r="D658" s="54"/>
    </row>
    <row r="659">
      <c r="B659" s="54"/>
      <c r="D659" s="54"/>
    </row>
    <row r="660">
      <c r="B660" s="54"/>
      <c r="D660" s="54"/>
    </row>
    <row r="661">
      <c r="B661" s="54"/>
      <c r="D661" s="54"/>
    </row>
    <row r="662">
      <c r="B662" s="54"/>
      <c r="D662" s="54"/>
    </row>
    <row r="663">
      <c r="B663" s="54"/>
      <c r="D663" s="54"/>
    </row>
    <row r="664">
      <c r="B664" s="54"/>
      <c r="D664" s="54"/>
    </row>
    <row r="665">
      <c r="B665" s="54"/>
      <c r="D665" s="54"/>
    </row>
    <row r="666">
      <c r="B666" s="54"/>
      <c r="D666" s="54"/>
    </row>
    <row r="667">
      <c r="B667" s="54"/>
      <c r="D667" s="54"/>
    </row>
    <row r="668">
      <c r="B668" s="54"/>
      <c r="D668" s="54"/>
    </row>
    <row r="669">
      <c r="B669" s="54"/>
      <c r="D669" s="54"/>
    </row>
    <row r="670">
      <c r="B670" s="54"/>
      <c r="D670" s="54"/>
    </row>
    <row r="671">
      <c r="B671" s="54"/>
      <c r="D671" s="54"/>
    </row>
    <row r="672">
      <c r="B672" s="54"/>
      <c r="D672" s="54"/>
    </row>
    <row r="673">
      <c r="B673" s="54"/>
      <c r="D673" s="54"/>
    </row>
    <row r="674">
      <c r="B674" s="54"/>
      <c r="D674" s="54"/>
    </row>
    <row r="675">
      <c r="B675" s="54"/>
      <c r="D675" s="54"/>
    </row>
    <row r="676">
      <c r="B676" s="54"/>
      <c r="D676" s="54"/>
    </row>
    <row r="677">
      <c r="B677" s="54"/>
      <c r="D677" s="54"/>
    </row>
    <row r="678">
      <c r="B678" s="54"/>
      <c r="D678" s="54"/>
    </row>
    <row r="679">
      <c r="B679" s="54"/>
      <c r="D679" s="54"/>
    </row>
    <row r="680">
      <c r="B680" s="54"/>
      <c r="D680" s="54"/>
    </row>
    <row r="681">
      <c r="B681" s="54"/>
      <c r="D681" s="54"/>
    </row>
    <row r="682">
      <c r="B682" s="54"/>
      <c r="D682" s="54"/>
    </row>
    <row r="683">
      <c r="B683" s="54"/>
      <c r="D683" s="54"/>
    </row>
    <row r="684">
      <c r="B684" s="54"/>
      <c r="D684" s="54"/>
    </row>
    <row r="685">
      <c r="B685" s="54"/>
      <c r="D685" s="54"/>
    </row>
    <row r="686">
      <c r="B686" s="54"/>
      <c r="D686" s="54"/>
    </row>
    <row r="687">
      <c r="B687" s="54"/>
      <c r="D687" s="54"/>
    </row>
    <row r="688">
      <c r="B688" s="54"/>
      <c r="D688" s="54"/>
    </row>
    <row r="689">
      <c r="B689" s="54"/>
      <c r="D689" s="54"/>
    </row>
    <row r="690">
      <c r="B690" s="54"/>
      <c r="D690" s="54"/>
    </row>
    <row r="691">
      <c r="B691" s="54"/>
      <c r="D691" s="54"/>
    </row>
    <row r="692">
      <c r="B692" s="54"/>
      <c r="D692" s="54"/>
    </row>
    <row r="693">
      <c r="B693" s="54"/>
      <c r="D693" s="54"/>
    </row>
    <row r="694">
      <c r="B694" s="54"/>
      <c r="D694" s="54"/>
    </row>
    <row r="695">
      <c r="B695" s="54"/>
      <c r="D695" s="54"/>
    </row>
    <row r="696">
      <c r="B696" s="54"/>
      <c r="D696" s="54"/>
    </row>
    <row r="697">
      <c r="B697" s="54"/>
      <c r="D697" s="54"/>
    </row>
    <row r="698">
      <c r="B698" s="54"/>
      <c r="D698" s="54"/>
    </row>
    <row r="699">
      <c r="B699" s="54"/>
      <c r="D699" s="54"/>
    </row>
    <row r="700">
      <c r="B700" s="54"/>
      <c r="D700" s="54"/>
    </row>
    <row r="701">
      <c r="B701" s="54"/>
      <c r="D701" s="54"/>
    </row>
    <row r="702">
      <c r="B702" s="54"/>
      <c r="D702" s="54"/>
    </row>
    <row r="703">
      <c r="B703" s="54"/>
      <c r="D703" s="54"/>
    </row>
    <row r="704">
      <c r="B704" s="54"/>
      <c r="D704" s="54"/>
    </row>
    <row r="705">
      <c r="B705" s="54"/>
      <c r="D705" s="54"/>
    </row>
    <row r="706">
      <c r="B706" s="54"/>
      <c r="D706" s="54"/>
    </row>
    <row r="707">
      <c r="B707" s="54"/>
      <c r="D707" s="54"/>
    </row>
    <row r="708">
      <c r="B708" s="54"/>
      <c r="D708" s="54"/>
    </row>
    <row r="709">
      <c r="B709" s="54"/>
      <c r="D709" s="54"/>
    </row>
    <row r="710">
      <c r="B710" s="54"/>
      <c r="D710" s="54"/>
    </row>
    <row r="711">
      <c r="B711" s="54"/>
      <c r="D711" s="54"/>
    </row>
    <row r="712">
      <c r="B712" s="54"/>
      <c r="D712" s="54"/>
    </row>
    <row r="713">
      <c r="B713" s="54"/>
      <c r="D713" s="54"/>
    </row>
    <row r="714">
      <c r="B714" s="54"/>
      <c r="D714" s="54"/>
    </row>
    <row r="715">
      <c r="B715" s="54"/>
      <c r="D715" s="54"/>
    </row>
    <row r="716">
      <c r="B716" s="54"/>
      <c r="D716" s="54"/>
    </row>
    <row r="717">
      <c r="B717" s="54"/>
      <c r="D717" s="54"/>
    </row>
    <row r="718">
      <c r="B718" s="54"/>
      <c r="D718" s="54"/>
    </row>
    <row r="719">
      <c r="B719" s="54"/>
      <c r="D719" s="54"/>
    </row>
    <row r="720">
      <c r="B720" s="54"/>
      <c r="D720" s="54"/>
    </row>
    <row r="721">
      <c r="B721" s="54"/>
      <c r="D721" s="54"/>
    </row>
    <row r="722">
      <c r="B722" s="54"/>
      <c r="D722" s="54"/>
    </row>
    <row r="723">
      <c r="B723" s="54"/>
      <c r="D723" s="54"/>
    </row>
    <row r="724">
      <c r="B724" s="54"/>
      <c r="D724" s="54"/>
    </row>
    <row r="725">
      <c r="B725" s="54"/>
      <c r="D725" s="54"/>
    </row>
    <row r="726">
      <c r="B726" s="54"/>
      <c r="D726" s="54"/>
    </row>
    <row r="727">
      <c r="B727" s="54"/>
      <c r="D727" s="54"/>
    </row>
    <row r="728">
      <c r="B728" s="54"/>
      <c r="D728" s="54"/>
    </row>
    <row r="729">
      <c r="B729" s="54"/>
      <c r="D729" s="54"/>
    </row>
    <row r="730">
      <c r="B730" s="54"/>
      <c r="D730" s="54"/>
    </row>
    <row r="731">
      <c r="B731" s="54"/>
      <c r="D731" s="54"/>
    </row>
    <row r="732">
      <c r="B732" s="54"/>
      <c r="D732" s="54"/>
    </row>
    <row r="733">
      <c r="B733" s="54"/>
      <c r="D733" s="54"/>
    </row>
    <row r="734">
      <c r="B734" s="54"/>
      <c r="D734" s="54"/>
    </row>
    <row r="735">
      <c r="B735" s="54"/>
      <c r="D735" s="54"/>
    </row>
    <row r="736">
      <c r="B736" s="54"/>
      <c r="D736" s="54"/>
    </row>
    <row r="737">
      <c r="B737" s="54"/>
      <c r="D737" s="54"/>
    </row>
    <row r="738">
      <c r="B738" s="54"/>
      <c r="D738" s="54"/>
    </row>
    <row r="739">
      <c r="B739" s="54"/>
      <c r="D739" s="54"/>
    </row>
    <row r="740">
      <c r="B740" s="54"/>
      <c r="D740" s="54"/>
    </row>
    <row r="741">
      <c r="B741" s="54"/>
      <c r="D741" s="54"/>
    </row>
    <row r="742">
      <c r="B742" s="54"/>
      <c r="D742" s="54"/>
    </row>
    <row r="743">
      <c r="B743" s="54"/>
      <c r="D743" s="54"/>
    </row>
    <row r="744">
      <c r="B744" s="54"/>
      <c r="D744" s="54"/>
    </row>
    <row r="745">
      <c r="B745" s="54"/>
      <c r="D745" s="54"/>
    </row>
    <row r="746">
      <c r="B746" s="54"/>
      <c r="D746" s="54"/>
    </row>
    <row r="747">
      <c r="B747" s="54"/>
      <c r="D747" s="54"/>
    </row>
    <row r="748">
      <c r="B748" s="54"/>
      <c r="D748" s="54"/>
    </row>
    <row r="749">
      <c r="B749" s="54"/>
      <c r="D749" s="54"/>
    </row>
    <row r="750">
      <c r="B750" s="54"/>
      <c r="D750" s="54"/>
    </row>
    <row r="751">
      <c r="B751" s="54"/>
      <c r="D751" s="54"/>
    </row>
    <row r="752">
      <c r="B752" s="54"/>
      <c r="D752" s="54"/>
    </row>
    <row r="753">
      <c r="B753" s="54"/>
      <c r="D753" s="54"/>
    </row>
    <row r="754">
      <c r="B754" s="54"/>
      <c r="D754" s="54"/>
    </row>
    <row r="755">
      <c r="B755" s="54"/>
      <c r="D755" s="54"/>
    </row>
    <row r="756">
      <c r="B756" s="54"/>
      <c r="D756" s="54"/>
    </row>
    <row r="757">
      <c r="B757" s="54"/>
      <c r="D757" s="54"/>
    </row>
    <row r="758">
      <c r="B758" s="54"/>
      <c r="D758" s="54"/>
    </row>
    <row r="759">
      <c r="B759" s="54"/>
      <c r="D759" s="54"/>
    </row>
    <row r="760">
      <c r="B760" s="54"/>
      <c r="D760" s="54"/>
    </row>
    <row r="761">
      <c r="B761" s="54"/>
      <c r="D761" s="54"/>
    </row>
    <row r="762">
      <c r="B762" s="54"/>
      <c r="D762" s="54"/>
    </row>
    <row r="763">
      <c r="B763" s="54"/>
      <c r="D763" s="54"/>
    </row>
    <row r="764">
      <c r="B764" s="54"/>
      <c r="D764" s="54"/>
    </row>
    <row r="765">
      <c r="B765" s="54"/>
      <c r="D765" s="54"/>
    </row>
    <row r="766">
      <c r="B766" s="54"/>
      <c r="D766" s="54"/>
    </row>
    <row r="767">
      <c r="B767" s="54"/>
      <c r="D767" s="54"/>
    </row>
    <row r="768">
      <c r="B768" s="54"/>
      <c r="D768" s="54"/>
    </row>
    <row r="769">
      <c r="B769" s="54"/>
      <c r="D769" s="54"/>
    </row>
    <row r="770">
      <c r="B770" s="54"/>
      <c r="D770" s="54"/>
    </row>
    <row r="771">
      <c r="B771" s="54"/>
      <c r="D771" s="54"/>
    </row>
    <row r="772">
      <c r="B772" s="54"/>
      <c r="D772" s="54"/>
    </row>
    <row r="773">
      <c r="B773" s="54"/>
      <c r="D773" s="54"/>
    </row>
    <row r="774">
      <c r="B774" s="54"/>
      <c r="D774" s="54"/>
    </row>
    <row r="775">
      <c r="B775" s="54"/>
      <c r="D775" s="54"/>
    </row>
    <row r="776">
      <c r="B776" s="54"/>
      <c r="D776" s="54"/>
    </row>
    <row r="777">
      <c r="B777" s="54"/>
      <c r="D777" s="54"/>
    </row>
    <row r="778">
      <c r="B778" s="54"/>
      <c r="D778" s="54"/>
    </row>
    <row r="779">
      <c r="B779" s="54"/>
      <c r="D779" s="54"/>
    </row>
    <row r="780">
      <c r="B780" s="54"/>
      <c r="D780" s="54"/>
    </row>
    <row r="781">
      <c r="B781" s="54"/>
      <c r="D781" s="54"/>
    </row>
    <row r="782">
      <c r="B782" s="54"/>
      <c r="D782" s="54"/>
    </row>
    <row r="783">
      <c r="B783" s="54"/>
      <c r="D783" s="54"/>
    </row>
    <row r="784">
      <c r="B784" s="54"/>
      <c r="D784" s="54"/>
    </row>
    <row r="785">
      <c r="B785" s="54"/>
      <c r="D785" s="54"/>
    </row>
    <row r="786">
      <c r="B786" s="54"/>
      <c r="D786" s="54"/>
    </row>
    <row r="787">
      <c r="B787" s="54"/>
      <c r="D787" s="54"/>
    </row>
    <row r="788">
      <c r="B788" s="54"/>
      <c r="D788" s="54"/>
    </row>
    <row r="789">
      <c r="B789" s="54"/>
      <c r="D789" s="54"/>
    </row>
    <row r="790">
      <c r="B790" s="54"/>
      <c r="D790" s="54"/>
    </row>
    <row r="791">
      <c r="B791" s="54"/>
      <c r="D791" s="54"/>
    </row>
    <row r="792">
      <c r="B792" s="54"/>
      <c r="D792" s="54"/>
    </row>
    <row r="793">
      <c r="B793" s="54"/>
      <c r="D793" s="54"/>
    </row>
    <row r="794">
      <c r="B794" s="54"/>
      <c r="D794" s="54"/>
    </row>
    <row r="795">
      <c r="B795" s="54"/>
      <c r="D795" s="54"/>
    </row>
    <row r="796">
      <c r="B796" s="54"/>
      <c r="D796" s="54"/>
    </row>
    <row r="797">
      <c r="B797" s="54"/>
      <c r="D797" s="54"/>
    </row>
    <row r="798">
      <c r="B798" s="54"/>
      <c r="D798" s="54"/>
    </row>
    <row r="799">
      <c r="B799" s="54"/>
      <c r="D799" s="54"/>
    </row>
    <row r="800">
      <c r="B800" s="54"/>
      <c r="D800" s="54"/>
    </row>
    <row r="801">
      <c r="B801" s="54"/>
      <c r="D801" s="54"/>
    </row>
    <row r="802">
      <c r="B802" s="54"/>
      <c r="D802" s="54"/>
    </row>
    <row r="803">
      <c r="B803" s="54"/>
      <c r="D803" s="54"/>
    </row>
    <row r="804">
      <c r="B804" s="54"/>
      <c r="D804" s="54"/>
    </row>
    <row r="805">
      <c r="B805" s="54"/>
      <c r="D805" s="54"/>
    </row>
    <row r="806">
      <c r="B806" s="54"/>
      <c r="D806" s="54"/>
    </row>
    <row r="807">
      <c r="B807" s="54"/>
      <c r="D807" s="54"/>
    </row>
    <row r="808">
      <c r="B808" s="54"/>
      <c r="D808" s="54"/>
    </row>
    <row r="809">
      <c r="B809" s="54"/>
      <c r="D809" s="54"/>
    </row>
    <row r="810">
      <c r="B810" s="54"/>
      <c r="D810" s="54"/>
    </row>
    <row r="811">
      <c r="B811" s="54"/>
      <c r="D811" s="54"/>
    </row>
    <row r="812">
      <c r="B812" s="54"/>
      <c r="D812" s="54"/>
    </row>
    <row r="813">
      <c r="B813" s="54"/>
      <c r="D813" s="54"/>
    </row>
    <row r="814">
      <c r="B814" s="54"/>
      <c r="D814" s="54"/>
    </row>
    <row r="815">
      <c r="B815" s="54"/>
      <c r="D815" s="54"/>
    </row>
    <row r="816">
      <c r="B816" s="54"/>
      <c r="D816" s="54"/>
    </row>
    <row r="817">
      <c r="B817" s="54"/>
      <c r="D817" s="54"/>
    </row>
    <row r="818">
      <c r="B818" s="54"/>
      <c r="D818" s="54"/>
    </row>
    <row r="819">
      <c r="B819" s="54"/>
      <c r="D819" s="54"/>
    </row>
    <row r="820">
      <c r="B820" s="54"/>
      <c r="D820" s="54"/>
    </row>
    <row r="821">
      <c r="B821" s="54"/>
      <c r="D821" s="54"/>
    </row>
    <row r="822">
      <c r="B822" s="54"/>
      <c r="D822" s="54"/>
    </row>
    <row r="823">
      <c r="B823" s="54"/>
      <c r="D823" s="54"/>
    </row>
    <row r="824">
      <c r="B824" s="54"/>
      <c r="D824" s="54"/>
    </row>
    <row r="825">
      <c r="B825" s="54"/>
      <c r="D825" s="54"/>
    </row>
    <row r="826">
      <c r="B826" s="54"/>
      <c r="D826" s="54"/>
    </row>
    <row r="827">
      <c r="B827" s="54"/>
      <c r="D827" s="54"/>
    </row>
    <row r="828">
      <c r="B828" s="54"/>
      <c r="D828" s="54"/>
    </row>
    <row r="829">
      <c r="B829" s="54"/>
      <c r="D829" s="54"/>
    </row>
    <row r="830">
      <c r="B830" s="54"/>
      <c r="D830" s="54"/>
    </row>
    <row r="831">
      <c r="B831" s="54"/>
      <c r="D831" s="54"/>
    </row>
    <row r="832">
      <c r="B832" s="54"/>
      <c r="D832" s="54"/>
    </row>
    <row r="833">
      <c r="B833" s="54"/>
      <c r="D833" s="54"/>
    </row>
    <row r="834">
      <c r="B834" s="54"/>
      <c r="D834" s="54"/>
    </row>
    <row r="835">
      <c r="B835" s="54"/>
      <c r="D835" s="54"/>
    </row>
    <row r="836">
      <c r="B836" s="54"/>
      <c r="D836" s="54"/>
    </row>
    <row r="837">
      <c r="B837" s="54"/>
      <c r="D837" s="54"/>
    </row>
    <row r="838">
      <c r="B838" s="54"/>
      <c r="D838" s="54"/>
    </row>
    <row r="839">
      <c r="B839" s="54"/>
      <c r="D839" s="54"/>
    </row>
    <row r="840">
      <c r="B840" s="54"/>
      <c r="D840" s="54"/>
    </row>
    <row r="841">
      <c r="B841" s="54"/>
      <c r="D841" s="54"/>
    </row>
    <row r="842">
      <c r="B842" s="54"/>
      <c r="D842" s="54"/>
    </row>
    <row r="843">
      <c r="B843" s="54"/>
      <c r="D843" s="54"/>
    </row>
    <row r="844">
      <c r="B844" s="54"/>
      <c r="D844" s="54"/>
    </row>
    <row r="845">
      <c r="B845" s="54"/>
      <c r="D845" s="54"/>
    </row>
    <row r="846">
      <c r="B846" s="54"/>
      <c r="D846" s="54"/>
    </row>
    <row r="847">
      <c r="B847" s="54"/>
      <c r="D847" s="54"/>
    </row>
    <row r="848">
      <c r="B848" s="54"/>
      <c r="D848" s="54"/>
    </row>
    <row r="849">
      <c r="B849" s="54"/>
      <c r="D849" s="54"/>
    </row>
    <row r="850">
      <c r="B850" s="54"/>
      <c r="D850" s="54"/>
    </row>
    <row r="851">
      <c r="B851" s="54"/>
      <c r="D851" s="54"/>
    </row>
    <row r="852">
      <c r="B852" s="54"/>
      <c r="D852" s="54"/>
    </row>
    <row r="853">
      <c r="B853" s="54"/>
      <c r="D853" s="54"/>
    </row>
    <row r="854">
      <c r="B854" s="54"/>
      <c r="D854" s="54"/>
    </row>
    <row r="855">
      <c r="B855" s="54"/>
      <c r="D855" s="54"/>
    </row>
    <row r="856">
      <c r="B856" s="54"/>
      <c r="D856" s="54"/>
    </row>
    <row r="857">
      <c r="B857" s="54"/>
      <c r="D857" s="54"/>
    </row>
    <row r="858">
      <c r="B858" s="54"/>
      <c r="D858" s="54"/>
    </row>
    <row r="859">
      <c r="B859" s="54"/>
      <c r="D859" s="54"/>
    </row>
    <row r="860">
      <c r="B860" s="54"/>
      <c r="D860" s="54"/>
    </row>
    <row r="861">
      <c r="B861" s="54"/>
      <c r="D861" s="54"/>
    </row>
    <row r="862">
      <c r="B862" s="54"/>
      <c r="D862" s="54"/>
    </row>
    <row r="863">
      <c r="B863" s="54"/>
      <c r="D863" s="54"/>
    </row>
    <row r="864">
      <c r="B864" s="54"/>
      <c r="D864" s="54"/>
    </row>
    <row r="865">
      <c r="B865" s="54"/>
      <c r="D865" s="54"/>
    </row>
    <row r="866">
      <c r="B866" s="54"/>
      <c r="D866" s="54"/>
    </row>
    <row r="867">
      <c r="B867" s="54"/>
      <c r="D867" s="54"/>
    </row>
    <row r="868">
      <c r="B868" s="54"/>
      <c r="D868" s="54"/>
    </row>
    <row r="869">
      <c r="B869" s="54"/>
      <c r="D869" s="54"/>
    </row>
    <row r="870">
      <c r="B870" s="54"/>
      <c r="D870" s="54"/>
    </row>
    <row r="871">
      <c r="B871" s="54"/>
      <c r="D871" s="54"/>
    </row>
    <row r="872">
      <c r="B872" s="54"/>
      <c r="D872" s="54"/>
    </row>
    <row r="873">
      <c r="B873" s="54"/>
      <c r="D873" s="54"/>
    </row>
    <row r="874">
      <c r="B874" s="54"/>
      <c r="D874" s="54"/>
    </row>
    <row r="875">
      <c r="B875" s="54"/>
      <c r="D875" s="54"/>
    </row>
    <row r="876">
      <c r="B876" s="54"/>
      <c r="D876" s="54"/>
    </row>
    <row r="877">
      <c r="B877" s="54"/>
      <c r="D877" s="54"/>
    </row>
    <row r="878">
      <c r="B878" s="54"/>
      <c r="D878" s="54"/>
    </row>
    <row r="879">
      <c r="B879" s="54"/>
      <c r="D879" s="54"/>
    </row>
    <row r="880">
      <c r="B880" s="54"/>
      <c r="D880" s="54"/>
    </row>
    <row r="881">
      <c r="B881" s="54"/>
      <c r="D881" s="54"/>
    </row>
    <row r="882">
      <c r="B882" s="54"/>
      <c r="D882" s="54"/>
    </row>
    <row r="883">
      <c r="B883" s="54"/>
      <c r="D883" s="54"/>
    </row>
    <row r="884">
      <c r="B884" s="54"/>
      <c r="D884" s="54"/>
    </row>
    <row r="885">
      <c r="B885" s="54"/>
      <c r="D885" s="54"/>
    </row>
    <row r="886">
      <c r="B886" s="54"/>
      <c r="D886" s="54"/>
    </row>
    <row r="887">
      <c r="B887" s="54"/>
      <c r="D887" s="54"/>
    </row>
    <row r="888">
      <c r="B888" s="54"/>
      <c r="D888" s="54"/>
    </row>
    <row r="889">
      <c r="B889" s="54"/>
      <c r="D889" s="54"/>
    </row>
    <row r="890">
      <c r="B890" s="54"/>
      <c r="D890" s="54"/>
    </row>
    <row r="891">
      <c r="B891" s="54"/>
      <c r="D891" s="54"/>
    </row>
    <row r="892">
      <c r="B892" s="54"/>
      <c r="D892" s="54"/>
    </row>
    <row r="893">
      <c r="B893" s="54"/>
      <c r="D893" s="54"/>
    </row>
    <row r="894">
      <c r="B894" s="54"/>
      <c r="D894" s="54"/>
    </row>
    <row r="895">
      <c r="B895" s="54"/>
      <c r="D895" s="54"/>
    </row>
    <row r="896">
      <c r="B896" s="54"/>
      <c r="D896" s="54"/>
    </row>
    <row r="897">
      <c r="B897" s="54"/>
      <c r="D897" s="54"/>
    </row>
    <row r="898">
      <c r="B898" s="54"/>
      <c r="D898" s="54"/>
    </row>
    <row r="899">
      <c r="B899" s="54"/>
      <c r="D899" s="54"/>
    </row>
    <row r="900">
      <c r="B900" s="54"/>
      <c r="D900" s="54"/>
    </row>
    <row r="901">
      <c r="B901" s="54"/>
      <c r="D901" s="54"/>
    </row>
    <row r="902">
      <c r="B902" s="54"/>
      <c r="D902" s="54"/>
    </row>
    <row r="903">
      <c r="B903" s="54"/>
      <c r="D903" s="54"/>
    </row>
    <row r="904">
      <c r="B904" s="54"/>
      <c r="D904" s="54"/>
    </row>
    <row r="905">
      <c r="B905" s="54"/>
      <c r="D905" s="54"/>
    </row>
    <row r="906">
      <c r="B906" s="54"/>
      <c r="D906" s="54"/>
    </row>
    <row r="907">
      <c r="B907" s="54"/>
      <c r="D907" s="54"/>
    </row>
    <row r="908">
      <c r="B908" s="54"/>
      <c r="D908" s="54"/>
    </row>
    <row r="909">
      <c r="B909" s="54"/>
      <c r="D909" s="54"/>
    </row>
    <row r="910">
      <c r="B910" s="54"/>
      <c r="D910" s="54"/>
    </row>
    <row r="911">
      <c r="B911" s="54"/>
      <c r="D911" s="54"/>
    </row>
    <row r="912">
      <c r="B912" s="54"/>
      <c r="D912" s="54"/>
    </row>
    <row r="913">
      <c r="B913" s="54"/>
      <c r="D913" s="54"/>
    </row>
    <row r="914">
      <c r="B914" s="54"/>
      <c r="D914" s="54"/>
    </row>
    <row r="915">
      <c r="B915" s="54"/>
      <c r="D915" s="54"/>
    </row>
    <row r="916">
      <c r="B916" s="54"/>
      <c r="D916" s="54"/>
    </row>
    <row r="917">
      <c r="B917" s="54"/>
      <c r="D917" s="54"/>
    </row>
    <row r="918">
      <c r="B918" s="54"/>
      <c r="D918" s="54"/>
    </row>
    <row r="919">
      <c r="B919" s="54"/>
      <c r="D919" s="54"/>
    </row>
    <row r="920">
      <c r="B920" s="54"/>
      <c r="D920" s="54"/>
    </row>
    <row r="921">
      <c r="B921" s="54"/>
      <c r="D921" s="54"/>
    </row>
    <row r="922">
      <c r="B922" s="54"/>
      <c r="D922" s="54"/>
    </row>
    <row r="923">
      <c r="B923" s="54"/>
      <c r="D923" s="54"/>
    </row>
    <row r="924">
      <c r="B924" s="54"/>
      <c r="D924" s="54"/>
    </row>
    <row r="925">
      <c r="B925" s="54"/>
      <c r="D925" s="54"/>
    </row>
    <row r="926">
      <c r="B926" s="54"/>
      <c r="D926" s="54"/>
    </row>
    <row r="927">
      <c r="B927" s="54"/>
      <c r="D927" s="54"/>
    </row>
    <row r="928">
      <c r="B928" s="54"/>
      <c r="D928" s="54"/>
    </row>
    <row r="929">
      <c r="B929" s="54"/>
      <c r="D929" s="54"/>
    </row>
    <row r="930">
      <c r="B930" s="54"/>
      <c r="D930" s="54"/>
    </row>
    <row r="931">
      <c r="B931" s="54"/>
      <c r="D931" s="54"/>
    </row>
    <row r="932">
      <c r="B932" s="54"/>
      <c r="D932" s="54"/>
    </row>
    <row r="933">
      <c r="B933" s="54"/>
      <c r="D933" s="54"/>
    </row>
    <row r="934">
      <c r="B934" s="54"/>
      <c r="D934" s="54"/>
    </row>
    <row r="935">
      <c r="B935" s="54"/>
      <c r="D935" s="54"/>
    </row>
    <row r="936">
      <c r="B936" s="54"/>
      <c r="D936" s="54"/>
    </row>
    <row r="937">
      <c r="B937" s="54"/>
      <c r="D937" s="54"/>
    </row>
    <row r="938">
      <c r="B938" s="54"/>
      <c r="D938" s="54"/>
    </row>
    <row r="939">
      <c r="B939" s="54"/>
      <c r="D939" s="54"/>
    </row>
    <row r="940">
      <c r="B940" s="54"/>
      <c r="D940" s="54"/>
    </row>
    <row r="941">
      <c r="B941" s="54"/>
      <c r="D941" s="54"/>
    </row>
    <row r="942">
      <c r="B942" s="54"/>
      <c r="D942" s="54"/>
    </row>
    <row r="943">
      <c r="B943" s="54"/>
      <c r="D943" s="54"/>
    </row>
    <row r="944">
      <c r="B944" s="54"/>
      <c r="D944" s="54"/>
    </row>
    <row r="945">
      <c r="B945" s="54"/>
      <c r="D945" s="54"/>
    </row>
    <row r="946">
      <c r="B946" s="54"/>
      <c r="D946" s="54"/>
    </row>
    <row r="947">
      <c r="B947" s="54"/>
      <c r="D947" s="54"/>
    </row>
    <row r="948">
      <c r="B948" s="54"/>
      <c r="D948" s="54"/>
    </row>
    <row r="949">
      <c r="B949" s="54"/>
      <c r="D949" s="54"/>
    </row>
    <row r="950">
      <c r="B950" s="54"/>
      <c r="D950" s="54"/>
    </row>
    <row r="951">
      <c r="B951" s="54"/>
      <c r="D951" s="54"/>
    </row>
    <row r="952">
      <c r="B952" s="54"/>
      <c r="D952" s="54"/>
    </row>
    <row r="953">
      <c r="B953" s="54"/>
      <c r="D953" s="54"/>
    </row>
    <row r="954">
      <c r="B954" s="54"/>
      <c r="D954" s="54"/>
    </row>
    <row r="955">
      <c r="B955" s="54"/>
      <c r="D955" s="54"/>
    </row>
    <row r="956">
      <c r="B956" s="54"/>
      <c r="D956" s="54"/>
    </row>
    <row r="957">
      <c r="B957" s="54"/>
      <c r="D957" s="54"/>
    </row>
    <row r="958">
      <c r="B958" s="54"/>
      <c r="D958" s="54"/>
    </row>
    <row r="959">
      <c r="B959" s="54"/>
      <c r="D959" s="54"/>
    </row>
    <row r="960">
      <c r="B960" s="54"/>
      <c r="D960" s="54"/>
    </row>
    <row r="961">
      <c r="B961" s="54"/>
      <c r="D961" s="54"/>
    </row>
    <row r="962">
      <c r="B962" s="54"/>
      <c r="D962" s="54"/>
    </row>
    <row r="963">
      <c r="B963" s="54"/>
      <c r="D963" s="54"/>
    </row>
    <row r="964">
      <c r="B964" s="54"/>
      <c r="D964" s="54"/>
    </row>
    <row r="965">
      <c r="B965" s="54"/>
      <c r="D965" s="54"/>
    </row>
    <row r="966">
      <c r="B966" s="54"/>
      <c r="D966" s="54"/>
    </row>
    <row r="967">
      <c r="B967" s="54"/>
      <c r="D967" s="54"/>
    </row>
    <row r="968">
      <c r="B968" s="54"/>
      <c r="D968" s="54"/>
    </row>
    <row r="969">
      <c r="B969" s="54"/>
      <c r="D969" s="54"/>
    </row>
    <row r="970">
      <c r="B970" s="54"/>
      <c r="D970" s="54"/>
    </row>
    <row r="971">
      <c r="B971" s="54"/>
      <c r="D971" s="54"/>
    </row>
    <row r="972">
      <c r="B972" s="54"/>
      <c r="D972" s="54"/>
    </row>
    <row r="973">
      <c r="B973" s="54"/>
      <c r="D973" s="54"/>
    </row>
    <row r="974">
      <c r="B974" s="54"/>
      <c r="D974" s="54"/>
    </row>
    <row r="975">
      <c r="B975" s="54"/>
      <c r="D975" s="54"/>
    </row>
    <row r="976">
      <c r="B976" s="54"/>
      <c r="D976" s="54"/>
    </row>
    <row r="977">
      <c r="B977" s="54"/>
      <c r="D977" s="54"/>
    </row>
    <row r="978">
      <c r="B978" s="54"/>
      <c r="D978" s="54"/>
    </row>
    <row r="979">
      <c r="B979" s="54"/>
      <c r="D979" s="54"/>
    </row>
    <row r="980">
      <c r="B980" s="54"/>
      <c r="D980" s="54"/>
    </row>
    <row r="981">
      <c r="B981" s="54"/>
      <c r="D981" s="54"/>
    </row>
    <row r="982">
      <c r="B982" s="54"/>
      <c r="D982" s="54"/>
    </row>
    <row r="983">
      <c r="B983" s="54"/>
      <c r="D983" s="54"/>
    </row>
    <row r="984">
      <c r="B984" s="54"/>
      <c r="D984" s="54"/>
    </row>
    <row r="985">
      <c r="B985" s="54"/>
      <c r="D985" s="54"/>
    </row>
    <row r="986">
      <c r="B986" s="54"/>
      <c r="D986" s="54"/>
    </row>
    <row r="987">
      <c r="B987" s="54"/>
      <c r="D987" s="54"/>
    </row>
    <row r="988">
      <c r="B988" s="54"/>
      <c r="D988" s="54"/>
    </row>
    <row r="989">
      <c r="B989" s="54"/>
      <c r="D989" s="54"/>
    </row>
    <row r="990">
      <c r="B990" s="54"/>
      <c r="D990" s="54"/>
    </row>
    <row r="991">
      <c r="B991" s="54"/>
      <c r="D991" s="54"/>
    </row>
    <row r="992">
      <c r="B992" s="54"/>
      <c r="D992" s="54"/>
    </row>
    <row r="993">
      <c r="B993" s="54"/>
      <c r="D993" s="54"/>
    </row>
    <row r="994">
      <c r="B994" s="54"/>
      <c r="D994" s="54"/>
    </row>
    <row r="995">
      <c r="B995" s="54"/>
      <c r="D995" s="54"/>
    </row>
    <row r="996">
      <c r="B996" s="54"/>
      <c r="D996" s="54"/>
    </row>
    <row r="997">
      <c r="B997" s="54"/>
      <c r="D997" s="54"/>
    </row>
    <row r="998">
      <c r="B998" s="54"/>
      <c r="D998" s="54"/>
    </row>
    <row r="999">
      <c r="B999" s="54"/>
      <c r="D999" s="54"/>
    </row>
    <row r="1000">
      <c r="B1000" s="54"/>
      <c r="D1000" s="54"/>
    </row>
  </sheetData>
  <dataValidations>
    <dataValidation type="custom" allowBlank="1" sqref="H2 H4:H5 J2:O7 J8:M8 J9:O54 D101:F101 I55:O101">
      <formula1>OR(NOT(ISERROR(DATEVALUE(D2))), AND(ISNUMBER(D2), LEFT(CELL("format", D2))="D"))</formula1>
    </dataValidation>
    <dataValidation type="custom" allowBlank="1" sqref="G6:H133">
      <formula1>OR(NOT(ISERROR(DATEVALUE(G6))), AND(ISNUMBER(G6), LEFT(CELL("format", G6))="D"))</formula1>
    </dataValidation>
  </dataValidations>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86"/>
    <col customWidth="1" min="2" max="2" width="22.29"/>
    <col customWidth="1" min="3" max="3" width="24.14"/>
    <col customWidth="1" min="4" max="4" width="19.57"/>
    <col customWidth="1" min="5" max="5" width="22.86"/>
  </cols>
  <sheetData>
    <row r="1">
      <c r="A1" s="101" t="s">
        <v>404</v>
      </c>
      <c r="B1" s="101" t="s">
        <v>405</v>
      </c>
      <c r="C1" s="101" t="s">
        <v>406</v>
      </c>
      <c r="D1" s="101" t="s">
        <v>407</v>
      </c>
      <c r="E1" s="101" t="s">
        <v>408</v>
      </c>
      <c r="F1" s="62"/>
      <c r="G1" s="62"/>
      <c r="H1" s="62"/>
    </row>
    <row r="2">
      <c r="A2" s="101" t="s">
        <v>409</v>
      </c>
      <c r="B2" s="101" t="s">
        <v>75</v>
      </c>
      <c r="C2" s="102"/>
      <c r="D2" s="103"/>
      <c r="E2" s="103">
        <v>42024.0</v>
      </c>
    </row>
    <row r="3">
      <c r="A3" s="101" t="s">
        <v>410</v>
      </c>
      <c r="B3" s="101" t="s">
        <v>411</v>
      </c>
      <c r="C3" s="102"/>
      <c r="D3" s="103">
        <v>41871.0</v>
      </c>
      <c r="E3" s="103">
        <v>41873.0</v>
      </c>
    </row>
    <row r="4">
      <c r="A4" s="62" t="s">
        <v>412</v>
      </c>
      <c r="B4" s="62" t="s">
        <v>21</v>
      </c>
      <c r="E4" s="103">
        <v>42066.0</v>
      </c>
    </row>
    <row r="5">
      <c r="A5" s="101" t="s">
        <v>413</v>
      </c>
      <c r="B5" s="101" t="s">
        <v>241</v>
      </c>
      <c r="C5" s="103">
        <v>42018.0</v>
      </c>
      <c r="D5" s="103">
        <v>42019.0</v>
      </c>
      <c r="E5" s="102"/>
    </row>
    <row r="6">
      <c r="A6" s="101" t="s">
        <v>414</v>
      </c>
      <c r="B6" s="101" t="s">
        <v>369</v>
      </c>
      <c r="C6" s="102"/>
      <c r="D6" s="102"/>
      <c r="E6" s="102"/>
    </row>
    <row r="7">
      <c r="A7" s="101" t="s">
        <v>415</v>
      </c>
      <c r="B7" s="101" t="s">
        <v>416</v>
      </c>
      <c r="C7" s="102"/>
      <c r="D7" s="103">
        <v>41995.0</v>
      </c>
      <c r="E7" s="102"/>
    </row>
    <row r="8">
      <c r="A8" s="101" t="s">
        <v>417</v>
      </c>
      <c r="B8" s="101" t="s">
        <v>418</v>
      </c>
      <c r="C8" s="103">
        <v>42003.0</v>
      </c>
      <c r="D8" s="103">
        <v>42012.0</v>
      </c>
      <c r="E8" s="102"/>
    </row>
    <row r="9">
      <c r="A9" s="101" t="s">
        <v>419</v>
      </c>
      <c r="B9" s="101" t="s">
        <v>420</v>
      </c>
      <c r="C9" s="103">
        <v>42002.0</v>
      </c>
      <c r="D9" s="103">
        <v>42012.0</v>
      </c>
      <c r="E9" s="102"/>
    </row>
    <row r="10">
      <c r="A10" s="101" t="s">
        <v>421</v>
      </c>
      <c r="B10" s="101" t="s">
        <v>422</v>
      </c>
      <c r="C10" s="103">
        <v>42027.0</v>
      </c>
      <c r="D10" s="103">
        <v>42040.0</v>
      </c>
      <c r="E10" s="102"/>
    </row>
    <row r="11">
      <c r="A11" s="104"/>
      <c r="B11" s="104"/>
      <c r="C11" s="102"/>
      <c r="D11" s="102"/>
      <c r="E11" s="102"/>
    </row>
    <row r="12">
      <c r="A12" s="104"/>
      <c r="B12" s="104"/>
      <c r="C12" s="102"/>
      <c r="D12" s="102"/>
      <c r="E12" s="102"/>
    </row>
    <row r="13">
      <c r="A13" s="104"/>
      <c r="B13" s="104"/>
      <c r="C13" s="102"/>
      <c r="D13" s="102"/>
      <c r="E13" s="102"/>
    </row>
    <row r="14">
      <c r="A14" s="104"/>
      <c r="B14" s="104"/>
      <c r="C14" s="102"/>
      <c r="D14" s="102"/>
      <c r="E14" s="102"/>
    </row>
    <row r="15">
      <c r="A15" s="104"/>
      <c r="B15" s="104"/>
      <c r="C15" s="102"/>
      <c r="D15" s="102"/>
      <c r="E15" s="102"/>
    </row>
    <row r="16">
      <c r="A16" s="104"/>
      <c r="B16" s="104"/>
      <c r="C16" s="102"/>
      <c r="D16" s="102"/>
      <c r="E16" s="102"/>
    </row>
    <row r="17">
      <c r="C17" s="71"/>
      <c r="D17" s="71"/>
      <c r="E17" s="71"/>
    </row>
    <row r="18">
      <c r="C18" s="71"/>
      <c r="D18" s="71"/>
      <c r="E18" s="71"/>
    </row>
    <row r="19">
      <c r="C19" s="71"/>
      <c r="D19" s="71"/>
      <c r="E19" s="71"/>
    </row>
    <row r="20">
      <c r="C20" s="71"/>
      <c r="D20" s="71"/>
      <c r="E20" s="71"/>
    </row>
    <row r="21">
      <c r="C21" s="71"/>
      <c r="D21" s="71"/>
      <c r="E21" s="71"/>
    </row>
    <row r="22">
      <c r="C22" s="71"/>
      <c r="D22" s="71"/>
      <c r="E22" s="71"/>
    </row>
    <row r="23">
      <c r="C23" s="71"/>
      <c r="D23" s="71"/>
      <c r="E23" s="71"/>
    </row>
    <row r="24">
      <c r="C24" s="71"/>
      <c r="D24" s="71"/>
      <c r="E24" s="71"/>
    </row>
    <row r="25">
      <c r="C25" s="71"/>
      <c r="D25" s="71"/>
      <c r="E25" s="71"/>
    </row>
    <row r="26">
      <c r="C26" s="71"/>
      <c r="D26" s="71"/>
      <c r="E26" s="71"/>
    </row>
    <row r="27">
      <c r="C27" s="71"/>
      <c r="D27" s="71"/>
      <c r="E27" s="71"/>
    </row>
    <row r="28">
      <c r="C28" s="71"/>
      <c r="D28" s="71"/>
      <c r="E28" s="71"/>
    </row>
    <row r="29">
      <c r="C29" s="71"/>
      <c r="D29" s="71"/>
      <c r="E29" s="71"/>
    </row>
    <row r="30">
      <c r="C30" s="71"/>
      <c r="D30" s="71"/>
      <c r="E30" s="71"/>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105">
        <v>2019.0</v>
      </c>
      <c r="B1" s="105">
        <v>2018.0</v>
      </c>
      <c r="C1" s="105">
        <v>2017.0</v>
      </c>
      <c r="D1" s="105">
        <v>2016.0</v>
      </c>
      <c r="E1" s="106">
        <v>2015.0</v>
      </c>
      <c r="F1" s="107"/>
      <c r="G1" s="107"/>
      <c r="H1" s="107"/>
      <c r="I1" s="107"/>
      <c r="J1" s="107"/>
      <c r="K1" s="107"/>
      <c r="L1" s="107"/>
      <c r="M1" s="107"/>
      <c r="N1" s="107"/>
      <c r="O1" s="107"/>
      <c r="P1" s="107"/>
      <c r="Q1" s="107"/>
      <c r="R1" s="107"/>
      <c r="S1" s="107"/>
      <c r="T1" s="107"/>
      <c r="U1" s="107"/>
      <c r="V1" s="107"/>
      <c r="W1" s="107"/>
      <c r="X1" s="107"/>
      <c r="Y1" s="107"/>
      <c r="Z1" s="107"/>
    </row>
    <row r="2">
      <c r="A2" s="108" t="s">
        <v>423</v>
      </c>
      <c r="B2" s="108" t="s">
        <v>424</v>
      </c>
      <c r="C2" s="108" t="s">
        <v>425</v>
      </c>
      <c r="D2" s="108" t="s">
        <v>426</v>
      </c>
      <c r="E2" s="108" t="s">
        <v>427</v>
      </c>
    </row>
    <row r="3">
      <c r="A3" s="109" t="s">
        <v>428</v>
      </c>
      <c r="B3" s="108" t="s">
        <v>429</v>
      </c>
      <c r="C3" s="109" t="s">
        <v>430</v>
      </c>
      <c r="D3" s="108" t="s">
        <v>431</v>
      </c>
      <c r="E3" s="108" t="s">
        <v>432</v>
      </c>
    </row>
    <row r="4">
      <c r="A4" s="109" t="s">
        <v>433</v>
      </c>
      <c r="B4" s="109" t="s">
        <v>434</v>
      </c>
      <c r="C4" s="108" t="s">
        <v>435</v>
      </c>
      <c r="D4" s="108" t="s">
        <v>436</v>
      </c>
      <c r="E4" s="109" t="s">
        <v>437</v>
      </c>
    </row>
    <row r="5">
      <c r="A5" s="108" t="s">
        <v>438</v>
      </c>
      <c r="B5" s="108" t="s">
        <v>439</v>
      </c>
      <c r="C5" s="109" t="s">
        <v>440</v>
      </c>
      <c r="D5" s="108" t="s">
        <v>441</v>
      </c>
      <c r="E5" s="108" t="s">
        <v>442</v>
      </c>
    </row>
    <row r="6">
      <c r="A6" s="108" t="s">
        <v>443</v>
      </c>
      <c r="B6" s="108" t="s">
        <v>444</v>
      </c>
      <c r="C6" s="108" t="s">
        <v>445</v>
      </c>
      <c r="D6" s="108" t="s">
        <v>446</v>
      </c>
      <c r="E6" s="109" t="s">
        <v>447</v>
      </c>
    </row>
    <row r="7">
      <c r="A7" s="108" t="s">
        <v>448</v>
      </c>
      <c r="B7" s="108" t="s">
        <v>449</v>
      </c>
      <c r="C7" s="108" t="s">
        <v>450</v>
      </c>
      <c r="D7" s="108" t="s">
        <v>451</v>
      </c>
      <c r="E7" s="109" t="s">
        <v>452</v>
      </c>
    </row>
    <row r="8">
      <c r="A8" s="108" t="s">
        <v>453</v>
      </c>
      <c r="B8" s="108" t="s">
        <v>454</v>
      </c>
      <c r="C8" s="109" t="s">
        <v>455</v>
      </c>
      <c r="D8" s="108" t="s">
        <v>456</v>
      </c>
      <c r="E8" s="108" t="s">
        <v>457</v>
      </c>
    </row>
    <row r="9">
      <c r="A9" s="108" t="s">
        <v>458</v>
      </c>
      <c r="B9" s="108" t="s">
        <v>459</v>
      </c>
      <c r="C9" s="108" t="s">
        <v>460</v>
      </c>
      <c r="D9" s="108" t="s">
        <v>461</v>
      </c>
      <c r="E9" s="108" t="s">
        <v>462</v>
      </c>
    </row>
    <row r="10">
      <c r="A10" s="108" t="s">
        <v>463</v>
      </c>
      <c r="B10" s="108" t="s">
        <v>464</v>
      </c>
      <c r="C10" s="108" t="s">
        <v>465</v>
      </c>
      <c r="D10" s="108" t="s">
        <v>466</v>
      </c>
      <c r="E10" s="108" t="s">
        <v>467</v>
      </c>
    </row>
    <row r="11">
      <c r="A11" s="108" t="s">
        <v>468</v>
      </c>
      <c r="B11" s="108" t="s">
        <v>469</v>
      </c>
      <c r="C11" s="108" t="s">
        <v>470</v>
      </c>
      <c r="D11" s="108" t="s">
        <v>471</v>
      </c>
      <c r="E11" s="108" t="s">
        <v>472</v>
      </c>
    </row>
    <row r="12">
      <c r="A12" s="108" t="s">
        <v>473</v>
      </c>
      <c r="B12" s="108" t="s">
        <v>474</v>
      </c>
      <c r="C12" s="108" t="s">
        <v>475</v>
      </c>
      <c r="D12" s="108" t="s">
        <v>476</v>
      </c>
      <c r="E12" s="109" t="s">
        <v>477</v>
      </c>
    </row>
    <row r="13">
      <c r="B13" s="109" t="s">
        <v>478</v>
      </c>
      <c r="C13" s="108" t="s">
        <v>479</v>
      </c>
      <c r="D13" s="108" t="s">
        <v>480</v>
      </c>
      <c r="E13" s="108" t="s">
        <v>481</v>
      </c>
    </row>
    <row r="14">
      <c r="B14" s="108" t="s">
        <v>482</v>
      </c>
      <c r="C14" s="108" t="s">
        <v>483</v>
      </c>
      <c r="D14" s="108" t="s">
        <v>484</v>
      </c>
      <c r="E14" s="108" t="s">
        <v>485</v>
      </c>
    </row>
    <row r="15">
      <c r="B15" s="108" t="s">
        <v>486</v>
      </c>
      <c r="C15" s="109" t="s">
        <v>487</v>
      </c>
      <c r="D15" s="108" t="s">
        <v>488</v>
      </c>
      <c r="E15" s="108" t="s">
        <v>489</v>
      </c>
    </row>
    <row r="16">
      <c r="B16" s="108" t="s">
        <v>490</v>
      </c>
      <c r="C16" s="108" t="s">
        <v>491</v>
      </c>
      <c r="E16" s="108" t="s">
        <v>492</v>
      </c>
    </row>
    <row r="17">
      <c r="B17" s="108" t="s">
        <v>493</v>
      </c>
      <c r="C17" s="108" t="s">
        <v>494</v>
      </c>
      <c r="E17" s="108" t="s">
        <v>495</v>
      </c>
    </row>
    <row r="18">
      <c r="C18" s="109" t="s">
        <v>496</v>
      </c>
      <c r="E18" s="108" t="s">
        <v>497</v>
      </c>
    </row>
    <row r="19">
      <c r="E19" s="108" t="s">
        <v>498</v>
      </c>
    </row>
    <row r="20">
      <c r="E20" s="108" t="s">
        <v>499</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