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6390" windowHeight="61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9" i="1" l="1"/>
  <c r="G150" i="1" s="1"/>
  <c r="G151" i="1" s="1"/>
  <c r="A149" i="1"/>
  <c r="A150" i="1" s="1"/>
  <c r="A151" i="1" l="1"/>
  <c r="C151" i="1" s="1"/>
  <c r="C150" i="1"/>
  <c r="C149" i="1"/>
  <c r="C25" i="1"/>
  <c r="R25" i="1"/>
  <c r="E18" i="1" l="1"/>
  <c r="R372" i="1" l="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C113" i="1" l="1"/>
  <c r="A114" i="1"/>
  <c r="A115" i="1" s="1"/>
  <c r="A116" i="1" s="1"/>
  <c r="C116" i="1" s="1"/>
  <c r="R116" i="1" s="1"/>
  <c r="C124" i="1"/>
  <c r="R124" i="1" s="1"/>
  <c r="A87" i="1"/>
  <c r="C87" i="1" s="1"/>
  <c r="R87" i="1" s="1"/>
  <c r="C86" i="1"/>
  <c r="R86" i="1" s="1"/>
  <c r="E6" i="1" l="1"/>
  <c r="R113" i="1"/>
  <c r="A88" i="1"/>
  <c r="C88" i="1" s="1"/>
  <c r="R88" i="1" s="1"/>
  <c r="A117" i="1"/>
  <c r="C114" i="1"/>
  <c r="R114" i="1" s="1"/>
  <c r="C115" i="1"/>
  <c r="R115" i="1" s="1"/>
  <c r="A89" i="1"/>
  <c r="C117" i="1" l="1"/>
  <c r="R117" i="1" s="1"/>
  <c r="A118" i="1"/>
  <c r="A90" i="1"/>
  <c r="C89" i="1"/>
  <c r="R89" i="1" l="1"/>
  <c r="A119" i="1"/>
  <c r="C118" i="1"/>
  <c r="R118" i="1" s="1"/>
  <c r="C90" i="1"/>
  <c r="R90" i="1" s="1"/>
  <c r="A91" i="1"/>
  <c r="E92" i="1" l="1"/>
  <c r="C119" i="1"/>
  <c r="R119" i="1" s="1"/>
  <c r="A120" i="1"/>
  <c r="C91" i="1"/>
  <c r="R91" i="1" s="1"/>
  <c r="A92" i="1"/>
  <c r="C92" i="1" l="1"/>
  <c r="R92" i="1" s="1"/>
  <c r="A93" i="1"/>
  <c r="C120" i="1"/>
  <c r="R120" i="1" s="1"/>
  <c r="A121" i="1"/>
  <c r="G99" i="1"/>
  <c r="G100" i="1" s="1"/>
  <c r="G101" i="1" s="1"/>
  <c r="G102" i="1" s="1"/>
  <c r="G103" i="1" s="1"/>
  <c r="G104" i="1" s="1"/>
  <c r="G105" i="1" s="1"/>
  <c r="G106" i="1" s="1"/>
  <c r="G107" i="1" s="1"/>
  <c r="G108" i="1" s="1"/>
  <c r="G109" i="1" s="1"/>
  <c r="G110" i="1" s="1"/>
  <c r="G111" i="1" s="1"/>
  <c r="G112" i="1" s="1"/>
  <c r="A99" i="1"/>
  <c r="A100" i="1" s="1"/>
  <c r="A101" i="1" s="1"/>
  <c r="A102" i="1" s="1"/>
  <c r="A103" i="1" s="1"/>
  <c r="A104" i="1" s="1"/>
  <c r="A105" i="1" s="1"/>
  <c r="A106" i="1" s="1"/>
  <c r="A107" i="1" s="1"/>
  <c r="C121" i="1" l="1"/>
  <c r="R121" i="1" s="1"/>
  <c r="A122" i="1"/>
  <c r="E64" i="1"/>
  <c r="A94" i="1"/>
  <c r="C93" i="1"/>
  <c r="A108" i="1"/>
  <c r="A109" i="1" s="1"/>
  <c r="C107" i="1"/>
  <c r="R107" i="1" s="1"/>
  <c r="A123" i="1" l="1"/>
  <c r="C123" i="1" s="1"/>
  <c r="C122" i="1"/>
  <c r="A110" i="1"/>
  <c r="C109" i="1"/>
  <c r="A95" i="1"/>
  <c r="C94" i="1"/>
  <c r="G125" i="1"/>
  <c r="G126" i="1" s="1"/>
  <c r="G127" i="1" s="1"/>
  <c r="G128" i="1" s="1"/>
  <c r="G129" i="1" s="1"/>
  <c r="G130" i="1" s="1"/>
  <c r="A125" i="1"/>
  <c r="C125" i="1" s="1"/>
  <c r="R125" i="1" s="1"/>
  <c r="C110" i="1" l="1"/>
  <c r="A111" i="1"/>
  <c r="C95" i="1"/>
  <c r="A96" i="1"/>
  <c r="G131" i="1"/>
  <c r="G132" i="1" s="1"/>
  <c r="G133" i="1" s="1"/>
  <c r="G134" i="1" s="1"/>
  <c r="G135" i="1" s="1"/>
  <c r="G136" i="1" s="1"/>
  <c r="G137" i="1" s="1"/>
  <c r="G138" i="1" s="1"/>
  <c r="G139" i="1" s="1"/>
  <c r="G140" i="1" s="1"/>
  <c r="G141" i="1" s="1"/>
  <c r="G142" i="1" s="1"/>
  <c r="G143" i="1" s="1"/>
  <c r="G144" i="1" s="1"/>
  <c r="G145" i="1" s="1"/>
  <c r="G146" i="1" s="1"/>
  <c r="G147" i="1" s="1"/>
  <c r="G148" i="1" s="1"/>
  <c r="A126" i="1"/>
  <c r="C126" i="1" s="1"/>
  <c r="R126" i="1" s="1"/>
  <c r="C111" i="1" l="1"/>
  <c r="A112" i="1"/>
  <c r="C112" i="1" s="1"/>
  <c r="A97" i="1"/>
  <c r="C97" i="1" s="1"/>
  <c r="E96" i="1" s="1"/>
  <c r="C96" i="1"/>
  <c r="A127" i="1"/>
  <c r="C127" i="1" s="1"/>
  <c r="R127" i="1" s="1"/>
  <c r="C71" i="1"/>
  <c r="R71" i="1" s="1"/>
  <c r="A128" i="1" l="1"/>
  <c r="A129" i="1" s="1"/>
  <c r="A72" i="1"/>
  <c r="C72" i="1" s="1"/>
  <c r="R72" i="1" s="1"/>
  <c r="C129" i="1" l="1"/>
  <c r="R129" i="1" s="1"/>
  <c r="A130" i="1"/>
  <c r="C130" i="1" s="1"/>
  <c r="R130" i="1" s="1"/>
  <c r="C128" i="1"/>
  <c r="R128" i="1" s="1"/>
  <c r="A131" i="1"/>
  <c r="A73" i="1"/>
  <c r="C73" i="1" s="1"/>
  <c r="R73" i="1" s="1"/>
  <c r="C47" i="1"/>
  <c r="R47" i="1" s="1"/>
  <c r="A132" i="1" l="1"/>
  <c r="C131" i="1"/>
  <c r="R131" i="1" s="1"/>
  <c r="C103" i="1"/>
  <c r="R103" i="1" s="1"/>
  <c r="A74" i="1"/>
  <c r="C74" i="1" s="1"/>
  <c r="R74" i="1" s="1"/>
  <c r="A48" i="1"/>
  <c r="A26" i="1"/>
  <c r="A27" i="1" s="1"/>
  <c r="C27" i="1" s="1"/>
  <c r="R27" i="1" s="1"/>
  <c r="C2" i="1"/>
  <c r="R2" i="1" s="1"/>
  <c r="A133" i="1" l="1"/>
  <c r="C132" i="1"/>
  <c r="R132" i="1" s="1"/>
  <c r="A75" i="1"/>
  <c r="C75" i="1" s="1"/>
  <c r="R75" i="1" s="1"/>
  <c r="C101" i="1"/>
  <c r="R101" i="1" s="1"/>
  <c r="C26" i="1"/>
  <c r="R26" i="1" s="1"/>
  <c r="C48" i="1"/>
  <c r="R48" i="1" s="1"/>
  <c r="A49" i="1"/>
  <c r="A28" i="1"/>
  <c r="A134" i="1" l="1"/>
  <c r="C133" i="1"/>
  <c r="R133" i="1" s="1"/>
  <c r="A76" i="1"/>
  <c r="C76" i="1" s="1"/>
  <c r="R76" i="1" s="1"/>
  <c r="C100" i="1"/>
  <c r="R100" i="1" s="1"/>
  <c r="C49" i="1"/>
  <c r="R49" i="1" s="1"/>
  <c r="A50" i="1"/>
  <c r="C28" i="1"/>
  <c r="R28" i="1" s="1"/>
  <c r="A29" i="1"/>
  <c r="A30" i="1" s="1"/>
  <c r="A77" i="1" l="1"/>
  <c r="C77" i="1" s="1"/>
  <c r="R77" i="1" s="1"/>
  <c r="A135" i="1"/>
  <c r="C134" i="1"/>
  <c r="R134" i="1" s="1"/>
  <c r="C102" i="1"/>
  <c r="R102" i="1" s="1"/>
  <c r="A78" i="1"/>
  <c r="C78" i="1" s="1"/>
  <c r="R78" i="1" s="1"/>
  <c r="C30" i="1"/>
  <c r="R30" i="1" s="1"/>
  <c r="A31" i="1"/>
  <c r="C50" i="1"/>
  <c r="R50" i="1" s="1"/>
  <c r="A51" i="1"/>
  <c r="C29" i="1"/>
  <c r="R29" i="1" s="1"/>
  <c r="C135" i="1" l="1"/>
  <c r="R135" i="1" s="1"/>
  <c r="A136" i="1"/>
  <c r="C99" i="1"/>
  <c r="R99" i="1" s="1"/>
  <c r="A79" i="1"/>
  <c r="C79" i="1" s="1"/>
  <c r="R79" i="1" s="1"/>
  <c r="A32" i="1"/>
  <c r="C31" i="1"/>
  <c r="R31" i="1" s="1"/>
  <c r="A52" i="1"/>
  <c r="C51" i="1"/>
  <c r="R51" i="1" s="1"/>
  <c r="C136" i="1" l="1"/>
  <c r="R136" i="1" s="1"/>
  <c r="A137" i="1"/>
  <c r="C108" i="1"/>
  <c r="R108" i="1" s="1"/>
  <c r="A80" i="1"/>
  <c r="C80" i="1" s="1"/>
  <c r="R80" i="1" s="1"/>
  <c r="A33" i="1"/>
  <c r="C32" i="1"/>
  <c r="R32" i="1" s="1"/>
  <c r="C52" i="1"/>
  <c r="R52" i="1" s="1"/>
  <c r="A53" i="1"/>
  <c r="A3" i="1"/>
  <c r="C137" i="1" l="1"/>
  <c r="R137" i="1" s="1"/>
  <c r="A138" i="1"/>
  <c r="A54" i="1"/>
  <c r="C54" i="1" s="1"/>
  <c r="C53" i="1"/>
  <c r="C104" i="1"/>
  <c r="R104" i="1" s="1"/>
  <c r="A81" i="1"/>
  <c r="C81" i="1" s="1"/>
  <c r="R81" i="1" s="1"/>
  <c r="A34" i="1"/>
  <c r="C33" i="1"/>
  <c r="R33" i="1" s="1"/>
  <c r="C3" i="1"/>
  <c r="R3" i="1" s="1"/>
  <c r="A4" i="1"/>
  <c r="A5" i="1" s="1"/>
  <c r="A6" i="1" s="1"/>
  <c r="E17" i="1" l="1"/>
  <c r="E16" i="1"/>
  <c r="A55" i="1"/>
  <c r="A56" i="1" s="1"/>
  <c r="A57" i="1" s="1"/>
  <c r="C57" i="1" s="1"/>
  <c r="R57" i="1" s="1"/>
  <c r="C138" i="1"/>
  <c r="R138" i="1" s="1"/>
  <c r="A139" i="1"/>
  <c r="R54" i="1"/>
  <c r="R53" i="1"/>
  <c r="C105" i="1"/>
  <c r="R105" i="1" s="1"/>
  <c r="C55" i="1"/>
  <c r="R55" i="1" s="1"/>
  <c r="A82" i="1"/>
  <c r="C82" i="1" s="1"/>
  <c r="R82" i="1" s="1"/>
  <c r="A35" i="1"/>
  <c r="C34" i="1"/>
  <c r="R34" i="1" s="1"/>
  <c r="C6" i="1"/>
  <c r="A7" i="1"/>
  <c r="A8" i="1" s="1"/>
  <c r="C5" i="1"/>
  <c r="R5" i="1" s="1"/>
  <c r="C4" i="1"/>
  <c r="R6" i="1" l="1"/>
  <c r="E113" i="1"/>
  <c r="E120" i="1"/>
  <c r="C139" i="1"/>
  <c r="R139" i="1" s="1"/>
  <c r="A140" i="1"/>
  <c r="E2" i="1"/>
  <c r="R4" i="1"/>
  <c r="C56" i="1"/>
  <c r="R56" i="1" s="1"/>
  <c r="C8" i="1"/>
  <c r="R8" i="1" s="1"/>
  <c r="A9" i="1"/>
  <c r="A83" i="1"/>
  <c r="C7" i="1"/>
  <c r="R7" i="1" s="1"/>
  <c r="A36" i="1"/>
  <c r="C35" i="1"/>
  <c r="R35" i="1" s="1"/>
  <c r="A141" i="1" l="1"/>
  <c r="C140" i="1"/>
  <c r="R140" i="1" s="1"/>
  <c r="C83" i="1"/>
  <c r="R83" i="1" s="1"/>
  <c r="A84" i="1"/>
  <c r="C98" i="1"/>
  <c r="R98" i="1" s="1"/>
  <c r="C106" i="1"/>
  <c r="R106" i="1" s="1"/>
  <c r="A58" i="1"/>
  <c r="A59" i="1" s="1"/>
  <c r="C9" i="1"/>
  <c r="R9" i="1" s="1"/>
  <c r="A10" i="1"/>
  <c r="A37" i="1"/>
  <c r="C36" i="1"/>
  <c r="R36" i="1" s="1"/>
  <c r="C141" i="1" l="1"/>
  <c r="R141" i="1" s="1"/>
  <c r="A142" i="1"/>
  <c r="A85" i="1"/>
  <c r="C85" i="1" s="1"/>
  <c r="R85" i="1" s="1"/>
  <c r="C84" i="1"/>
  <c r="R84" i="1" s="1"/>
  <c r="C59" i="1"/>
  <c r="A60" i="1"/>
  <c r="C58" i="1"/>
  <c r="R58" i="1" s="1"/>
  <c r="A11" i="1"/>
  <c r="C10" i="1"/>
  <c r="R10" i="1" s="1"/>
  <c r="C37" i="1"/>
  <c r="R37" i="1" s="1"/>
  <c r="A38" i="1"/>
  <c r="E13" i="1" l="1"/>
  <c r="C142" i="1"/>
  <c r="R142" i="1" s="1"/>
  <c r="A143" i="1"/>
  <c r="R59" i="1"/>
  <c r="A61" i="1"/>
  <c r="C60" i="1"/>
  <c r="E14" i="1" s="1"/>
  <c r="C11" i="1"/>
  <c r="A12" i="1"/>
  <c r="C38" i="1"/>
  <c r="R38" i="1" s="1"/>
  <c r="A39" i="1"/>
  <c r="C143" i="1" l="1"/>
  <c r="R143" i="1" s="1"/>
  <c r="A144" i="1"/>
  <c r="C61" i="1"/>
  <c r="A62" i="1"/>
  <c r="E4" i="1"/>
  <c r="R11" i="1"/>
  <c r="R60" i="1"/>
  <c r="C12" i="1"/>
  <c r="R12" i="1" s="1"/>
  <c r="A13" i="1"/>
  <c r="C39" i="1"/>
  <c r="R39" i="1" s="1"/>
  <c r="A40" i="1"/>
  <c r="E15" i="1" l="1"/>
  <c r="R61" i="1"/>
  <c r="C144" i="1"/>
  <c r="R144" i="1" s="1"/>
  <c r="A145" i="1"/>
  <c r="A63" i="1"/>
  <c r="C62" i="1"/>
  <c r="R62" i="1" s="1"/>
  <c r="C13" i="1"/>
  <c r="A14" i="1"/>
  <c r="C40" i="1"/>
  <c r="R40" i="1" s="1"/>
  <c r="A41" i="1"/>
  <c r="E59" i="1" l="1"/>
  <c r="E114" i="1"/>
  <c r="C63" i="1"/>
  <c r="R63" i="1" s="1"/>
  <c r="A64" i="1"/>
  <c r="C145" i="1"/>
  <c r="R145" i="1" s="1"/>
  <c r="A146" i="1"/>
  <c r="R13" i="1"/>
  <c r="A15" i="1"/>
  <c r="C14" i="1"/>
  <c r="C41" i="1"/>
  <c r="R41" i="1" s="1"/>
  <c r="A42" i="1"/>
  <c r="C64" i="1" l="1"/>
  <c r="R64" i="1" s="1"/>
  <c r="A65" i="1"/>
  <c r="E60" i="1"/>
  <c r="E115" i="1"/>
  <c r="E116" i="1"/>
  <c r="C146" i="1"/>
  <c r="R146" i="1" s="1"/>
  <c r="A147" i="1"/>
  <c r="R14" i="1"/>
  <c r="C15" i="1"/>
  <c r="A16" i="1"/>
  <c r="C42" i="1"/>
  <c r="R42" i="1" s="1"/>
  <c r="A43" i="1"/>
  <c r="C147" i="1" l="1"/>
  <c r="R147" i="1" s="1"/>
  <c r="A148" i="1"/>
  <c r="C65" i="1"/>
  <c r="A66" i="1"/>
  <c r="C43" i="1"/>
  <c r="R43" i="1" s="1"/>
  <c r="A44" i="1"/>
  <c r="E61" i="1"/>
  <c r="E117" i="1"/>
  <c r="R15" i="1"/>
  <c r="C16" i="1"/>
  <c r="A17" i="1"/>
  <c r="A18" i="1" s="1"/>
  <c r="C148" i="1" l="1"/>
  <c r="R148" i="1" s="1"/>
  <c r="R150" i="1"/>
  <c r="C18" i="1"/>
  <c r="J18" i="1" s="1"/>
  <c r="A19" i="1"/>
  <c r="C17" i="1"/>
  <c r="E119" i="1" s="1"/>
  <c r="C66" i="1"/>
  <c r="A67" i="1"/>
  <c r="C44" i="1"/>
  <c r="A45" i="1"/>
  <c r="E53" i="1"/>
  <c r="E118" i="1"/>
  <c r="R16" i="1"/>
  <c r="R17" i="1" l="1"/>
  <c r="A20" i="1"/>
  <c r="C19" i="1"/>
  <c r="J19" i="1" s="1"/>
  <c r="E54" i="1"/>
  <c r="A68" i="1"/>
  <c r="C67" i="1"/>
  <c r="C45" i="1"/>
  <c r="A46" i="1"/>
  <c r="C46" i="1" s="1"/>
  <c r="C20" i="1" l="1"/>
  <c r="J20" i="1" s="1"/>
  <c r="A21" i="1"/>
  <c r="A69" i="1"/>
  <c r="C68" i="1"/>
  <c r="C69" i="1" l="1"/>
  <c r="A70" i="1"/>
  <c r="C70" i="1" s="1"/>
  <c r="C21" i="1"/>
  <c r="J21" i="1" s="1"/>
  <c r="A22" i="1"/>
  <c r="C22" i="1" l="1"/>
  <c r="J22" i="1" s="1"/>
  <c r="A23" i="1"/>
  <c r="C23" i="1" l="1"/>
  <c r="J23" i="1" s="1"/>
  <c r="A24" i="1"/>
  <c r="C24" i="1" s="1"/>
  <c r="J24" i="1" s="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 ref="D26" authorId="0" shapeId="0">
      <text>
        <r>
          <rPr>
            <b/>
            <sz val="9"/>
            <color indexed="81"/>
            <rFont val="Tahoma"/>
            <family val="2"/>
          </rPr>
          <t>Author:</t>
        </r>
        <r>
          <rPr>
            <sz val="9"/>
            <color indexed="81"/>
            <rFont val="Tahoma"/>
            <family val="2"/>
          </rPr>
          <t xml:space="preserve">
Determine if these are feasible to implement as QA criteria</t>
        </r>
      </text>
    </comment>
    <comment ref="E27" authorId="0" shapeId="0">
      <text>
        <r>
          <rPr>
            <b/>
            <sz val="9"/>
            <color indexed="81"/>
            <rFont val="Tahoma"/>
            <family val="2"/>
          </rPr>
          <t>Author:</t>
        </r>
        <r>
          <rPr>
            <sz val="9"/>
            <color indexed="81"/>
            <rFont val="Tahoma"/>
            <family val="2"/>
          </rPr>
          <t xml:space="preserve">
Not implemented yet.  If there are multiple vessels used do we just use the one for the first cruise leg in the cruise naming convention? </t>
        </r>
      </text>
    </comment>
    <comment ref="E28" authorId="0" shapeId="0">
      <text>
        <r>
          <rPr>
            <b/>
            <sz val="9"/>
            <color indexed="81"/>
            <rFont val="Tahoma"/>
            <family val="2"/>
          </rPr>
          <t>Author:</t>
        </r>
        <r>
          <rPr>
            <sz val="9"/>
            <color indexed="81"/>
            <rFont val="Tahoma"/>
            <family val="2"/>
          </rPr>
          <t xml:space="preserve">
Not implemented yet</t>
        </r>
      </text>
    </comment>
    <comment ref="D29" authorId="0" shapeId="0">
      <text>
        <r>
          <rPr>
            <b/>
            <sz val="9"/>
            <color indexed="81"/>
            <rFont val="Tahoma"/>
            <family val="2"/>
          </rPr>
          <t>Author:</t>
        </r>
        <r>
          <rPr>
            <sz val="9"/>
            <color indexed="81"/>
            <rFont val="Tahoma"/>
            <family val="2"/>
          </rPr>
          <t xml:space="preserve">
Determine if these are feasible to implement as QA criteria</t>
        </r>
      </text>
    </comment>
    <comment ref="D30" authorId="0" shapeId="0">
      <text>
        <r>
          <rPr>
            <b/>
            <sz val="9"/>
            <color indexed="81"/>
            <rFont val="Tahoma"/>
            <family val="2"/>
          </rPr>
          <t>Author:</t>
        </r>
        <r>
          <rPr>
            <sz val="9"/>
            <color indexed="81"/>
            <rFont val="Tahoma"/>
            <family val="2"/>
          </rPr>
          <t xml:space="preserve">
Determine if these are feasible to implement as QA criteria</t>
        </r>
      </text>
    </comment>
    <comment ref="D32" authorId="0" shapeId="0">
      <text>
        <r>
          <rPr>
            <b/>
            <sz val="9"/>
            <color indexed="81"/>
            <rFont val="Tahoma"/>
            <family val="2"/>
          </rPr>
          <t>Author:</t>
        </r>
        <r>
          <rPr>
            <sz val="9"/>
            <color indexed="81"/>
            <rFont val="Tahoma"/>
            <family val="2"/>
          </rPr>
          <t xml:space="preserve">
Determine if these are feasible to implement as QA criteria</t>
        </r>
      </text>
    </comment>
    <comment ref="D33" authorId="0" shapeId="0">
      <text>
        <r>
          <rPr>
            <b/>
            <sz val="9"/>
            <color indexed="81"/>
            <rFont val="Tahoma"/>
            <family val="2"/>
          </rPr>
          <t>Author:</t>
        </r>
        <r>
          <rPr>
            <sz val="9"/>
            <color indexed="81"/>
            <rFont val="Tahoma"/>
            <family val="2"/>
          </rPr>
          <t xml:space="preserve">
Determine if these are feasible to implement as QA criteria</t>
        </r>
      </text>
    </comment>
    <comment ref="E49" authorId="0" shapeId="0">
      <text>
        <r>
          <rPr>
            <b/>
            <sz val="9"/>
            <color indexed="81"/>
            <rFont val="Tahoma"/>
            <family val="2"/>
          </rPr>
          <t>Author:</t>
        </r>
        <r>
          <rPr>
            <sz val="9"/>
            <color indexed="81"/>
            <rFont val="Tahoma"/>
            <family val="2"/>
          </rPr>
          <t xml:space="preserve">
Not implemented yet</t>
        </r>
      </text>
    </comment>
    <comment ref="E51" authorId="0" shapeId="0">
      <text>
        <r>
          <rPr>
            <b/>
            <sz val="9"/>
            <color indexed="81"/>
            <rFont val="Tahoma"/>
            <family val="2"/>
          </rPr>
          <t>Author:</t>
        </r>
        <r>
          <rPr>
            <sz val="9"/>
            <color indexed="81"/>
            <rFont val="Tahoma"/>
            <family val="2"/>
          </rPr>
          <t xml:space="preserve">
Not implemented yet</t>
        </r>
      </text>
    </comment>
    <comment ref="E52" authorId="0" shapeId="0">
      <text>
        <r>
          <rPr>
            <b/>
            <sz val="9"/>
            <color indexed="81"/>
            <rFont val="Tahoma"/>
            <family val="2"/>
          </rPr>
          <t>Author:</t>
        </r>
        <r>
          <rPr>
            <sz val="9"/>
            <color indexed="81"/>
            <rFont val="Tahoma"/>
            <family val="2"/>
          </rPr>
          <t xml:space="preserve">
Not implemented yet</t>
        </r>
      </text>
    </comment>
    <comment ref="A57" authorId="0" shapeId="0">
      <text>
        <r>
          <rPr>
            <b/>
            <sz val="9"/>
            <color indexed="81"/>
            <rFont val="Tahoma"/>
            <family val="2"/>
          </rPr>
          <t>Author:</t>
        </r>
        <r>
          <rPr>
            <sz val="9"/>
            <color indexed="81"/>
            <rFont val="Tahoma"/>
            <family val="2"/>
          </rPr>
          <t xml:space="preserve">
Redundant</t>
        </r>
      </text>
    </comment>
  </commentList>
</comments>
</file>

<file path=xl/sharedStrings.xml><?xml version="1.0" encoding="utf-8"?>
<sst xmlns="http://schemas.openxmlformats.org/spreadsheetml/2006/main" count="697" uniqueCount="293">
  <si>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</si>
  <si>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</si>
  <si>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</si>
  <si>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</si>
  <si>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</si>
  <si>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</si>
  <si>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</si>
  <si>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</si>
  <si>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</si>
  <si>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</si>
  <si>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</si>
  <si>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</si>
  <si>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</si>
  <si>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</si>
  <si>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N/A</t>
  </si>
  <si>
    <t>Rule Description</t>
  </si>
  <si>
    <t>Cruise DB</t>
  </si>
  <si>
    <t>Data QC</t>
  </si>
  <si>
    <t>Cruise Leg Year Policy</t>
  </si>
  <si>
    <t>Cruise leg year is determined by the calendar year of the cruise leg departure date</t>
  </si>
  <si>
    <t>Validation Issue Categories</t>
  </si>
  <si>
    <t>Invalid Cruise Name</t>
  </si>
  <si>
    <t>Invalid Cruise Name Ship</t>
  </si>
  <si>
    <t>CRDMA</t>
  </si>
  <si>
    <t>QC Validation Issue Authentication</t>
  </si>
  <si>
    <t>Validation Issue Annotation Policy</t>
  </si>
  <si>
    <t>Participant Authorization</t>
  </si>
  <si>
    <t>Chief Scientist Authorization</t>
  </si>
  <si>
    <t>Any authorized user that has been defined as a cruise participant for any cruise can update their participant information and update their information for a given cruise (e.g. upload signed conduct form, virus scan results, etc.)</t>
  </si>
  <si>
    <t>Any authorized user that has been defined as a chief scientist for any cruise can update the corresponding cruises' information as well associated data set information</t>
  </si>
  <si>
    <t>Division Data Manager Authorization</t>
  </si>
  <si>
    <t xml:space="preserve">Any authorized user that has the Data Manager role can add/edit/delete any cruise database records related to a cruise that the Data Manager's division was responsible for </t>
  </si>
  <si>
    <t>Error</t>
  </si>
  <si>
    <t>Data Auditing</t>
  </si>
  <si>
    <t>All cruise data tables defined in the database have standard auditing fields implemented and corresponding insert and update trigger actions to define the user that created the record and the user that most recently modified the record with a corresponding timestamp</t>
  </si>
  <si>
    <t>Data Change History Tracking</t>
  </si>
  <si>
    <t>All cruise data tables defined in the cruise database that have auditing fields implemented have the Data History Tracking Package enabled to track all insert/update/delete actions performed</t>
  </si>
  <si>
    <t>DVM Execution</t>
  </si>
  <si>
    <t>Participant Requirement Expiration</t>
  </si>
  <si>
    <t>Invalid Participant Requirement for Specific Cruise</t>
  </si>
  <si>
    <t>The participant requirements (e.g. TB screening, conduct form, etc.) are evaluated based on the cruises they are assigned to and must be valid the entire span of the cruise leg(s) they are assigned to in order to be eligible</t>
  </si>
  <si>
    <t>Cruise Participant requirements can be defined in the database with a corresponding expiration period, once the expiration period has been reached from the previous renewal/fulfillment the requirements must be fulfilled again in order to be eligible to sail for a given cruise leg.</t>
  </si>
  <si>
    <t>Cruise is too long (DAS based on start and end dates) &gt; 120 days</t>
  </si>
  <si>
    <t>Cruise is too long (based on the cruise start and end dates even if the leg DAS is not over the threshold) &gt; 160 days</t>
  </si>
  <si>
    <t>Invalid Copied Cruise Name</t>
  </si>
  <si>
    <t>The Cruise Name contains "(copy)" which indicates it was created using the "Deep Copy" feature and should be renamed</t>
  </si>
  <si>
    <t>Invalid Cruise Days at Sea</t>
  </si>
  <si>
    <t>Invalid Cruise Length</t>
  </si>
  <si>
    <t>Missing Cruise Primary Survey Category</t>
  </si>
  <si>
    <t>The Cruise does not have a Primary Survey Category defined for it</t>
  </si>
  <si>
    <t>Missing Standard Survey Name</t>
  </si>
  <si>
    <t>Both the Cruise Standard Survey Name fields were not populated, one or the other must be specified</t>
  </si>
  <si>
    <t>Invalid Copied Leg Alias Name</t>
  </si>
  <si>
    <t>The Leg Alias Name contains "(copy)" which indicates it was created using the "Deep Copy" feature and should be renamed</t>
  </si>
  <si>
    <t>Cruise Leg Overlap</t>
  </si>
  <si>
    <t>Two cruise legs that are associated with the same cruise have overlapping start/end dates, two legs for the same cruise cannot occur concurrently</t>
  </si>
  <si>
    <t>Vessel Leg Overlap</t>
  </si>
  <si>
    <t>Two cruise legs that are associated with the same vessel have overlapping start/end dates, two legs for the same vessel cannot occur concurrently</t>
  </si>
  <si>
    <t>Leg is too long (DAS based on start and end dates) &gt; 30 days</t>
  </si>
  <si>
    <t>Invalid Copied Leg Name</t>
  </si>
  <si>
    <t>The Leg Name contains "(copy)" which indicates it was created using the "Deep Copy" feature and should be renamed</t>
  </si>
  <si>
    <t>Invalid Leg Dates</t>
  </si>
  <si>
    <t>The Leg's Start Date occurs after the End Date</t>
  </si>
  <si>
    <t>Invalid Leg Days at Sea</t>
  </si>
  <si>
    <t>Leg is too long (DAS based on start and end dates) &gt; 90 days</t>
  </si>
  <si>
    <t>Missing Leg Gear</t>
  </si>
  <si>
    <t>The Leg does not have any gear defined for it</t>
  </si>
  <si>
    <t xml:space="preserve">ICAM authentication and custom authorization are required to view/annotate validation issues in the application </t>
  </si>
  <si>
    <t>Warning</t>
  </si>
  <si>
    <t>Mismatched Cruise Name and Fiscal Year</t>
  </si>
  <si>
    <t>The cruise name follows the naming convention {SN}-{YR}-{##} but {YR} does not match the Cruise Fiscal Year based on the first leg's start date</t>
  </si>
  <si>
    <t>The cruise name follows the naming convention {SN}-{YR}-{##} but {SN} is not a valid NOAA ship name abbreviation (e.g. SE, HA)</t>
  </si>
  <si>
    <t>The cruise name does not follow the naming convention {SN}-{YR}-{##} where {SN} is a valid abbreviation for a NOAA ship name, {YR} is a two digit year with a leading zero, and {##} is a sequential number with a leading zero</t>
  </si>
  <si>
    <t>Unusually High Cruise Days at Sea</t>
  </si>
  <si>
    <t>Unusually High Cruise Length</t>
  </si>
  <si>
    <t>Unusually High Leg Days at Sea</t>
  </si>
  <si>
    <t>Data QA: Invalid Cruise Name</t>
  </si>
  <si>
    <t>Data QA: Invalid Copied Cruise Name</t>
  </si>
  <si>
    <t>Data QA: Missing Cruise Primary Survey Category</t>
  </si>
  <si>
    <t>Data QA: Missing Standard Survey Name</t>
  </si>
  <si>
    <t>Data QA: Invalid Copied Leg Alias Name</t>
  </si>
  <si>
    <t>Data QA: Cruise Leg Overlap</t>
  </si>
  <si>
    <t>Data QA: Vessel Leg Overlap</t>
  </si>
  <si>
    <t>Data QA: Unusually High Leg Days at Sea</t>
  </si>
  <si>
    <t>Data QA: Invalid Copied Leg Name</t>
  </si>
  <si>
    <t>Data QA: Invalid Leg Dates</t>
  </si>
  <si>
    <t>Data QA: Invalid Leg Days at Sea</t>
  </si>
  <si>
    <t>Data QA: Missing Leg Gear</t>
  </si>
  <si>
    <t>Data QA: Unique Leg Alias Name</t>
  </si>
  <si>
    <t>The Leg Alias already exists</t>
  </si>
  <si>
    <t>Data QA</t>
  </si>
  <si>
    <r>
      <t xml:space="preserve">Any authorized user can annotate a Data Validation Module issue using the Cruise QC Validation Issues page by specifying an Issue Resolution Type from the drop down and optionally defining a note.  Multiple validation issues can be annotated at the same time.  </t>
    </r>
    <r>
      <rPr>
        <b/>
        <sz val="11"/>
        <color theme="1"/>
        <rFont val="Calibri"/>
        <family val="2"/>
        <scheme val="minor"/>
      </rPr>
      <t>Not implemented yet: Division Data Managers can annotate issues for cruises their division is responsible for, participants can annotate issues for cruises they were Chief Scientist for, and the Admin Data Manager can annotate issues for all cruises</t>
    </r>
  </si>
  <si>
    <t>In Port Activity Leg Attribution</t>
  </si>
  <si>
    <t>Validation Errors</t>
  </si>
  <si>
    <t>Validation Warnings</t>
  </si>
  <si>
    <t>A Validation Error indicates that the associated parent table (e.g. Cruise) or an associated record (e.g. Cruise Leg Gear) is invalid</t>
  </si>
  <si>
    <t>A Validation Warning indicates that the associated parent table (e.g. Cruise) or an associated record (e.g. Cruise Leg Gear) have a value or set of values that are not typical but acceptable</t>
  </si>
  <si>
    <t>Valid Cruise Policy</t>
  </si>
  <si>
    <t>Validation Issue Display Policy</t>
  </si>
  <si>
    <t>When work is performed (e.g. surveys, instrument deployments/recoveries, etc.) during the in port following a cruise leg the work is not attributed to either the preceding or subsequent cruise legs.  The activities are associated with a shore based mission</t>
  </si>
  <si>
    <t>Active Validation Errors are displayed in light red, Active Warnings are displayed in light orange, and Annotated Errors and Warnings are displayed in light green</t>
  </si>
  <si>
    <t>Validation Issue Record Policy</t>
  </si>
  <si>
    <t>QC Validation Issues can't be inserted or updated using the CRDMA since they are generated by the DVM</t>
  </si>
  <si>
    <t>DVM Reports</t>
  </si>
  <si>
    <t>The Data Validation Module (DVM) generates Validation Issue reports that can be reviewed for resolution or annotated</t>
  </si>
  <si>
    <t>Validation Issue Application Link Policy</t>
  </si>
  <si>
    <t>Error Code (if applicable)</t>
  </si>
  <si>
    <t>The DVM failed to execute on the specified Cruise</t>
  </si>
  <si>
    <t>Deep Copy - Not Validated</t>
  </si>
  <si>
    <t>Deep Copy - Leg Attributes Not Copied</t>
  </si>
  <si>
    <t>Deep Copy - Cruise Attributes Not Copied</t>
  </si>
  <si>
    <t>Deep Copy - Cruise Not Copied</t>
  </si>
  <si>
    <t>Deep Copy - Cruise Leg Not Copied</t>
  </si>
  <si>
    <t>The Cruise could not be copied successfully</t>
  </si>
  <si>
    <t>A Cruise Leg could not be copied successfully to the new Cruise</t>
  </si>
  <si>
    <t>The Cruise attributes could not be copied to the new Cruise</t>
  </si>
  <si>
    <t>A Cruise Leg's attributes could not be copied to the new Cruise</t>
  </si>
  <si>
    <t>Deep Copy - General Processing Error</t>
  </si>
  <si>
    <t>The Deep Copy was not successfully processed on the specified cruise</t>
  </si>
  <si>
    <t>Deep Copy - Cruise/Leg Attribute Processing Error</t>
  </si>
  <si>
    <t>The Cruise/Leg could not have its attributes copied to the new Cruise</t>
  </si>
  <si>
    <t>Deep Copy - Leg Alias Exists</t>
  </si>
  <si>
    <t>The generated Leg alias name already exists</t>
  </si>
  <si>
    <t>Deep Copy - Leg Alias Error</t>
  </si>
  <si>
    <t>The Leg alias could not be copied</t>
  </si>
  <si>
    <t>Delete Leg Overlap - Required Parameters are Blank</t>
  </si>
  <si>
    <t>Delete Leg Overlap - DVM Execution Failure</t>
  </si>
  <si>
    <t>Delete Leg Overlap - Cruise Leg Child Record Exists</t>
  </si>
  <si>
    <t>Batch DVM - Processing Error</t>
  </si>
  <si>
    <t>The Batch DVM procedure did not complete successfully</t>
  </si>
  <si>
    <t>Cruise DVM - Processing Error</t>
  </si>
  <si>
    <t>The Cruise DVM procedure did not complete successfully</t>
  </si>
  <si>
    <t>Cruise DVM Overlap - Processing Error</t>
  </si>
  <si>
    <t>The Cruise DVM Overlap procedure did not complete successfully</t>
  </si>
  <si>
    <t>CCD Custom DVM Errors</t>
  </si>
  <si>
    <t>CCD PKG Errors</t>
  </si>
  <si>
    <t>The newly copied Cruise could not be validated using the DVM</t>
  </si>
  <si>
    <t>Deep Copy - Required Parameters are Blank</t>
  </si>
  <si>
    <t>Cruise DVM - Required Parameters are Blank</t>
  </si>
  <si>
    <t>The Cruise DVM procedure was executed for a specified Cruise that does not exist</t>
  </si>
  <si>
    <t>Cruise DVM Overlap - Required Parameters are Blank</t>
  </si>
  <si>
    <t>The Cruise DVM Overlap procedure was executed for a Cruise that does not exist</t>
  </si>
  <si>
    <t>The Cruise DVM procedure was executed without the required parameters</t>
  </si>
  <si>
    <t>The Cruise DVM Overlap procedure was executed without the required parameters</t>
  </si>
  <si>
    <t>Test Case Exists? (if applicable)</t>
  </si>
  <si>
    <t>yes</t>
  </si>
  <si>
    <t>no</t>
  </si>
  <si>
    <t>Cruise DVM - Invalid Cruise Specified</t>
  </si>
  <si>
    <t>Deep Copy - Invalid Cruise Specified</t>
  </si>
  <si>
    <t>Cruise DVM Overlap - Invalid Cruise Specified</t>
  </si>
  <si>
    <t>Delete Leg Overlap - Invalid Cruise Leg Specified</t>
  </si>
  <si>
    <t>The specified Cruise does not exist</t>
  </si>
  <si>
    <t>The specified Cruise Leg does not exist</t>
  </si>
  <si>
    <t>The Cruise Deep Copy procedure was executed without the required parameters</t>
  </si>
  <si>
    <t>The Delete Leg Overlap procedure was executed without the required parameters</t>
  </si>
  <si>
    <t>Delete Leg Overlap - Processing Error</t>
  </si>
  <si>
    <t>The Delete Leg Overlap procedure did not complete successfully</t>
  </si>
  <si>
    <t>DVM Cruise Leg Insertion</t>
  </si>
  <si>
    <t>DVM Cruise Leg Updates</t>
  </si>
  <si>
    <t>DVM Cruise Leg Deletions</t>
  </si>
  <si>
    <t>Automated Cruise Data Validation Policy</t>
  </si>
  <si>
    <t>Automated Cruise Leg Update Data Validation Policy</t>
  </si>
  <si>
    <t>Automated Cruise Leg Deletion Data Validation Policy</t>
  </si>
  <si>
    <t>Automated Cruise Leg Insertion Data Validation Policy</t>
  </si>
  <si>
    <t>DVM Cruise Deletions</t>
  </si>
  <si>
    <t>DVM Cruise Insertions/Updates</t>
  </si>
  <si>
    <t>Automated Cruise Deletion Data Validation Policy</t>
  </si>
  <si>
    <t>Data QA: Cruise Deletion</t>
  </si>
  <si>
    <t>Data QA: Cruise Leg Deletion</t>
  </si>
  <si>
    <t>The Cruise has one or more associated records</t>
  </si>
  <si>
    <t>The Cruise Leg has one or more associated records</t>
  </si>
  <si>
    <t>Rule Name w/ ID</t>
  </si>
  <si>
    <t>Delete Cruise - Required Parameters are Blank</t>
  </si>
  <si>
    <t>Delete Cruise - Processing Error</t>
  </si>
  <si>
    <t>The Delete Cruise DVM procedure was executed without the required parameters</t>
  </si>
  <si>
    <t>The Delete Cruise DVM procedure did not complete successfully</t>
  </si>
  <si>
    <t>Delete Cruise - Invalid Cruise Specified</t>
  </si>
  <si>
    <t>The Delete Cruise DVM procedure was executed for a specified Cruise that does not exist</t>
  </si>
  <si>
    <t>Delete Cruise - Cruise Child Record Exists</t>
  </si>
  <si>
    <t>There were one or more child records for the specified Cruise, these must be deleted before you can delete the Cruise</t>
  </si>
  <si>
    <t>There were one or more child records for the specified Cruise Leg, these must be deleted before you can delete the Cruise Leg</t>
  </si>
  <si>
    <t>Pre Update Leg - Required Parameters are Blank</t>
  </si>
  <si>
    <t>Pre Update Leg - Processing Error</t>
  </si>
  <si>
    <t>Pre Update Leg - Invalid Cruise Specified</t>
  </si>
  <si>
    <t>Post Update Leg - Required Parameters are Blank</t>
  </si>
  <si>
    <t>Post Update Leg - Processing Error</t>
  </si>
  <si>
    <t>Post Update Leg - Invalid Cruise Specified</t>
  </si>
  <si>
    <t>The Pre Update Leg DVM procedure was executed without the required parameters</t>
  </si>
  <si>
    <t>The Pre Update Leg DVM procedure did not complete successfully</t>
  </si>
  <si>
    <t>The Pre Update Leg DVM procedure was executed for a specified Cruise that does not exist</t>
  </si>
  <si>
    <t>The Post Update Leg DVM procedure was executed without the required parameters</t>
  </si>
  <si>
    <t>The Post Update Leg DVM procedure did not complete successfully</t>
  </si>
  <si>
    <t>The Post Update Leg DVM procedure was executed for a specified Cruise that does not exist</t>
  </si>
  <si>
    <t>The Post Update Leg DVM procedure could not be processed for the updated Cruise</t>
  </si>
  <si>
    <t>The Post Update Leg DVM procedure could not be processed for an overlapping Cruise</t>
  </si>
  <si>
    <t>Post Update Leg - DVM failed on Updated Cruise</t>
  </si>
  <si>
    <t>Post Update Leg - DVM failed on Overlapping Cruise</t>
  </si>
  <si>
    <t>Copy Cruise Leg</t>
  </si>
  <si>
    <t>Copy Cruise</t>
  </si>
  <si>
    <t>Deep Copy Cruise</t>
  </si>
  <si>
    <t>Deep Copy - Cruise Name Policy</t>
  </si>
  <si>
    <t>Deep Copy - Cruise Leg Name Policy</t>
  </si>
  <si>
    <t>Deep Copy - Cruise Leg Alias Policy</t>
  </si>
  <si>
    <t>Deep Copy - Cruise Attribute Policy</t>
  </si>
  <si>
    <t>Deep Copy - Cruise Leg Attribute Policy</t>
  </si>
  <si>
    <t>The CRDMA provides a method for "copying" a given Cruise which opens the View/Edit Cruise page with the specified Cruise's values and associated attributes so they can be modified and saved to streamline the process of creating new similar Cruises</t>
  </si>
  <si>
    <t>The CRDMA provides a method for "copying" a given Cruise Leg which opens the View/Edit Cruise page for the associated Cruise with the specified Cruise Leg's values and associated attributes so they can be modified and saved to streamline the process of creating new similar Cruise Legs for an existing Cruise</t>
  </si>
  <si>
    <t>When a given Cruise is copied the new Cruise Name has "(copy)" appended to it</t>
  </si>
  <si>
    <t>When a given Cruise is copied the corresponding new Cruise Leg Name(s) have "(copy)" appended to them</t>
  </si>
  <si>
    <t>When a given Cruise is copied the corresponding new Cruise Leg Alias Name(s) have "(copy)" appended to them</t>
  </si>
  <si>
    <t>When a given Cruise is copied all associated Cruise attributes are defined on the new Cruise</t>
  </si>
  <si>
    <t>When a given Cruise is copied all associated Cruise Leg attributes are defined on the new Cruise Leg(s)</t>
  </si>
  <si>
    <t>CCD Oracle PKG</t>
  </si>
  <si>
    <t>Deep Copy - Transaction Policy</t>
  </si>
  <si>
    <t>If there is a PL/SQL error during the Deep Copy processing the database transaction will be rolled back to the point before the Deep Copy was attempted</t>
  </si>
  <si>
    <t>CCD Custom DVM</t>
  </si>
  <si>
    <t>Deep Copy - Functionality</t>
  </si>
  <si>
    <t>The CDVM CCD_DVM_PKG.BATCH_EXEC_DVM_CRUISE_SP procedure can be executed to execute the DVM on all Cruise records to validate the Cruise data so any QC issues can be resolved before using the data for reporting, submissions, etc.</t>
  </si>
  <si>
    <t>CDVM Execution</t>
  </si>
  <si>
    <t>CDVM Cruise Leg Insertion</t>
  </si>
  <si>
    <t>CDVM Cruise Leg Pre Update</t>
  </si>
  <si>
    <t>CDVM Cruise Leg Post Update</t>
  </si>
  <si>
    <t>CDVM Cruise Leg Deletions</t>
  </si>
  <si>
    <t>CDVM Cruise Insertions/Updates</t>
  </si>
  <si>
    <t>CDVM Cruise Deletions</t>
  </si>
  <si>
    <t>CDVM Execution (Return Code)</t>
  </si>
  <si>
    <t>Missing Cruise Legs</t>
  </si>
  <si>
    <t>The Cruise does not have any associated Legs</t>
  </si>
  <si>
    <t>Unusually Long In Port Between Legs</t>
  </si>
  <si>
    <t>Invalid In Port Between Legs</t>
  </si>
  <si>
    <t>The number of days for the InPort is unusually long ( &gt; 7 days)</t>
  </si>
  <si>
    <t>The number of days for the InPort is invalid ( &gt; 14 days)</t>
  </si>
  <si>
    <t>Cruise is too long (DAS based on start and end dates) &gt; 160 days</t>
  </si>
  <si>
    <t>Cruise is too long (based on the cruise start and end dates even if the leg DAS is not over the threshold) &gt; 200 days</t>
  </si>
  <si>
    <t>Leg is too long (DAS based on start and end dates) &gt; 45 days</t>
  </si>
  <si>
    <t>The "Inspect" link on the QC Validation Reports will forward the user to the View/Edit Cruise or Cruise Leg page based on which record needs to be inspected to resolve the given validation issue</t>
  </si>
  <si>
    <t>Data Write Authorization</t>
  </si>
  <si>
    <t>Data Administrator Authorization</t>
  </si>
  <si>
    <t>Data Readonly Authorization</t>
  </si>
  <si>
    <t>Development Server Configuration</t>
  </si>
  <si>
    <t>The development APEX server hostname is defined in the Centralized Configuration Module's table (CC_CONFIG_OPTIONS) with the following values:
             -   OPTION_NAME: DEV_HOSTNAME
             -   OPTION_VALUE: the hostname for the development APEX server (e.g. picmidd.nmfs.local)</t>
  </si>
  <si>
    <t>Test Server Configuration</t>
  </si>
  <si>
    <t>The test APEX server hostname is defined in the Centralized Configuration Module's table (CC_CONFIG_OPTIONS) with the following values:
             -   OPTION_NAME: TEST_HOSTNAME
             -   OPTION_VALUE: the hostname for the development APEX server (e.g. picmidt.nmfs.local)</t>
  </si>
  <si>
    <t>CCD DMA App Code</t>
  </si>
  <si>
    <t>The Application code for the CCD DMA is defined in the Centralized Configuration Module's table (CC_CONFIG_OPTIONS) with the following values:
            -   OPTION_NAME: CAS_APP_CODE
            -   OPTION_VALUE: AUTH_APPS.APP_CODE value for the corresponding Centralized Authorization System enabled application defined in the AUTH_APP.APP_CODE field (CCD)</t>
  </si>
  <si>
    <t>Any authorized user that has the Readonly role is a Data Readonly User and can view any CCD record.  This is defined in the Centralized Configuration Module's table (CC_CONFIG_OPTIONS) with the following values:
            -   OPTION_NAME: CAS_READ_ROLE
            -   AUTH_APP_GROUPS.APP_GROUP_CODE value for the corresponding Centralized Authorization System enabled application's readonly role defined in the AUTH_APP_GROUPS.APP_GROUP_CODE field (CCD READ)</t>
  </si>
  <si>
    <t>Any authorized user that has the Administrator role is a Data Administrator User and can perform any actions within the CRDMA.  This is defined in the Centralized Configuration Module's table (CC_CONFIG_OPTIONS) with the following values:
            -   OPTION_NAME: CAS_ADMIN_ROLE
            -   AUTH_APP_GROUPS.APP_GROUP_CODE value for the corresponding Centralized Authorization System enabled application's administrator role defined in the AUTH_APP_GROUPS.APP_GROUP_CODE field (CCD ADMIN)</t>
  </si>
  <si>
    <t>Cruise Name to Cruise ID - Function</t>
  </si>
  <si>
    <t>Append Reference Preset Options - Function</t>
  </si>
  <si>
    <t>Leg Alias to Cruise Leg ID - Function</t>
  </si>
  <si>
    <t>This function accepts a list of colon-delimited integers (P_DELIM_VALUES) representing the primary key values of the given reference table preset options. The P_OPTS_QUERY is the query for the primary key values for the given options query with a primary key parameter that will be used with the defined primary key value (P_PK_VAL) when executing the query to return the associated primary key values. The return value will be the colon-delimited string that contains any additional primary key values that were returned by the P_OPTS_QUERY.  This function is used to implement the option presets functionality in the View/Edit Cruise and View/Edit Cruise Legs pages.</t>
  </si>
  <si>
    <t>This function accepts a P_CRUISE_NAME value and returns the CRUISE_ID value for the CCD_CRUISES record that has a CRUISE_NAME value that matches the P_CRUISE_NAME value. This function is used to translate a given Cruise Name to the corresponding numeric primary key ID value</t>
  </si>
  <si>
    <t>This function accepts a P_LEG_ALIAS value and returns the CRUISE_LEG_ID value for the CCD_CRUISE_LEGS record that has a corresponding CCD_LEG_ALIASES record with a LEG_ALIAS_NAME or CCD_CRUISE_LEGS.LEG_NAME value that matches the P_LEG_ALIAS value. This function is used to translate a given Leg Name value to the corresponding numeric primary key ID value</t>
  </si>
  <si>
    <t>PARR Tools Database Integration</t>
  </si>
  <si>
    <t>Any authorized user that has the Read/Write role is a Data Read/Write User and can manage any CCD record except for Reference List Management Pages.  This is defined in the Centralized Configuration Module's table (CC_CONFIG_OPTIONS) with the following values:
            -   OPTION_NAME: CAS_WRITE_ROLE
            -   AUTH_APP_GROUPS.APP_GROUP_CODE value for the corresponding Centralized Authorization System enabled application's read/write role defined in the AUTH_APP_GROUPS.APP_GROUP_CODE field (CCD WRITE)</t>
  </si>
  <si>
    <t>Database Administrator Role</t>
  </si>
  <si>
    <t>Database Read/Write Role</t>
  </si>
  <si>
    <t>Database Readonly Role</t>
  </si>
  <si>
    <t>Database CRDMA Role</t>
  </si>
  <si>
    <t>The CCD_ADMIN_ROLE is defined in the database and provides read/write access to all tables, execute access on all packages, and read access on all views</t>
  </si>
  <si>
    <t>The CCD_ADMIN_ROLE is defined in the database and provides read/write access to all tables, and read access on all views</t>
  </si>
  <si>
    <t>The CCD_ADMIN_ROLE is defined in the database and provides readonly access to all tables and views</t>
  </si>
  <si>
    <t>The CCD_APP_ROLE is defined in the database and provides only the required object permissions used directly in the CRDMA</t>
  </si>
  <si>
    <t>The CCD_INTEG_ROLE is defined in the database and provides object privileges for any database schema that integrates the CCD.  Since there are additional privileges that are not allowed to be defined in roles additional object privileges are required to integrate the CCD</t>
  </si>
  <si>
    <t>Database Integration Role</t>
  </si>
  <si>
    <t>Data Set Status Display</t>
  </si>
  <si>
    <t>When a given data set (CCD_DATA_SETS) record is displayed in a readonly report it is displayed with a colored circle based on the corresponding CCD_DATA_SET_STATUS.STATUS_COLOR value defined for the data set status with a title/alt text to indicate the status name of the given data set</t>
  </si>
  <si>
    <t>Database Logging Module Configuration</t>
  </si>
  <si>
    <t>Setting the Database Logging Module data system status configuration option will allow or prevent debugging messages from being inserted into the database.  This is defined in the Centralized Configuration Module's table (CC_CONFIG_OPTIONS) with the following values:
            -   OPTION_NAME: DLM_SYSTEM_STATUS
            - (for production systems) OPTION_VALUE: PROD
                - This will prevent debugging messages from being logged in the database
            - (for development or test systems) OPTION_VALUE: DEBUG
                - This will allow debugging messages from being logged in the database</t>
  </si>
  <si>
    <t>Update Filter Shuttle Options - Procedure</t>
  </si>
  <si>
    <t>Generate Filter Options Query - Function</t>
  </si>
  <si>
    <t>The CCD_CRUISE_PKG.GEN_FIL_OPTION_QUERY_FN package function generates a parameterized query for APEX shuttle options based on a main query (P_MAIN_QUERY), query fragment (P_FRAG_QUERY) and a colon-delimited list of primary key values for the options (P_INCL_OPTION_IDS).  This function is used directly in pages 220 and 230 of the CRDMA to generate queries for multiple reference tables</t>
  </si>
  <si>
    <t>Update Filter Shuttle Options - Required Parameters are Blank</t>
  </si>
  <si>
    <t>Update Filter Shuttle Options - General Processing Error</t>
  </si>
  <si>
    <t>Generate Filter Options Query - Required Parameters are Blank</t>
  </si>
  <si>
    <t>Generate Filter Options Query - General Processing Error</t>
  </si>
  <si>
    <t>The Update Filter Shuttle Options procedure was executed without the required parameters</t>
  </si>
  <si>
    <t>The Generate Filter Options Query function was executed without the required parameters</t>
  </si>
  <si>
    <t>The Generate Filter Options Query function was not successfully processed on the specified reference table</t>
  </si>
  <si>
    <t>The Update Filter Shuttle Options procedure was not successfully processed on the specified reference table</t>
  </si>
  <si>
    <t>Batch Process All Cruises CDVM</t>
  </si>
  <si>
    <t>Batch Process Cruise Fiscal Year CDVM</t>
  </si>
  <si>
    <t>The CDVM CCD_DVM_PKG.BATCH_EXEC_DVM_CRUISE_FY_SP procedure can be executed to execute the DVM on all Cruise records for a specified fiscal year to validate the Cruise data so any QC issues can be resolved before using the data for reporting, submissions, etc.</t>
  </si>
  <si>
    <t>The CDVM CCD_DVM_PKG.BATCH_EXEC_DVM_CRUISE_YR_SP procedure can be executed to execute the DVM on all Cruise records for a specified calendar year to validate the Cruise data so any QC issues can be resolved before using the data for reporting, submissions, etc.</t>
  </si>
  <si>
    <t>Batch Process Cruise Calendar Year CDVM</t>
  </si>
  <si>
    <t>Batch Process Cruise Fiscal Year CDVM - Required Parameters are Blank</t>
  </si>
  <si>
    <t>Batch Process Cruise Calendar Year CDVM - Required Parameters are Blank</t>
  </si>
  <si>
    <t>The Batch Process Cruise Fiscal Year CDVM procedure was executed without the required parameters</t>
  </si>
  <si>
    <t>The Batch Process Cruise Calendar Year CDVM procedure was executed without the required parameters</t>
  </si>
  <si>
    <t>Batch Process Cruise Fiscal Year CDVM - Processing Error</t>
  </si>
  <si>
    <t>Batch Process Cruise Calendar Year CDVM - Processing Error</t>
  </si>
  <si>
    <t>The Batch Process Cruise Fiscal Year CDVM procedure could not be processed successfully</t>
  </si>
  <si>
    <t>The Batch Process Cruise Calendar Year CDVM procedure could not be processed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</si>
</sst>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Fill="1"/>
    <xf numFmtId="0" fontId="0" fillId="2" borderId="0" xfId="0" applyFill="1"/>
    <xf numFmtId="0" fontId="0" fillId="0" borderId="0" xfId="0" applyFont="1"/>
    <xf numFmtId="0" fontId="0" fillId="0" borderId="0" xfId="0" applyFont="1" applyAlignment="1">
      <alignment wrapText="1"/>
    </xf>
    <xf numFmtId="0" fontId="0" fillId="0" borderId="0" xfId="0" applyFont="1" applyFill="1" applyAlignment="1">
      <alignment wrapText="1"/>
    </xf>
    <xf numFmtId="0" fontId="0" fillId="2" borderId="0" xfId="0" applyFont="1" applyFill="1"/>
    <xf numFmtId="0" fontId="0" fillId="2" borderId="0" xfId="0" applyFont="1" applyFill="1" applyAlignment="1">
      <alignment wrapText="1"/>
    </xf>
    <xf numFmtId="0" fontId="0"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Fill="1" applyAlignment="1">
      <alignment vertical="top"/>
    </xf>
    <xf numFmtId="0" fontId="3" fillId="0" borderId="0" xfId="0" applyFont="1"/>
    <xf numFmtId="0" fontId="0" fillId="0" borderId="0" xfId="0" applyFill="1" applyAlignment="1">
      <alignment wrapText="1"/>
    </xf>
    <xf numFmtId="0" fontId="0" fillId="3" borderId="0" xfId="0" applyFont="1" applyFill="1" applyAlignment="1">
      <alignment wrapText="1"/>
    </xf>
    <xf numFmtId="0" fontId="4" fillId="3" borderId="0" xfId="0" applyFont="1" applyFill="1" applyAlignment="1">
      <alignment vertical="top"/>
    </xf>
    <xf numFmtId="0" fontId="4" fillId="3" borderId="0" xfId="0" applyFont="1" applyFill="1" applyAlignment="1">
      <alignment vertical="top" wrapText="1"/>
    </xf>
    <xf numFmtId="0" fontId="0" fillId="3" borderId="0" xfId="0" applyFont="1" applyFill="1"/>
    <xf numFmtId="0" fontId="0" fillId="3" borderId="0" xfId="0" applyFill="1"/>
    <xf numFmtId="0" fontId="0" fillId="4" borderId="0" xfId="0" applyFont="1" applyFill="1"/>
    <xf numFmtId="0" fontId="0" fillId="4" borderId="0" xfId="0" applyFont="1" applyFill="1" applyAlignment="1">
      <alignment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72"/>
  <sheetViews>
    <sheetView tabSelected="1" topLeftCell="A128" workbookViewId="0">
      <selection activeCell="D136" sqref="D136"/>
    </sheetView>
  </sheetViews>
  <sheetFormatPr defaultRowHeight="15" x14ac:dyDescent="0.25"/>
  <cols>
    <col min="2" max="2" width="23" bestFit="1" customWidth="1"/>
    <col min="3" max="3" width="21.5703125" customWidth="1"/>
    <col min="4" max="4" width="43.7109375" style="1" customWidth="1"/>
    <col min="5" max="5" width="77" style="1" customWidth="1"/>
    <col min="6" max="6" width="24.42578125" style="1" bestFit="1" customWidth="1"/>
    <col min="7" max="7" width="24.42578125" style="1" customWidth="1"/>
    <col min="8" max="17" width="21.5703125" customWidth="1"/>
    <col min="18" max="18" width="67.5703125" bestFit="1" customWidth="1"/>
  </cols>
  <sheetData>
    <row r="1" spans="1:18" x14ac:dyDescent="0.25">
      <c r="A1" s="13" t="s">
        <v>12</v>
      </c>
      <c r="B1" s="13" t="s">
        <v>11</v>
      </c>
      <c r="C1" s="13" t="s">
        <v>0</v>
      </c>
      <c r="D1" s="13" t="s">
        <v>1</v>
      </c>
      <c r="E1" s="13" t="s">
        <v>15</v>
      </c>
      <c r="F1" s="13" t="s">
        <v>13</v>
      </c>
      <c r="G1" s="13" t="s">
        <v>106</v>
      </c>
      <c r="H1" s="13" t="s">
        <v>2</v>
      </c>
      <c r="I1" s="13" t="s">
        <v>144</v>
      </c>
      <c r="J1" s="13" t="s">
        <v>3</v>
      </c>
      <c r="K1" s="13" t="s">
        <v>4</v>
      </c>
      <c r="L1" s="13" t="s">
        <v>5</v>
      </c>
      <c r="M1" s="13" t="s">
        <v>6</v>
      </c>
      <c r="N1" s="13" t="s">
        <v>7</v>
      </c>
      <c r="O1" s="13" t="s">
        <v>8</v>
      </c>
      <c r="P1" s="13" t="s">
        <v>9</v>
      </c>
      <c r="Q1" s="13" t="s">
        <v>10</v>
      </c>
      <c r="R1" s="13" t="s">
        <v>171</v>
      </c>
    </row>
    <row r="2" spans="1:18" s="2" customFormat="1" ht="45" x14ac:dyDescent="0.25">
      <c r="A2" s="9">
        <v>1</v>
      </c>
      <c r="B2" s="9" t="s">
        <v>16</v>
      </c>
      <c r="C2" s="9" t="str">
        <f>CONCATENATE("CR-DB-", REPT("0", 3-LEN(A2)), A2)</f>
        <v>CR-DB-001</v>
      </c>
      <c r="D2" s="6" t="s">
        <v>97</v>
      </c>
      <c r="E2" s="6" t="str">
        <f>CONCATENATE("Cruises with one or more associated Active Errors (", $C$4, ") are considered invalid and require review, Cruises that only have Annotated Errors (", $C$4, ") or Active/Annotated Warnings (", $C$4, ") are considered valid and can be used for reporting purposes")</f>
        <v>Cruises with one or more associated Active Errors (CR-DB-003) are considered invalid and require review, Cruises that only have Annotated Errors (CR-DB-003) or Active/Annotated Warnings (CR-DB-003) are considered valid and can be used for reporting purposes</v>
      </c>
      <c r="F2" s="6" t="s">
        <v>14</v>
      </c>
      <c r="G2" s="6"/>
      <c r="H2" s="9"/>
      <c r="I2" s="9" t="s">
        <v>14</v>
      </c>
      <c r="J2" s="9"/>
      <c r="K2" s="9"/>
      <c r="L2" s="9"/>
      <c r="M2" s="9"/>
      <c r="N2" s="9"/>
      <c r="O2" s="9"/>
      <c r="P2" s="9"/>
      <c r="Q2" s="9"/>
      <c r="R2" s="2" t="str">
        <f>CONCATENATE(D2, " (", C2, ")")</f>
        <v>Valid Cruise Policy (CR-DB-001)</v>
      </c>
    </row>
    <row r="3" spans="1:18" s="2" customFormat="1" x14ac:dyDescent="0.25">
      <c r="A3" s="9">
        <f>A2+1</f>
        <v>2</v>
      </c>
      <c r="B3" s="9" t="s">
        <v>16</v>
      </c>
      <c r="C3" s="9" t="str">
        <f t="shared" ref="C3:C7" si="0">CONCATENATE("CR-DB-", REPT("0", 3-LEN(A3)), A3)</f>
        <v>CR-DB-002</v>
      </c>
      <c r="D3" s="6" t="s">
        <v>18</v>
      </c>
      <c r="E3" s="6" t="s">
        <v>19</v>
      </c>
      <c r="F3" s="6" t="s">
        <v>14</v>
      </c>
      <c r="G3" s="6"/>
      <c r="H3" s="9"/>
      <c r="I3" s="9" t="s">
        <v>14</v>
      </c>
      <c r="J3" s="9"/>
      <c r="K3" s="9"/>
      <c r="L3" s="9"/>
      <c r="M3" s="9"/>
      <c r="N3" s="9"/>
      <c r="O3" s="9"/>
      <c r="P3" s="9"/>
      <c r="Q3" s="9"/>
      <c r="R3" s="2" t="str">
        <f t="shared" ref="R3:R85" si="1">CONCATENATE(D3, " (", C3, ")")</f>
        <v>Cruise Leg Year Policy (CR-DB-002)</v>
      </c>
    </row>
    <row r="4" spans="1:18" s="2" customFormat="1" ht="75" x14ac:dyDescent="0.25">
      <c r="A4" s="9">
        <f t="shared" ref="A4:A24" si="2">A3+1</f>
        <v>3</v>
      </c>
      <c r="B4" s="9" t="s">
        <v>16</v>
      </c>
      <c r="C4" s="9" t="str">
        <f t="shared" si="0"/>
        <v>CR-DB-003</v>
      </c>
      <c r="D4" s="6" t="s">
        <v>20</v>
      </c>
      <c r="E4" s="6" t="str">
        <f>CONCATENATE("There are four Validation Issue Categories: an Annotated Warning is a Validation Warning (", $C$11, ") has been annotated by choosing an Issue Resolution Type, an Active Warning is a Validation Warning (", $C$11, ") that has not been annotated, an Annotated Error is a Validation Error (", $C$10, ") that has not been annotated by choosing an Issue Resolution Type, and an Active Error is a Validation Error (", $C$10, ") that has not been annotated.")</f>
        <v>There are four Validation Issue Categories: an Annotated Warning is a Validation Warning (CR-DB-010) has been annotated by choosing an Issue Resolution Type, an Active Warning is a Validation Warning (CR-DB-010) that has not been annotated, an Annotated Error is a Validation Error (CR-DB-009) that has not been annotated by choosing an Issue Resolution Type, and an Active Error is a Validation Error (CR-DB-009) that has not been annotated.</v>
      </c>
      <c r="F4" s="6" t="s">
        <v>14</v>
      </c>
      <c r="G4" s="6"/>
      <c r="H4" s="9"/>
      <c r="I4" s="9" t="s">
        <v>14</v>
      </c>
      <c r="J4" s="9"/>
      <c r="K4" s="9"/>
      <c r="L4" s="9"/>
      <c r="M4" s="9"/>
      <c r="N4" s="9"/>
      <c r="O4" s="9"/>
      <c r="P4" s="9"/>
      <c r="Q4" s="9"/>
      <c r="R4" s="2" t="str">
        <f t="shared" si="1"/>
        <v>Validation Issue Categories (CR-DB-003)</v>
      </c>
    </row>
    <row r="5" spans="1:18" s="2" customFormat="1" ht="45" x14ac:dyDescent="0.25">
      <c r="A5" s="9">
        <f t="shared" si="2"/>
        <v>4</v>
      </c>
      <c r="B5" s="9" t="s">
        <v>16</v>
      </c>
      <c r="C5" s="9" t="str">
        <f t="shared" si="0"/>
        <v>CR-DB-004</v>
      </c>
      <c r="D5" s="6" t="s">
        <v>33</v>
      </c>
      <c r="E5" s="6" t="s">
        <v>34</v>
      </c>
      <c r="F5" s="6" t="s">
        <v>14</v>
      </c>
      <c r="G5" s="6"/>
      <c r="H5" s="9"/>
      <c r="I5" s="9" t="s">
        <v>14</v>
      </c>
      <c r="J5" s="9"/>
      <c r="K5" s="9"/>
      <c r="L5" s="9"/>
      <c r="M5" s="9"/>
      <c r="N5" s="9"/>
      <c r="O5" s="9"/>
      <c r="P5" s="9"/>
      <c r="Q5" s="9"/>
      <c r="R5" s="2" t="str">
        <f t="shared" si="1"/>
        <v>Data Auditing (CR-DB-004)</v>
      </c>
    </row>
    <row r="6" spans="1:18" s="2" customFormat="1" ht="45" x14ac:dyDescent="0.25">
      <c r="A6" s="9">
        <f t="shared" si="2"/>
        <v>5</v>
      </c>
      <c r="B6" s="9" t="s">
        <v>16</v>
      </c>
      <c r="C6" s="9" t="str">
        <f t="shared" ref="C6" si="3">CONCATENATE("CR-DB-", REPT("0", 3-LEN(A6)), A6)</f>
        <v>CR-DB-005</v>
      </c>
      <c r="D6" s="6" t="s">
        <v>37</v>
      </c>
      <c r="E6" s="6" t="str">
        <f>CONCATENATE("The Data Validation Module (DVM) can be executed on a given Cruise database record to validate the cruise record and all related child records recursively by executing a procedure in the DVM package (CDVM implementation:  ", $C$113, ")")</f>
        <v>The Data Validation Module (DVM) can be executed on a given Cruise database record to validate the cruise record and all related child records recursively by executing a procedure in the DVM package (CDVM implementation:  CR-DVM-001)</v>
      </c>
      <c r="F6" s="6" t="s">
        <v>14</v>
      </c>
      <c r="G6" s="6"/>
      <c r="H6" s="9"/>
      <c r="I6" s="9" t="s">
        <v>14</v>
      </c>
      <c r="J6" s="9"/>
      <c r="K6" s="9"/>
      <c r="L6" s="9"/>
      <c r="M6" s="9"/>
      <c r="N6" s="9"/>
      <c r="O6" s="9"/>
      <c r="P6" s="9"/>
      <c r="Q6" s="9"/>
      <c r="R6" s="2" t="str">
        <f t="shared" si="1"/>
        <v>DVM Execution (CR-DB-005)</v>
      </c>
    </row>
    <row r="7" spans="1:18" ht="30" x14ac:dyDescent="0.25">
      <c r="A7" s="4">
        <f t="shared" si="2"/>
        <v>6</v>
      </c>
      <c r="B7" s="4" t="s">
        <v>16</v>
      </c>
      <c r="C7" s="4" t="str">
        <f t="shared" si="0"/>
        <v>CR-DB-006</v>
      </c>
      <c r="D7" s="6" t="s">
        <v>35</v>
      </c>
      <c r="E7" s="6" t="s">
        <v>36</v>
      </c>
      <c r="F7" s="6" t="s">
        <v>14</v>
      </c>
      <c r="G7" s="6"/>
      <c r="H7" s="4"/>
      <c r="I7" s="9" t="s">
        <v>14</v>
      </c>
      <c r="J7" s="4"/>
      <c r="K7" s="4"/>
      <c r="L7" s="4"/>
      <c r="M7" s="4"/>
      <c r="N7" s="4"/>
      <c r="O7" s="4"/>
      <c r="P7" s="4"/>
      <c r="Q7" s="4"/>
      <c r="R7" s="2" t="str">
        <f t="shared" si="1"/>
        <v>Data Change History Tracking (CR-DB-006)</v>
      </c>
    </row>
    <row r="8" spans="1:18" s="3" customFormat="1" ht="45" x14ac:dyDescent="0.25">
      <c r="A8" s="7">
        <f t="shared" si="2"/>
        <v>7</v>
      </c>
      <c r="B8" s="7" t="s">
        <v>16</v>
      </c>
      <c r="C8" s="7" t="str">
        <f t="shared" ref="C8" si="4">CONCATENATE("CR-DB-", REPT("0", 3-LEN(A8)), A8)</f>
        <v>CR-DB-007</v>
      </c>
      <c r="D8" s="8" t="s">
        <v>38</v>
      </c>
      <c r="E8" s="8" t="s">
        <v>41</v>
      </c>
      <c r="F8" s="8" t="s">
        <v>14</v>
      </c>
      <c r="G8" s="8"/>
      <c r="H8" s="7"/>
      <c r="I8" s="7" t="s">
        <v>14</v>
      </c>
      <c r="J8" s="7"/>
      <c r="K8" s="7"/>
      <c r="L8" s="7"/>
      <c r="M8" s="7"/>
      <c r="N8" s="7"/>
      <c r="O8" s="7"/>
      <c r="P8" s="7"/>
      <c r="Q8" s="7"/>
      <c r="R8" s="2" t="str">
        <f t="shared" si="1"/>
        <v>Participant Requirement Expiration (CR-DB-007)</v>
      </c>
    </row>
    <row r="9" spans="1:18" s="2" customFormat="1" ht="45" x14ac:dyDescent="0.25">
      <c r="A9" s="9">
        <f t="shared" si="2"/>
        <v>8</v>
      </c>
      <c r="B9" s="9" t="s">
        <v>16</v>
      </c>
      <c r="C9" s="9" t="str">
        <f t="shared" ref="C9" si="5">CONCATENATE("CR-DB-", REPT("0", 3-LEN(A9)), A9)</f>
        <v>CR-DB-008</v>
      </c>
      <c r="D9" s="6" t="s">
        <v>92</v>
      </c>
      <c r="E9" s="6" t="s">
        <v>99</v>
      </c>
      <c r="F9" s="6" t="s">
        <v>14</v>
      </c>
      <c r="G9" s="6"/>
      <c r="H9" s="9"/>
      <c r="I9" s="9" t="s">
        <v>14</v>
      </c>
      <c r="J9" s="9"/>
      <c r="K9" s="9"/>
      <c r="L9" s="9"/>
      <c r="M9" s="9"/>
      <c r="N9" s="9"/>
      <c r="O9" s="9"/>
      <c r="P9" s="9"/>
      <c r="Q9" s="9"/>
      <c r="R9" s="2" t="str">
        <f t="shared" si="1"/>
        <v>In Port Activity Leg Attribution (CR-DB-008)</v>
      </c>
    </row>
    <row r="10" spans="1:18" s="2" customFormat="1" ht="30" x14ac:dyDescent="0.25">
      <c r="A10" s="9">
        <f t="shared" si="2"/>
        <v>9</v>
      </c>
      <c r="B10" s="9" t="s">
        <v>16</v>
      </c>
      <c r="C10" s="9" t="str">
        <f t="shared" ref="C10:C11" si="6">CONCATENATE("CR-DB-", REPT("0", 3-LEN(A10)), A10)</f>
        <v>CR-DB-009</v>
      </c>
      <c r="D10" s="6" t="s">
        <v>93</v>
      </c>
      <c r="E10" s="6" t="s">
        <v>95</v>
      </c>
      <c r="F10" s="6" t="s">
        <v>14</v>
      </c>
      <c r="G10" s="6"/>
      <c r="H10" s="9"/>
      <c r="I10" s="9" t="s">
        <v>14</v>
      </c>
      <c r="J10" s="9"/>
      <c r="K10" s="9"/>
      <c r="L10" s="9"/>
      <c r="M10" s="9"/>
      <c r="N10" s="9"/>
      <c r="O10" s="9"/>
      <c r="P10" s="9"/>
      <c r="Q10" s="9"/>
      <c r="R10" s="2" t="str">
        <f t="shared" si="1"/>
        <v>Validation Errors (CR-DB-009)</v>
      </c>
    </row>
    <row r="11" spans="1:18" s="2" customFormat="1" ht="30" x14ac:dyDescent="0.25">
      <c r="A11" s="9">
        <f t="shared" si="2"/>
        <v>10</v>
      </c>
      <c r="B11" s="9" t="s">
        <v>16</v>
      </c>
      <c r="C11" s="9" t="str">
        <f t="shared" si="6"/>
        <v>CR-DB-010</v>
      </c>
      <c r="D11" s="6" t="s">
        <v>94</v>
      </c>
      <c r="E11" s="6" t="s">
        <v>96</v>
      </c>
      <c r="F11" s="6" t="s">
        <v>14</v>
      </c>
      <c r="G11" s="6"/>
      <c r="H11" s="9"/>
      <c r="I11" s="9" t="s">
        <v>14</v>
      </c>
      <c r="J11" s="9"/>
      <c r="K11" s="9"/>
      <c r="L11" s="9"/>
      <c r="M11" s="9"/>
      <c r="N11" s="9"/>
      <c r="O11" s="9"/>
      <c r="P11" s="9"/>
      <c r="Q11" s="9"/>
      <c r="R11" s="2" t="str">
        <f t="shared" si="1"/>
        <v>Validation Warnings (CR-DB-010)</v>
      </c>
    </row>
    <row r="12" spans="1:18" s="2" customFormat="1" ht="30" x14ac:dyDescent="0.25">
      <c r="A12" s="9">
        <f t="shared" si="2"/>
        <v>11</v>
      </c>
      <c r="B12" s="9" t="s">
        <v>16</v>
      </c>
      <c r="C12" s="9" t="str">
        <f t="shared" ref="C12" si="7">CONCATENATE("CR-DB-", REPT("0", 3-LEN(A12)), A12)</f>
        <v>CR-DB-011</v>
      </c>
      <c r="D12" s="6" t="s">
        <v>103</v>
      </c>
      <c r="E12" s="6" t="s">
        <v>104</v>
      </c>
      <c r="F12" s="6" t="s">
        <v>14</v>
      </c>
      <c r="G12" s="6"/>
      <c r="H12" s="9"/>
      <c r="I12" s="9" t="s">
        <v>14</v>
      </c>
      <c r="J12" s="9"/>
      <c r="K12" s="9"/>
      <c r="L12" s="9"/>
      <c r="M12" s="9"/>
      <c r="N12" s="9"/>
      <c r="O12" s="9"/>
      <c r="P12" s="9"/>
      <c r="Q12" s="9"/>
      <c r="R12" s="2" t="str">
        <f t="shared" si="1"/>
        <v>DVM Reports (CR-DB-011)</v>
      </c>
    </row>
    <row r="13" spans="1:18" s="2" customFormat="1" ht="75" x14ac:dyDescent="0.25">
      <c r="A13" s="9">
        <f t="shared" si="2"/>
        <v>12</v>
      </c>
      <c r="B13" s="9" t="s">
        <v>16</v>
      </c>
      <c r="C13" s="9" t="str">
        <f t="shared" ref="C13:C15" si="8">CONCATENATE("CR-DB-", REPT("0", 3-LEN(A13)), A13)</f>
        <v>CR-DB-012</v>
      </c>
      <c r="D13" s="6" t="s">
        <v>157</v>
      </c>
      <c r="E13" s="6" t="str">
        <f>CONCATENATE("To ensure the DVM information is kept up-to-date, when a Cruise Leg is inserted into the database the overlapping cruises should be re-evaluated with the DVM (CRDMA implementation: ", $C$59, ").  The CCD_DVM_PKG.EXEC_DVM_CRUISE_OVERLAP_SP procedure was developed for automating this process (CDVM implementation: ", $C$114, ")")</f>
        <v>To ensure the DVM information is kept up-to-date, when a Cruise Leg is inserted into the database the overlapping cruises should be re-evaluated with the DVM (CRDMA implementation: CR-DMA-013).  The CCD_DVM_PKG.EXEC_DVM_CRUISE_OVERLAP_SP procedure was developed for automating this process (CDVM implementation: CR-DVM-002)</v>
      </c>
      <c r="F13" s="6" t="s">
        <v>14</v>
      </c>
      <c r="G13" s="6"/>
      <c r="H13" s="9"/>
      <c r="I13" s="9" t="s">
        <v>145</v>
      </c>
      <c r="J13" s="9"/>
      <c r="K13" s="9"/>
      <c r="L13" s="9"/>
      <c r="M13" s="9"/>
      <c r="N13" s="9"/>
      <c r="O13" s="9"/>
      <c r="P13" s="9"/>
      <c r="Q13" s="9"/>
      <c r="R13" s="2" t="str">
        <f t="shared" si="1"/>
        <v>DVM Cruise Leg Insertion (CR-DB-012)</v>
      </c>
    </row>
    <row r="14" spans="1:18" s="2" customFormat="1" ht="105" x14ac:dyDescent="0.25">
      <c r="A14" s="9">
        <f t="shared" si="2"/>
        <v>13</v>
      </c>
      <c r="B14" s="9" t="s">
        <v>16</v>
      </c>
      <c r="C14" s="9" t="str">
        <f t="shared" si="8"/>
        <v>CR-DB-013</v>
      </c>
      <c r="D14" s="6" t="s">
        <v>158</v>
      </c>
      <c r="E14" s="6" t="str">
        <f>CONCATENATE("To ensure the DVM information is kept up-to-date, when a Cruise ","Leg is updated in the database the overlapping cruises should be identified before and after the update and those previous/new overlapping cruises should be re-evaluated with the DVM (CRDMA implementation: ", $C$60, ").  The CCD_DVM_PKG.PRE_UPDATE_LEG_SP  (CDVM implementation: ",$C$115, ") and CCD_DVM_PKG.POST_UPDATE_LEG_SP  (CDVM implementation: ",$C$116, ") procedures were developed for automating this process")</f>
        <v>To ensure the DVM information is kept up-to-date, when a Cruise Leg is updated in the database the overlapping cruises should be identified before and after the update and those previous/new overlapping cruises should be re-evaluated with the DVM (CRDMA implementation: CR-DMA-014).  The CCD_DVM_PKG.PRE_UPDATE_LEG_SP  (CDVM implementation: CR-DVM-003) and CCD_DVM_PKG.POST_UPDATE_LEG_SP  (CDVM implementation: CR-DVM-004) procedures were developed for automating this process</v>
      </c>
      <c r="F14" s="6" t="s">
        <v>14</v>
      </c>
      <c r="G14" s="6"/>
      <c r="H14" s="9"/>
      <c r="I14" s="9" t="s">
        <v>145</v>
      </c>
      <c r="J14" s="9"/>
      <c r="K14" s="9"/>
      <c r="L14" s="9"/>
      <c r="M14" s="9"/>
      <c r="N14" s="9"/>
      <c r="O14" s="9"/>
      <c r="P14" s="9"/>
      <c r="Q14" s="9"/>
      <c r="R14" s="2" t="str">
        <f t="shared" si="1"/>
        <v>DVM Cruise Leg Updates (CR-DB-013)</v>
      </c>
    </row>
    <row r="15" spans="1:18" s="2" customFormat="1" ht="90" x14ac:dyDescent="0.25">
      <c r="A15" s="9">
        <f t="shared" si="2"/>
        <v>14</v>
      </c>
      <c r="B15" s="9" t="s">
        <v>16</v>
      </c>
      <c r="C15" s="9" t="str">
        <f t="shared" si="8"/>
        <v>CR-DB-014</v>
      </c>
      <c r="D15" s="6" t="s">
        <v>159</v>
      </c>
      <c r="E15" s="6" t="str">
        <f>CONCATENATE("To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 $C$61, ").  The CCD_DVM_PKG.DELETE_LEG_OVERLAP_SP procedure was developed for automating this process (CDVM implementation: ", $C$117, ")")</f>
        <v>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CR-DMA-015).  The CCD_DVM_PKG.DELETE_LEG_OVERLAP_SP procedure was developed for automating this process (CDVM implementation: CR-DVM-005)</v>
      </c>
      <c r="F15" s="6" t="s">
        <v>14</v>
      </c>
      <c r="G15" s="6"/>
      <c r="H15" s="9"/>
      <c r="I15" s="9" t="s">
        <v>145</v>
      </c>
      <c r="J15" s="9"/>
      <c r="K15" s="9"/>
      <c r="L15" s="9"/>
      <c r="M15" s="9"/>
      <c r="N15" s="9"/>
      <c r="O15" s="9"/>
      <c r="P15" s="9"/>
      <c r="Q15" s="9"/>
      <c r="R15" s="2" t="str">
        <f t="shared" si="1"/>
        <v>DVM Cruise Leg Deletions (CR-DB-014)</v>
      </c>
    </row>
    <row r="16" spans="1:18" s="2" customFormat="1" ht="75" x14ac:dyDescent="0.25">
      <c r="A16" s="9">
        <f t="shared" si="2"/>
        <v>15</v>
      </c>
      <c r="B16" s="9" t="s">
        <v>16</v>
      </c>
      <c r="C16" s="9" t="str">
        <f t="shared" ref="C16:C17" si="9">CONCATENATE("CR-DB-", REPT("0", 3-LEN(A16)), A16)</f>
        <v>CR-DB-015</v>
      </c>
      <c r="D16" s="6" t="s">
        <v>165</v>
      </c>
      <c r="E16" s="6" t="str">
        <f>CONCATENATE("To ensure the DVM information is kept up-to-date, when a Cruise is inserted or updated in the database it should be automatically evaluated using the DVM (CRDMA implementation: ",$C$53, ").  The CCD_DVM_PKG.EXEC_DVM_CRUISE_SP procedure was developed for automating this process (CDVM implementation: ", $C$118, ")")</f>
        <v>To ensure the DVM information is kept up-to-date, when a Cruise is inserted or updated in the database it should be automatically evaluated using the DVM (CRDMA implementation: CR-DMA-007).  The CCD_DVM_PKG.EXEC_DVM_CRUISE_SP procedure was developed for automating this process (CDVM implementation: CR-DVM-006)</v>
      </c>
      <c r="F16" s="6" t="s">
        <v>14</v>
      </c>
      <c r="G16" s="6"/>
      <c r="H16" s="9"/>
      <c r="I16" s="9"/>
      <c r="J16" s="9"/>
      <c r="K16" s="9"/>
      <c r="L16" s="9"/>
      <c r="M16" s="9"/>
      <c r="N16" s="9"/>
      <c r="O16" s="9"/>
      <c r="P16" s="9"/>
      <c r="Q16" s="9"/>
      <c r="R16" s="2" t="str">
        <f t="shared" si="1"/>
        <v>DVM Cruise Insertions/Updates (CR-DB-015)</v>
      </c>
    </row>
    <row r="17" spans="1:18" s="2" customFormat="1" ht="90" x14ac:dyDescent="0.25">
      <c r="A17" s="9">
        <f t="shared" si="2"/>
        <v>16</v>
      </c>
      <c r="B17" s="9" t="s">
        <v>16</v>
      </c>
      <c r="C17" s="9" t="str">
        <f t="shared" si="9"/>
        <v>CR-DB-016</v>
      </c>
      <c r="D17" s="6" t="s">
        <v>164</v>
      </c>
      <c r="E17" s="6" t="str">
        <f>CONCATENATE("To ensure the DVM information is kept up-to-date, when a Cruise is deleted from the database the DVM data is also removed from the database (CRDMA implementation: ",$C$54, ").  The data history tracking package does retain information about the deleted DVM issues for auditing purposes.  The CCD_DVM_PKG.DELETE_CRUISE_SP procedure was developed for automating this process (CDVM implementation: ", $C$119, ")")</f>
        <v>To ensure the DVM information is kept up-to-date, when a Cruise is deleted from the database the DVM data is also removed from the database (CRDMA implementation: CR-DMA-008).  The data history tracking package does retain information about the deleted DVM issues for auditing purposes.  The CCD_DVM_PKG.DELETE_CRUISE_SP procedure was developed for automating this process (CDVM implementation: CR-DVM-007)</v>
      </c>
      <c r="F17" s="6" t="s">
        <v>14</v>
      </c>
      <c r="G17" s="6"/>
      <c r="H17" s="9"/>
      <c r="I17" s="9"/>
      <c r="J17" s="9"/>
      <c r="K17" s="9"/>
      <c r="L17" s="9"/>
      <c r="M17" s="9"/>
      <c r="N17" s="9"/>
      <c r="O17" s="9"/>
      <c r="P17" s="9"/>
      <c r="Q17" s="9"/>
      <c r="R17" s="2" t="str">
        <f t="shared" si="1"/>
        <v>DVM Cruise Deletions (CR-DB-016)</v>
      </c>
    </row>
    <row r="18" spans="1:18" s="2" customFormat="1" ht="45" x14ac:dyDescent="0.25">
      <c r="A18" s="9">
        <f t="shared" si="2"/>
        <v>17</v>
      </c>
      <c r="B18" s="9" t="s">
        <v>16</v>
      </c>
      <c r="C18" s="9" t="str">
        <f t="shared" ref="C18" si="10">CONCATENATE("CR-DB-", REPT("0", 3-LEN(A18)), A18)</f>
        <v>CR-DB-017</v>
      </c>
      <c r="D18" s="6" t="s">
        <v>253</v>
      </c>
      <c r="E18" s="6" t="str">
        <f>"The data sets managed in the PARR Tools database are integrated into the CCD via through the CCD_DATA_SETS.DATA_SET_INPORT_CAT_ID to the PARR Tools database table ODS_INP_DATASET_SCORING's CAT_ID field. "</f>
        <v xml:space="preserve">The data sets managed in the PARR Tools database are integrated into the CCD via through the CCD_DATA_SETS.DATA_SET_INPORT_CAT_ID to the PARR Tools database table ODS_INP_DATASET_SCORING's CAT_ID field. </v>
      </c>
      <c r="F18" s="6" t="s">
        <v>14</v>
      </c>
      <c r="G18" s="6"/>
      <c r="H18" s="9"/>
      <c r="I18" s="6" t="s">
        <v>14</v>
      </c>
      <c r="J18" s="9" t="str">
        <f>D18&amp;" ("&amp;C18&amp;")"</f>
        <v>PARR Tools Database Integration (CR-DB-017)</v>
      </c>
      <c r="K18" s="9"/>
      <c r="L18" s="9"/>
      <c r="M18" s="9"/>
      <c r="N18" s="9"/>
      <c r="O18" s="9"/>
      <c r="P18" s="9"/>
      <c r="Q18" s="9"/>
    </row>
    <row r="19" spans="1:18" s="2" customFormat="1" ht="30" x14ac:dyDescent="0.25">
      <c r="A19" s="9">
        <f t="shared" si="2"/>
        <v>18</v>
      </c>
      <c r="B19" s="9" t="s">
        <v>16</v>
      </c>
      <c r="C19" s="9" t="str">
        <f t="shared" ref="C19:C22" si="11">CONCATENATE("CR-DB-", REPT("0", 3-LEN(A19)), A19)</f>
        <v>CR-DB-018</v>
      </c>
      <c r="D19" s="6" t="s">
        <v>255</v>
      </c>
      <c r="E19" s="6" t="s">
        <v>259</v>
      </c>
      <c r="F19" s="6" t="s">
        <v>14</v>
      </c>
      <c r="G19" s="6"/>
      <c r="H19" s="9"/>
      <c r="I19" s="6" t="s">
        <v>14</v>
      </c>
      <c r="J19" s="9" t="str">
        <f t="shared" ref="J19:J23" si="12">D19&amp;" ("&amp;C19&amp;")"</f>
        <v>Database Administrator Role (CR-DB-018)</v>
      </c>
      <c r="K19" s="9"/>
      <c r="L19" s="9"/>
      <c r="M19" s="9"/>
      <c r="N19" s="9"/>
      <c r="O19" s="9"/>
      <c r="P19" s="9"/>
      <c r="Q19" s="9"/>
    </row>
    <row r="20" spans="1:18" s="2" customFormat="1" ht="30" x14ac:dyDescent="0.25">
      <c r="A20" s="9">
        <f t="shared" si="2"/>
        <v>19</v>
      </c>
      <c r="B20" s="9" t="s">
        <v>16</v>
      </c>
      <c r="C20" s="9" t="str">
        <f t="shared" si="11"/>
        <v>CR-DB-019</v>
      </c>
      <c r="D20" s="6" t="s">
        <v>256</v>
      </c>
      <c r="E20" s="6" t="s">
        <v>260</v>
      </c>
      <c r="F20" s="6" t="s">
        <v>14</v>
      </c>
      <c r="G20" s="6"/>
      <c r="H20" s="9"/>
      <c r="I20" s="6" t="s">
        <v>14</v>
      </c>
      <c r="J20" s="9" t="str">
        <f t="shared" si="12"/>
        <v>Database Read/Write Role (CR-DB-019)</v>
      </c>
      <c r="K20" s="9"/>
      <c r="L20" s="9"/>
      <c r="M20" s="9"/>
      <c r="N20" s="9"/>
      <c r="O20" s="9"/>
      <c r="P20" s="9"/>
      <c r="Q20" s="9"/>
    </row>
    <row r="21" spans="1:18" s="2" customFormat="1" ht="30" x14ac:dyDescent="0.25">
      <c r="A21" s="9">
        <f t="shared" si="2"/>
        <v>20</v>
      </c>
      <c r="B21" s="9" t="s">
        <v>16</v>
      </c>
      <c r="C21" s="9" t="str">
        <f t="shared" si="11"/>
        <v>CR-DB-020</v>
      </c>
      <c r="D21" s="6" t="s">
        <v>257</v>
      </c>
      <c r="E21" s="6" t="s">
        <v>261</v>
      </c>
      <c r="F21" s="6" t="s">
        <v>14</v>
      </c>
      <c r="G21" s="6"/>
      <c r="H21" s="9"/>
      <c r="I21" s="6" t="s">
        <v>14</v>
      </c>
      <c r="J21" s="9" t="str">
        <f t="shared" si="12"/>
        <v>Database Readonly Role (CR-DB-020)</v>
      </c>
      <c r="K21" s="9"/>
      <c r="L21" s="9"/>
      <c r="M21" s="9"/>
      <c r="N21" s="9"/>
      <c r="O21" s="9"/>
      <c r="P21" s="9"/>
      <c r="Q21" s="9"/>
    </row>
    <row r="22" spans="1:18" s="2" customFormat="1" ht="30" x14ac:dyDescent="0.25">
      <c r="A22" s="9">
        <f t="shared" si="2"/>
        <v>21</v>
      </c>
      <c r="B22" s="9" t="s">
        <v>16</v>
      </c>
      <c r="C22" s="9" t="str">
        <f t="shared" si="11"/>
        <v>CR-DB-021</v>
      </c>
      <c r="D22" s="6" t="s">
        <v>258</v>
      </c>
      <c r="E22" s="6" t="s">
        <v>262</v>
      </c>
      <c r="F22" s="6" t="s">
        <v>14</v>
      </c>
      <c r="G22" s="6"/>
      <c r="H22" s="9"/>
      <c r="I22" s="6" t="s">
        <v>14</v>
      </c>
      <c r="J22" s="9" t="str">
        <f t="shared" si="12"/>
        <v>Database CRDMA Role (CR-DB-021)</v>
      </c>
      <c r="K22" s="9"/>
      <c r="L22" s="9"/>
      <c r="M22" s="9"/>
      <c r="N22" s="9"/>
      <c r="O22" s="9"/>
      <c r="P22" s="9"/>
      <c r="Q22" s="9"/>
    </row>
    <row r="23" spans="1:18" s="2" customFormat="1" ht="60" x14ac:dyDescent="0.25">
      <c r="A23" s="9">
        <f t="shared" si="2"/>
        <v>22</v>
      </c>
      <c r="B23" s="9" t="s">
        <v>16</v>
      </c>
      <c r="C23" s="9" t="str">
        <f t="shared" ref="C23" si="13">CONCATENATE("CR-DB-", REPT("0", 3-LEN(A23)), A23)</f>
        <v>CR-DB-022</v>
      </c>
      <c r="D23" s="6" t="s">
        <v>264</v>
      </c>
      <c r="E23" s="6" t="s">
        <v>263</v>
      </c>
      <c r="F23" s="6" t="s">
        <v>14</v>
      </c>
      <c r="G23" s="6"/>
      <c r="H23" s="9"/>
      <c r="I23" s="6" t="s">
        <v>14</v>
      </c>
      <c r="J23" s="9" t="str">
        <f t="shared" si="12"/>
        <v>Database Integration Role (CR-DB-022)</v>
      </c>
      <c r="K23" s="9"/>
      <c r="L23" s="9"/>
      <c r="M23" s="9"/>
      <c r="N23" s="9"/>
      <c r="O23" s="9"/>
      <c r="P23" s="9"/>
      <c r="Q23" s="9"/>
    </row>
    <row r="24" spans="1:18" s="2" customFormat="1" ht="135" x14ac:dyDescent="0.25">
      <c r="A24" s="9">
        <f t="shared" si="2"/>
        <v>23</v>
      </c>
      <c r="B24" s="9" t="s">
        <v>16</v>
      </c>
      <c r="C24" s="9" t="str">
        <f t="shared" ref="C24" si="14">CONCATENATE("CR-DB-", REPT("0", 3-LEN(A24)), A24)</f>
        <v>CR-DB-023</v>
      </c>
      <c r="D24" s="6" t="s">
        <v>267</v>
      </c>
      <c r="E24" s="6" t="s">
        <v>268</v>
      </c>
      <c r="F24" s="6" t="s">
        <v>14</v>
      </c>
      <c r="G24" s="6"/>
      <c r="H24" s="9"/>
      <c r="I24" s="6" t="s">
        <v>14</v>
      </c>
      <c r="J24" s="9" t="str">
        <f t="shared" ref="J24" si="15">D24&amp;" ("&amp;C24&amp;")"</f>
        <v>Database Logging Module Configuration (CR-DB-023)</v>
      </c>
      <c r="K24" s="9"/>
      <c r="L24" s="9"/>
      <c r="M24" s="9"/>
      <c r="N24" s="9"/>
      <c r="O24" s="9"/>
      <c r="P24" s="9"/>
      <c r="Q24" s="9"/>
    </row>
    <row r="25" spans="1:18" ht="45" x14ac:dyDescent="0.25">
      <c r="A25" s="4">
        <v>1</v>
      </c>
      <c r="B25" s="4" t="s">
        <v>17</v>
      </c>
      <c r="C25" s="4" t="str">
        <f>CONCATENATE("CR-QC-", REPT("0", 3-LEN(A25)), A25)</f>
        <v>CR-QC-001</v>
      </c>
      <c r="D25" s="6" t="s">
        <v>21</v>
      </c>
      <c r="E25" s="6" t="s">
        <v>72</v>
      </c>
      <c r="F25" s="6" t="s">
        <v>32</v>
      </c>
      <c r="G25" s="6"/>
      <c r="H25" s="4"/>
      <c r="I25" s="6" t="s">
        <v>145</v>
      </c>
      <c r="J25" s="4"/>
      <c r="K25" s="4"/>
      <c r="L25" s="4"/>
      <c r="M25" s="4"/>
      <c r="N25" s="4"/>
      <c r="O25" s="4"/>
      <c r="P25" s="4"/>
      <c r="Q25" s="4"/>
      <c r="R25" s="2" t="str">
        <f t="shared" si="1"/>
        <v>Invalid Cruise Name (CR-QC-001)</v>
      </c>
    </row>
    <row r="26" spans="1:18" ht="30" x14ac:dyDescent="0.25">
      <c r="A26" s="4">
        <f>A25+1</f>
        <v>2</v>
      </c>
      <c r="B26" s="4" t="s">
        <v>17</v>
      </c>
      <c r="C26" s="4" t="str">
        <f t="shared" ref="C26:C29" si="16">CONCATENATE("CR-QC-", REPT("0", 3-LEN(A26)), A26)</f>
        <v>CR-QC-002</v>
      </c>
      <c r="D26" s="6" t="s">
        <v>69</v>
      </c>
      <c r="E26" s="10" t="s">
        <v>70</v>
      </c>
      <c r="F26" s="6" t="s">
        <v>32</v>
      </c>
      <c r="G26" s="6"/>
      <c r="H26" s="4"/>
      <c r="I26" s="4" t="s">
        <v>145</v>
      </c>
      <c r="J26" s="4"/>
      <c r="K26" s="4"/>
      <c r="L26" s="4"/>
      <c r="M26" s="4"/>
      <c r="N26" s="4"/>
      <c r="O26" s="4"/>
      <c r="P26" s="4"/>
      <c r="Q26" s="4"/>
      <c r="R26" s="2" t="str">
        <f t="shared" si="1"/>
        <v>Mismatched Cruise Name and Fiscal Year (CR-QC-002)</v>
      </c>
    </row>
    <row r="27" spans="1:18" s="3" customFormat="1" ht="30" x14ac:dyDescent="0.25">
      <c r="A27" s="7">
        <f t="shared" ref="A27:A46" si="17">A26+1</f>
        <v>3</v>
      </c>
      <c r="B27" s="7" t="s">
        <v>17</v>
      </c>
      <c r="C27" s="7" t="str">
        <f t="shared" si="16"/>
        <v>CR-QC-003</v>
      </c>
      <c r="D27" s="8" t="s">
        <v>22</v>
      </c>
      <c r="E27" s="8" t="s">
        <v>71</v>
      </c>
      <c r="F27" s="8" t="s">
        <v>32</v>
      </c>
      <c r="G27" s="8"/>
      <c r="H27" s="7"/>
      <c r="I27" s="7"/>
      <c r="J27" s="7"/>
      <c r="K27" s="7"/>
      <c r="L27" s="7"/>
      <c r="M27" s="7"/>
      <c r="N27" s="7"/>
      <c r="O27" s="7"/>
      <c r="P27" s="7"/>
      <c r="Q27" s="7"/>
      <c r="R27" s="3" t="str">
        <f t="shared" si="1"/>
        <v>Invalid Cruise Name Ship (CR-QC-003)</v>
      </c>
    </row>
    <row r="28" spans="1:18" s="3" customFormat="1" ht="45" x14ac:dyDescent="0.25">
      <c r="A28" s="7">
        <f t="shared" si="17"/>
        <v>4</v>
      </c>
      <c r="B28" s="7" t="s">
        <v>17</v>
      </c>
      <c r="C28" s="7" t="str">
        <f t="shared" si="16"/>
        <v>CR-QC-004</v>
      </c>
      <c r="D28" s="8" t="s">
        <v>39</v>
      </c>
      <c r="E28" s="8" t="s">
        <v>40</v>
      </c>
      <c r="F28" s="8" t="s">
        <v>32</v>
      </c>
      <c r="G28" s="8"/>
      <c r="H28" s="7"/>
      <c r="I28" s="7"/>
      <c r="J28" s="7"/>
      <c r="K28" s="7"/>
      <c r="L28" s="7"/>
      <c r="M28" s="7"/>
      <c r="N28" s="7"/>
      <c r="O28" s="7"/>
      <c r="P28" s="7"/>
      <c r="Q28" s="7"/>
      <c r="R28" s="2" t="str">
        <f t="shared" si="1"/>
        <v>Invalid Participant Requirement for Specific Cruise (CR-QC-004)</v>
      </c>
    </row>
    <row r="29" spans="1:18" s="19" customFormat="1" x14ac:dyDescent="0.25">
      <c r="A29" s="18">
        <f t="shared" si="17"/>
        <v>5</v>
      </c>
      <c r="B29" s="18" t="s">
        <v>17</v>
      </c>
      <c r="C29" s="18" t="str">
        <f t="shared" si="16"/>
        <v>CR-QC-005</v>
      </c>
      <c r="D29" s="17" t="s">
        <v>73</v>
      </c>
      <c r="E29" s="17" t="s">
        <v>42</v>
      </c>
      <c r="F29" s="15" t="s">
        <v>68</v>
      </c>
      <c r="G29" s="15"/>
      <c r="H29" s="18"/>
      <c r="I29" s="18" t="s">
        <v>145</v>
      </c>
      <c r="J29" s="18"/>
      <c r="K29" s="18"/>
      <c r="L29" s="18"/>
      <c r="M29" s="18"/>
      <c r="N29" s="18"/>
      <c r="O29" s="18"/>
      <c r="P29" s="18"/>
      <c r="Q29" s="18"/>
      <c r="R29" s="19" t="str">
        <f t="shared" si="1"/>
        <v>Unusually High Cruise Days at Sea (CR-QC-005)</v>
      </c>
    </row>
    <row r="30" spans="1:18" s="19" customFormat="1" ht="30" x14ac:dyDescent="0.25">
      <c r="A30" s="18">
        <f t="shared" si="17"/>
        <v>6</v>
      </c>
      <c r="B30" s="18" t="s">
        <v>17</v>
      </c>
      <c r="C30" s="18" t="str">
        <f t="shared" ref="C30:C37" si="18">CONCATENATE("CR-QC-", REPT("0", 3-LEN(A30)), A30)</f>
        <v>CR-QC-006</v>
      </c>
      <c r="D30" s="17" t="s">
        <v>74</v>
      </c>
      <c r="E30" s="17" t="s">
        <v>43</v>
      </c>
      <c r="F30" s="15" t="s">
        <v>68</v>
      </c>
      <c r="G30" s="15"/>
      <c r="H30" s="18"/>
      <c r="I30" s="18" t="s">
        <v>145</v>
      </c>
      <c r="J30" s="18"/>
      <c r="K30" s="18"/>
      <c r="L30" s="18"/>
      <c r="M30" s="18"/>
      <c r="N30" s="18"/>
      <c r="O30" s="18"/>
      <c r="P30" s="18"/>
      <c r="Q30" s="18"/>
      <c r="R30" s="19" t="str">
        <f t="shared" si="1"/>
        <v>Unusually High Cruise Length (CR-QC-006)</v>
      </c>
    </row>
    <row r="31" spans="1:18" ht="30" x14ac:dyDescent="0.25">
      <c r="A31" s="4">
        <f t="shared" si="17"/>
        <v>7</v>
      </c>
      <c r="B31" s="4" t="s">
        <v>17</v>
      </c>
      <c r="C31" s="4" t="str">
        <f t="shared" si="18"/>
        <v>CR-QC-007</v>
      </c>
      <c r="D31" s="12" t="s">
        <v>44</v>
      </c>
      <c r="E31" s="11" t="s">
        <v>45</v>
      </c>
      <c r="F31" s="6" t="s">
        <v>32</v>
      </c>
      <c r="G31" s="6"/>
      <c r="H31" s="4"/>
      <c r="I31" s="4" t="s">
        <v>145</v>
      </c>
      <c r="J31" s="4"/>
      <c r="K31" s="4"/>
      <c r="L31" s="4"/>
      <c r="M31" s="4"/>
      <c r="N31" s="4"/>
      <c r="O31" s="4"/>
      <c r="P31" s="4"/>
      <c r="Q31" s="4"/>
      <c r="R31" s="2" t="str">
        <f t="shared" si="1"/>
        <v>Invalid Copied Cruise Name (CR-QC-007)</v>
      </c>
    </row>
    <row r="32" spans="1:18" s="19" customFormat="1" x14ac:dyDescent="0.25">
      <c r="A32" s="18">
        <f t="shared" si="17"/>
        <v>8</v>
      </c>
      <c r="B32" s="18" t="s">
        <v>17</v>
      </c>
      <c r="C32" s="18" t="str">
        <f t="shared" si="18"/>
        <v>CR-QC-008</v>
      </c>
      <c r="D32" s="17" t="s">
        <v>46</v>
      </c>
      <c r="E32" s="17" t="s">
        <v>232</v>
      </c>
      <c r="F32" s="15" t="s">
        <v>32</v>
      </c>
      <c r="G32" s="15"/>
      <c r="H32" s="18"/>
      <c r="I32" s="18" t="s">
        <v>145</v>
      </c>
      <c r="J32" s="18"/>
      <c r="K32" s="18"/>
      <c r="L32" s="18"/>
      <c r="M32" s="18"/>
      <c r="N32" s="18"/>
      <c r="O32" s="18"/>
      <c r="P32" s="18"/>
      <c r="Q32" s="18"/>
      <c r="R32" s="19" t="str">
        <f t="shared" si="1"/>
        <v>Invalid Cruise Days at Sea (CR-QC-008)</v>
      </c>
    </row>
    <row r="33" spans="1:18" s="19" customFormat="1" ht="30" x14ac:dyDescent="0.25">
      <c r="A33" s="18">
        <f t="shared" si="17"/>
        <v>9</v>
      </c>
      <c r="B33" s="18" t="s">
        <v>17</v>
      </c>
      <c r="C33" s="18" t="str">
        <f t="shared" si="18"/>
        <v>CR-QC-009</v>
      </c>
      <c r="D33" s="17" t="s">
        <v>47</v>
      </c>
      <c r="E33" s="17" t="s">
        <v>233</v>
      </c>
      <c r="F33" s="15" t="s">
        <v>32</v>
      </c>
      <c r="G33" s="15"/>
      <c r="H33" s="18"/>
      <c r="I33" s="18" t="s">
        <v>145</v>
      </c>
      <c r="J33" s="18"/>
      <c r="K33" s="18"/>
      <c r="L33" s="18"/>
      <c r="M33" s="18"/>
      <c r="N33" s="18"/>
      <c r="O33" s="18"/>
      <c r="P33" s="18"/>
      <c r="Q33" s="18"/>
      <c r="R33" s="19" t="str">
        <f t="shared" si="1"/>
        <v>Invalid Cruise Length (CR-QC-009)</v>
      </c>
    </row>
    <row r="34" spans="1:18" s="19" customFormat="1" x14ac:dyDescent="0.25">
      <c r="A34" s="18">
        <f t="shared" si="17"/>
        <v>10</v>
      </c>
      <c r="B34" s="18" t="s">
        <v>17</v>
      </c>
      <c r="C34" s="18" t="str">
        <f t="shared" si="18"/>
        <v>CR-QC-010</v>
      </c>
      <c r="D34" s="16" t="s">
        <v>48</v>
      </c>
      <c r="E34" s="16" t="s">
        <v>49</v>
      </c>
      <c r="F34" s="15" t="s">
        <v>68</v>
      </c>
      <c r="G34" s="15"/>
      <c r="H34" s="18"/>
      <c r="I34" s="18" t="s">
        <v>145</v>
      </c>
      <c r="J34" s="18"/>
      <c r="K34" s="18"/>
      <c r="L34" s="18"/>
      <c r="M34" s="18"/>
      <c r="N34" s="18"/>
      <c r="O34" s="18"/>
      <c r="P34" s="18"/>
      <c r="Q34" s="18"/>
      <c r="R34" s="19" t="str">
        <f t="shared" si="1"/>
        <v>Missing Cruise Primary Survey Category (CR-QC-010)</v>
      </c>
    </row>
    <row r="35" spans="1:18" ht="30" x14ac:dyDescent="0.25">
      <c r="A35" s="4">
        <f t="shared" si="17"/>
        <v>11</v>
      </c>
      <c r="B35" s="4" t="s">
        <v>17</v>
      </c>
      <c r="C35" s="4" t="str">
        <f t="shared" si="18"/>
        <v>CR-QC-011</v>
      </c>
      <c r="D35" s="12" t="s">
        <v>50</v>
      </c>
      <c r="E35" s="11" t="s">
        <v>51</v>
      </c>
      <c r="F35" s="6" t="s">
        <v>32</v>
      </c>
      <c r="G35" s="6"/>
      <c r="H35" s="4"/>
      <c r="I35" s="4" t="s">
        <v>145</v>
      </c>
      <c r="J35" s="4"/>
      <c r="K35" s="4"/>
      <c r="L35" s="4"/>
      <c r="M35" s="4"/>
      <c r="N35" s="4"/>
      <c r="O35" s="4"/>
      <c r="P35" s="4"/>
      <c r="Q35" s="4"/>
      <c r="R35" s="2" t="str">
        <f t="shared" si="1"/>
        <v>Missing Standard Survey Name (CR-QC-011)</v>
      </c>
    </row>
    <row r="36" spans="1:18" ht="30" x14ac:dyDescent="0.25">
      <c r="A36" s="4">
        <f t="shared" si="17"/>
        <v>12</v>
      </c>
      <c r="B36" s="4" t="s">
        <v>17</v>
      </c>
      <c r="C36" s="4" t="str">
        <f t="shared" si="18"/>
        <v>CR-QC-012</v>
      </c>
      <c r="D36" s="12" t="s">
        <v>52</v>
      </c>
      <c r="E36" s="11" t="s">
        <v>53</v>
      </c>
      <c r="F36" s="6" t="s">
        <v>32</v>
      </c>
      <c r="G36" s="6"/>
      <c r="H36" s="4"/>
      <c r="I36" s="4" t="s">
        <v>145</v>
      </c>
      <c r="J36" s="4"/>
      <c r="K36" s="4"/>
      <c r="L36" s="4"/>
      <c r="M36" s="4"/>
      <c r="N36" s="4"/>
      <c r="O36" s="4"/>
      <c r="P36" s="4"/>
      <c r="Q36" s="4"/>
      <c r="R36" s="2" t="str">
        <f t="shared" si="1"/>
        <v>Invalid Copied Leg Alias Name (CR-QC-012)</v>
      </c>
    </row>
    <row r="37" spans="1:18" ht="30" x14ac:dyDescent="0.25">
      <c r="A37" s="4">
        <f t="shared" si="17"/>
        <v>13</v>
      </c>
      <c r="B37" s="4" t="s">
        <v>17</v>
      </c>
      <c r="C37" s="4" t="str">
        <f t="shared" si="18"/>
        <v>CR-QC-013</v>
      </c>
      <c r="D37" s="12" t="s">
        <v>54</v>
      </c>
      <c r="E37" s="11" t="s">
        <v>55</v>
      </c>
      <c r="F37" s="6" t="s">
        <v>32</v>
      </c>
      <c r="G37" s="6"/>
      <c r="H37" s="4"/>
      <c r="I37" s="4" t="s">
        <v>145</v>
      </c>
      <c r="J37" s="4"/>
      <c r="K37" s="4"/>
      <c r="L37" s="4"/>
      <c r="M37" s="4"/>
      <c r="N37" s="4"/>
      <c r="O37" s="4"/>
      <c r="P37" s="4"/>
      <c r="Q37" s="4"/>
      <c r="R37" s="2" t="str">
        <f t="shared" si="1"/>
        <v>Cruise Leg Overlap (CR-QC-013)</v>
      </c>
    </row>
    <row r="38" spans="1:18" ht="30" x14ac:dyDescent="0.25">
      <c r="A38" s="4">
        <f t="shared" si="17"/>
        <v>14</v>
      </c>
      <c r="B38" s="4" t="s">
        <v>17</v>
      </c>
      <c r="C38" s="4" t="str">
        <f t="shared" ref="C38:C43" si="19">CONCATENATE("CR-QC-", REPT("0", 3-LEN(A38)), A38)</f>
        <v>CR-QC-014</v>
      </c>
      <c r="D38" s="12" t="s">
        <v>56</v>
      </c>
      <c r="E38" s="11" t="s">
        <v>57</v>
      </c>
      <c r="F38" s="6" t="s">
        <v>32</v>
      </c>
      <c r="G38" s="6"/>
      <c r="H38" s="4"/>
      <c r="I38" s="4" t="s">
        <v>145</v>
      </c>
      <c r="J38" s="4"/>
      <c r="K38" s="4"/>
      <c r="L38" s="4"/>
      <c r="M38" s="4"/>
      <c r="N38" s="4"/>
      <c r="O38" s="4"/>
      <c r="P38" s="4"/>
      <c r="Q38" s="4"/>
      <c r="R38" s="2" t="str">
        <f t="shared" si="1"/>
        <v>Vessel Leg Overlap (CR-QC-014)</v>
      </c>
    </row>
    <row r="39" spans="1:18" s="19" customFormat="1" x14ac:dyDescent="0.25">
      <c r="A39" s="18">
        <f t="shared" si="17"/>
        <v>15</v>
      </c>
      <c r="B39" s="18" t="s">
        <v>17</v>
      </c>
      <c r="C39" s="18" t="str">
        <f t="shared" si="19"/>
        <v>CR-QC-015</v>
      </c>
      <c r="D39" s="17" t="s">
        <v>75</v>
      </c>
      <c r="E39" s="17" t="s">
        <v>58</v>
      </c>
      <c r="F39" s="15" t="s">
        <v>68</v>
      </c>
      <c r="G39" s="15"/>
      <c r="H39" s="18"/>
      <c r="I39" s="18" t="s">
        <v>145</v>
      </c>
      <c r="J39" s="18"/>
      <c r="K39" s="18"/>
      <c r="L39" s="18"/>
      <c r="M39" s="18"/>
      <c r="N39" s="18"/>
      <c r="O39" s="18"/>
      <c r="P39" s="18"/>
      <c r="Q39" s="18"/>
      <c r="R39" s="19" t="str">
        <f t="shared" si="1"/>
        <v>Unusually High Leg Days at Sea (CR-QC-015)</v>
      </c>
    </row>
    <row r="40" spans="1:18" ht="30" x14ac:dyDescent="0.25">
      <c r="A40" s="4">
        <f t="shared" si="17"/>
        <v>16</v>
      </c>
      <c r="B40" s="4" t="s">
        <v>17</v>
      </c>
      <c r="C40" s="4" t="str">
        <f t="shared" si="19"/>
        <v>CR-QC-016</v>
      </c>
      <c r="D40" s="12" t="s">
        <v>59</v>
      </c>
      <c r="E40" s="11" t="s">
        <v>60</v>
      </c>
      <c r="F40" s="6" t="s">
        <v>32</v>
      </c>
      <c r="G40" s="6"/>
      <c r="H40" s="4"/>
      <c r="I40" s="4" t="s">
        <v>145</v>
      </c>
      <c r="J40" s="4"/>
      <c r="K40" s="4"/>
      <c r="L40" s="4"/>
      <c r="M40" s="4"/>
      <c r="N40" s="4"/>
      <c r="O40" s="4"/>
      <c r="P40" s="4"/>
      <c r="Q40" s="4"/>
      <c r="R40" s="2" t="str">
        <f t="shared" si="1"/>
        <v>Invalid Copied Leg Name (CR-QC-016)</v>
      </c>
    </row>
    <row r="41" spans="1:18" x14ac:dyDescent="0.25">
      <c r="A41" s="4">
        <f t="shared" si="17"/>
        <v>17</v>
      </c>
      <c r="B41" s="4" t="s">
        <v>17</v>
      </c>
      <c r="C41" s="4" t="str">
        <f t="shared" si="19"/>
        <v>CR-QC-017</v>
      </c>
      <c r="D41" s="12" t="s">
        <v>61</v>
      </c>
      <c r="E41" s="11" t="s">
        <v>62</v>
      </c>
      <c r="F41" s="6" t="s">
        <v>32</v>
      </c>
      <c r="G41" s="6"/>
      <c r="H41" s="4"/>
      <c r="I41" s="4" t="s">
        <v>145</v>
      </c>
      <c r="J41" s="4"/>
      <c r="K41" s="4"/>
      <c r="L41" s="4"/>
      <c r="M41" s="4"/>
      <c r="N41" s="4"/>
      <c r="O41" s="4"/>
      <c r="P41" s="4"/>
      <c r="Q41" s="4"/>
      <c r="R41" s="2" t="str">
        <f t="shared" si="1"/>
        <v>Invalid Leg Dates (CR-QC-017)</v>
      </c>
    </row>
    <row r="42" spans="1:18" s="19" customFormat="1" x14ac:dyDescent="0.25">
      <c r="A42" s="18">
        <f t="shared" si="17"/>
        <v>18</v>
      </c>
      <c r="B42" s="18" t="s">
        <v>17</v>
      </c>
      <c r="C42" s="18" t="str">
        <f t="shared" si="19"/>
        <v>CR-QC-018</v>
      </c>
      <c r="D42" s="17" t="s">
        <v>63</v>
      </c>
      <c r="E42" s="17" t="s">
        <v>234</v>
      </c>
      <c r="F42" s="15" t="s">
        <v>32</v>
      </c>
      <c r="G42" s="15"/>
      <c r="H42" s="18"/>
      <c r="I42" s="18" t="s">
        <v>145</v>
      </c>
      <c r="J42" s="18"/>
      <c r="K42" s="18"/>
      <c r="L42" s="18"/>
      <c r="M42" s="18"/>
      <c r="N42" s="18"/>
      <c r="O42" s="18"/>
      <c r="P42" s="18"/>
      <c r="Q42" s="18"/>
      <c r="R42" s="19" t="str">
        <f t="shared" si="1"/>
        <v>Invalid Leg Days at Sea (CR-QC-018)</v>
      </c>
    </row>
    <row r="43" spans="1:18" s="19" customFormat="1" x14ac:dyDescent="0.25">
      <c r="A43" s="18">
        <f t="shared" si="17"/>
        <v>19</v>
      </c>
      <c r="B43" s="18" t="s">
        <v>17</v>
      </c>
      <c r="C43" s="18" t="str">
        <f t="shared" si="19"/>
        <v>CR-QC-019</v>
      </c>
      <c r="D43" s="16" t="s">
        <v>65</v>
      </c>
      <c r="E43" s="16" t="s">
        <v>66</v>
      </c>
      <c r="F43" s="15" t="s">
        <v>68</v>
      </c>
      <c r="G43" s="15"/>
      <c r="H43" s="18"/>
      <c r="I43" s="18" t="s">
        <v>145</v>
      </c>
      <c r="J43" s="18"/>
      <c r="K43" s="18"/>
      <c r="L43" s="18"/>
      <c r="M43" s="18"/>
      <c r="N43" s="18"/>
      <c r="O43" s="18"/>
      <c r="P43" s="18"/>
      <c r="Q43" s="18"/>
      <c r="R43" s="19" t="str">
        <f t="shared" si="1"/>
        <v>Missing Leg Gear (CR-QC-019)</v>
      </c>
    </row>
    <row r="44" spans="1:18" s="19" customFormat="1" x14ac:dyDescent="0.25">
      <c r="A44" s="18">
        <f t="shared" si="17"/>
        <v>20</v>
      </c>
      <c r="B44" s="18" t="s">
        <v>17</v>
      </c>
      <c r="C44" s="18" t="str">
        <f t="shared" ref="C44" si="20">CONCATENATE("CR-QC-", REPT("0", 3-LEN(A44)), A44)</f>
        <v>CR-QC-020</v>
      </c>
      <c r="D44" s="16" t="s">
        <v>226</v>
      </c>
      <c r="E44" s="16" t="s">
        <v>227</v>
      </c>
      <c r="F44" s="15" t="s">
        <v>32</v>
      </c>
      <c r="G44" s="15"/>
      <c r="H44" s="18"/>
      <c r="I44" s="18" t="s">
        <v>145</v>
      </c>
      <c r="J44" s="18"/>
      <c r="K44" s="18"/>
      <c r="L44" s="18"/>
      <c r="M44" s="18"/>
      <c r="N44" s="18"/>
      <c r="O44" s="18"/>
      <c r="P44" s="18"/>
      <c r="Q44" s="18"/>
    </row>
    <row r="45" spans="1:18" s="19" customFormat="1" x14ac:dyDescent="0.25">
      <c r="A45" s="18">
        <f t="shared" si="17"/>
        <v>21</v>
      </c>
      <c r="B45" s="18" t="s">
        <v>17</v>
      </c>
      <c r="C45" s="18" t="str">
        <f t="shared" ref="C45" si="21">CONCATENATE("CR-QC-", REPT("0", 3-LEN(A45)), A45)</f>
        <v>CR-QC-021</v>
      </c>
      <c r="D45" s="16" t="s">
        <v>228</v>
      </c>
      <c r="E45" s="16" t="s">
        <v>230</v>
      </c>
      <c r="F45" s="15" t="s">
        <v>68</v>
      </c>
      <c r="G45" s="15"/>
      <c r="H45" s="18"/>
      <c r="I45" s="18" t="s">
        <v>145</v>
      </c>
      <c r="J45" s="18"/>
      <c r="K45" s="18"/>
      <c r="L45" s="18"/>
      <c r="M45" s="18"/>
      <c r="N45" s="18"/>
      <c r="O45" s="18"/>
      <c r="P45" s="18"/>
      <c r="Q45" s="18"/>
    </row>
    <row r="46" spans="1:18" s="19" customFormat="1" x14ac:dyDescent="0.25">
      <c r="A46" s="18">
        <f t="shared" si="17"/>
        <v>22</v>
      </c>
      <c r="B46" s="18" t="s">
        <v>17</v>
      </c>
      <c r="C46" s="18" t="str">
        <f t="shared" ref="C46" si="22">CONCATENATE("CR-QC-", REPT("0", 3-LEN(A46)), A46)</f>
        <v>CR-QC-022</v>
      </c>
      <c r="D46" s="16" t="s">
        <v>229</v>
      </c>
      <c r="E46" s="16" t="s">
        <v>231</v>
      </c>
      <c r="F46" s="15" t="s">
        <v>32</v>
      </c>
      <c r="G46" s="15"/>
      <c r="H46" s="18"/>
      <c r="I46" s="18" t="s">
        <v>145</v>
      </c>
      <c r="J46" s="18"/>
      <c r="K46" s="18"/>
      <c r="L46" s="18"/>
      <c r="M46" s="18"/>
      <c r="N46" s="18"/>
      <c r="O46" s="18"/>
      <c r="P46" s="18"/>
      <c r="Q46" s="18"/>
    </row>
    <row r="47" spans="1:18" ht="30" x14ac:dyDescent="0.25">
      <c r="A47" s="4">
        <v>1</v>
      </c>
      <c r="B47" s="4" t="s">
        <v>23</v>
      </c>
      <c r="C47" s="4" t="str">
        <f>CONCATENATE("CR-DMA-", REPT("0", 3-LEN(A47)), A47)</f>
        <v>CR-DMA-001</v>
      </c>
      <c r="D47" s="5" t="s">
        <v>24</v>
      </c>
      <c r="E47" s="6" t="s">
        <v>67</v>
      </c>
      <c r="F47" s="6" t="s">
        <v>14</v>
      </c>
      <c r="G47" s="6"/>
      <c r="H47" s="4"/>
      <c r="I47" s="4"/>
      <c r="J47" s="4"/>
      <c r="K47" s="4"/>
      <c r="L47" s="4"/>
      <c r="M47" s="4"/>
      <c r="N47" s="4"/>
      <c r="O47" s="4"/>
      <c r="P47" s="4"/>
      <c r="Q47" s="4"/>
      <c r="R47" s="2" t="str">
        <f t="shared" si="1"/>
        <v>QC Validation Issue Authentication (CR-DMA-001)</v>
      </c>
    </row>
    <row r="48" spans="1:18" ht="105" x14ac:dyDescent="0.25">
      <c r="A48" s="4">
        <f>A47+1</f>
        <v>2</v>
      </c>
      <c r="B48" s="4" t="s">
        <v>23</v>
      </c>
      <c r="C48" s="4" t="str">
        <f t="shared" ref="C48:C51" si="23">CONCATENATE("CR-DMA-", REPT("0", 3-LEN(A48)), A48)</f>
        <v>CR-DMA-002</v>
      </c>
      <c r="D48" s="5" t="s">
        <v>25</v>
      </c>
      <c r="E48" s="6" t="s">
        <v>91</v>
      </c>
      <c r="F48" s="6" t="s">
        <v>14</v>
      </c>
      <c r="G48" s="6"/>
      <c r="H48" s="4"/>
      <c r="I48" s="4"/>
      <c r="J48" s="4"/>
      <c r="K48" s="4"/>
      <c r="L48" s="4"/>
      <c r="M48" s="4"/>
      <c r="N48" s="4"/>
      <c r="O48" s="4"/>
      <c r="P48" s="4"/>
      <c r="Q48" s="4"/>
      <c r="R48" s="2" t="str">
        <f t="shared" si="1"/>
        <v>Validation Issue Annotation Policy (CR-DMA-002)</v>
      </c>
    </row>
    <row r="49" spans="1:18" s="3" customFormat="1" ht="45" x14ac:dyDescent="0.25">
      <c r="A49" s="7">
        <f>A48+1</f>
        <v>3</v>
      </c>
      <c r="B49" s="7" t="s">
        <v>23</v>
      </c>
      <c r="C49" s="7" t="str">
        <f t="shared" si="23"/>
        <v>CR-DMA-003</v>
      </c>
      <c r="D49" s="8" t="s">
        <v>26</v>
      </c>
      <c r="E49" s="8" t="s">
        <v>28</v>
      </c>
      <c r="F49" s="8" t="s">
        <v>14</v>
      </c>
      <c r="G49" s="8"/>
      <c r="H49" s="7"/>
      <c r="I49" s="7"/>
      <c r="J49" s="7"/>
      <c r="K49" s="7"/>
      <c r="L49" s="7"/>
      <c r="M49" s="7"/>
      <c r="N49" s="7"/>
      <c r="O49" s="7"/>
      <c r="P49" s="7"/>
      <c r="Q49" s="7"/>
      <c r="R49" s="2" t="str">
        <f t="shared" si="1"/>
        <v>Participant Authorization (CR-DMA-003)</v>
      </c>
    </row>
    <row r="50" spans="1:18" s="2" customFormat="1" ht="105" x14ac:dyDescent="0.25">
      <c r="A50" s="9">
        <f t="shared" ref="A50:A85" si="24">A49+1</f>
        <v>4</v>
      </c>
      <c r="B50" s="9" t="s">
        <v>23</v>
      </c>
      <c r="C50" s="9" t="str">
        <f t="shared" si="23"/>
        <v>CR-DMA-004</v>
      </c>
      <c r="D50" s="6" t="s">
        <v>237</v>
      </c>
      <c r="E50" s="6" t="s">
        <v>246</v>
      </c>
      <c r="F50" s="6" t="s">
        <v>14</v>
      </c>
      <c r="G50" s="6"/>
      <c r="H50" s="9"/>
      <c r="I50" s="9"/>
      <c r="J50" s="9"/>
      <c r="K50" s="9"/>
      <c r="L50" s="9"/>
      <c r="M50" s="9"/>
      <c r="N50" s="9"/>
      <c r="O50" s="9"/>
      <c r="P50" s="9"/>
      <c r="Q50" s="9"/>
      <c r="R50" s="2" t="str">
        <f t="shared" si="1"/>
        <v>Data Administrator Authorization (CR-DMA-004)</v>
      </c>
    </row>
    <row r="51" spans="1:18" s="3" customFormat="1" ht="45" x14ac:dyDescent="0.25">
      <c r="A51" s="7">
        <f t="shared" si="24"/>
        <v>5</v>
      </c>
      <c r="B51" s="7" t="s">
        <v>23</v>
      </c>
      <c r="C51" s="7" t="str">
        <f t="shared" si="23"/>
        <v>CR-DMA-005</v>
      </c>
      <c r="D51" s="8" t="s">
        <v>27</v>
      </c>
      <c r="E51" s="8" t="s">
        <v>29</v>
      </c>
      <c r="F51" s="8" t="s">
        <v>14</v>
      </c>
      <c r="G51" s="8"/>
      <c r="H51" s="7"/>
      <c r="I51" s="7"/>
      <c r="J51" s="7"/>
      <c r="K51" s="7"/>
      <c r="L51" s="7"/>
      <c r="M51" s="7"/>
      <c r="N51" s="7"/>
      <c r="O51" s="7"/>
      <c r="P51" s="7"/>
      <c r="Q51" s="7"/>
      <c r="R51" s="2" t="str">
        <f t="shared" si="1"/>
        <v>Chief Scientist Authorization (CR-DMA-005)</v>
      </c>
    </row>
    <row r="52" spans="1:18" s="3" customFormat="1" ht="45" x14ac:dyDescent="0.25">
      <c r="A52" s="7">
        <f t="shared" si="24"/>
        <v>6</v>
      </c>
      <c r="B52" s="7" t="s">
        <v>23</v>
      </c>
      <c r="C52" s="7" t="str">
        <f t="shared" ref="C52" si="25">CONCATENATE("CR-DMA-", REPT("0", 3-LEN(A52)), A52)</f>
        <v>CR-DMA-006</v>
      </c>
      <c r="D52" s="8" t="s">
        <v>30</v>
      </c>
      <c r="E52" s="8" t="s">
        <v>31</v>
      </c>
      <c r="F52" s="8" t="s">
        <v>14</v>
      </c>
      <c r="G52" s="8"/>
      <c r="H52" s="7"/>
      <c r="I52" s="7"/>
      <c r="J52" s="7"/>
      <c r="K52" s="7"/>
      <c r="L52" s="7"/>
      <c r="M52" s="7"/>
      <c r="N52" s="7"/>
      <c r="O52" s="7"/>
      <c r="P52" s="7"/>
      <c r="Q52" s="7"/>
      <c r="R52" s="2" t="str">
        <f t="shared" si="1"/>
        <v>Division Data Manager Authorization (CR-DMA-006)</v>
      </c>
    </row>
    <row r="53" spans="1:18" s="2" customFormat="1" ht="60" x14ac:dyDescent="0.25">
      <c r="A53" s="9">
        <f t="shared" si="24"/>
        <v>7</v>
      </c>
      <c r="B53" s="9" t="s">
        <v>23</v>
      </c>
      <c r="C53" s="9" t="str">
        <f>CONCATENATE("CR-DMA-", REPT("0", 3-LEN(A53)), A53)</f>
        <v>CR-DMA-007</v>
      </c>
      <c r="D53" s="6" t="s">
        <v>160</v>
      </c>
      <c r="E53" s="6" t="str">
        <f>CONCATENATE("The DVM is used to evaluate the defined QC validation criteria for a given Cruise data record and associated child records after the Cruise is successfully inserted or updated (to implement ",$C$16,").  The ", $D$118, " CDVM procedure is utilized to implement this functionality (", $C$118, ")")</f>
        <v>The DVM is used to evaluate the defined QC validation criteria for a given Cruise data record and associated child records after the Cruise is successfully inserted or updated (to implement CR-DB-015).  The CDVM Cruise Insertions/Updates CDVM procedure is utilized to implement this functionality (CR-DVM-006)</v>
      </c>
      <c r="F53" s="6" t="s">
        <v>14</v>
      </c>
      <c r="G53" s="6"/>
      <c r="H53" s="9"/>
      <c r="I53" s="9"/>
      <c r="J53" s="9"/>
      <c r="K53" s="9"/>
      <c r="L53" s="9"/>
      <c r="M53" s="9"/>
      <c r="N53" s="9"/>
      <c r="O53" s="9"/>
      <c r="P53" s="9"/>
      <c r="Q53" s="9"/>
      <c r="R53" s="2" t="str">
        <f t="shared" si="1"/>
        <v>Automated Cruise Data Validation Policy (CR-DMA-007)</v>
      </c>
    </row>
    <row r="54" spans="1:18" s="2" customFormat="1" ht="60" x14ac:dyDescent="0.25">
      <c r="A54" s="9">
        <f t="shared" si="24"/>
        <v>8</v>
      </c>
      <c r="B54" s="9" t="s">
        <v>23</v>
      </c>
      <c r="C54" s="9" t="str">
        <f t="shared" ref="C54:C55" si="26">CONCATENATE("CR-DMA-", REPT("0", 3-LEN(A54)), A54)</f>
        <v>CR-DMA-008</v>
      </c>
      <c r="D54" s="6" t="s">
        <v>166</v>
      </c>
      <c r="E54" s="6" t="str">
        <f>CONCATENATE("When a given Cruise is deleted using the CRDMA the corresponding DVM records are automatically purged, but are still available in the data history tracking package for accountability/auditing purposes (to implement ", $C$17, ").  The ", $D$119, " procedure is utilized to implement this functionality (", $C$119, ")")</f>
        <v>When a given Cruise is deleted using the CRDMA the corresponding DVM records are automatically purged, but are still available in the data history tracking package for accountability/auditing purposes (to implement CR-DB-016).  The CDVM Cruise Deletions procedure is utilized to implement this functionality (CR-DVM-007)</v>
      </c>
      <c r="F54" s="6" t="s">
        <v>14</v>
      </c>
      <c r="G54" s="6"/>
      <c r="H54" s="9"/>
      <c r="I54" s="9"/>
      <c r="J54" s="9"/>
      <c r="K54" s="9"/>
      <c r="L54" s="9"/>
      <c r="M54" s="9"/>
      <c r="N54" s="9"/>
      <c r="O54" s="9"/>
      <c r="P54" s="9"/>
      <c r="Q54" s="9"/>
      <c r="R54" s="2" t="str">
        <f t="shared" si="1"/>
        <v>Automated Cruise Deletion Data Validation Policy (CR-DMA-008)</v>
      </c>
    </row>
    <row r="55" spans="1:18" ht="30" x14ac:dyDescent="0.25">
      <c r="A55" s="4">
        <f t="shared" si="24"/>
        <v>9</v>
      </c>
      <c r="B55" s="4" t="s">
        <v>23</v>
      </c>
      <c r="C55" s="4" t="str">
        <f t="shared" si="26"/>
        <v>CR-DMA-009</v>
      </c>
      <c r="D55" s="5" t="s">
        <v>98</v>
      </c>
      <c r="E55" s="6" t="s">
        <v>100</v>
      </c>
      <c r="F55" s="6" t="s">
        <v>14</v>
      </c>
      <c r="G55" s="6"/>
      <c r="H55" s="4"/>
      <c r="I55" s="4"/>
      <c r="J55" s="4"/>
      <c r="K55" s="4"/>
      <c r="L55" s="4"/>
      <c r="M55" s="4"/>
      <c r="N55" s="4"/>
      <c r="O55" s="4"/>
      <c r="P55" s="4"/>
      <c r="Q55" s="4"/>
      <c r="R55" s="2" t="str">
        <f t="shared" si="1"/>
        <v>Validation Issue Display Policy (CR-DMA-009)</v>
      </c>
    </row>
    <row r="56" spans="1:18" ht="30" x14ac:dyDescent="0.25">
      <c r="A56" s="4">
        <f t="shared" si="24"/>
        <v>10</v>
      </c>
      <c r="B56" s="4" t="s">
        <v>23</v>
      </c>
      <c r="C56" s="4" t="str">
        <f t="shared" ref="C56:C58" si="27">CONCATENATE("CR-DMA-", REPT("0", 3-LEN(A56)), A56)</f>
        <v>CR-DMA-010</v>
      </c>
      <c r="D56" s="5" t="s">
        <v>101</v>
      </c>
      <c r="E56" s="6" t="s">
        <v>102</v>
      </c>
      <c r="F56" s="6" t="s">
        <v>14</v>
      </c>
      <c r="G56" s="6"/>
      <c r="H56" s="4"/>
      <c r="I56" s="4"/>
      <c r="J56" s="4"/>
      <c r="K56" s="4"/>
      <c r="L56" s="4"/>
      <c r="M56" s="4"/>
      <c r="N56" s="4"/>
      <c r="O56" s="4"/>
      <c r="P56" s="4"/>
      <c r="Q56" s="4"/>
      <c r="R56" s="2" t="str">
        <f t="shared" si="1"/>
        <v>Validation Issue Record Policy (CR-DMA-010)</v>
      </c>
    </row>
    <row r="57" spans="1:18" s="22" customFormat="1" x14ac:dyDescent="0.25">
      <c r="A57" s="20">
        <f t="shared" si="24"/>
        <v>11</v>
      </c>
      <c r="B57" s="20" t="s">
        <v>23</v>
      </c>
      <c r="C57" s="20" t="str">
        <f t="shared" si="27"/>
        <v>CR-DMA-011</v>
      </c>
      <c r="D57" s="21"/>
      <c r="E57" s="21"/>
      <c r="F57" s="21"/>
      <c r="G57" s="21"/>
      <c r="H57" s="20"/>
      <c r="I57" s="20"/>
      <c r="J57" s="20"/>
      <c r="K57" s="20"/>
      <c r="L57" s="20"/>
      <c r="M57" s="20"/>
      <c r="N57" s="20"/>
      <c r="O57" s="20"/>
      <c r="P57" s="20"/>
      <c r="Q57" s="20"/>
      <c r="R57" s="22" t="str">
        <f t="shared" si="1"/>
        <v xml:space="preserve"> (CR-DMA-011)</v>
      </c>
    </row>
    <row r="58" spans="1:18" ht="45" x14ac:dyDescent="0.25">
      <c r="A58" s="4">
        <f>A57+1</f>
        <v>12</v>
      </c>
      <c r="B58" s="4" t="s">
        <v>23</v>
      </c>
      <c r="C58" s="4" t="str">
        <f t="shared" si="27"/>
        <v>CR-DMA-012</v>
      </c>
      <c r="D58" s="5" t="s">
        <v>105</v>
      </c>
      <c r="E58" s="6" t="s">
        <v>235</v>
      </c>
      <c r="F58" s="6" t="s">
        <v>14</v>
      </c>
      <c r="G58" s="6"/>
      <c r="H58" s="4"/>
      <c r="I58" s="4"/>
      <c r="J58" s="4"/>
      <c r="K58" s="4"/>
      <c r="L58" s="4"/>
      <c r="M58" s="4"/>
      <c r="N58" s="4"/>
      <c r="O58" s="4"/>
      <c r="P58" s="4"/>
      <c r="Q58" s="4"/>
      <c r="R58" s="2" t="str">
        <f t="shared" si="1"/>
        <v>Validation Issue Application Link Policy (CR-DMA-012)</v>
      </c>
    </row>
    <row r="59" spans="1:18" s="2" customFormat="1" ht="60" x14ac:dyDescent="0.25">
      <c r="A59" s="9">
        <f t="shared" si="24"/>
        <v>13</v>
      </c>
      <c r="B59" s="9" t="s">
        <v>23</v>
      </c>
      <c r="C59" s="9" t="str">
        <f t="shared" ref="C59:C61" si="28">CONCATENATE("CR-DMA-", REPT("0", 3-LEN(A59)), A59)</f>
        <v>CR-DMA-013</v>
      </c>
      <c r="D59" s="6" t="s">
        <v>163</v>
      </c>
      <c r="E59" s="6" t="str">
        <f>CONCATENATE("To ensure the DVM information is kept up-to-date, when a Cruise Leg is successfully inserted into the database using the CRDMA the overlapping cruises are re-evaluated with the DVM (to implement ",$C$13, ").  The ", $D$114, " procedure is utilized to implement this functionality (", $C$114, ")")</f>
        <v>To ensure the DVM information is kept up-to-date, when a Cruise Leg is successfully inserted into the database using the CRDMA the overlapping cruises are re-evaluated with the DVM (to implement CR-DB-012).  The CDVM Cruise Leg Insertion procedure is utilized to implement this functionality (CR-DVM-002)</v>
      </c>
      <c r="F59" s="6" t="s">
        <v>14</v>
      </c>
      <c r="G59" s="6"/>
      <c r="H59" s="9"/>
      <c r="I59" s="9"/>
      <c r="J59" s="9"/>
      <c r="K59" s="9"/>
      <c r="L59" s="9"/>
      <c r="M59" s="9"/>
      <c r="N59" s="9"/>
      <c r="O59" s="9"/>
      <c r="P59" s="9"/>
      <c r="Q59" s="9"/>
      <c r="R59" s="2" t="str">
        <f t="shared" si="1"/>
        <v>Automated Cruise Leg Insertion Data Validation Policy (CR-DMA-013)</v>
      </c>
    </row>
    <row r="60" spans="1:18" s="2" customFormat="1" ht="90" x14ac:dyDescent="0.25">
      <c r="A60" s="9">
        <f t="shared" si="24"/>
        <v>14</v>
      </c>
      <c r="B60" s="9" t="s">
        <v>23</v>
      </c>
      <c r="C60" s="9" t="str">
        <f t="shared" si="28"/>
        <v>CR-DMA-014</v>
      </c>
      <c r="D60" s="6" t="s">
        <v>161</v>
      </c>
      <c r="E60" s="6" t="str">
        <f>CONCATENATE("To ensure the DVM information is kept up-to-date, when a Cruise Leg is updated in the database using the CRDMA the overlapping"," cruises are identified before and after the update and those previous/new overlapping cruises are re-evaluated with the DVM (to implement ", $C$14, ").  The ", $D$115, " procedure (",$C$115, ") and ", $D$116, " procedure (", $C$116, ") are utilized to implement this functionality")</f>
        <v>To ensure the DVM information is kept up-to-date, when a Cruise Leg is updated in the database using the CRDMA the overlapping cruises are identified before and after the update and those previous/new overlapping cruises are re-evaluated with the DVM (to implement CR-DB-013).  The CDVM Cruise Leg Pre Update procedure (CR-DVM-003) and CDVM Cruise Leg Post Update procedure (CR-DVM-004) are utilized to implement this functionality</v>
      </c>
      <c r="F60" s="6" t="s">
        <v>14</v>
      </c>
      <c r="G60" s="6"/>
      <c r="H60" s="9"/>
      <c r="I60" s="9"/>
      <c r="J60" s="9"/>
      <c r="K60" s="9"/>
      <c r="L60" s="9"/>
      <c r="M60" s="9"/>
      <c r="N60" s="9"/>
      <c r="O60" s="9"/>
      <c r="P60" s="9"/>
      <c r="Q60" s="9"/>
      <c r="R60" s="2" t="str">
        <f t="shared" si="1"/>
        <v>Automated Cruise Leg Update Data Validation Policy (CR-DMA-014)</v>
      </c>
    </row>
    <row r="61" spans="1:18" s="2" customFormat="1" ht="75" x14ac:dyDescent="0.25">
      <c r="A61" s="9">
        <f t="shared" si="24"/>
        <v>15</v>
      </c>
      <c r="B61" s="9" t="s">
        <v>23</v>
      </c>
      <c r="C61" s="9" t="str">
        <f t="shared" si="28"/>
        <v>CR-DMA-015</v>
      </c>
      <c r="D61" s="6" t="s">
        <v>162</v>
      </c>
      <c r="E61" s="6" t="str">
        <f>CONCATENATE("To ensure the DVM information is kept up-to-date, when a Cruise Leg is deleted from the database the overlapping cruises are identified"," before the deletion and then the associated Cruise as well as any previously overlapping cruises are re-evaluated with the DVM (to implement ", $C$15, ").  The ", $D$117, " procedure is utilized to implement this functionality (", $C$117, ")")</f>
        <v>To ensure the DVM information is kept up-to-date, when a Cruise Leg is deleted from the database the overlapping cruises are identified before the deletion and then the associated Cruise as well as any previously overlapping cruises are re-evaluated with the DVM (to implement CR-DB-014).  The CDVM Cruise Leg Deletions procedure is utilized to implement this functionality (CR-DVM-005)</v>
      </c>
      <c r="F61" s="6" t="s">
        <v>14</v>
      </c>
      <c r="G61" s="6"/>
      <c r="H61" s="9"/>
      <c r="I61" s="9"/>
      <c r="J61" s="9"/>
      <c r="K61" s="9"/>
      <c r="L61" s="9"/>
      <c r="M61" s="9"/>
      <c r="N61" s="9"/>
      <c r="O61" s="9"/>
      <c r="P61" s="9"/>
      <c r="Q61" s="9"/>
      <c r="R61" s="2" t="str">
        <f t="shared" si="1"/>
        <v>Automated Cruise Leg Deletion Data Validation Policy (CR-DMA-015)</v>
      </c>
    </row>
    <row r="62" spans="1:18" s="2" customFormat="1" ht="60" x14ac:dyDescent="0.25">
      <c r="A62" s="9">
        <f t="shared" si="24"/>
        <v>16</v>
      </c>
      <c r="B62" s="9" t="s">
        <v>23</v>
      </c>
      <c r="C62" s="9" t="str">
        <f t="shared" ref="C62:C63" si="29">CONCATENATE("CR-DMA-", REPT("0", 3-LEN(A62)), A62)</f>
        <v>CR-DMA-016</v>
      </c>
      <c r="D62" s="6" t="s">
        <v>198</v>
      </c>
      <c r="E62" s="6" t="s">
        <v>205</v>
      </c>
      <c r="F62" s="6" t="s">
        <v>14</v>
      </c>
      <c r="R62" s="2" t="str">
        <f t="shared" si="1"/>
        <v>Copy Cruise (CR-DMA-016)</v>
      </c>
    </row>
    <row r="63" spans="1:18" s="2" customFormat="1" ht="60" x14ac:dyDescent="0.25">
      <c r="A63" s="9">
        <f t="shared" si="24"/>
        <v>17</v>
      </c>
      <c r="B63" s="9" t="s">
        <v>23</v>
      </c>
      <c r="C63" s="9" t="str">
        <f t="shared" si="29"/>
        <v>CR-DMA-017</v>
      </c>
      <c r="D63" s="6" t="s">
        <v>197</v>
      </c>
      <c r="E63" s="6" t="s">
        <v>206</v>
      </c>
      <c r="F63" s="6" t="s">
        <v>14</v>
      </c>
      <c r="R63" s="2" t="str">
        <f t="shared" si="1"/>
        <v>Copy Cruise Leg (CR-DMA-017)</v>
      </c>
    </row>
    <row r="64" spans="1:18" s="2" customFormat="1" ht="60" x14ac:dyDescent="0.25">
      <c r="A64" s="9">
        <f t="shared" si="24"/>
        <v>18</v>
      </c>
      <c r="B64" s="9" t="s">
        <v>23</v>
      </c>
      <c r="C64" s="9" t="str">
        <f t="shared" ref="C64" si="30">CONCATENATE("CR-DMA-", REPT("0", 3-LEN(A64)), A64)</f>
        <v>CR-DMA-018</v>
      </c>
      <c r="D64" s="6" t="s">
        <v>199</v>
      </c>
      <c r="E64" s="6" t="str">
        <f>CONCATENATE("The CRDMA provides a method for creating a ""Deep Copy"" of a given Cruise and all associated attributes, Cruise Legs, and associated Cruise Leg attributes (CDVM implementation: ", $C$92, ") so they can be modified to streamline the process of creating a new Cruise that is similar to an existing one")</f>
        <v>The CRDMA provides a method for creating a "Deep Copy" of a given Cruise and all associated attributes, Cruise Legs, and associated Cruise Leg attributes (CDVM implementation: CR-PKG-007) so they can be modified to streamline the process of creating a new Cruise that is similar to an existing one</v>
      </c>
      <c r="F64" s="6" t="s">
        <v>14</v>
      </c>
      <c r="R64" s="2" t="str">
        <f t="shared" si="1"/>
        <v>Deep Copy Cruise (CR-DMA-018)</v>
      </c>
    </row>
    <row r="65" spans="1:18" s="2" customFormat="1" ht="120" x14ac:dyDescent="0.25">
      <c r="A65" s="9">
        <f t="shared" si="24"/>
        <v>19</v>
      </c>
      <c r="B65" s="9" t="s">
        <v>23</v>
      </c>
      <c r="C65" s="9" t="str">
        <f t="shared" ref="C65" si="31">CONCATENATE("CR-DMA-", REPT("0", 3-LEN(A65)), A65)</f>
        <v>CR-DMA-019</v>
      </c>
      <c r="D65" s="6" t="s">
        <v>236</v>
      </c>
      <c r="E65" s="6" t="s">
        <v>254</v>
      </c>
      <c r="F65" s="6" t="s">
        <v>14</v>
      </c>
    </row>
    <row r="66" spans="1:18" s="2" customFormat="1" ht="105" x14ac:dyDescent="0.25">
      <c r="A66" s="9">
        <f t="shared" si="24"/>
        <v>20</v>
      </c>
      <c r="B66" s="9" t="s">
        <v>23</v>
      </c>
      <c r="C66" s="9" t="str">
        <f t="shared" ref="C66" si="32">CONCATENATE("CR-DMA-", REPT("0", 3-LEN(A66)), A66)</f>
        <v>CR-DMA-020</v>
      </c>
      <c r="D66" s="6" t="s">
        <v>238</v>
      </c>
      <c r="E66" s="6" t="s">
        <v>245</v>
      </c>
      <c r="F66" s="6" t="s">
        <v>14</v>
      </c>
    </row>
    <row r="67" spans="1:18" s="2" customFormat="1" ht="90" x14ac:dyDescent="0.25">
      <c r="A67" s="9">
        <f t="shared" si="24"/>
        <v>21</v>
      </c>
      <c r="B67" s="9" t="s">
        <v>23</v>
      </c>
      <c r="C67" s="9" t="str">
        <f t="shared" ref="C67:C69" si="33">CONCATENATE("CR-DMA-", REPT("0", 3-LEN(A67)), A67)</f>
        <v>CR-DMA-021</v>
      </c>
      <c r="D67" s="6" t="s">
        <v>243</v>
      </c>
      <c r="E67" s="6" t="s">
        <v>244</v>
      </c>
      <c r="F67" s="6" t="s">
        <v>14</v>
      </c>
    </row>
    <row r="68" spans="1:18" s="2" customFormat="1" ht="75" x14ac:dyDescent="0.25">
      <c r="A68" s="9">
        <f t="shared" si="24"/>
        <v>22</v>
      </c>
      <c r="B68" s="9" t="s">
        <v>23</v>
      </c>
      <c r="C68" s="9" t="str">
        <f t="shared" si="33"/>
        <v>CR-DMA-022</v>
      </c>
      <c r="D68" s="6" t="s">
        <v>239</v>
      </c>
      <c r="E68" s="6" t="s">
        <v>240</v>
      </c>
      <c r="F68" s="6" t="s">
        <v>14</v>
      </c>
    </row>
    <row r="69" spans="1:18" s="2" customFormat="1" ht="75" x14ac:dyDescent="0.25">
      <c r="A69" s="9">
        <f t="shared" si="24"/>
        <v>23</v>
      </c>
      <c r="B69" s="9" t="s">
        <v>23</v>
      </c>
      <c r="C69" s="9" t="str">
        <f t="shared" si="33"/>
        <v>CR-DMA-023</v>
      </c>
      <c r="D69" s="6" t="s">
        <v>241</v>
      </c>
      <c r="E69" s="6" t="s">
        <v>242</v>
      </c>
      <c r="F69" s="6" t="s">
        <v>14</v>
      </c>
    </row>
    <row r="70" spans="1:18" s="2" customFormat="1" ht="60" x14ac:dyDescent="0.25">
      <c r="A70" s="9">
        <f t="shared" si="24"/>
        <v>24</v>
      </c>
      <c r="B70" s="9" t="s">
        <v>23</v>
      </c>
      <c r="C70" s="9" t="str">
        <f t="shared" ref="C70" si="34">CONCATENATE("CR-DMA-", REPT("0", 3-LEN(A70)), A70)</f>
        <v>CR-DMA-024</v>
      </c>
      <c r="D70" s="6" t="s">
        <v>265</v>
      </c>
      <c r="E70" s="6" t="s">
        <v>266</v>
      </c>
      <c r="F70" s="6" t="s">
        <v>14</v>
      </c>
    </row>
    <row r="71" spans="1:18" ht="45" x14ac:dyDescent="0.25">
      <c r="A71" s="4">
        <v>1</v>
      </c>
      <c r="B71" s="4" t="s">
        <v>90</v>
      </c>
      <c r="C71" s="4" t="str">
        <f>CONCATENATE("CR-QA-", REPT("0", 3-LEN(A71)), A71)</f>
        <v>CR-QA-001</v>
      </c>
      <c r="D71" s="6" t="s">
        <v>76</v>
      </c>
      <c r="E71" s="6" t="s">
        <v>72</v>
      </c>
      <c r="F71" s="6" t="s">
        <v>32</v>
      </c>
      <c r="G71" s="6"/>
      <c r="H71" s="4"/>
      <c r="I71" s="4"/>
      <c r="J71" s="4"/>
      <c r="K71" s="4"/>
      <c r="L71" s="4"/>
      <c r="M71" s="4"/>
      <c r="N71" s="4"/>
      <c r="O71" s="4"/>
      <c r="P71" s="4"/>
      <c r="Q71" s="4"/>
      <c r="R71" s="2" t="str">
        <f t="shared" si="1"/>
        <v>Data QA: Invalid Cruise Name (CR-QA-001)</v>
      </c>
    </row>
    <row r="72" spans="1:18" ht="30" x14ac:dyDescent="0.25">
      <c r="A72" s="4">
        <f t="shared" si="24"/>
        <v>2</v>
      </c>
      <c r="B72" s="4" t="s">
        <v>90</v>
      </c>
      <c r="C72" s="4" t="str">
        <f t="shared" ref="C72:C83" si="35">CONCATENATE("CR-QA-", REPT("0", 3-LEN(A72)), A72)</f>
        <v>CR-QA-002</v>
      </c>
      <c r="D72" s="12" t="s">
        <v>77</v>
      </c>
      <c r="E72" s="11" t="s">
        <v>45</v>
      </c>
      <c r="F72" s="6" t="s">
        <v>32</v>
      </c>
      <c r="G72" s="6"/>
      <c r="H72" s="4"/>
      <c r="I72" s="4"/>
      <c r="J72" s="4"/>
      <c r="K72" s="4"/>
      <c r="L72" s="4"/>
      <c r="M72" s="4"/>
      <c r="N72" s="4"/>
      <c r="O72" s="4"/>
      <c r="P72" s="4"/>
      <c r="Q72" s="4"/>
      <c r="R72" s="2" t="str">
        <f t="shared" si="1"/>
        <v>Data QA: Invalid Copied Cruise Name (CR-QA-002)</v>
      </c>
    </row>
    <row r="73" spans="1:18" x14ac:dyDescent="0.25">
      <c r="A73" s="4">
        <f t="shared" si="24"/>
        <v>3</v>
      </c>
      <c r="B73" s="4" t="s">
        <v>90</v>
      </c>
      <c r="C73" s="4" t="str">
        <f t="shared" si="35"/>
        <v>CR-QA-003</v>
      </c>
      <c r="D73" s="12" t="s">
        <v>78</v>
      </c>
      <c r="E73" s="12" t="s">
        <v>49</v>
      </c>
      <c r="F73" s="6" t="s">
        <v>68</v>
      </c>
      <c r="G73" s="6"/>
      <c r="H73" s="4"/>
      <c r="I73" s="4"/>
      <c r="J73" s="4"/>
      <c r="K73" s="4"/>
      <c r="L73" s="4"/>
      <c r="M73" s="4"/>
      <c r="N73" s="4"/>
      <c r="O73" s="4"/>
      <c r="P73" s="4"/>
      <c r="Q73" s="4"/>
      <c r="R73" s="2" t="str">
        <f t="shared" si="1"/>
        <v>Data QA: Missing Cruise Primary Survey Category (CR-QA-003)</v>
      </c>
    </row>
    <row r="74" spans="1:18" ht="30" x14ac:dyDescent="0.25">
      <c r="A74" s="4">
        <f t="shared" si="24"/>
        <v>4</v>
      </c>
      <c r="B74" s="4" t="s">
        <v>90</v>
      </c>
      <c r="C74" s="4" t="str">
        <f t="shared" si="35"/>
        <v>CR-QA-004</v>
      </c>
      <c r="D74" s="12" t="s">
        <v>79</v>
      </c>
      <c r="E74" s="11" t="s">
        <v>51</v>
      </c>
      <c r="F74" s="6" t="s">
        <v>32</v>
      </c>
      <c r="G74" s="6"/>
      <c r="H74" s="4"/>
      <c r="I74" s="4"/>
      <c r="J74" s="4"/>
      <c r="K74" s="4"/>
      <c r="L74" s="4"/>
      <c r="M74" s="4"/>
      <c r="N74" s="4"/>
      <c r="O74" s="4"/>
      <c r="P74" s="4"/>
      <c r="Q74" s="4"/>
      <c r="R74" s="2" t="str">
        <f t="shared" si="1"/>
        <v>Data QA: Missing Standard Survey Name (CR-QA-004)</v>
      </c>
    </row>
    <row r="75" spans="1:18" ht="30" x14ac:dyDescent="0.25">
      <c r="A75" s="4">
        <f t="shared" si="24"/>
        <v>5</v>
      </c>
      <c r="B75" s="4" t="s">
        <v>90</v>
      </c>
      <c r="C75" s="4" t="str">
        <f t="shared" si="35"/>
        <v>CR-QA-005</v>
      </c>
      <c r="D75" s="12" t="s">
        <v>80</v>
      </c>
      <c r="E75" s="11" t="s">
        <v>53</v>
      </c>
      <c r="F75" s="6" t="s">
        <v>32</v>
      </c>
      <c r="G75" s="6"/>
      <c r="H75" s="4"/>
      <c r="I75" s="4"/>
      <c r="J75" s="4"/>
      <c r="K75" s="4"/>
      <c r="L75" s="4"/>
      <c r="M75" s="4"/>
      <c r="N75" s="4"/>
      <c r="O75" s="4"/>
      <c r="P75" s="4"/>
      <c r="Q75" s="4"/>
      <c r="R75" s="2" t="str">
        <f t="shared" si="1"/>
        <v>Data QA: Invalid Copied Leg Alias Name (CR-QA-005)</v>
      </c>
    </row>
    <row r="76" spans="1:18" ht="30" x14ac:dyDescent="0.25">
      <c r="A76" s="4">
        <f t="shared" si="24"/>
        <v>6</v>
      </c>
      <c r="B76" s="4" t="s">
        <v>90</v>
      </c>
      <c r="C76" s="4" t="str">
        <f t="shared" si="35"/>
        <v>CR-QA-006</v>
      </c>
      <c r="D76" s="12" t="s">
        <v>81</v>
      </c>
      <c r="E76" s="11" t="s">
        <v>55</v>
      </c>
      <c r="F76" s="6" t="s">
        <v>32</v>
      </c>
      <c r="G76" s="6"/>
      <c r="H76" s="4"/>
      <c r="I76" s="4"/>
      <c r="J76" s="4"/>
      <c r="K76" s="4"/>
      <c r="L76" s="4"/>
      <c r="M76" s="4"/>
      <c r="N76" s="4"/>
      <c r="O76" s="4"/>
      <c r="P76" s="4"/>
      <c r="Q76" s="4"/>
      <c r="R76" s="2" t="str">
        <f t="shared" si="1"/>
        <v>Data QA: Cruise Leg Overlap (CR-QA-006)</v>
      </c>
    </row>
    <row r="77" spans="1:18" s="2" customFormat="1" ht="30" x14ac:dyDescent="0.25">
      <c r="A77" s="4">
        <f t="shared" si="24"/>
        <v>7</v>
      </c>
      <c r="B77" s="4" t="s">
        <v>90</v>
      </c>
      <c r="C77" s="4" t="str">
        <f t="shared" si="35"/>
        <v>CR-QA-007</v>
      </c>
      <c r="D77" s="12" t="s">
        <v>82</v>
      </c>
      <c r="E77" s="11" t="s">
        <v>57</v>
      </c>
      <c r="F77" s="6" t="s">
        <v>32</v>
      </c>
      <c r="G77" s="6"/>
      <c r="H77" s="9"/>
      <c r="I77" s="9"/>
      <c r="J77" s="9"/>
      <c r="K77" s="9"/>
      <c r="L77" s="9"/>
      <c r="M77" s="9"/>
      <c r="N77" s="9"/>
      <c r="O77" s="9"/>
      <c r="P77" s="9"/>
      <c r="Q77" s="9"/>
      <c r="R77" s="2" t="str">
        <f t="shared" si="1"/>
        <v>Data QA: Vessel Leg Overlap (CR-QA-007)</v>
      </c>
    </row>
    <row r="78" spans="1:18" x14ac:dyDescent="0.25">
      <c r="A78" s="4">
        <f t="shared" si="24"/>
        <v>8</v>
      </c>
      <c r="B78" s="4" t="s">
        <v>90</v>
      </c>
      <c r="C78" s="4" t="str">
        <f t="shared" si="35"/>
        <v>CR-QA-008</v>
      </c>
      <c r="D78" s="11" t="s">
        <v>83</v>
      </c>
      <c r="E78" s="11" t="s">
        <v>58</v>
      </c>
      <c r="F78" s="6" t="s">
        <v>68</v>
      </c>
      <c r="G78" s="6"/>
      <c r="H78" s="4"/>
      <c r="I78" s="4"/>
      <c r="J78" s="4"/>
      <c r="K78" s="4"/>
      <c r="L78" s="4"/>
      <c r="M78" s="4"/>
      <c r="N78" s="4"/>
      <c r="O78" s="4"/>
      <c r="P78" s="4"/>
      <c r="Q78" s="4"/>
      <c r="R78" s="2" t="str">
        <f t="shared" si="1"/>
        <v>Data QA: Unusually High Leg Days at Sea (CR-QA-008)</v>
      </c>
    </row>
    <row r="79" spans="1:18" ht="30" x14ac:dyDescent="0.25">
      <c r="A79" s="4">
        <f t="shared" si="24"/>
        <v>9</v>
      </c>
      <c r="B79" s="4" t="s">
        <v>90</v>
      </c>
      <c r="C79" s="4" t="str">
        <f t="shared" si="35"/>
        <v>CR-QA-009</v>
      </c>
      <c r="D79" s="12" t="s">
        <v>84</v>
      </c>
      <c r="E79" s="11" t="s">
        <v>60</v>
      </c>
      <c r="F79" s="6" t="s">
        <v>32</v>
      </c>
      <c r="G79" s="6"/>
      <c r="H79" s="4"/>
      <c r="I79" s="4"/>
      <c r="J79" s="4"/>
      <c r="K79" s="4"/>
      <c r="L79" s="4"/>
      <c r="M79" s="4"/>
      <c r="N79" s="4"/>
      <c r="O79" s="4"/>
      <c r="P79" s="4"/>
      <c r="Q79" s="4"/>
      <c r="R79" s="2" t="str">
        <f t="shared" si="1"/>
        <v>Data QA: Invalid Copied Leg Name (CR-QA-009)</v>
      </c>
    </row>
    <row r="80" spans="1:18" x14ac:dyDescent="0.25">
      <c r="A80" s="4">
        <f t="shared" si="24"/>
        <v>10</v>
      </c>
      <c r="B80" s="4" t="s">
        <v>90</v>
      </c>
      <c r="C80" s="4" t="str">
        <f t="shared" si="35"/>
        <v>CR-QA-010</v>
      </c>
      <c r="D80" s="12" t="s">
        <v>85</v>
      </c>
      <c r="E80" s="11" t="s">
        <v>62</v>
      </c>
      <c r="F80" s="6" t="s">
        <v>32</v>
      </c>
      <c r="G80" s="6"/>
      <c r="H80" s="4"/>
      <c r="I80" s="4"/>
      <c r="J80" s="4"/>
      <c r="K80" s="4"/>
      <c r="L80" s="4"/>
      <c r="M80" s="4"/>
      <c r="N80" s="4"/>
      <c r="O80" s="4"/>
      <c r="P80" s="4"/>
      <c r="Q80" s="4"/>
      <c r="R80" s="2" t="str">
        <f t="shared" si="1"/>
        <v>Data QA: Invalid Leg Dates (CR-QA-010)</v>
      </c>
    </row>
    <row r="81" spans="1:18" x14ac:dyDescent="0.25">
      <c r="A81" s="4">
        <f t="shared" si="24"/>
        <v>11</v>
      </c>
      <c r="B81" s="4" t="s">
        <v>90</v>
      </c>
      <c r="C81" s="4" t="str">
        <f t="shared" si="35"/>
        <v>CR-QA-011</v>
      </c>
      <c r="D81" s="11" t="s">
        <v>86</v>
      </c>
      <c r="E81" s="11" t="s">
        <v>64</v>
      </c>
      <c r="F81" s="6" t="s">
        <v>32</v>
      </c>
      <c r="G81" s="6"/>
      <c r="H81" s="4"/>
      <c r="I81" s="4"/>
      <c r="J81" s="4"/>
      <c r="K81" s="4"/>
      <c r="L81" s="4"/>
      <c r="M81" s="4"/>
      <c r="N81" s="4"/>
      <c r="O81" s="4"/>
      <c r="P81" s="4"/>
      <c r="Q81" s="4"/>
      <c r="R81" s="2" t="str">
        <f t="shared" si="1"/>
        <v>Data QA: Invalid Leg Days at Sea (CR-QA-011)</v>
      </c>
    </row>
    <row r="82" spans="1:18" x14ac:dyDescent="0.25">
      <c r="A82" s="4">
        <f t="shared" si="24"/>
        <v>12</v>
      </c>
      <c r="B82" s="4" t="s">
        <v>90</v>
      </c>
      <c r="C82" s="4" t="str">
        <f t="shared" si="35"/>
        <v>CR-QA-012</v>
      </c>
      <c r="D82" s="12" t="s">
        <v>87</v>
      </c>
      <c r="E82" s="12" t="s">
        <v>66</v>
      </c>
      <c r="F82" s="6" t="s">
        <v>68</v>
      </c>
      <c r="G82" s="6"/>
      <c r="H82" s="4"/>
      <c r="I82" s="4"/>
      <c r="J82" s="4"/>
      <c r="K82" s="4"/>
      <c r="L82" s="4"/>
      <c r="M82" s="4"/>
      <c r="N82" s="4"/>
      <c r="O82" s="4"/>
      <c r="P82" s="4"/>
      <c r="Q82" s="4"/>
      <c r="R82" s="2" t="str">
        <f t="shared" si="1"/>
        <v>Data QA: Missing Leg Gear (CR-QA-012)</v>
      </c>
    </row>
    <row r="83" spans="1:18" x14ac:dyDescent="0.25">
      <c r="A83" s="4">
        <f t="shared" si="24"/>
        <v>13</v>
      </c>
      <c r="B83" s="4" t="s">
        <v>90</v>
      </c>
      <c r="C83" s="4" t="str">
        <f t="shared" si="35"/>
        <v>CR-QA-013</v>
      </c>
      <c r="D83" s="12" t="s">
        <v>88</v>
      </c>
      <c r="E83" s="6" t="s">
        <v>89</v>
      </c>
      <c r="F83" s="6" t="s">
        <v>32</v>
      </c>
      <c r="G83" s="6"/>
      <c r="H83" s="4"/>
      <c r="I83" s="4"/>
      <c r="J83" s="4"/>
      <c r="K83" s="4"/>
      <c r="L83" s="4"/>
      <c r="M83" s="4"/>
      <c r="N83" s="4"/>
      <c r="O83" s="4"/>
      <c r="P83" s="4"/>
      <c r="Q83" s="4"/>
      <c r="R83" s="2" t="str">
        <f t="shared" si="1"/>
        <v>Data QA: Unique Leg Alias Name (CR-QA-013)</v>
      </c>
    </row>
    <row r="84" spans="1:18" s="2" customFormat="1" x14ac:dyDescent="0.25">
      <c r="A84" s="9">
        <f t="shared" si="24"/>
        <v>14</v>
      </c>
      <c r="B84" s="9" t="s">
        <v>90</v>
      </c>
      <c r="C84" s="9" t="str">
        <f t="shared" ref="C84:C85" si="36">CONCATENATE("CR-QA-", REPT("0", 3-LEN(A84)), A84)</f>
        <v>CR-QA-014</v>
      </c>
      <c r="D84" s="12" t="s">
        <v>167</v>
      </c>
      <c r="E84" s="6" t="s">
        <v>169</v>
      </c>
      <c r="F84" s="6" t="s">
        <v>32</v>
      </c>
      <c r="G84" s="6"/>
      <c r="H84" s="9"/>
      <c r="I84" s="9"/>
      <c r="J84" s="9"/>
      <c r="K84" s="9"/>
      <c r="L84" s="9"/>
      <c r="M84" s="9"/>
      <c r="N84" s="9"/>
      <c r="O84" s="9"/>
      <c r="P84" s="9"/>
      <c r="Q84" s="9"/>
      <c r="R84" s="2" t="str">
        <f t="shared" si="1"/>
        <v>Data QA: Cruise Deletion (CR-QA-014)</v>
      </c>
    </row>
    <row r="85" spans="1:18" s="2" customFormat="1" x14ac:dyDescent="0.25">
      <c r="A85" s="9">
        <f t="shared" si="24"/>
        <v>15</v>
      </c>
      <c r="B85" s="9" t="s">
        <v>90</v>
      </c>
      <c r="C85" s="9" t="str">
        <f t="shared" si="36"/>
        <v>CR-QA-015</v>
      </c>
      <c r="D85" s="12" t="s">
        <v>168</v>
      </c>
      <c r="E85" s="6" t="s">
        <v>170</v>
      </c>
      <c r="F85" s="6" t="s">
        <v>32</v>
      </c>
      <c r="G85" s="6"/>
      <c r="H85" s="9"/>
      <c r="I85" s="9"/>
      <c r="J85" s="9"/>
      <c r="K85" s="9"/>
      <c r="L85" s="9"/>
      <c r="M85" s="9"/>
      <c r="N85" s="9"/>
      <c r="O85" s="9"/>
      <c r="P85" s="9"/>
      <c r="Q85" s="9"/>
      <c r="R85" s="2" t="str">
        <f t="shared" si="1"/>
        <v>Data QA: Cruise Leg Deletion (CR-QA-015)</v>
      </c>
    </row>
    <row r="86" spans="1:18" s="2" customFormat="1" x14ac:dyDescent="0.25">
      <c r="A86" s="2">
        <v>1</v>
      </c>
      <c r="B86" s="9" t="s">
        <v>212</v>
      </c>
      <c r="C86" s="9" t="str">
        <f>CONCATENATE("CR-PKG-", REPT("0", 3-LEN(A86)), A86)</f>
        <v>CR-PKG-001</v>
      </c>
      <c r="D86" s="14" t="s">
        <v>200</v>
      </c>
      <c r="E86" s="14" t="s">
        <v>207</v>
      </c>
      <c r="F86" s="14" t="s">
        <v>14</v>
      </c>
      <c r="G86" s="14" t="s">
        <v>14</v>
      </c>
      <c r="R86" s="2" t="str">
        <f t="shared" ref="R86:R92" si="37">CONCATENATE(D86, " (", C86, ")")</f>
        <v>Deep Copy - Cruise Name Policy (CR-PKG-001)</v>
      </c>
    </row>
    <row r="87" spans="1:18" s="2" customFormat="1" ht="30" x14ac:dyDescent="0.25">
      <c r="A87" s="2">
        <f>A86+1</f>
        <v>2</v>
      </c>
      <c r="B87" s="9" t="s">
        <v>212</v>
      </c>
      <c r="C87" s="9" t="str">
        <f t="shared" ref="C87:C90" si="38">CONCATENATE("CR-PKG-", REPT("0", 3-LEN(A87)), A87)</f>
        <v>CR-PKG-002</v>
      </c>
      <c r="D87" s="14" t="s">
        <v>201</v>
      </c>
      <c r="E87" s="14" t="s">
        <v>208</v>
      </c>
      <c r="F87" s="14" t="s">
        <v>14</v>
      </c>
      <c r="G87" s="14" t="s">
        <v>14</v>
      </c>
      <c r="R87" s="2" t="str">
        <f t="shared" si="37"/>
        <v>Deep Copy - Cruise Leg Name Policy (CR-PKG-002)</v>
      </c>
    </row>
    <row r="88" spans="1:18" s="2" customFormat="1" ht="30" x14ac:dyDescent="0.25">
      <c r="A88" s="2">
        <f t="shared" ref="A88:A90" si="39">A87+1</f>
        <v>3</v>
      </c>
      <c r="B88" s="9" t="s">
        <v>212</v>
      </c>
      <c r="C88" s="9" t="str">
        <f t="shared" si="38"/>
        <v>CR-PKG-003</v>
      </c>
      <c r="D88" s="14" t="s">
        <v>202</v>
      </c>
      <c r="E88" s="14" t="s">
        <v>209</v>
      </c>
      <c r="F88" s="14" t="s">
        <v>14</v>
      </c>
      <c r="G88" s="14" t="s">
        <v>14</v>
      </c>
      <c r="R88" s="2" t="str">
        <f t="shared" si="37"/>
        <v>Deep Copy - Cruise Leg Alias Policy (CR-PKG-003)</v>
      </c>
    </row>
    <row r="89" spans="1:18" s="2" customFormat="1" ht="30" x14ac:dyDescent="0.25">
      <c r="A89" s="2">
        <f t="shared" si="39"/>
        <v>4</v>
      </c>
      <c r="B89" s="9" t="s">
        <v>212</v>
      </c>
      <c r="C89" s="9" t="str">
        <f t="shared" si="38"/>
        <v>CR-PKG-004</v>
      </c>
      <c r="D89" s="14" t="s">
        <v>203</v>
      </c>
      <c r="E89" s="14" t="s">
        <v>210</v>
      </c>
      <c r="F89" s="14" t="s">
        <v>14</v>
      </c>
      <c r="G89" s="14" t="s">
        <v>14</v>
      </c>
      <c r="R89" s="2" t="str">
        <f t="shared" si="37"/>
        <v>Deep Copy - Cruise Attribute Policy (CR-PKG-004)</v>
      </c>
    </row>
    <row r="90" spans="1:18" s="2" customFormat="1" ht="30" x14ac:dyDescent="0.25">
      <c r="A90" s="2">
        <f t="shared" si="39"/>
        <v>5</v>
      </c>
      <c r="B90" s="9" t="s">
        <v>212</v>
      </c>
      <c r="C90" s="9" t="str">
        <f t="shared" si="38"/>
        <v>CR-PKG-005</v>
      </c>
      <c r="D90" s="14" t="s">
        <v>204</v>
      </c>
      <c r="E90" s="14" t="s">
        <v>211</v>
      </c>
      <c r="F90" s="14" t="s">
        <v>14</v>
      </c>
      <c r="G90" s="14" t="s">
        <v>14</v>
      </c>
      <c r="R90" s="2" t="str">
        <f t="shared" si="37"/>
        <v>Deep Copy - Cruise Leg Attribute Policy (CR-PKG-005)</v>
      </c>
    </row>
    <row r="91" spans="1:18" s="2" customFormat="1" ht="30" x14ac:dyDescent="0.25">
      <c r="A91" s="2">
        <f t="shared" ref="A91" si="40">A90+1</f>
        <v>6</v>
      </c>
      <c r="B91" s="9" t="s">
        <v>212</v>
      </c>
      <c r="C91" s="9" t="str">
        <f t="shared" ref="C91" si="41">CONCATENATE("CR-PKG-", REPT("0", 3-LEN(A91)), A91)</f>
        <v>CR-PKG-006</v>
      </c>
      <c r="D91" s="14" t="s">
        <v>213</v>
      </c>
      <c r="E91" s="14" t="s">
        <v>214</v>
      </c>
      <c r="F91" s="14" t="s">
        <v>14</v>
      </c>
      <c r="G91" s="14" t="s">
        <v>14</v>
      </c>
      <c r="R91" s="2" t="str">
        <f t="shared" si="37"/>
        <v>Deep Copy - Transaction Policy (CR-PKG-006)</v>
      </c>
    </row>
    <row r="92" spans="1:18" s="2" customFormat="1" ht="60" x14ac:dyDescent="0.25">
      <c r="A92" s="2">
        <f t="shared" ref="A92:A97" si="42">A91+1</f>
        <v>7</v>
      </c>
      <c r="B92" s="9" t="s">
        <v>212</v>
      </c>
      <c r="C92" s="9" t="str">
        <f t="shared" ref="C92" si="43">CONCATENATE("CR-PKG-", REPT("0", 3-LEN(A92)), A92)</f>
        <v>CR-PKG-007</v>
      </c>
      <c r="D92" s="14" t="s">
        <v>216</v>
      </c>
      <c r="E92" s="14" t="str">
        <f>CONCATENATE("A ""Deep Copy"" will copy all cruise information with a modified Cruise Name (", $C$86, "), copy all Cruise Attributes (", $C$89, "), copy all associated Leg information with a modified Leg Name (", $C$87, "), copy all Leg Attributes (", $C$90, ") including Leg Aliases with a modified Alias Name (", $C$88, ")")</f>
        <v>A "Deep Copy" will copy all cruise information with a modified Cruise Name (CR-PKG-001), copy all Cruise Attributes (CR-PKG-004), copy all associated Leg information with a modified Leg Name (CR-PKG-002), copy all Leg Attributes (CR-PKG-005) including Leg Aliases with a modified Alias Name (CR-PKG-003)</v>
      </c>
      <c r="F92" s="14" t="s">
        <v>14</v>
      </c>
      <c r="G92" s="14" t="s">
        <v>14</v>
      </c>
      <c r="R92" s="2" t="str">
        <f t="shared" si="37"/>
        <v>Deep Copy - Functionality (CR-PKG-007)</v>
      </c>
    </row>
    <row r="93" spans="1:18" s="2" customFormat="1" ht="135" x14ac:dyDescent="0.25">
      <c r="A93" s="2">
        <f t="shared" si="42"/>
        <v>8</v>
      </c>
      <c r="B93" s="9" t="s">
        <v>212</v>
      </c>
      <c r="C93" s="9" t="str">
        <f t="shared" ref="C93:C95" si="44">CONCATENATE("CR-PKG-", REPT("0", 3-LEN(A93)), A93)</f>
        <v>CR-PKG-008</v>
      </c>
      <c r="D93" s="14" t="s">
        <v>248</v>
      </c>
      <c r="E93" s="14" t="s">
        <v>250</v>
      </c>
      <c r="F93" s="14" t="s">
        <v>14</v>
      </c>
      <c r="G93" s="14" t="s">
        <v>14</v>
      </c>
    </row>
    <row r="94" spans="1:18" s="2" customFormat="1" ht="60" x14ac:dyDescent="0.25">
      <c r="A94" s="2">
        <f t="shared" si="42"/>
        <v>9</v>
      </c>
      <c r="B94" s="9" t="s">
        <v>212</v>
      </c>
      <c r="C94" s="9" t="str">
        <f t="shared" si="44"/>
        <v>CR-PKG-009</v>
      </c>
      <c r="D94" s="14" t="s">
        <v>247</v>
      </c>
      <c r="E94" s="14" t="s">
        <v>251</v>
      </c>
      <c r="F94" s="14" t="s">
        <v>14</v>
      </c>
      <c r="G94" s="14" t="s">
        <v>14</v>
      </c>
    </row>
    <row r="95" spans="1:18" s="2" customFormat="1" ht="75" x14ac:dyDescent="0.25">
      <c r="A95" s="2">
        <f t="shared" si="42"/>
        <v>10</v>
      </c>
      <c r="B95" s="9" t="s">
        <v>212</v>
      </c>
      <c r="C95" s="9" t="str">
        <f t="shared" si="44"/>
        <v>CR-PKG-010</v>
      </c>
      <c r="D95" s="14" t="s">
        <v>249</v>
      </c>
      <c r="E95" s="14" t="s">
        <v>252</v>
      </c>
      <c r="F95" s="14" t="s">
        <v>14</v>
      </c>
      <c r="G95" s="14" t="s">
        <v>14</v>
      </c>
      <c r="J95" s="14"/>
    </row>
    <row r="96" spans="1:18" s="2" customFormat="1" ht="75" x14ac:dyDescent="0.25">
      <c r="A96" s="2">
        <f t="shared" si="42"/>
        <v>11</v>
      </c>
      <c r="B96" s="9" t="s">
        <v>212</v>
      </c>
      <c r="C96" s="9" t="str">
        <f t="shared" ref="C96:C97" si="45">CONCATENATE("CR-PKG-", REPT("0", 3-LEN(A96)), A96)</f>
        <v>CR-PKG-011</v>
      </c>
      <c r="D96" s="14" t="s">
        <v>269</v>
      </c>
      <c r="E96" s="14" t="str">
        <f xml:space="preserve"> "The CCD_CRUISE_PKG.UPDATE_FIL_SHUTTLE_OPTIONS_SP package procedure generates a parameterized query using the """&amp;$D$97&amp;""" ("&amp;$C$97&amp;") and execute the dynamically generated query and outputs the results as a JSON array so it can be used in the CRDMA.  This procedure is used directly in pages 220 and 230 of the CRDMA to implement the ajax callbacks"</f>
        <v>The CCD_CRUISE_PKG.UPDATE_FIL_SHUTTLE_OPTIONS_SP package procedure generates a parameterized query using the "Generate Filter Options Query - Function" (CR-PKG-012) and execute the dynamically generated query and outputs the results as a JSON array so it can be used in the CRDMA.  This procedure is used directly in pages 220 and 230 of the CRDMA to implement the ajax callbacks</v>
      </c>
      <c r="F96" s="14" t="s">
        <v>14</v>
      </c>
      <c r="G96" s="14" t="s">
        <v>14</v>
      </c>
      <c r="J96" s="14"/>
    </row>
    <row r="97" spans="1:18" s="2" customFormat="1" ht="90" x14ac:dyDescent="0.25">
      <c r="A97" s="2">
        <f t="shared" si="42"/>
        <v>12</v>
      </c>
      <c r="B97" s="9" t="s">
        <v>212</v>
      </c>
      <c r="C97" s="9" t="str">
        <f t="shared" si="45"/>
        <v>CR-PKG-012</v>
      </c>
      <c r="D97" s="14" t="s">
        <v>270</v>
      </c>
      <c r="E97" s="14" t="s">
        <v>271</v>
      </c>
      <c r="F97" s="14" t="s">
        <v>14</v>
      </c>
      <c r="G97" s="14" t="s">
        <v>14</v>
      </c>
      <c r="J97" s="14"/>
    </row>
    <row r="98" spans="1:18" x14ac:dyDescent="0.25">
      <c r="A98">
        <v>1</v>
      </c>
      <c r="B98" s="4" t="s">
        <v>135</v>
      </c>
      <c r="C98" s="9" t="str">
        <f t="shared" ref="C98" si="46">CONCATENATE("CR-PKG-ERR-", REPT("0", 3-LEN(A98)), A98)</f>
        <v>CR-PKG-ERR-001</v>
      </c>
      <c r="D98" s="12" t="s">
        <v>137</v>
      </c>
      <c r="E98" s="14" t="s">
        <v>153</v>
      </c>
      <c r="F98" s="6" t="s">
        <v>32</v>
      </c>
      <c r="G98" s="2">
        <v>-20601</v>
      </c>
      <c r="H98" s="2"/>
      <c r="I98" s="2" t="s">
        <v>145</v>
      </c>
      <c r="R98" s="2" t="str">
        <f t="shared" ref="R98:R161" si="47">CONCATENATE(D98, " (", C98, ")")</f>
        <v>Deep Copy - Required Parameters are Blank (CR-PKG-ERR-001)</v>
      </c>
    </row>
    <row r="99" spans="1:18" x14ac:dyDescent="0.25">
      <c r="A99">
        <f t="shared" ref="A99:A112" si="48">A98+1</f>
        <v>2</v>
      </c>
      <c r="B99" s="4" t="s">
        <v>135</v>
      </c>
      <c r="C99" s="9" t="str">
        <f>CONCATENATE("CR-PKG-ERR-", REPT("0", 3-LEN(A99)), A99)</f>
        <v>CR-PKG-ERR-002</v>
      </c>
      <c r="D99" s="12" t="s">
        <v>148</v>
      </c>
      <c r="E99" s="14" t="s">
        <v>151</v>
      </c>
      <c r="F99" s="6" t="s">
        <v>32</v>
      </c>
      <c r="G99" s="2">
        <f>G98-1</f>
        <v>-20602</v>
      </c>
      <c r="H99" s="2"/>
      <c r="I99" s="2" t="s">
        <v>145</v>
      </c>
      <c r="R99" s="2" t="str">
        <f t="shared" si="47"/>
        <v>Deep Copy - Invalid Cruise Specified (CR-PKG-ERR-002)</v>
      </c>
    </row>
    <row r="100" spans="1:18" x14ac:dyDescent="0.25">
      <c r="A100">
        <f t="shared" si="48"/>
        <v>3</v>
      </c>
      <c r="B100" s="4" t="s">
        <v>135</v>
      </c>
      <c r="C100" s="9" t="str">
        <f>CONCATENATE("CR-PKG-ERR-", REPT("0", 3-LEN(A100)), A100)</f>
        <v>CR-PKG-ERR-003</v>
      </c>
      <c r="D100" s="12" t="s">
        <v>111</v>
      </c>
      <c r="E100" s="14" t="s">
        <v>113</v>
      </c>
      <c r="F100" s="6" t="s">
        <v>32</v>
      </c>
      <c r="G100" s="2">
        <f t="shared" ref="G100:G112" si="49">G99-1</f>
        <v>-20603</v>
      </c>
      <c r="H100" s="2"/>
      <c r="I100" s="2" t="s">
        <v>145</v>
      </c>
      <c r="R100" s="2" t="str">
        <f t="shared" si="47"/>
        <v>Deep Copy - Cruise Not Copied (CR-PKG-ERR-003)</v>
      </c>
    </row>
    <row r="101" spans="1:18" x14ac:dyDescent="0.25">
      <c r="A101">
        <f t="shared" si="48"/>
        <v>4</v>
      </c>
      <c r="B101" s="4" t="s">
        <v>135</v>
      </c>
      <c r="C101" s="9" t="str">
        <f>CONCATENATE("CR-PKG-ERR-", REPT("0", 3-LEN(A101)), A101)</f>
        <v>CR-PKG-ERR-004</v>
      </c>
      <c r="D101" s="12" t="s">
        <v>110</v>
      </c>
      <c r="E101" s="14" t="s">
        <v>115</v>
      </c>
      <c r="F101" s="6" t="s">
        <v>32</v>
      </c>
      <c r="G101" s="2">
        <f t="shared" si="49"/>
        <v>-20604</v>
      </c>
      <c r="H101" s="2"/>
      <c r="I101" s="2" t="s">
        <v>146</v>
      </c>
      <c r="R101" s="2" t="str">
        <f t="shared" si="47"/>
        <v>Deep Copy - Cruise Attributes Not Copied (CR-PKG-ERR-004)</v>
      </c>
    </row>
    <row r="102" spans="1:18" x14ac:dyDescent="0.25">
      <c r="A102">
        <f t="shared" si="48"/>
        <v>5</v>
      </c>
      <c r="B102" s="4" t="s">
        <v>135</v>
      </c>
      <c r="C102" s="9" t="str">
        <f>CONCATENATE("CR-PKG-ERR-", REPT("0", 3-LEN(A102)), A102)</f>
        <v>CR-PKG-ERR-005</v>
      </c>
      <c r="D102" s="12" t="s">
        <v>112</v>
      </c>
      <c r="E102" s="14" t="s">
        <v>114</v>
      </c>
      <c r="F102" s="6" t="s">
        <v>32</v>
      </c>
      <c r="G102" s="2">
        <f t="shared" si="49"/>
        <v>-20605</v>
      </c>
      <c r="H102" s="2"/>
      <c r="I102" s="2" t="s">
        <v>145</v>
      </c>
      <c r="R102" s="2" t="str">
        <f t="shared" si="47"/>
        <v>Deep Copy - Cruise Leg Not Copied (CR-PKG-ERR-005)</v>
      </c>
    </row>
    <row r="103" spans="1:18" x14ac:dyDescent="0.25">
      <c r="A103">
        <f t="shared" si="48"/>
        <v>6</v>
      </c>
      <c r="B103" s="4" t="s">
        <v>135</v>
      </c>
      <c r="C103" s="9" t="str">
        <f t="shared" ref="C103:C108" si="50">CONCATENATE("CR-PKG-ERR-", REPT("0", 3-LEN(A103)), A103)</f>
        <v>CR-PKG-ERR-006</v>
      </c>
      <c r="D103" s="12" t="s">
        <v>109</v>
      </c>
      <c r="E103" s="14" t="s">
        <v>116</v>
      </c>
      <c r="F103" s="6" t="s">
        <v>32</v>
      </c>
      <c r="G103" s="2">
        <f t="shared" si="49"/>
        <v>-20606</v>
      </c>
      <c r="H103" s="2"/>
      <c r="I103" s="2" t="s">
        <v>146</v>
      </c>
      <c r="R103" s="2" t="str">
        <f t="shared" si="47"/>
        <v>Deep Copy - Leg Attributes Not Copied (CR-PKG-ERR-006)</v>
      </c>
    </row>
    <row r="104" spans="1:18" x14ac:dyDescent="0.25">
      <c r="A104">
        <f t="shared" si="48"/>
        <v>7</v>
      </c>
      <c r="B104" s="4" t="s">
        <v>135</v>
      </c>
      <c r="C104" s="9" t="str">
        <f>CONCATENATE("CR-PKG-ERR-", REPT("0", 3-LEN(A104)), A104)</f>
        <v>CR-PKG-ERR-007</v>
      </c>
      <c r="D104" s="12" t="s">
        <v>119</v>
      </c>
      <c r="E104" s="14" t="s">
        <v>120</v>
      </c>
      <c r="F104" s="6" t="s">
        <v>32</v>
      </c>
      <c r="G104" s="2">
        <f t="shared" si="49"/>
        <v>-20607</v>
      </c>
      <c r="H104" s="2"/>
      <c r="I104" s="2" t="s">
        <v>146</v>
      </c>
      <c r="R104" s="2" t="str">
        <f t="shared" si="47"/>
        <v>Deep Copy - Cruise/Leg Attribute Processing Error (CR-PKG-ERR-007)</v>
      </c>
    </row>
    <row r="105" spans="1:18" x14ac:dyDescent="0.25">
      <c r="A105">
        <f t="shared" si="48"/>
        <v>8</v>
      </c>
      <c r="B105" s="4" t="s">
        <v>135</v>
      </c>
      <c r="C105" s="9" t="str">
        <f>CONCATENATE("CR-PKG-ERR-", REPT("0", 3-LEN(A105)), A105)</f>
        <v>CR-PKG-ERR-008</v>
      </c>
      <c r="D105" s="12" t="s">
        <v>121</v>
      </c>
      <c r="E105" s="14" t="s">
        <v>122</v>
      </c>
      <c r="F105" s="6" t="s">
        <v>32</v>
      </c>
      <c r="G105" s="2">
        <f t="shared" si="49"/>
        <v>-20608</v>
      </c>
      <c r="H105" s="2"/>
      <c r="I105" s="2" t="s">
        <v>145</v>
      </c>
      <c r="R105" s="2" t="str">
        <f t="shared" si="47"/>
        <v>Deep Copy - Leg Alias Exists (CR-PKG-ERR-008)</v>
      </c>
    </row>
    <row r="106" spans="1:18" x14ac:dyDescent="0.25">
      <c r="A106">
        <f t="shared" si="48"/>
        <v>9</v>
      </c>
      <c r="B106" s="4" t="s">
        <v>135</v>
      </c>
      <c r="C106" s="9" t="str">
        <f>CONCATENATE("CR-PKG-ERR-", REPT("0", 3-LEN(A106)), A106)</f>
        <v>CR-PKG-ERR-009</v>
      </c>
      <c r="D106" s="12" t="s">
        <v>123</v>
      </c>
      <c r="E106" s="14" t="s">
        <v>124</v>
      </c>
      <c r="F106" s="6" t="s">
        <v>32</v>
      </c>
      <c r="G106" s="2">
        <f t="shared" si="49"/>
        <v>-20609</v>
      </c>
      <c r="H106" s="2"/>
      <c r="I106" s="2" t="s">
        <v>146</v>
      </c>
      <c r="R106" s="2" t="str">
        <f t="shared" si="47"/>
        <v>Deep Copy - Leg Alias Error (CR-PKG-ERR-009)</v>
      </c>
    </row>
    <row r="107" spans="1:18" s="2" customFormat="1" x14ac:dyDescent="0.25">
      <c r="A107">
        <f t="shared" si="48"/>
        <v>10</v>
      </c>
      <c r="B107" s="4" t="s">
        <v>135</v>
      </c>
      <c r="C107" s="9" t="str">
        <f>CONCATENATE("CR-PKG-ERR-", REPT("0", 3-LEN(A107)), A107)</f>
        <v>CR-PKG-ERR-010</v>
      </c>
      <c r="D107" s="12" t="s">
        <v>108</v>
      </c>
      <c r="E107" s="14" t="s">
        <v>136</v>
      </c>
      <c r="F107" s="6" t="s">
        <v>32</v>
      </c>
      <c r="G107" s="2">
        <f t="shared" si="49"/>
        <v>-20610</v>
      </c>
      <c r="I107" s="2" t="s">
        <v>146</v>
      </c>
      <c r="R107" s="2" t="str">
        <f t="shared" si="47"/>
        <v>Deep Copy - Not Validated (CR-PKG-ERR-010)</v>
      </c>
    </row>
    <row r="108" spans="1:18" x14ac:dyDescent="0.25">
      <c r="A108">
        <f t="shared" si="48"/>
        <v>11</v>
      </c>
      <c r="B108" s="4" t="s">
        <v>135</v>
      </c>
      <c r="C108" s="9" t="str">
        <f t="shared" si="50"/>
        <v>CR-PKG-ERR-011</v>
      </c>
      <c r="D108" s="12" t="s">
        <v>117</v>
      </c>
      <c r="E108" s="14" t="s">
        <v>118</v>
      </c>
      <c r="F108" s="6" t="s">
        <v>32</v>
      </c>
      <c r="G108" s="2">
        <f t="shared" si="49"/>
        <v>-20611</v>
      </c>
      <c r="H108" s="2"/>
      <c r="I108" s="2" t="s">
        <v>146</v>
      </c>
      <c r="R108" s="2" t="str">
        <f t="shared" si="47"/>
        <v>Deep Copy - General Processing Error (CR-PKG-ERR-011)</v>
      </c>
    </row>
    <row r="109" spans="1:18" s="2" customFormat="1" ht="30" x14ac:dyDescent="0.25">
      <c r="A109" s="2">
        <f t="shared" si="48"/>
        <v>12</v>
      </c>
      <c r="B109" s="9" t="s">
        <v>135</v>
      </c>
      <c r="C109" s="9" t="str">
        <f t="shared" ref="C109:C110" si="51">CONCATENATE("CR-PKG-ERR-", REPT("0", 3-LEN(A109)), A109)</f>
        <v>CR-PKG-ERR-012</v>
      </c>
      <c r="D109" s="11" t="s">
        <v>272</v>
      </c>
      <c r="E109" s="14" t="s">
        <v>276</v>
      </c>
      <c r="F109" s="6" t="s">
        <v>32</v>
      </c>
      <c r="G109" s="2">
        <f t="shared" si="49"/>
        <v>-20612</v>
      </c>
      <c r="I109" s="2" t="s">
        <v>145</v>
      </c>
    </row>
    <row r="110" spans="1:18" s="2" customFormat="1" ht="30" x14ac:dyDescent="0.25">
      <c r="A110" s="2">
        <f t="shared" si="48"/>
        <v>13</v>
      </c>
      <c r="B110" s="9" t="s">
        <v>135</v>
      </c>
      <c r="C110" s="9" t="str">
        <f t="shared" si="51"/>
        <v>CR-PKG-ERR-013</v>
      </c>
      <c r="D110" s="11" t="s">
        <v>273</v>
      </c>
      <c r="E110" s="14" t="s">
        <v>279</v>
      </c>
      <c r="F110" s="6" t="s">
        <v>32</v>
      </c>
      <c r="G110" s="2">
        <f t="shared" si="49"/>
        <v>-20613</v>
      </c>
      <c r="I110" s="2" t="s">
        <v>146</v>
      </c>
    </row>
    <row r="111" spans="1:18" s="2" customFormat="1" ht="30" x14ac:dyDescent="0.25">
      <c r="A111" s="2">
        <f t="shared" si="48"/>
        <v>14</v>
      </c>
      <c r="B111" s="9" t="s">
        <v>135</v>
      </c>
      <c r="C111" s="9" t="str">
        <f t="shared" ref="C111:C112" si="52">CONCATENATE("CR-PKG-ERR-", REPT("0", 3-LEN(A111)), A111)</f>
        <v>CR-PKG-ERR-014</v>
      </c>
      <c r="D111" s="11" t="s">
        <v>274</v>
      </c>
      <c r="E111" s="14" t="s">
        <v>277</v>
      </c>
      <c r="F111" s="6" t="s">
        <v>32</v>
      </c>
      <c r="G111" s="2">
        <f t="shared" si="49"/>
        <v>-20614</v>
      </c>
      <c r="I111" s="2" t="s">
        <v>145</v>
      </c>
    </row>
    <row r="112" spans="1:18" s="2" customFormat="1" ht="30" x14ac:dyDescent="0.25">
      <c r="A112" s="2">
        <f t="shared" si="48"/>
        <v>15</v>
      </c>
      <c r="B112" s="9" t="s">
        <v>135</v>
      </c>
      <c r="C112" s="9" t="str">
        <f t="shared" si="52"/>
        <v>CR-PKG-ERR-015</v>
      </c>
      <c r="D112" s="11" t="s">
        <v>275</v>
      </c>
      <c r="E112" s="14" t="s">
        <v>278</v>
      </c>
      <c r="F112" s="6" t="s">
        <v>32</v>
      </c>
      <c r="G112" s="2">
        <f t="shared" si="49"/>
        <v>-20615</v>
      </c>
      <c r="I112" s="2" t="s">
        <v>146</v>
      </c>
    </row>
    <row r="113" spans="1:18" s="2" customFormat="1" ht="60" x14ac:dyDescent="0.25">
      <c r="A113" s="2">
        <v>1</v>
      </c>
      <c r="B113" s="9" t="s">
        <v>215</v>
      </c>
      <c r="C113" s="9" t="str">
        <f>CONCATENATE("CR-DVM-", REPT("0", 3-LEN(A113)), A113)</f>
        <v>CR-DVM-001</v>
      </c>
      <c r="D113" s="6" t="s">
        <v>218</v>
      </c>
      <c r="E113" s="6" t="str">
        <f>CONCATENATE("The CDVM CCD_DVM_PKG.EXEC_DVM_CRUISE_SP procedure can be executed for a specified Cruise record to validate the Cruise record and all related child records (CCD implementation: ",  $C$6, ").  The procedure will raise a user defined exception if the DVM processing was unsuccessful")</f>
        <v>The CDVM CCD_DVM_PKG.EXEC_DVM_CRUISE_SP procedure can be executed for a specified Cruise record to validate the Cruise record and all related child records (CCD implementation: CR-DB-005).  The procedure will raise a user defined exception if the DVM processing was unsuccessful</v>
      </c>
      <c r="F113" s="14" t="s">
        <v>14</v>
      </c>
      <c r="G113" s="14" t="s">
        <v>14</v>
      </c>
      <c r="R113" s="2" t="str">
        <f t="shared" ref="R113:R121" si="53">CONCATENATE(D113, " (", C113, ")")</f>
        <v>CDVM Execution (CR-DVM-001)</v>
      </c>
    </row>
    <row r="114" spans="1:18" s="2" customFormat="1" ht="60" x14ac:dyDescent="0.25">
      <c r="A114" s="2">
        <f>A113+1</f>
        <v>2</v>
      </c>
      <c r="B114" s="9" t="s">
        <v>215</v>
      </c>
      <c r="C114" s="9" t="str">
        <f>CONCATENATE("CR-DVM-", REPT("0", 3-LEN(A114)), A114)</f>
        <v>CR-DVM-002</v>
      </c>
      <c r="D114" s="6" t="s">
        <v>219</v>
      </c>
      <c r="E114" s="6" t="str">
        <f>CONCATENATE("The CCD_DVM_PKG.EXEC_DVM_CRUISE_OVERLAP_SP procedure can be executed when a Cruise Leg is inserted for a given Cruise to validate the Cruise record and all overlapping Cruises to ensure the DVM data is kept up-to-date (CCD implementation: ", $C$13, ")")</f>
        <v>The CCD_DVM_PKG.EXEC_DVM_CRUISE_OVERLAP_SP procedure can be executed when a Cruise Leg is inserted for a given Cruise to validate the Cruise record and all overlapping Cruises to ensure the DVM data is kept up-to-date (CCD implementation: CR-DB-012)</v>
      </c>
      <c r="F114" s="14" t="s">
        <v>14</v>
      </c>
      <c r="G114" s="14" t="s">
        <v>14</v>
      </c>
      <c r="R114" s="2" t="str">
        <f t="shared" si="53"/>
        <v>CDVM Cruise Leg Insertion (CR-DVM-002)</v>
      </c>
    </row>
    <row r="115" spans="1:18" s="2" customFormat="1" ht="75" x14ac:dyDescent="0.25">
      <c r="A115" s="2">
        <f>A114+1</f>
        <v>3</v>
      </c>
      <c r="B115" s="9" t="s">
        <v>215</v>
      </c>
      <c r="C115" s="9" t="str">
        <f t="shared" ref="C115" si="54">CONCATENATE("CR-DVM-", REPT("0", 3-LEN(A115)), A115)</f>
        <v>CR-DVM-003</v>
      </c>
      <c r="D115" s="6" t="s">
        <v>220</v>
      </c>
      <c r="E115" s="6" t="str">
        <f>CONCATENATE("When a Cruise Leg is updated the CCD_DVM_PKG.PRE_UPDATE_LEG_SP procedure can be executed for the corresponding Cruise record to identify all overlapping Cruises before the Cruise Leg is updated (CCD implementation: ", $C$14, ").   This procedure is intended for execution before the Cruise Leg update and Post Update (", $C$116, ")")</f>
        <v>When a Cruise Leg is updated the CCD_DVM_PKG.PRE_UPDATE_LEG_SP procedure can be executed for the corresponding Cruise record to identify all overlapping Cruises before the Cruise Leg is updated (CCD implementation: CR-DB-013).   This procedure is intended for execution before the Cruise Leg update and Post Update (CR-DVM-004)</v>
      </c>
      <c r="F115" s="14" t="s">
        <v>14</v>
      </c>
      <c r="G115" s="14" t="s">
        <v>14</v>
      </c>
      <c r="R115" s="2" t="str">
        <f t="shared" si="53"/>
        <v>CDVM Cruise Leg Pre Update (CR-DVM-003)</v>
      </c>
    </row>
    <row r="116" spans="1:18" s="2" customFormat="1" ht="90" x14ac:dyDescent="0.25">
      <c r="A116" s="2">
        <f t="shared" ref="A116:A123" si="55">A115+1</f>
        <v>4</v>
      </c>
      <c r="B116" s="9" t="s">
        <v>215</v>
      </c>
      <c r="C116" s="9" t="str">
        <f t="shared" ref="C116:C119" si="56">CONCATENATE("CR-DVM-", REPT("0", 3-LEN(A116)), A116)</f>
        <v>CR-DVM-004</v>
      </c>
      <c r="D116" s="6" t="s">
        <v>221</v>
      </c>
      <c r="E116" s="6" t="str">
        <f>CONCATENATE("When a Cruise Leg is updated the CCD_DVM_PKG.POST_UPDATE_LEG_SP procedure"," can be executed after the Leg is updated to identify all overlapping Cruises and validate the updated Leg's Cruise as well as all unique overlapping Cruises before and after the Leg is updated (CCD implementation: ", $C$14, ").  This procedure is intended for execution after the DVM Cruise Leg Pre Update (", $C$115, ") and the Cruise Leg update")</f>
        <v>When a Cruise Leg is updated the CCD_DVM_PKG.POST_UPDATE_LEG_SP procedure can be executed after the Leg is updated to identify all overlapping Cruises and validate the updated Leg's Cruise as well as all unique overlapping Cruises before and after the Leg is updated (CCD implementation: CR-DB-013).  This procedure is intended for execution after the DVM Cruise Leg Pre Update (CR-DVM-003) and the Cruise Leg update</v>
      </c>
      <c r="F116" s="14" t="s">
        <v>14</v>
      </c>
      <c r="G116" s="14" t="s">
        <v>14</v>
      </c>
      <c r="R116" s="2" t="str">
        <f t="shared" si="53"/>
        <v>CDVM Cruise Leg Post Update (CR-DVM-004)</v>
      </c>
    </row>
    <row r="117" spans="1:18" s="2" customFormat="1" ht="75" x14ac:dyDescent="0.25">
      <c r="A117" s="2">
        <f t="shared" si="55"/>
        <v>5</v>
      </c>
      <c r="B117" s="9" t="s">
        <v>215</v>
      </c>
      <c r="C117" s="9" t="str">
        <f t="shared" si="56"/>
        <v>CR-DVM-005</v>
      </c>
      <c r="D117" s="6" t="s">
        <v>222</v>
      </c>
      <c r="E117" s="6" t="str">
        <f>CONCATENATE("The CCD_DVM_PKG.DELETE_LEG_OVERLAP_SP procedure can be executed to delete a specified Cruise ","Leg to ensure the DVM data is kept up-to-date.  The procedure identifies all overlapping Cruises for the Cruise Leg's Cruise, deletes the Cruise Leg, validates the Cruise Leg's Cruise, and validates all identified overlapping Cruises (CCD implementation: ", $C$15, ") ")</f>
        <v xml:space="preserve">The CCD_DVM_PKG.DELETE_LEG_OVERLAP_SP procedure can be executed to delete a specified Cruise Leg to ensure the DVM data is kept up-to-date.  The procedure identifies all overlapping Cruises for the Cruise Leg's Cruise, deletes the Cruise Leg, validates the Cruise Leg's Cruise, and validates all identified overlapping Cruises (CCD implementation: CR-DB-014) </v>
      </c>
      <c r="F117" s="14" t="s">
        <v>14</v>
      </c>
      <c r="G117" s="14" t="s">
        <v>14</v>
      </c>
      <c r="R117" s="2" t="str">
        <f t="shared" si="53"/>
        <v>CDVM Cruise Leg Deletions (CR-DVM-005)</v>
      </c>
    </row>
    <row r="118" spans="1:18" s="2" customFormat="1" ht="45" x14ac:dyDescent="0.25">
      <c r="A118" s="2">
        <f t="shared" si="55"/>
        <v>6</v>
      </c>
      <c r="B118" s="9" t="s">
        <v>215</v>
      </c>
      <c r="C118" s="9" t="str">
        <f t="shared" si="56"/>
        <v>CR-DVM-006</v>
      </c>
      <c r="D118" s="6" t="s">
        <v>223</v>
      </c>
      <c r="E118" s="6" t="str">
        <f>CONCATENATE("The CCD_DVM_PKG.EXEC_DVM_CRUISE_SP procedure can be executed to validate a specified new or updated Cruise record to ensure the DVM data is kept up-to-date for the Cruise (CCD implementation: ",$C$16, ")")</f>
        <v>The CCD_DVM_PKG.EXEC_DVM_CRUISE_SP procedure can be executed to validate a specified new or updated Cruise record to ensure the DVM data is kept up-to-date for the Cruise (CCD implementation: CR-DB-015)</v>
      </c>
      <c r="F118" s="14" t="s">
        <v>14</v>
      </c>
      <c r="G118" s="14" t="s">
        <v>14</v>
      </c>
      <c r="R118" s="2" t="str">
        <f t="shared" si="53"/>
        <v>CDVM Cruise Insertions/Updates (CR-DVM-006)</v>
      </c>
    </row>
    <row r="119" spans="1:18" s="2" customFormat="1" ht="60" x14ac:dyDescent="0.25">
      <c r="A119" s="2">
        <f t="shared" si="55"/>
        <v>7</v>
      </c>
      <c r="B119" s="9" t="s">
        <v>215</v>
      </c>
      <c r="C119" s="9" t="str">
        <f t="shared" si="56"/>
        <v>CR-DVM-007</v>
      </c>
      <c r="D119" s="6" t="s">
        <v>224</v>
      </c>
      <c r="E119" s="6" t="str">
        <f>CONCATENATE("The CCD_DVM_PKG.DELETE_CRUISE_SP procedure can be executed to delete a given Cruise record any all associated DVM data to ensure that the DVM data is not kept for a deleted Cruise (CCD implementation: ", $C$17, ").  The data history package retains the information for auditing purposes")</f>
        <v>The CCD_DVM_PKG.DELETE_CRUISE_SP procedure can be executed to delete a given Cruise record any all associated DVM data to ensure that the DVM data is not kept for a deleted Cruise (CCD implementation: CR-DB-016).  The data history package retains the information for auditing purposes</v>
      </c>
      <c r="F119" s="14" t="s">
        <v>14</v>
      </c>
      <c r="G119" s="14" t="s">
        <v>14</v>
      </c>
      <c r="R119" s="2" t="str">
        <f t="shared" si="53"/>
        <v>CDVM Cruise Deletions (CR-DVM-007)</v>
      </c>
    </row>
    <row r="120" spans="1:18" s="2" customFormat="1" ht="92.25" customHeight="1" x14ac:dyDescent="0.25">
      <c r="A120" s="2">
        <f t="shared" si="55"/>
        <v>8</v>
      </c>
      <c r="B120" s="9" t="s">
        <v>215</v>
      </c>
      <c r="C120" s="9" t="str">
        <f t="shared" ref="C120" si="57">CONCATENATE("CR-DVM-", REPT("0", 3-LEN(A120)), A120)</f>
        <v>CR-DVM-008</v>
      </c>
      <c r="D120" s="6" t="s">
        <v>225</v>
      </c>
      <c r="E120" s="6" t="str">
        <f>CONCATENATE("The CDVM CCD_DVM_PKG.EXEC_DVM_CRUISE_RC_SP procedure can be executed for a specified Cruise record to validate the Cruise record and all related child records (CCD implementation: ",  $C$6, ").  The procedure will indicate if the DVM was processed successfully with a return code and an exception message if there was a processing error.  This procedure allows a PL/SQL block to"," continue even if the DVM has an exception (e.g. batch DVM processing)")</f>
        <v>The CDVM CCD_DVM_PKG.EXEC_DVM_CRUISE_RC_SP procedure can be executed for a specified Cruise record to validate the Cruise record and all related child records (CCD implementation: CR-DB-005).  The procedure will indicate if the DVM was processed successfully with a return code and an exception message if there was a processing error.  This procedure allows a PL/SQL block to continue even if the DVM has an exception (e.g. batch DVM processing)</v>
      </c>
      <c r="F120" s="14" t="s">
        <v>14</v>
      </c>
      <c r="G120" s="14" t="s">
        <v>14</v>
      </c>
      <c r="R120" s="2" t="str">
        <f t="shared" si="53"/>
        <v>CDVM Execution (Return Code) (CR-DVM-008)</v>
      </c>
    </row>
    <row r="121" spans="1:18" s="2" customFormat="1" ht="45" x14ac:dyDescent="0.25">
      <c r="A121" s="2">
        <f t="shared" si="55"/>
        <v>9</v>
      </c>
      <c r="B121" s="9" t="s">
        <v>215</v>
      </c>
      <c r="C121" s="9" t="str">
        <f>CONCATENATE("CR-DVM-", REPT("0", 3-LEN(A121)), A121)</f>
        <v>CR-DVM-009</v>
      </c>
      <c r="D121" s="14" t="s">
        <v>280</v>
      </c>
      <c r="E121" s="6" t="s">
        <v>217</v>
      </c>
      <c r="F121" s="14" t="s">
        <v>14</v>
      </c>
      <c r="G121" s="14" t="s">
        <v>14</v>
      </c>
      <c r="R121" s="2" t="str">
        <f t="shared" si="53"/>
        <v>Batch Process All Cruises CDVM (CR-DVM-009)</v>
      </c>
    </row>
    <row r="122" spans="1:18" s="2" customFormat="1" ht="60" x14ac:dyDescent="0.25">
      <c r="A122" s="2">
        <f t="shared" si="55"/>
        <v>10</v>
      </c>
      <c r="B122" s="9" t="s">
        <v>215</v>
      </c>
      <c r="C122" s="9" t="str">
        <f t="shared" ref="C122:C123" si="58">CONCATENATE("CR-DVM-", REPT("0", 3-LEN(A122)), A122)</f>
        <v>CR-DVM-010</v>
      </c>
      <c r="D122" s="14" t="s">
        <v>281</v>
      </c>
      <c r="E122" s="6" t="s">
        <v>282</v>
      </c>
      <c r="F122" s="14" t="s">
        <v>14</v>
      </c>
      <c r="G122" s="14" t="s">
        <v>14</v>
      </c>
    </row>
    <row r="123" spans="1:18" s="2" customFormat="1" ht="60" x14ac:dyDescent="0.25">
      <c r="A123" s="2">
        <f t="shared" si="55"/>
        <v>11</v>
      </c>
      <c r="B123" s="9" t="s">
        <v>215</v>
      </c>
      <c r="C123" s="9" t="str">
        <f t="shared" si="58"/>
        <v>CR-DVM-011</v>
      </c>
      <c r="D123" s="14" t="s">
        <v>284</v>
      </c>
      <c r="E123" s="6" t="s">
        <v>283</v>
      </c>
      <c r="F123" s="14" t="s">
        <v>14</v>
      </c>
      <c r="G123" s="14" t="s">
        <v>14</v>
      </c>
    </row>
    <row r="124" spans="1:18" s="2" customFormat="1" ht="30" x14ac:dyDescent="0.25">
      <c r="A124" s="2">
        <v>1</v>
      </c>
      <c r="B124" s="9" t="s">
        <v>134</v>
      </c>
      <c r="C124" s="9" t="str">
        <f>CONCATENATE("CR-DVM-ERR-", REPT("0", 3-LEN(A124)), A124)</f>
        <v>CR-DVM-ERR-001</v>
      </c>
      <c r="D124" s="11" t="s">
        <v>125</v>
      </c>
      <c r="E124" s="14" t="s">
        <v>154</v>
      </c>
      <c r="F124" s="6" t="s">
        <v>32</v>
      </c>
      <c r="G124" s="6">
        <v>-20501</v>
      </c>
      <c r="I124" s="2" t="s">
        <v>145</v>
      </c>
      <c r="R124" s="2" t="str">
        <f t="shared" si="47"/>
        <v>Delete Leg Overlap - Required Parameters are Blank (CR-DVM-ERR-001)</v>
      </c>
    </row>
    <row r="125" spans="1:18" s="2" customFormat="1" ht="30" x14ac:dyDescent="0.25">
      <c r="A125" s="2">
        <f>A124+1</f>
        <v>2</v>
      </c>
      <c r="B125" s="9" t="s">
        <v>134</v>
      </c>
      <c r="C125" s="9" t="str">
        <f t="shared" ref="C125:C147" si="59">CONCATENATE("CR-DVM-ERR-", REPT("0", 3-LEN(A125)), A125)</f>
        <v>CR-DVM-ERR-002</v>
      </c>
      <c r="D125" s="11" t="s">
        <v>150</v>
      </c>
      <c r="E125" s="14" t="s">
        <v>152</v>
      </c>
      <c r="F125" s="6" t="s">
        <v>32</v>
      </c>
      <c r="G125" s="2">
        <f>G124-1</f>
        <v>-20502</v>
      </c>
      <c r="I125" s="2" t="s">
        <v>145</v>
      </c>
      <c r="R125" s="2" t="str">
        <f t="shared" si="47"/>
        <v>Delete Leg Overlap - Invalid Cruise Leg Specified (CR-DVM-ERR-002)</v>
      </c>
    </row>
    <row r="126" spans="1:18" s="2" customFormat="1" x14ac:dyDescent="0.25">
      <c r="A126" s="2">
        <f t="shared" ref="A126:A151" si="60">A125+1</f>
        <v>3</v>
      </c>
      <c r="B126" s="9" t="s">
        <v>134</v>
      </c>
      <c r="C126" s="9" t="str">
        <f t="shared" si="59"/>
        <v>CR-DVM-ERR-003</v>
      </c>
      <c r="D126" s="11" t="s">
        <v>126</v>
      </c>
      <c r="E126" s="14" t="s">
        <v>107</v>
      </c>
      <c r="F126" s="6" t="s">
        <v>32</v>
      </c>
      <c r="G126" s="2">
        <f>G125-1</f>
        <v>-20503</v>
      </c>
      <c r="I126" s="2" t="s">
        <v>146</v>
      </c>
      <c r="R126" s="2" t="str">
        <f t="shared" si="47"/>
        <v>Delete Leg Overlap - DVM Execution Failure (CR-DVM-ERR-003)</v>
      </c>
    </row>
    <row r="127" spans="1:18" s="2" customFormat="1" x14ac:dyDescent="0.25">
      <c r="A127" s="2">
        <f t="shared" si="60"/>
        <v>4</v>
      </c>
      <c r="B127" s="9" t="s">
        <v>134</v>
      </c>
      <c r="C127" s="9" t="str">
        <f t="shared" si="59"/>
        <v>CR-DVM-ERR-004</v>
      </c>
      <c r="D127" s="11" t="s">
        <v>155</v>
      </c>
      <c r="E127" s="14" t="s">
        <v>156</v>
      </c>
      <c r="F127" s="6" t="s">
        <v>32</v>
      </c>
      <c r="G127" s="2">
        <f>G126-1</f>
        <v>-20504</v>
      </c>
      <c r="I127" s="2" t="s">
        <v>146</v>
      </c>
      <c r="R127" s="2" t="str">
        <f t="shared" si="47"/>
        <v>Delete Leg Overlap - Processing Error (CR-DVM-ERR-004)</v>
      </c>
    </row>
    <row r="128" spans="1:18" s="2" customFormat="1" ht="30" x14ac:dyDescent="0.25">
      <c r="A128" s="2">
        <f t="shared" si="60"/>
        <v>5</v>
      </c>
      <c r="B128" s="9" t="s">
        <v>134</v>
      </c>
      <c r="C128" s="9" t="str">
        <f t="shared" si="59"/>
        <v>CR-DVM-ERR-005</v>
      </c>
      <c r="D128" s="11" t="s">
        <v>127</v>
      </c>
      <c r="E128" s="14" t="s">
        <v>180</v>
      </c>
      <c r="F128" s="6" t="s">
        <v>32</v>
      </c>
      <c r="G128" s="2">
        <f t="shared" ref="G128:G151" si="61">G127-1</f>
        <v>-20505</v>
      </c>
      <c r="I128" s="2" t="s">
        <v>145</v>
      </c>
      <c r="R128" s="2" t="str">
        <f t="shared" si="47"/>
        <v>Delete Leg Overlap - Cruise Leg Child Record Exists (CR-DVM-ERR-005)</v>
      </c>
    </row>
    <row r="129" spans="1:18" s="2" customFormat="1" x14ac:dyDescent="0.25">
      <c r="A129" s="2">
        <f t="shared" si="60"/>
        <v>6</v>
      </c>
      <c r="B129" s="9" t="s">
        <v>134</v>
      </c>
      <c r="C129" s="9" t="str">
        <f t="shared" si="59"/>
        <v>CR-DVM-ERR-006</v>
      </c>
      <c r="D129" s="2" t="s">
        <v>128</v>
      </c>
      <c r="E129" s="2" t="s">
        <v>129</v>
      </c>
      <c r="F129" s="6" t="s">
        <v>32</v>
      </c>
      <c r="G129" s="2">
        <f t="shared" si="61"/>
        <v>-20506</v>
      </c>
      <c r="I129" s="2" t="s">
        <v>146</v>
      </c>
      <c r="R129" s="2" t="str">
        <f t="shared" si="47"/>
        <v>Batch DVM - Processing Error (CR-DVM-ERR-006)</v>
      </c>
    </row>
    <row r="130" spans="1:18" s="2" customFormat="1" x14ac:dyDescent="0.25">
      <c r="A130" s="2">
        <f t="shared" si="60"/>
        <v>7</v>
      </c>
      <c r="B130" s="9" t="s">
        <v>134</v>
      </c>
      <c r="C130" s="9" t="str">
        <f t="shared" si="59"/>
        <v>CR-DVM-ERR-007</v>
      </c>
      <c r="D130" s="2" t="s">
        <v>138</v>
      </c>
      <c r="E130" s="14" t="s">
        <v>142</v>
      </c>
      <c r="F130" s="6" t="s">
        <v>32</v>
      </c>
      <c r="G130" s="2">
        <f t="shared" si="61"/>
        <v>-20507</v>
      </c>
      <c r="I130" s="2" t="s">
        <v>145</v>
      </c>
      <c r="R130" s="2" t="str">
        <f t="shared" si="47"/>
        <v>Cruise DVM - Required Parameters are Blank (CR-DVM-ERR-007)</v>
      </c>
    </row>
    <row r="131" spans="1:18" s="2" customFormat="1" x14ac:dyDescent="0.25">
      <c r="A131" s="2">
        <f t="shared" si="60"/>
        <v>8</v>
      </c>
      <c r="B131" s="9" t="s">
        <v>134</v>
      </c>
      <c r="C131" s="9" t="str">
        <f t="shared" si="59"/>
        <v>CR-DVM-ERR-008</v>
      </c>
      <c r="D131" s="2" t="s">
        <v>130</v>
      </c>
      <c r="E131" s="14" t="s">
        <v>131</v>
      </c>
      <c r="F131" s="6" t="s">
        <v>32</v>
      </c>
      <c r="G131" s="2">
        <f t="shared" si="61"/>
        <v>-20508</v>
      </c>
      <c r="I131" s="2" t="s">
        <v>145</v>
      </c>
      <c r="R131" s="2" t="str">
        <f t="shared" si="47"/>
        <v>Cruise DVM - Processing Error (CR-DVM-ERR-008)</v>
      </c>
    </row>
    <row r="132" spans="1:18" s="2" customFormat="1" x14ac:dyDescent="0.25">
      <c r="A132" s="2">
        <f t="shared" si="60"/>
        <v>9</v>
      </c>
      <c r="B132" s="9" t="s">
        <v>134</v>
      </c>
      <c r="C132" s="9" t="str">
        <f t="shared" si="59"/>
        <v>CR-DVM-ERR-009</v>
      </c>
      <c r="D132" s="2" t="s">
        <v>147</v>
      </c>
      <c r="E132" s="14" t="s">
        <v>139</v>
      </c>
      <c r="F132" s="6" t="s">
        <v>32</v>
      </c>
      <c r="G132" s="2">
        <f t="shared" si="61"/>
        <v>-20509</v>
      </c>
      <c r="I132" s="2" t="s">
        <v>145</v>
      </c>
      <c r="R132" s="2" t="str">
        <f t="shared" si="47"/>
        <v>Cruise DVM - Invalid Cruise Specified (CR-DVM-ERR-009)</v>
      </c>
    </row>
    <row r="133" spans="1:18" s="2" customFormat="1" x14ac:dyDescent="0.25">
      <c r="A133" s="2">
        <f t="shared" si="60"/>
        <v>10</v>
      </c>
      <c r="B133" s="9" t="s">
        <v>134</v>
      </c>
      <c r="C133" s="9" t="str">
        <f t="shared" si="59"/>
        <v>CR-DVM-ERR-010</v>
      </c>
      <c r="D133" s="2" t="s">
        <v>140</v>
      </c>
      <c r="E133" s="14" t="s">
        <v>143</v>
      </c>
      <c r="F133" s="6" t="s">
        <v>32</v>
      </c>
      <c r="G133" s="2">
        <f t="shared" si="61"/>
        <v>-20510</v>
      </c>
      <c r="I133" s="2" t="s">
        <v>145</v>
      </c>
      <c r="R133" s="2" t="str">
        <f t="shared" si="47"/>
        <v>Cruise DVM Overlap - Required Parameters are Blank (CR-DVM-ERR-010)</v>
      </c>
    </row>
    <row r="134" spans="1:18" s="2" customFormat="1" x14ac:dyDescent="0.25">
      <c r="A134" s="2">
        <f t="shared" si="60"/>
        <v>11</v>
      </c>
      <c r="B134" s="9" t="s">
        <v>134</v>
      </c>
      <c r="C134" s="9" t="str">
        <f t="shared" si="59"/>
        <v>CR-DVM-ERR-011</v>
      </c>
      <c r="D134" s="2" t="s">
        <v>132</v>
      </c>
      <c r="E134" s="14" t="s">
        <v>133</v>
      </c>
      <c r="F134" s="6" t="s">
        <v>32</v>
      </c>
      <c r="G134" s="2">
        <f t="shared" si="61"/>
        <v>-20511</v>
      </c>
      <c r="I134" s="2" t="s">
        <v>145</v>
      </c>
      <c r="R134" s="2" t="str">
        <f t="shared" si="47"/>
        <v>Cruise DVM Overlap - Processing Error (CR-DVM-ERR-011)</v>
      </c>
    </row>
    <row r="135" spans="1:18" s="2" customFormat="1" x14ac:dyDescent="0.25">
      <c r="A135" s="2">
        <f t="shared" si="60"/>
        <v>12</v>
      </c>
      <c r="B135" s="9" t="s">
        <v>134</v>
      </c>
      <c r="C135" s="9" t="str">
        <f t="shared" si="59"/>
        <v>CR-DVM-ERR-012</v>
      </c>
      <c r="D135" s="2" t="s">
        <v>149</v>
      </c>
      <c r="E135" s="14" t="s">
        <v>141</v>
      </c>
      <c r="F135" s="6" t="s">
        <v>32</v>
      </c>
      <c r="G135" s="2">
        <f t="shared" si="61"/>
        <v>-20512</v>
      </c>
      <c r="I135" s="2" t="s">
        <v>145</v>
      </c>
      <c r="R135" s="2" t="str">
        <f t="shared" si="47"/>
        <v>Cruise DVM Overlap - Invalid Cruise Specified (CR-DVM-ERR-012)</v>
      </c>
    </row>
    <row r="136" spans="1:18" s="2" customFormat="1" x14ac:dyDescent="0.25">
      <c r="A136" s="2">
        <f t="shared" si="60"/>
        <v>13</v>
      </c>
      <c r="B136" s="9" t="s">
        <v>134</v>
      </c>
      <c r="C136" s="9" t="str">
        <f t="shared" si="59"/>
        <v>CR-DVM-ERR-013</v>
      </c>
      <c r="D136" s="2" t="s">
        <v>172</v>
      </c>
      <c r="E136" s="14" t="s">
        <v>174</v>
      </c>
      <c r="F136" s="6" t="s">
        <v>32</v>
      </c>
      <c r="G136" s="2">
        <f t="shared" si="61"/>
        <v>-20513</v>
      </c>
      <c r="I136" s="2" t="s">
        <v>145</v>
      </c>
      <c r="R136" s="2" t="str">
        <f t="shared" si="47"/>
        <v>Delete Cruise - Required Parameters are Blank (CR-DVM-ERR-013)</v>
      </c>
    </row>
    <row r="137" spans="1:18" s="2" customFormat="1" x14ac:dyDescent="0.25">
      <c r="A137" s="2">
        <f t="shared" si="60"/>
        <v>14</v>
      </c>
      <c r="B137" s="9" t="s">
        <v>134</v>
      </c>
      <c r="C137" s="9" t="str">
        <f t="shared" si="59"/>
        <v>CR-DVM-ERR-014</v>
      </c>
      <c r="D137" s="2" t="s">
        <v>173</v>
      </c>
      <c r="E137" s="14" t="s">
        <v>175</v>
      </c>
      <c r="F137" s="6" t="s">
        <v>32</v>
      </c>
      <c r="G137" s="2">
        <f t="shared" si="61"/>
        <v>-20514</v>
      </c>
      <c r="I137" s="2" t="s">
        <v>146</v>
      </c>
      <c r="R137" s="2" t="str">
        <f t="shared" si="47"/>
        <v>Delete Cruise - Processing Error (CR-DVM-ERR-014)</v>
      </c>
    </row>
    <row r="138" spans="1:18" s="2" customFormat="1" ht="30" x14ac:dyDescent="0.25">
      <c r="A138" s="2">
        <f t="shared" si="60"/>
        <v>15</v>
      </c>
      <c r="B138" s="9" t="s">
        <v>134</v>
      </c>
      <c r="C138" s="9" t="str">
        <f t="shared" si="59"/>
        <v>CR-DVM-ERR-015</v>
      </c>
      <c r="D138" s="2" t="s">
        <v>176</v>
      </c>
      <c r="E138" s="14" t="s">
        <v>177</v>
      </c>
      <c r="F138" s="6" t="s">
        <v>32</v>
      </c>
      <c r="G138" s="2">
        <f t="shared" si="61"/>
        <v>-20515</v>
      </c>
      <c r="I138" s="2" t="s">
        <v>145</v>
      </c>
      <c r="R138" s="2" t="str">
        <f t="shared" si="47"/>
        <v>Delete Cruise - Invalid Cruise Specified (CR-DVM-ERR-015)</v>
      </c>
    </row>
    <row r="139" spans="1:18" s="2" customFormat="1" ht="30" x14ac:dyDescent="0.25">
      <c r="A139" s="2">
        <f t="shared" si="60"/>
        <v>16</v>
      </c>
      <c r="B139" s="9" t="s">
        <v>134</v>
      </c>
      <c r="C139" s="9" t="str">
        <f t="shared" si="59"/>
        <v>CR-DVM-ERR-016</v>
      </c>
      <c r="D139" s="2" t="s">
        <v>178</v>
      </c>
      <c r="E139" s="14" t="s">
        <v>179</v>
      </c>
      <c r="F139" s="6" t="s">
        <v>32</v>
      </c>
      <c r="G139" s="2">
        <f t="shared" si="61"/>
        <v>-20516</v>
      </c>
      <c r="I139" s="2" t="s">
        <v>145</v>
      </c>
      <c r="R139" s="2" t="str">
        <f t="shared" si="47"/>
        <v>Delete Cruise - Cruise Child Record Exists (CR-DVM-ERR-016)</v>
      </c>
    </row>
    <row r="140" spans="1:18" s="2" customFormat="1" x14ac:dyDescent="0.25">
      <c r="A140" s="2">
        <f t="shared" si="60"/>
        <v>17</v>
      </c>
      <c r="B140" s="9" t="s">
        <v>134</v>
      </c>
      <c r="C140" s="9" t="str">
        <f t="shared" si="59"/>
        <v>CR-DVM-ERR-017</v>
      </c>
      <c r="D140" s="2" t="s">
        <v>181</v>
      </c>
      <c r="E140" s="14" t="s">
        <v>187</v>
      </c>
      <c r="F140" s="6" t="s">
        <v>32</v>
      </c>
      <c r="G140" s="2">
        <f t="shared" si="61"/>
        <v>-20517</v>
      </c>
      <c r="I140" s="2" t="s">
        <v>145</v>
      </c>
      <c r="R140" s="2" t="str">
        <f t="shared" si="47"/>
        <v>Pre Update Leg - Required Parameters are Blank (CR-DVM-ERR-017)</v>
      </c>
    </row>
    <row r="141" spans="1:18" s="2" customFormat="1" x14ac:dyDescent="0.25">
      <c r="A141" s="2">
        <f t="shared" si="60"/>
        <v>18</v>
      </c>
      <c r="B141" s="9" t="s">
        <v>134</v>
      </c>
      <c r="C141" s="9" t="str">
        <f t="shared" si="59"/>
        <v>CR-DVM-ERR-018</v>
      </c>
      <c r="D141" s="2" t="s">
        <v>182</v>
      </c>
      <c r="E141" s="14" t="s">
        <v>188</v>
      </c>
      <c r="F141" s="6" t="s">
        <v>32</v>
      </c>
      <c r="G141" s="2">
        <f t="shared" si="61"/>
        <v>-20518</v>
      </c>
      <c r="I141" s="2" t="s">
        <v>146</v>
      </c>
      <c r="R141" s="2" t="str">
        <f t="shared" si="47"/>
        <v>Pre Update Leg - Processing Error (CR-DVM-ERR-018)</v>
      </c>
    </row>
    <row r="142" spans="1:18" s="2" customFormat="1" ht="30" x14ac:dyDescent="0.25">
      <c r="A142" s="2">
        <f t="shared" si="60"/>
        <v>19</v>
      </c>
      <c r="B142" s="9" t="s">
        <v>134</v>
      </c>
      <c r="C142" s="9" t="str">
        <f t="shared" si="59"/>
        <v>CR-DVM-ERR-019</v>
      </c>
      <c r="D142" s="2" t="s">
        <v>183</v>
      </c>
      <c r="E142" s="14" t="s">
        <v>189</v>
      </c>
      <c r="F142" s="6" t="s">
        <v>32</v>
      </c>
      <c r="G142" s="2">
        <f t="shared" si="61"/>
        <v>-20519</v>
      </c>
      <c r="I142" s="2" t="s">
        <v>145</v>
      </c>
      <c r="R142" s="2" t="str">
        <f t="shared" si="47"/>
        <v>Pre Update Leg - Invalid Cruise Specified (CR-DVM-ERR-019)</v>
      </c>
    </row>
    <row r="143" spans="1:18" s="2" customFormat="1" ht="30" x14ac:dyDescent="0.25">
      <c r="A143" s="2">
        <f t="shared" si="60"/>
        <v>20</v>
      </c>
      <c r="B143" s="9" t="s">
        <v>134</v>
      </c>
      <c r="C143" s="9" t="str">
        <f t="shared" si="59"/>
        <v>CR-DVM-ERR-020</v>
      </c>
      <c r="D143" s="2" t="s">
        <v>184</v>
      </c>
      <c r="E143" s="14" t="s">
        <v>190</v>
      </c>
      <c r="F143" s="6" t="s">
        <v>32</v>
      </c>
      <c r="G143" s="2">
        <f t="shared" si="61"/>
        <v>-20520</v>
      </c>
      <c r="I143" s="2" t="s">
        <v>145</v>
      </c>
      <c r="R143" s="2" t="str">
        <f t="shared" si="47"/>
        <v>Post Update Leg - Required Parameters are Blank (CR-DVM-ERR-020)</v>
      </c>
    </row>
    <row r="144" spans="1:18" s="2" customFormat="1" x14ac:dyDescent="0.25">
      <c r="A144" s="2">
        <f t="shared" si="60"/>
        <v>21</v>
      </c>
      <c r="B144" s="9" t="s">
        <v>134</v>
      </c>
      <c r="C144" s="9" t="str">
        <f t="shared" si="59"/>
        <v>CR-DVM-ERR-021</v>
      </c>
      <c r="D144" s="2" t="s">
        <v>185</v>
      </c>
      <c r="E144" s="14" t="s">
        <v>191</v>
      </c>
      <c r="F144" s="6" t="s">
        <v>32</v>
      </c>
      <c r="G144" s="2">
        <f t="shared" si="61"/>
        <v>-20521</v>
      </c>
      <c r="I144" s="2" t="s">
        <v>146</v>
      </c>
      <c r="R144" s="2" t="str">
        <f t="shared" si="47"/>
        <v>Post Update Leg - Processing Error (CR-DVM-ERR-021)</v>
      </c>
    </row>
    <row r="145" spans="1:18" s="2" customFormat="1" ht="30" x14ac:dyDescent="0.25">
      <c r="A145" s="2">
        <f t="shared" si="60"/>
        <v>22</v>
      </c>
      <c r="B145" s="9" t="s">
        <v>134</v>
      </c>
      <c r="C145" s="9" t="str">
        <f t="shared" si="59"/>
        <v>CR-DVM-ERR-022</v>
      </c>
      <c r="D145" s="2" t="s">
        <v>186</v>
      </c>
      <c r="E145" s="14" t="s">
        <v>192</v>
      </c>
      <c r="F145" s="6" t="s">
        <v>32</v>
      </c>
      <c r="G145" s="2">
        <f t="shared" si="61"/>
        <v>-20522</v>
      </c>
      <c r="I145" s="2" t="s">
        <v>145</v>
      </c>
      <c r="R145" s="2" t="str">
        <f t="shared" si="47"/>
        <v>Post Update Leg - Invalid Cruise Specified (CR-DVM-ERR-022)</v>
      </c>
    </row>
    <row r="146" spans="1:18" s="2" customFormat="1" x14ac:dyDescent="0.25">
      <c r="A146" s="2">
        <f t="shared" si="60"/>
        <v>23</v>
      </c>
      <c r="B146" s="9" t="s">
        <v>134</v>
      </c>
      <c r="C146" s="9" t="str">
        <f t="shared" si="59"/>
        <v>CR-DVM-ERR-023</v>
      </c>
      <c r="D146" s="2" t="s">
        <v>195</v>
      </c>
      <c r="E146" s="14" t="s">
        <v>193</v>
      </c>
      <c r="F146" s="6" t="s">
        <v>32</v>
      </c>
      <c r="G146" s="2">
        <f t="shared" si="61"/>
        <v>-20523</v>
      </c>
      <c r="I146" s="2" t="s">
        <v>146</v>
      </c>
      <c r="R146" s="2" t="str">
        <f t="shared" si="47"/>
        <v>Post Update Leg - DVM failed on Updated Cruise (CR-DVM-ERR-023)</v>
      </c>
    </row>
    <row r="147" spans="1:18" s="2" customFormat="1" ht="30" x14ac:dyDescent="0.25">
      <c r="A147" s="2">
        <f t="shared" si="60"/>
        <v>24</v>
      </c>
      <c r="B147" s="9" t="s">
        <v>134</v>
      </c>
      <c r="C147" s="9" t="str">
        <f t="shared" si="59"/>
        <v>CR-DVM-ERR-024</v>
      </c>
      <c r="D147" s="2" t="s">
        <v>196</v>
      </c>
      <c r="E147" s="14" t="s">
        <v>194</v>
      </c>
      <c r="F147" s="6" t="s">
        <v>32</v>
      </c>
      <c r="G147" s="2">
        <f t="shared" si="61"/>
        <v>-20524</v>
      </c>
      <c r="I147" s="2" t="s">
        <v>146</v>
      </c>
      <c r="R147" s="2" t="str">
        <f t="shared" si="47"/>
        <v>Post Update Leg - DVM failed on Overlapping Cruise (CR-DVM-ERR-024)</v>
      </c>
    </row>
    <row r="148" spans="1:18" s="2" customFormat="1" ht="30" x14ac:dyDescent="0.25">
      <c r="A148" s="2">
        <f t="shared" si="60"/>
        <v>25</v>
      </c>
      <c r="B148" s="9" t="s">
        <v>134</v>
      </c>
      <c r="C148" s="9" t="str">
        <f t="shared" ref="C148:C150" si="62">CONCATENATE("CR-DVM-ERR-", REPT("0", 3-LEN(A148)), A148)</f>
        <v>CR-DVM-ERR-025</v>
      </c>
      <c r="D148" s="14" t="s">
        <v>285</v>
      </c>
      <c r="E148" s="14" t="s">
        <v>287</v>
      </c>
      <c r="F148" s="6" t="s">
        <v>32</v>
      </c>
      <c r="G148" s="2">
        <f t="shared" si="61"/>
        <v>-20525</v>
      </c>
      <c r="I148" s="2" t="s">
        <v>145</v>
      </c>
      <c r="R148" s="2" t="str">
        <f t="shared" si="47"/>
        <v>Batch Process Cruise Fiscal Year CDVM - Required Parameters are Blank (CR-DVM-ERR-025)</v>
      </c>
    </row>
    <row r="149" spans="1:18" s="2" customFormat="1" ht="30" x14ac:dyDescent="0.25">
      <c r="A149" s="2">
        <f t="shared" si="60"/>
        <v>26</v>
      </c>
      <c r="B149" s="9" t="s">
        <v>134</v>
      </c>
      <c r="C149" s="9" t="str">
        <f t="shared" ref="C149:C151" si="63">CONCATENATE("CR-DVM-ERR-", REPT("0", 3-LEN(A149)), A149)</f>
        <v>CR-DVM-ERR-026</v>
      </c>
      <c r="D149" s="14" t="s">
        <v>289</v>
      </c>
      <c r="E149" s="14" t="s">
        <v>291</v>
      </c>
      <c r="F149" s="6" t="s">
        <v>32</v>
      </c>
      <c r="G149" s="2">
        <f t="shared" si="61"/>
        <v>-20526</v>
      </c>
      <c r="I149" s="2" t="s">
        <v>146</v>
      </c>
    </row>
    <row r="150" spans="1:18" s="2" customFormat="1" ht="30" x14ac:dyDescent="0.25">
      <c r="A150" s="2">
        <f t="shared" si="60"/>
        <v>27</v>
      </c>
      <c r="B150" s="9" t="s">
        <v>134</v>
      </c>
      <c r="C150" s="9" t="str">
        <f t="shared" si="63"/>
        <v>CR-DVM-ERR-027</v>
      </c>
      <c r="D150" s="14" t="s">
        <v>286</v>
      </c>
      <c r="E150" s="14" t="s">
        <v>288</v>
      </c>
      <c r="F150" s="6" t="s">
        <v>32</v>
      </c>
      <c r="G150" s="2">
        <f t="shared" si="61"/>
        <v>-20527</v>
      </c>
      <c r="I150" s="2" t="s">
        <v>145</v>
      </c>
      <c r="R150" s="2" t="str">
        <f t="shared" si="47"/>
        <v>Batch Process Cruise Calendar Year CDVM - Required Parameters are Blank (CR-DVM-ERR-027)</v>
      </c>
    </row>
    <row r="151" spans="1:18" s="2" customFormat="1" ht="30" x14ac:dyDescent="0.25">
      <c r="A151" s="2">
        <f t="shared" si="60"/>
        <v>28</v>
      </c>
      <c r="B151" s="9" t="s">
        <v>134</v>
      </c>
      <c r="C151" s="9" t="str">
        <f t="shared" si="63"/>
        <v>CR-DVM-ERR-028</v>
      </c>
      <c r="D151" s="14" t="s">
        <v>290</v>
      </c>
      <c r="E151" s="14" t="s">
        <v>292</v>
      </c>
      <c r="F151" s="6" t="s">
        <v>32</v>
      </c>
      <c r="G151" s="2">
        <f t="shared" si="61"/>
        <v>-20528</v>
      </c>
      <c r="I151" s="2" t="s">
        <v>146</v>
      </c>
      <c r="R151" s="2" t="str">
        <f t="shared" si="47"/>
        <v>Batch Process Cruise Calendar Year CDVM - Processing Error (CR-DVM-ERR-028)</v>
      </c>
    </row>
    <row r="152" spans="1:18" x14ac:dyDescent="0.25">
      <c r="R152" s="2" t="str">
        <f t="shared" si="47"/>
        <v xml:space="preserve"> ()</v>
      </c>
    </row>
    <row r="153" spans="1:18" x14ac:dyDescent="0.25">
      <c r="R153" s="2" t="str">
        <f t="shared" si="47"/>
        <v xml:space="preserve"> ()</v>
      </c>
    </row>
    <row r="154" spans="1:18" x14ac:dyDescent="0.25">
      <c r="R154" s="2" t="str">
        <f t="shared" si="47"/>
        <v xml:space="preserve"> ()</v>
      </c>
    </row>
    <row r="155" spans="1:18" x14ac:dyDescent="0.25">
      <c r="R155" s="2" t="str">
        <f t="shared" si="47"/>
        <v xml:space="preserve"> ()</v>
      </c>
    </row>
    <row r="156" spans="1:18" x14ac:dyDescent="0.25">
      <c r="R156" s="2" t="str">
        <f t="shared" si="47"/>
        <v xml:space="preserve"> ()</v>
      </c>
    </row>
    <row r="157" spans="1:18" x14ac:dyDescent="0.25">
      <c r="R157" s="2" t="str">
        <f t="shared" si="47"/>
        <v xml:space="preserve"> ()</v>
      </c>
    </row>
    <row r="158" spans="1:18" x14ac:dyDescent="0.25">
      <c r="R158" s="2" t="str">
        <f t="shared" si="47"/>
        <v xml:space="preserve"> ()</v>
      </c>
    </row>
    <row r="159" spans="1:18" x14ac:dyDescent="0.25">
      <c r="R159" s="2" t="str">
        <f t="shared" si="47"/>
        <v xml:space="preserve"> ()</v>
      </c>
    </row>
    <row r="160" spans="1:18" x14ac:dyDescent="0.25">
      <c r="R160" s="2" t="str">
        <f t="shared" si="47"/>
        <v xml:space="preserve"> ()</v>
      </c>
    </row>
    <row r="161" spans="18:18" x14ac:dyDescent="0.25">
      <c r="R161" s="2" t="str">
        <f t="shared" si="47"/>
        <v xml:space="preserve"> ()</v>
      </c>
    </row>
    <row r="162" spans="18:18" x14ac:dyDescent="0.25">
      <c r="R162" s="2" t="str">
        <f t="shared" ref="R162:R225" si="64">CONCATENATE(D162, " (", C162, ")")</f>
        <v xml:space="preserve"> ()</v>
      </c>
    </row>
    <row r="163" spans="18:18" x14ac:dyDescent="0.25">
      <c r="R163" s="2" t="str">
        <f t="shared" si="64"/>
        <v xml:space="preserve"> ()</v>
      </c>
    </row>
    <row r="164" spans="18:18" x14ac:dyDescent="0.25">
      <c r="R164" s="2" t="str">
        <f t="shared" si="64"/>
        <v xml:space="preserve"> ()</v>
      </c>
    </row>
    <row r="165" spans="18:18" x14ac:dyDescent="0.25">
      <c r="R165" s="2" t="str">
        <f t="shared" si="64"/>
        <v xml:space="preserve"> ()</v>
      </c>
    </row>
    <row r="166" spans="18:18" x14ac:dyDescent="0.25">
      <c r="R166" s="2" t="str">
        <f t="shared" si="64"/>
        <v xml:space="preserve"> ()</v>
      </c>
    </row>
    <row r="167" spans="18:18" x14ac:dyDescent="0.25">
      <c r="R167" s="2" t="str">
        <f t="shared" si="64"/>
        <v xml:space="preserve"> ()</v>
      </c>
    </row>
    <row r="168" spans="18:18" x14ac:dyDescent="0.25">
      <c r="R168" s="2" t="str">
        <f t="shared" si="64"/>
        <v xml:space="preserve"> ()</v>
      </c>
    </row>
    <row r="169" spans="18:18" x14ac:dyDescent="0.25">
      <c r="R169" s="2" t="str">
        <f t="shared" si="64"/>
        <v xml:space="preserve"> ()</v>
      </c>
    </row>
    <row r="170" spans="18:18" x14ac:dyDescent="0.25">
      <c r="R170" s="2" t="str">
        <f t="shared" si="64"/>
        <v xml:space="preserve"> ()</v>
      </c>
    </row>
    <row r="171" spans="18:18" x14ac:dyDescent="0.25">
      <c r="R171" s="2" t="str">
        <f t="shared" si="64"/>
        <v xml:space="preserve"> ()</v>
      </c>
    </row>
    <row r="172" spans="18:18" x14ac:dyDescent="0.25">
      <c r="R172" s="2" t="str">
        <f t="shared" si="64"/>
        <v xml:space="preserve"> ()</v>
      </c>
    </row>
    <row r="173" spans="18:18" x14ac:dyDescent="0.25">
      <c r="R173" s="2" t="str">
        <f t="shared" si="64"/>
        <v xml:space="preserve"> ()</v>
      </c>
    </row>
    <row r="174" spans="18:18" x14ac:dyDescent="0.25">
      <c r="R174" s="2" t="str">
        <f t="shared" si="64"/>
        <v xml:space="preserve"> ()</v>
      </c>
    </row>
    <row r="175" spans="18:18" x14ac:dyDescent="0.25">
      <c r="R175" s="2" t="str">
        <f t="shared" si="64"/>
        <v xml:space="preserve"> ()</v>
      </c>
    </row>
    <row r="176" spans="18:18" x14ac:dyDescent="0.25">
      <c r="R176" s="2" t="str">
        <f t="shared" si="64"/>
        <v xml:space="preserve"> ()</v>
      </c>
    </row>
    <row r="177" spans="18:18" x14ac:dyDescent="0.25">
      <c r="R177" s="2" t="str">
        <f t="shared" si="64"/>
        <v xml:space="preserve"> ()</v>
      </c>
    </row>
    <row r="178" spans="18:18" x14ac:dyDescent="0.25">
      <c r="R178" s="2" t="str">
        <f t="shared" si="64"/>
        <v xml:space="preserve"> ()</v>
      </c>
    </row>
    <row r="179" spans="18:18" x14ac:dyDescent="0.25">
      <c r="R179" s="2" t="str">
        <f t="shared" si="64"/>
        <v xml:space="preserve"> ()</v>
      </c>
    </row>
    <row r="180" spans="18:18" x14ac:dyDescent="0.25">
      <c r="R180" s="2" t="str">
        <f t="shared" si="64"/>
        <v xml:space="preserve"> ()</v>
      </c>
    </row>
    <row r="181" spans="18:18" x14ac:dyDescent="0.25">
      <c r="R181" s="2" t="str">
        <f t="shared" si="64"/>
        <v xml:space="preserve"> ()</v>
      </c>
    </row>
    <row r="182" spans="18:18" x14ac:dyDescent="0.25">
      <c r="R182" s="2" t="str">
        <f t="shared" si="64"/>
        <v xml:space="preserve"> ()</v>
      </c>
    </row>
    <row r="183" spans="18:18" x14ac:dyDescent="0.25">
      <c r="R183" s="2" t="str">
        <f t="shared" si="64"/>
        <v xml:space="preserve"> ()</v>
      </c>
    </row>
    <row r="184" spans="18:18" x14ac:dyDescent="0.25">
      <c r="R184" s="2" t="str">
        <f t="shared" si="64"/>
        <v xml:space="preserve"> ()</v>
      </c>
    </row>
    <row r="185" spans="18:18" x14ac:dyDescent="0.25">
      <c r="R185" s="2" t="str">
        <f t="shared" si="64"/>
        <v xml:space="preserve"> ()</v>
      </c>
    </row>
    <row r="186" spans="18:18" x14ac:dyDescent="0.25">
      <c r="R186" s="2" t="str">
        <f t="shared" si="64"/>
        <v xml:space="preserve"> ()</v>
      </c>
    </row>
    <row r="187" spans="18:18" x14ac:dyDescent="0.25">
      <c r="R187" s="2" t="str">
        <f t="shared" si="64"/>
        <v xml:space="preserve"> ()</v>
      </c>
    </row>
    <row r="188" spans="18:18" x14ac:dyDescent="0.25">
      <c r="R188" s="2" t="str">
        <f t="shared" si="64"/>
        <v xml:space="preserve"> ()</v>
      </c>
    </row>
    <row r="189" spans="18:18" x14ac:dyDescent="0.25">
      <c r="R189" s="2" t="str">
        <f t="shared" si="64"/>
        <v xml:space="preserve"> ()</v>
      </c>
    </row>
    <row r="190" spans="18:18" x14ac:dyDescent="0.25">
      <c r="R190" s="2" t="str">
        <f t="shared" si="64"/>
        <v xml:space="preserve"> ()</v>
      </c>
    </row>
    <row r="191" spans="18:18" x14ac:dyDescent="0.25">
      <c r="R191" s="2" t="str">
        <f t="shared" si="64"/>
        <v xml:space="preserve"> ()</v>
      </c>
    </row>
    <row r="192" spans="18:18" x14ac:dyDescent="0.25">
      <c r="R192" s="2" t="str">
        <f t="shared" si="64"/>
        <v xml:space="preserve"> ()</v>
      </c>
    </row>
    <row r="193" spans="18:18" x14ac:dyDescent="0.25">
      <c r="R193" s="2" t="str">
        <f t="shared" si="64"/>
        <v xml:space="preserve"> ()</v>
      </c>
    </row>
    <row r="194" spans="18:18" x14ac:dyDescent="0.25">
      <c r="R194" s="2" t="str">
        <f t="shared" si="64"/>
        <v xml:space="preserve"> ()</v>
      </c>
    </row>
    <row r="195" spans="18:18" x14ac:dyDescent="0.25">
      <c r="R195" s="2" t="str">
        <f t="shared" si="64"/>
        <v xml:space="preserve"> ()</v>
      </c>
    </row>
    <row r="196" spans="18:18" x14ac:dyDescent="0.25">
      <c r="R196" s="2" t="str">
        <f t="shared" si="64"/>
        <v xml:space="preserve"> ()</v>
      </c>
    </row>
    <row r="197" spans="18:18" x14ac:dyDescent="0.25">
      <c r="R197" s="2" t="str">
        <f t="shared" si="64"/>
        <v xml:space="preserve"> ()</v>
      </c>
    </row>
    <row r="198" spans="18:18" x14ac:dyDescent="0.25">
      <c r="R198" s="2" t="str">
        <f t="shared" si="64"/>
        <v xml:space="preserve"> ()</v>
      </c>
    </row>
    <row r="199" spans="18:18" x14ac:dyDescent="0.25">
      <c r="R199" s="2" t="str">
        <f t="shared" si="64"/>
        <v xml:space="preserve"> ()</v>
      </c>
    </row>
    <row r="200" spans="18:18" x14ac:dyDescent="0.25">
      <c r="R200" s="2" t="str">
        <f t="shared" si="64"/>
        <v xml:space="preserve"> ()</v>
      </c>
    </row>
    <row r="201" spans="18:18" x14ac:dyDescent="0.25">
      <c r="R201" s="2" t="str">
        <f t="shared" si="64"/>
        <v xml:space="preserve"> ()</v>
      </c>
    </row>
    <row r="202" spans="18:18" x14ac:dyDescent="0.25">
      <c r="R202" s="2" t="str">
        <f t="shared" si="64"/>
        <v xml:space="preserve"> ()</v>
      </c>
    </row>
    <row r="203" spans="18:18" x14ac:dyDescent="0.25">
      <c r="R203" s="2" t="str">
        <f t="shared" si="64"/>
        <v xml:space="preserve"> ()</v>
      </c>
    </row>
    <row r="204" spans="18:18" x14ac:dyDescent="0.25">
      <c r="R204" s="2" t="str">
        <f t="shared" si="64"/>
        <v xml:space="preserve"> ()</v>
      </c>
    </row>
    <row r="205" spans="18:18" x14ac:dyDescent="0.25">
      <c r="R205" s="2" t="str">
        <f t="shared" si="64"/>
        <v xml:space="preserve"> ()</v>
      </c>
    </row>
    <row r="206" spans="18:18" x14ac:dyDescent="0.25">
      <c r="R206" s="2" t="str">
        <f t="shared" si="64"/>
        <v xml:space="preserve"> ()</v>
      </c>
    </row>
    <row r="207" spans="18:18" x14ac:dyDescent="0.25">
      <c r="R207" s="2" t="str">
        <f t="shared" si="64"/>
        <v xml:space="preserve"> ()</v>
      </c>
    </row>
    <row r="208" spans="18:18" x14ac:dyDescent="0.25">
      <c r="R208" s="2" t="str">
        <f t="shared" si="64"/>
        <v xml:space="preserve"> ()</v>
      </c>
    </row>
    <row r="209" spans="18:18" x14ac:dyDescent="0.25">
      <c r="R209" s="2" t="str">
        <f t="shared" si="64"/>
        <v xml:space="preserve"> ()</v>
      </c>
    </row>
    <row r="210" spans="18:18" x14ac:dyDescent="0.25">
      <c r="R210" s="2" t="str">
        <f t="shared" si="64"/>
        <v xml:space="preserve"> ()</v>
      </c>
    </row>
    <row r="211" spans="18:18" x14ac:dyDescent="0.25">
      <c r="R211" s="2" t="str">
        <f t="shared" si="64"/>
        <v xml:space="preserve"> ()</v>
      </c>
    </row>
    <row r="212" spans="18:18" x14ac:dyDescent="0.25">
      <c r="R212" s="2" t="str">
        <f t="shared" si="64"/>
        <v xml:space="preserve"> ()</v>
      </c>
    </row>
    <row r="213" spans="18:18" x14ac:dyDescent="0.25">
      <c r="R213" s="2" t="str">
        <f t="shared" si="64"/>
        <v xml:space="preserve"> ()</v>
      </c>
    </row>
    <row r="214" spans="18:18" x14ac:dyDescent="0.25">
      <c r="R214" s="2" t="str">
        <f t="shared" si="64"/>
        <v xml:space="preserve"> ()</v>
      </c>
    </row>
    <row r="215" spans="18:18" x14ac:dyDescent="0.25">
      <c r="R215" s="2" t="str">
        <f t="shared" si="64"/>
        <v xml:space="preserve"> ()</v>
      </c>
    </row>
    <row r="216" spans="18:18" x14ac:dyDescent="0.25">
      <c r="R216" s="2" t="str">
        <f t="shared" si="64"/>
        <v xml:space="preserve"> ()</v>
      </c>
    </row>
    <row r="217" spans="18:18" x14ac:dyDescent="0.25">
      <c r="R217" s="2" t="str">
        <f t="shared" si="64"/>
        <v xml:space="preserve"> ()</v>
      </c>
    </row>
    <row r="218" spans="18:18" x14ac:dyDescent="0.25">
      <c r="R218" s="2" t="str">
        <f t="shared" si="64"/>
        <v xml:space="preserve"> ()</v>
      </c>
    </row>
    <row r="219" spans="18:18" x14ac:dyDescent="0.25">
      <c r="R219" s="2" t="str">
        <f t="shared" si="64"/>
        <v xml:space="preserve"> ()</v>
      </c>
    </row>
    <row r="220" spans="18:18" x14ac:dyDescent="0.25">
      <c r="R220" s="2" t="str">
        <f t="shared" si="64"/>
        <v xml:space="preserve"> ()</v>
      </c>
    </row>
    <row r="221" spans="18:18" x14ac:dyDescent="0.25">
      <c r="R221" s="2" t="str">
        <f t="shared" si="64"/>
        <v xml:space="preserve"> ()</v>
      </c>
    </row>
    <row r="222" spans="18:18" x14ac:dyDescent="0.25">
      <c r="R222" s="2" t="str">
        <f t="shared" si="64"/>
        <v xml:space="preserve"> ()</v>
      </c>
    </row>
    <row r="223" spans="18:18" x14ac:dyDescent="0.25">
      <c r="R223" s="2" t="str">
        <f t="shared" si="64"/>
        <v xml:space="preserve"> ()</v>
      </c>
    </row>
    <row r="224" spans="18:18" x14ac:dyDescent="0.25">
      <c r="R224" s="2" t="str">
        <f t="shared" si="64"/>
        <v xml:space="preserve"> ()</v>
      </c>
    </row>
    <row r="225" spans="18:18" x14ac:dyDescent="0.25">
      <c r="R225" s="2" t="str">
        <f t="shared" si="64"/>
        <v xml:space="preserve"> ()</v>
      </c>
    </row>
    <row r="226" spans="18:18" x14ac:dyDescent="0.25">
      <c r="R226" s="2" t="str">
        <f t="shared" ref="R226:R289" si="65">CONCATENATE(D226, " (", C226, ")")</f>
        <v xml:space="preserve"> ()</v>
      </c>
    </row>
    <row r="227" spans="18:18" x14ac:dyDescent="0.25">
      <c r="R227" s="2" t="str">
        <f t="shared" si="65"/>
        <v xml:space="preserve"> ()</v>
      </c>
    </row>
    <row r="228" spans="18:18" x14ac:dyDescent="0.25">
      <c r="R228" s="2" t="str">
        <f t="shared" si="65"/>
        <v xml:space="preserve"> ()</v>
      </c>
    </row>
    <row r="229" spans="18:18" x14ac:dyDescent="0.25">
      <c r="R229" s="2" t="str">
        <f t="shared" si="65"/>
        <v xml:space="preserve"> ()</v>
      </c>
    </row>
    <row r="230" spans="18:18" x14ac:dyDescent="0.25">
      <c r="R230" s="2" t="str">
        <f t="shared" si="65"/>
        <v xml:space="preserve"> ()</v>
      </c>
    </row>
    <row r="231" spans="18:18" x14ac:dyDescent="0.25">
      <c r="R231" s="2" t="str">
        <f t="shared" si="65"/>
        <v xml:space="preserve"> ()</v>
      </c>
    </row>
    <row r="232" spans="18:18" x14ac:dyDescent="0.25">
      <c r="R232" s="2" t="str">
        <f t="shared" si="65"/>
        <v xml:space="preserve"> ()</v>
      </c>
    </row>
    <row r="233" spans="18:18" x14ac:dyDescent="0.25">
      <c r="R233" s="2" t="str">
        <f t="shared" si="65"/>
        <v xml:space="preserve"> ()</v>
      </c>
    </row>
    <row r="234" spans="18:18" x14ac:dyDescent="0.25">
      <c r="R234" s="2" t="str">
        <f t="shared" si="65"/>
        <v xml:space="preserve"> ()</v>
      </c>
    </row>
    <row r="235" spans="18:18" x14ac:dyDescent="0.25">
      <c r="R235" s="2" t="str">
        <f t="shared" si="65"/>
        <v xml:space="preserve"> ()</v>
      </c>
    </row>
    <row r="236" spans="18:18" x14ac:dyDescent="0.25">
      <c r="R236" s="2" t="str">
        <f t="shared" si="65"/>
        <v xml:space="preserve"> ()</v>
      </c>
    </row>
    <row r="237" spans="18:18" x14ac:dyDescent="0.25">
      <c r="R237" s="2" t="str">
        <f t="shared" si="65"/>
        <v xml:space="preserve"> ()</v>
      </c>
    </row>
    <row r="238" spans="18:18" x14ac:dyDescent="0.25">
      <c r="R238" s="2" t="str">
        <f t="shared" si="65"/>
        <v xml:space="preserve"> ()</v>
      </c>
    </row>
    <row r="239" spans="18:18" x14ac:dyDescent="0.25">
      <c r="R239" s="2" t="str">
        <f t="shared" si="65"/>
        <v xml:space="preserve"> ()</v>
      </c>
    </row>
    <row r="240" spans="18:18" x14ac:dyDescent="0.25">
      <c r="R240" s="2" t="str">
        <f t="shared" si="65"/>
        <v xml:space="preserve"> ()</v>
      </c>
    </row>
    <row r="241" spans="18:18" x14ac:dyDescent="0.25">
      <c r="R241" s="2" t="str">
        <f t="shared" si="65"/>
        <v xml:space="preserve"> ()</v>
      </c>
    </row>
    <row r="242" spans="18:18" x14ac:dyDescent="0.25">
      <c r="R242" s="2" t="str">
        <f t="shared" si="65"/>
        <v xml:space="preserve"> ()</v>
      </c>
    </row>
    <row r="243" spans="18:18" x14ac:dyDescent="0.25">
      <c r="R243" s="2" t="str">
        <f t="shared" si="65"/>
        <v xml:space="preserve"> ()</v>
      </c>
    </row>
    <row r="244" spans="18:18" x14ac:dyDescent="0.25">
      <c r="R244" s="2" t="str">
        <f t="shared" si="65"/>
        <v xml:space="preserve"> ()</v>
      </c>
    </row>
    <row r="245" spans="18:18" x14ac:dyDescent="0.25">
      <c r="R245" s="2" t="str">
        <f t="shared" si="65"/>
        <v xml:space="preserve"> ()</v>
      </c>
    </row>
    <row r="246" spans="18:18" x14ac:dyDescent="0.25">
      <c r="R246" s="2" t="str">
        <f t="shared" si="65"/>
        <v xml:space="preserve"> ()</v>
      </c>
    </row>
    <row r="247" spans="18:18" x14ac:dyDescent="0.25">
      <c r="R247" s="2" t="str">
        <f t="shared" si="65"/>
        <v xml:space="preserve"> ()</v>
      </c>
    </row>
    <row r="248" spans="18:18" x14ac:dyDescent="0.25">
      <c r="R248" s="2" t="str">
        <f t="shared" si="65"/>
        <v xml:space="preserve"> ()</v>
      </c>
    </row>
    <row r="249" spans="18:18" x14ac:dyDescent="0.25">
      <c r="R249" s="2" t="str">
        <f t="shared" si="65"/>
        <v xml:space="preserve"> ()</v>
      </c>
    </row>
    <row r="250" spans="18:18" x14ac:dyDescent="0.25">
      <c r="R250" s="2" t="str">
        <f t="shared" si="65"/>
        <v xml:space="preserve"> ()</v>
      </c>
    </row>
    <row r="251" spans="18:18" x14ac:dyDescent="0.25">
      <c r="R251" s="2" t="str">
        <f t="shared" si="65"/>
        <v xml:space="preserve"> ()</v>
      </c>
    </row>
    <row r="252" spans="18:18" x14ac:dyDescent="0.25">
      <c r="R252" s="2" t="str">
        <f t="shared" si="65"/>
        <v xml:space="preserve"> ()</v>
      </c>
    </row>
    <row r="253" spans="18:18" x14ac:dyDescent="0.25">
      <c r="R253" s="2" t="str">
        <f t="shared" si="65"/>
        <v xml:space="preserve"> ()</v>
      </c>
    </row>
    <row r="254" spans="18:18" x14ac:dyDescent="0.25">
      <c r="R254" s="2" t="str">
        <f t="shared" si="65"/>
        <v xml:space="preserve"> ()</v>
      </c>
    </row>
    <row r="255" spans="18:18" x14ac:dyDescent="0.25">
      <c r="R255" s="2" t="str">
        <f t="shared" si="65"/>
        <v xml:space="preserve"> ()</v>
      </c>
    </row>
    <row r="256" spans="18:18" x14ac:dyDescent="0.25">
      <c r="R256" s="2" t="str">
        <f t="shared" si="65"/>
        <v xml:space="preserve"> ()</v>
      </c>
    </row>
    <row r="257" spans="18:18" x14ac:dyDescent="0.25">
      <c r="R257" s="2" t="str">
        <f t="shared" si="65"/>
        <v xml:space="preserve"> ()</v>
      </c>
    </row>
    <row r="258" spans="18:18" x14ac:dyDescent="0.25">
      <c r="R258" s="2" t="str">
        <f t="shared" si="65"/>
        <v xml:space="preserve"> ()</v>
      </c>
    </row>
    <row r="259" spans="18:18" x14ac:dyDescent="0.25">
      <c r="R259" s="2" t="str">
        <f t="shared" si="65"/>
        <v xml:space="preserve"> ()</v>
      </c>
    </row>
    <row r="260" spans="18:18" x14ac:dyDescent="0.25">
      <c r="R260" s="2" t="str">
        <f t="shared" si="65"/>
        <v xml:space="preserve"> ()</v>
      </c>
    </row>
    <row r="261" spans="18:18" x14ac:dyDescent="0.25">
      <c r="R261" s="2" t="str">
        <f t="shared" si="65"/>
        <v xml:space="preserve"> ()</v>
      </c>
    </row>
    <row r="262" spans="18:18" x14ac:dyDescent="0.25">
      <c r="R262" s="2" t="str">
        <f t="shared" si="65"/>
        <v xml:space="preserve"> ()</v>
      </c>
    </row>
    <row r="263" spans="18:18" x14ac:dyDescent="0.25">
      <c r="R263" s="2" t="str">
        <f t="shared" si="65"/>
        <v xml:space="preserve"> ()</v>
      </c>
    </row>
    <row r="264" spans="18:18" x14ac:dyDescent="0.25">
      <c r="R264" s="2" t="str">
        <f t="shared" si="65"/>
        <v xml:space="preserve"> ()</v>
      </c>
    </row>
    <row r="265" spans="18:18" x14ac:dyDescent="0.25">
      <c r="R265" s="2" t="str">
        <f t="shared" si="65"/>
        <v xml:space="preserve"> ()</v>
      </c>
    </row>
    <row r="266" spans="18:18" x14ac:dyDescent="0.25">
      <c r="R266" s="2" t="str">
        <f t="shared" si="65"/>
        <v xml:space="preserve"> ()</v>
      </c>
    </row>
    <row r="267" spans="18:18" x14ac:dyDescent="0.25">
      <c r="R267" s="2" t="str">
        <f t="shared" si="65"/>
        <v xml:space="preserve"> ()</v>
      </c>
    </row>
    <row r="268" spans="18:18" x14ac:dyDescent="0.25">
      <c r="R268" s="2" t="str">
        <f t="shared" si="65"/>
        <v xml:space="preserve"> ()</v>
      </c>
    </row>
    <row r="269" spans="18:18" x14ac:dyDescent="0.25">
      <c r="R269" s="2" t="str">
        <f t="shared" si="65"/>
        <v xml:space="preserve"> ()</v>
      </c>
    </row>
    <row r="270" spans="18:18" x14ac:dyDescent="0.25">
      <c r="R270" s="2" t="str">
        <f t="shared" si="65"/>
        <v xml:space="preserve"> ()</v>
      </c>
    </row>
    <row r="271" spans="18:18" x14ac:dyDescent="0.25">
      <c r="R271" s="2" t="str">
        <f t="shared" si="65"/>
        <v xml:space="preserve"> ()</v>
      </c>
    </row>
    <row r="272" spans="18:18" x14ac:dyDescent="0.25">
      <c r="R272" s="2" t="str">
        <f t="shared" si="65"/>
        <v xml:space="preserve"> ()</v>
      </c>
    </row>
    <row r="273" spans="18:18" x14ac:dyDescent="0.25">
      <c r="R273" s="2" t="str">
        <f t="shared" si="65"/>
        <v xml:space="preserve"> ()</v>
      </c>
    </row>
    <row r="274" spans="18:18" x14ac:dyDescent="0.25">
      <c r="R274" s="2" t="str">
        <f t="shared" si="65"/>
        <v xml:space="preserve"> ()</v>
      </c>
    </row>
    <row r="275" spans="18:18" x14ac:dyDescent="0.25">
      <c r="R275" s="2" t="str">
        <f t="shared" si="65"/>
        <v xml:space="preserve"> ()</v>
      </c>
    </row>
    <row r="276" spans="18:18" x14ac:dyDescent="0.25">
      <c r="R276" s="2" t="str">
        <f t="shared" si="65"/>
        <v xml:space="preserve"> ()</v>
      </c>
    </row>
    <row r="277" spans="18:18" x14ac:dyDescent="0.25">
      <c r="R277" s="2" t="str">
        <f t="shared" si="65"/>
        <v xml:space="preserve"> ()</v>
      </c>
    </row>
    <row r="278" spans="18:18" x14ac:dyDescent="0.25">
      <c r="R278" s="2" t="str">
        <f t="shared" si="65"/>
        <v xml:space="preserve"> ()</v>
      </c>
    </row>
    <row r="279" spans="18:18" x14ac:dyDescent="0.25">
      <c r="R279" s="2" t="str">
        <f t="shared" si="65"/>
        <v xml:space="preserve"> ()</v>
      </c>
    </row>
    <row r="280" spans="18:18" x14ac:dyDescent="0.25">
      <c r="R280" s="2" t="str">
        <f t="shared" si="65"/>
        <v xml:space="preserve"> ()</v>
      </c>
    </row>
    <row r="281" spans="18:18" x14ac:dyDescent="0.25">
      <c r="R281" s="2" t="str">
        <f t="shared" si="65"/>
        <v xml:space="preserve"> ()</v>
      </c>
    </row>
    <row r="282" spans="18:18" x14ac:dyDescent="0.25">
      <c r="R282" s="2" t="str">
        <f t="shared" si="65"/>
        <v xml:space="preserve"> ()</v>
      </c>
    </row>
    <row r="283" spans="18:18" x14ac:dyDescent="0.25">
      <c r="R283" s="2" t="str">
        <f t="shared" si="65"/>
        <v xml:space="preserve"> ()</v>
      </c>
    </row>
    <row r="284" spans="18:18" x14ac:dyDescent="0.25">
      <c r="R284" s="2" t="str">
        <f t="shared" si="65"/>
        <v xml:space="preserve"> ()</v>
      </c>
    </row>
    <row r="285" spans="18:18" x14ac:dyDescent="0.25">
      <c r="R285" s="2" t="str">
        <f t="shared" si="65"/>
        <v xml:space="preserve"> ()</v>
      </c>
    </row>
    <row r="286" spans="18:18" x14ac:dyDescent="0.25">
      <c r="R286" s="2" t="str">
        <f t="shared" si="65"/>
        <v xml:space="preserve"> ()</v>
      </c>
    </row>
    <row r="287" spans="18:18" x14ac:dyDescent="0.25">
      <c r="R287" s="2" t="str">
        <f t="shared" si="65"/>
        <v xml:space="preserve"> ()</v>
      </c>
    </row>
    <row r="288" spans="18:18" x14ac:dyDescent="0.25">
      <c r="R288" s="2" t="str">
        <f t="shared" si="65"/>
        <v xml:space="preserve"> ()</v>
      </c>
    </row>
    <row r="289" spans="18:18" x14ac:dyDescent="0.25">
      <c r="R289" s="2" t="str">
        <f t="shared" si="65"/>
        <v xml:space="preserve"> ()</v>
      </c>
    </row>
    <row r="290" spans="18:18" x14ac:dyDescent="0.25">
      <c r="R290" s="2" t="str">
        <f t="shared" ref="R290:R353" si="66">CONCATENATE(D290, " (", C290, ")")</f>
        <v xml:space="preserve"> ()</v>
      </c>
    </row>
    <row r="291" spans="18:18" x14ac:dyDescent="0.25">
      <c r="R291" s="2" t="str">
        <f t="shared" si="66"/>
        <v xml:space="preserve"> ()</v>
      </c>
    </row>
    <row r="292" spans="18:18" x14ac:dyDescent="0.25">
      <c r="R292" s="2" t="str">
        <f t="shared" si="66"/>
        <v xml:space="preserve"> ()</v>
      </c>
    </row>
    <row r="293" spans="18:18" x14ac:dyDescent="0.25">
      <c r="R293" s="2" t="str">
        <f t="shared" si="66"/>
        <v xml:space="preserve"> ()</v>
      </c>
    </row>
    <row r="294" spans="18:18" x14ac:dyDescent="0.25">
      <c r="R294" s="2" t="str">
        <f t="shared" si="66"/>
        <v xml:space="preserve"> ()</v>
      </c>
    </row>
    <row r="295" spans="18:18" x14ac:dyDescent="0.25">
      <c r="R295" s="2" t="str">
        <f t="shared" si="66"/>
        <v xml:space="preserve"> ()</v>
      </c>
    </row>
    <row r="296" spans="18:18" x14ac:dyDescent="0.25">
      <c r="R296" s="2" t="str">
        <f t="shared" si="66"/>
        <v xml:space="preserve"> ()</v>
      </c>
    </row>
    <row r="297" spans="18:18" x14ac:dyDescent="0.25">
      <c r="R297" s="2" t="str">
        <f t="shared" si="66"/>
        <v xml:space="preserve"> ()</v>
      </c>
    </row>
    <row r="298" spans="18:18" x14ac:dyDescent="0.25">
      <c r="R298" s="2" t="str">
        <f t="shared" si="66"/>
        <v xml:space="preserve"> ()</v>
      </c>
    </row>
    <row r="299" spans="18:18" x14ac:dyDescent="0.25">
      <c r="R299" s="2" t="str">
        <f t="shared" si="66"/>
        <v xml:space="preserve"> ()</v>
      </c>
    </row>
    <row r="300" spans="18:18" x14ac:dyDescent="0.25">
      <c r="R300" s="2" t="str">
        <f t="shared" si="66"/>
        <v xml:space="preserve"> ()</v>
      </c>
    </row>
    <row r="301" spans="18:18" x14ac:dyDescent="0.25">
      <c r="R301" s="2" t="str">
        <f t="shared" si="66"/>
        <v xml:space="preserve"> ()</v>
      </c>
    </row>
    <row r="302" spans="18:18" x14ac:dyDescent="0.25">
      <c r="R302" s="2" t="str">
        <f t="shared" si="66"/>
        <v xml:space="preserve"> ()</v>
      </c>
    </row>
    <row r="303" spans="18:18" x14ac:dyDescent="0.25">
      <c r="R303" s="2" t="str">
        <f t="shared" si="66"/>
        <v xml:space="preserve"> ()</v>
      </c>
    </row>
    <row r="304" spans="18:18" x14ac:dyDescent="0.25">
      <c r="R304" s="2" t="str">
        <f t="shared" si="66"/>
        <v xml:space="preserve"> ()</v>
      </c>
    </row>
    <row r="305" spans="18:18" x14ac:dyDescent="0.25">
      <c r="R305" s="2" t="str">
        <f t="shared" si="66"/>
        <v xml:space="preserve"> ()</v>
      </c>
    </row>
    <row r="306" spans="18:18" x14ac:dyDescent="0.25">
      <c r="R306" s="2" t="str">
        <f t="shared" si="66"/>
        <v xml:space="preserve"> ()</v>
      </c>
    </row>
    <row r="307" spans="18:18" x14ac:dyDescent="0.25">
      <c r="R307" s="2" t="str">
        <f t="shared" si="66"/>
        <v xml:space="preserve"> ()</v>
      </c>
    </row>
    <row r="308" spans="18:18" x14ac:dyDescent="0.25">
      <c r="R308" s="2" t="str">
        <f t="shared" si="66"/>
        <v xml:space="preserve"> ()</v>
      </c>
    </row>
    <row r="309" spans="18:18" x14ac:dyDescent="0.25">
      <c r="R309" s="2" t="str">
        <f t="shared" si="66"/>
        <v xml:space="preserve"> ()</v>
      </c>
    </row>
    <row r="310" spans="18:18" x14ac:dyDescent="0.25">
      <c r="R310" s="2" t="str">
        <f t="shared" si="66"/>
        <v xml:space="preserve"> ()</v>
      </c>
    </row>
    <row r="311" spans="18:18" x14ac:dyDescent="0.25">
      <c r="R311" s="2" t="str">
        <f t="shared" si="66"/>
        <v xml:space="preserve"> ()</v>
      </c>
    </row>
    <row r="312" spans="18:18" x14ac:dyDescent="0.25">
      <c r="R312" s="2" t="str">
        <f t="shared" si="66"/>
        <v xml:space="preserve"> ()</v>
      </c>
    </row>
    <row r="313" spans="18:18" x14ac:dyDescent="0.25">
      <c r="R313" s="2" t="str">
        <f t="shared" si="66"/>
        <v xml:space="preserve"> ()</v>
      </c>
    </row>
    <row r="314" spans="18:18" x14ac:dyDescent="0.25">
      <c r="R314" s="2" t="str">
        <f t="shared" si="66"/>
        <v xml:space="preserve"> ()</v>
      </c>
    </row>
    <row r="315" spans="18:18" x14ac:dyDescent="0.25">
      <c r="R315" s="2" t="str">
        <f t="shared" si="66"/>
        <v xml:space="preserve"> ()</v>
      </c>
    </row>
    <row r="316" spans="18:18" x14ac:dyDescent="0.25">
      <c r="R316" s="2" t="str">
        <f t="shared" si="66"/>
        <v xml:space="preserve"> ()</v>
      </c>
    </row>
    <row r="317" spans="18:18" x14ac:dyDescent="0.25">
      <c r="R317" s="2" t="str">
        <f t="shared" si="66"/>
        <v xml:space="preserve"> ()</v>
      </c>
    </row>
    <row r="318" spans="18:18" x14ac:dyDescent="0.25">
      <c r="R318" s="2" t="str">
        <f t="shared" si="66"/>
        <v xml:space="preserve"> ()</v>
      </c>
    </row>
    <row r="319" spans="18:18" x14ac:dyDescent="0.25">
      <c r="R319" s="2" t="str">
        <f t="shared" si="66"/>
        <v xml:space="preserve"> ()</v>
      </c>
    </row>
    <row r="320" spans="18:18" x14ac:dyDescent="0.25">
      <c r="R320" s="2" t="str">
        <f t="shared" si="66"/>
        <v xml:space="preserve"> ()</v>
      </c>
    </row>
    <row r="321" spans="18:18" x14ac:dyDescent="0.25">
      <c r="R321" s="2" t="str">
        <f t="shared" si="66"/>
        <v xml:space="preserve"> ()</v>
      </c>
    </row>
    <row r="322" spans="18:18" x14ac:dyDescent="0.25">
      <c r="R322" s="2" t="str">
        <f t="shared" si="66"/>
        <v xml:space="preserve"> ()</v>
      </c>
    </row>
    <row r="323" spans="18:18" x14ac:dyDescent="0.25">
      <c r="R323" s="2" t="str">
        <f t="shared" si="66"/>
        <v xml:space="preserve"> ()</v>
      </c>
    </row>
    <row r="324" spans="18:18" x14ac:dyDescent="0.25">
      <c r="R324" s="2" t="str">
        <f t="shared" si="66"/>
        <v xml:space="preserve"> ()</v>
      </c>
    </row>
    <row r="325" spans="18:18" x14ac:dyDescent="0.25">
      <c r="R325" s="2" t="str">
        <f t="shared" si="66"/>
        <v xml:space="preserve"> ()</v>
      </c>
    </row>
    <row r="326" spans="18:18" x14ac:dyDescent="0.25">
      <c r="R326" s="2" t="str">
        <f t="shared" si="66"/>
        <v xml:space="preserve"> ()</v>
      </c>
    </row>
    <row r="327" spans="18:18" x14ac:dyDescent="0.25">
      <c r="R327" s="2" t="str">
        <f t="shared" si="66"/>
        <v xml:space="preserve"> ()</v>
      </c>
    </row>
    <row r="328" spans="18:18" x14ac:dyDescent="0.25">
      <c r="R328" s="2" t="str">
        <f t="shared" si="66"/>
        <v xml:space="preserve"> ()</v>
      </c>
    </row>
    <row r="329" spans="18:18" x14ac:dyDescent="0.25">
      <c r="R329" s="2" t="str">
        <f t="shared" si="66"/>
        <v xml:space="preserve"> ()</v>
      </c>
    </row>
    <row r="330" spans="18:18" x14ac:dyDescent="0.25">
      <c r="R330" s="2" t="str">
        <f t="shared" si="66"/>
        <v xml:space="preserve"> ()</v>
      </c>
    </row>
    <row r="331" spans="18:18" x14ac:dyDescent="0.25">
      <c r="R331" s="2" t="str">
        <f t="shared" si="66"/>
        <v xml:space="preserve"> ()</v>
      </c>
    </row>
    <row r="332" spans="18:18" x14ac:dyDescent="0.25">
      <c r="R332" s="2" t="str">
        <f t="shared" si="66"/>
        <v xml:space="preserve"> ()</v>
      </c>
    </row>
    <row r="333" spans="18:18" x14ac:dyDescent="0.25">
      <c r="R333" s="2" t="str">
        <f t="shared" si="66"/>
        <v xml:space="preserve"> ()</v>
      </c>
    </row>
    <row r="334" spans="18:18" x14ac:dyDescent="0.25">
      <c r="R334" s="2" t="str">
        <f t="shared" si="66"/>
        <v xml:space="preserve"> ()</v>
      </c>
    </row>
    <row r="335" spans="18:18" x14ac:dyDescent="0.25">
      <c r="R335" s="2" t="str">
        <f t="shared" si="66"/>
        <v xml:space="preserve"> ()</v>
      </c>
    </row>
    <row r="336" spans="18:18" x14ac:dyDescent="0.25">
      <c r="R336" s="2" t="str">
        <f t="shared" si="66"/>
        <v xml:space="preserve"> ()</v>
      </c>
    </row>
    <row r="337" spans="18:18" x14ac:dyDescent="0.25">
      <c r="R337" s="2" t="str">
        <f t="shared" si="66"/>
        <v xml:space="preserve"> ()</v>
      </c>
    </row>
    <row r="338" spans="18:18" x14ac:dyDescent="0.25">
      <c r="R338" s="2" t="str">
        <f t="shared" si="66"/>
        <v xml:space="preserve"> ()</v>
      </c>
    </row>
    <row r="339" spans="18:18" x14ac:dyDescent="0.25">
      <c r="R339" s="2" t="str">
        <f t="shared" si="66"/>
        <v xml:space="preserve"> ()</v>
      </c>
    </row>
    <row r="340" spans="18:18" x14ac:dyDescent="0.25">
      <c r="R340" s="2" t="str">
        <f t="shared" si="66"/>
        <v xml:space="preserve"> ()</v>
      </c>
    </row>
    <row r="341" spans="18:18" x14ac:dyDescent="0.25">
      <c r="R341" s="2" t="str">
        <f t="shared" si="66"/>
        <v xml:space="preserve"> ()</v>
      </c>
    </row>
    <row r="342" spans="18:18" x14ac:dyDescent="0.25">
      <c r="R342" s="2" t="str">
        <f t="shared" si="66"/>
        <v xml:space="preserve"> ()</v>
      </c>
    </row>
    <row r="343" spans="18:18" x14ac:dyDescent="0.25">
      <c r="R343" s="2" t="str">
        <f t="shared" si="66"/>
        <v xml:space="preserve"> ()</v>
      </c>
    </row>
    <row r="344" spans="18:18" x14ac:dyDescent="0.25">
      <c r="R344" s="2" t="str">
        <f t="shared" si="66"/>
        <v xml:space="preserve"> ()</v>
      </c>
    </row>
    <row r="345" spans="18:18" x14ac:dyDescent="0.25">
      <c r="R345" s="2" t="str">
        <f t="shared" si="66"/>
        <v xml:space="preserve"> ()</v>
      </c>
    </row>
    <row r="346" spans="18:18" x14ac:dyDescent="0.25">
      <c r="R346" s="2" t="str">
        <f t="shared" si="66"/>
        <v xml:space="preserve"> ()</v>
      </c>
    </row>
    <row r="347" spans="18:18" x14ac:dyDescent="0.25">
      <c r="R347" s="2" t="str">
        <f t="shared" si="66"/>
        <v xml:space="preserve"> ()</v>
      </c>
    </row>
    <row r="348" spans="18:18" x14ac:dyDescent="0.25">
      <c r="R348" s="2" t="str">
        <f t="shared" si="66"/>
        <v xml:space="preserve"> ()</v>
      </c>
    </row>
    <row r="349" spans="18:18" x14ac:dyDescent="0.25">
      <c r="R349" s="2" t="str">
        <f t="shared" si="66"/>
        <v xml:space="preserve"> ()</v>
      </c>
    </row>
    <row r="350" spans="18:18" x14ac:dyDescent="0.25">
      <c r="R350" s="2" t="str">
        <f t="shared" si="66"/>
        <v xml:space="preserve"> ()</v>
      </c>
    </row>
    <row r="351" spans="18:18" x14ac:dyDescent="0.25">
      <c r="R351" s="2" t="str">
        <f t="shared" si="66"/>
        <v xml:space="preserve"> ()</v>
      </c>
    </row>
    <row r="352" spans="18:18" x14ac:dyDescent="0.25">
      <c r="R352" s="2" t="str">
        <f t="shared" si="66"/>
        <v xml:space="preserve"> ()</v>
      </c>
    </row>
    <row r="353" spans="18:18" x14ac:dyDescent="0.25">
      <c r="R353" s="2" t="str">
        <f t="shared" si="66"/>
        <v xml:space="preserve"> ()</v>
      </c>
    </row>
    <row r="354" spans="18:18" x14ac:dyDescent="0.25">
      <c r="R354" s="2" t="str">
        <f t="shared" ref="R354:R372" si="67">CONCATENATE(D354, " (", C354, ")")</f>
        <v xml:space="preserve"> ()</v>
      </c>
    </row>
    <row r="355" spans="18:18" x14ac:dyDescent="0.25">
      <c r="R355" s="2" t="str">
        <f t="shared" si="67"/>
        <v xml:space="preserve"> ()</v>
      </c>
    </row>
    <row r="356" spans="18:18" x14ac:dyDescent="0.25">
      <c r="R356" s="2" t="str">
        <f t="shared" si="67"/>
        <v xml:space="preserve"> ()</v>
      </c>
    </row>
    <row r="357" spans="18:18" x14ac:dyDescent="0.25">
      <c r="R357" s="2" t="str">
        <f t="shared" si="67"/>
        <v xml:space="preserve"> ()</v>
      </c>
    </row>
    <row r="358" spans="18:18" x14ac:dyDescent="0.25">
      <c r="R358" s="2" t="str">
        <f t="shared" si="67"/>
        <v xml:space="preserve"> ()</v>
      </c>
    </row>
    <row r="359" spans="18:18" x14ac:dyDescent="0.25">
      <c r="R359" s="2" t="str">
        <f t="shared" si="67"/>
        <v xml:space="preserve"> ()</v>
      </c>
    </row>
    <row r="360" spans="18:18" x14ac:dyDescent="0.25">
      <c r="R360" s="2" t="str">
        <f t="shared" si="67"/>
        <v xml:space="preserve"> ()</v>
      </c>
    </row>
    <row r="361" spans="18:18" x14ac:dyDescent="0.25">
      <c r="R361" s="2" t="str">
        <f t="shared" si="67"/>
        <v xml:space="preserve"> ()</v>
      </c>
    </row>
    <row r="362" spans="18:18" x14ac:dyDescent="0.25">
      <c r="R362" s="2" t="str">
        <f t="shared" si="67"/>
        <v xml:space="preserve"> ()</v>
      </c>
    </row>
    <row r="363" spans="18:18" x14ac:dyDescent="0.25">
      <c r="R363" s="2" t="str">
        <f t="shared" si="67"/>
        <v xml:space="preserve"> ()</v>
      </c>
    </row>
    <row r="364" spans="18:18" x14ac:dyDescent="0.25">
      <c r="R364" s="2" t="str">
        <f t="shared" si="67"/>
        <v xml:space="preserve"> ()</v>
      </c>
    </row>
    <row r="365" spans="18:18" x14ac:dyDescent="0.25">
      <c r="R365" s="2" t="str">
        <f t="shared" si="67"/>
        <v xml:space="preserve"> ()</v>
      </c>
    </row>
    <row r="366" spans="18:18" x14ac:dyDescent="0.25">
      <c r="R366" s="2" t="str">
        <f t="shared" si="67"/>
        <v xml:space="preserve"> ()</v>
      </c>
    </row>
    <row r="367" spans="18:18" x14ac:dyDescent="0.25">
      <c r="R367" s="2" t="str">
        <f t="shared" si="67"/>
        <v xml:space="preserve"> ()</v>
      </c>
    </row>
    <row r="368" spans="18:18" x14ac:dyDescent="0.25">
      <c r="R368" s="2" t="str">
        <f t="shared" si="67"/>
        <v xml:space="preserve"> ()</v>
      </c>
    </row>
    <row r="369" spans="18:18" x14ac:dyDescent="0.25">
      <c r="R369" s="2" t="str">
        <f t="shared" si="67"/>
        <v xml:space="preserve"> ()</v>
      </c>
    </row>
    <row r="370" spans="18:18" x14ac:dyDescent="0.25">
      <c r="R370" s="2" t="str">
        <f t="shared" si="67"/>
        <v xml:space="preserve"> ()</v>
      </c>
    </row>
    <row r="371" spans="18:18" x14ac:dyDescent="0.25">
      <c r="R371" s="2" t="str">
        <f t="shared" si="67"/>
        <v xml:space="preserve"> ()</v>
      </c>
    </row>
    <row r="372" spans="18:18" x14ac:dyDescent="0.25">
      <c r="R372" s="2" t="str">
        <f t="shared" si="67"/>
        <v xml:space="preserve"> ()</v>
      </c>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2023-12-26T19:08:42Z</dcterms:modified>
</cp:coreProperties>
</file>