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46" activeTab="50"/>
  </bookViews>
  <sheets>
    <sheet name="Vessels" sheetId="10" r:id="rId1"/>
    <sheet name="Cruises" sheetId="1" r:id="rId2"/>
    <sheet name="Cruise Legs" sheetId="5" r:id="rId3"/>
    <sheet name="Cruise Leg Aliases" sheetId="9" r:id="rId4"/>
    <sheet name="Regions" sheetId="6" r:id="rId5"/>
    <sheet name="Cruise Leg Regions" sheetId="7" r:id="rId6"/>
    <sheet name="Data Set Types" sheetId="2" r:id="rId7"/>
    <sheet name="Data Products" sheetId="8" r:id="rId8"/>
    <sheet name="Data Sets" sheetId="3" r:id="rId9"/>
    <sheet name="Data Set Status" sheetId="4" r:id="rId10"/>
    <sheet name="Platform Type" sheetId="11" r:id="rId11"/>
    <sheet name="Science Center" sheetId="29" r:id="rId12"/>
    <sheet name="Regional Ecosystem" sheetId="12" r:id="rId13"/>
    <sheet name="Gear" sheetId="13" r:id="rId14"/>
    <sheet name="Standard Survey Name" sheetId="15" r:id="rId15"/>
    <sheet name="Survey Frequency" sheetId="16" r:id="rId16"/>
    <sheet name="Survey Name" sheetId="30" r:id="rId17"/>
    <sheet name="Survey Type" sheetId="31" r:id="rId18"/>
    <sheet name="Vessel List" sheetId="32" r:id="rId19"/>
    <sheet name="Vessel Type" sheetId="33" r:id="rId20"/>
    <sheet name="Survey Categories" sheetId="17" r:id="rId21"/>
    <sheet name="Target Species - ESA" sheetId="24" r:id="rId22"/>
    <sheet name="Fiscal Year" sheetId="26" r:id="rId23"/>
    <sheet name="Fiscal Quarter" sheetId="27" r:id="rId24"/>
    <sheet name="Target Species - MMPA" sheetId="19" r:id="rId25"/>
    <sheet name="Target Species - FSSI" sheetId="21" r:id="rId26"/>
    <sheet name="Expected Species Categories" sheetId="20" r:id="rId27"/>
    <sheet name="Cruise Survey Categories" sheetId="34" r:id="rId28"/>
    <sheet name="Cruise ESA Species" sheetId="35" r:id="rId29"/>
    <sheet name="Cruise FSSI Species" sheetId="36" r:id="rId30"/>
    <sheet name="Cruise MMPA Species" sheetId="37" r:id="rId31"/>
    <sheet name="Cruise Expected Species" sheetId="38" r:id="rId32"/>
    <sheet name="Leg Ecosystems" sheetId="39" r:id="rId33"/>
    <sheet name="Leg Gear" sheetId="40" r:id="rId34"/>
    <sheet name="Cruise Target Species OTH" sheetId="42" r:id="rId35"/>
    <sheet name="Gear Presets" sheetId="43" r:id="rId36"/>
    <sheet name="Gear Preset Options" sheetId="44" r:id="rId37"/>
    <sheet name="Reg Ecosystem Presets" sheetId="45" r:id="rId38"/>
    <sheet name="Reg Ecosystem Preset Options" sheetId="46" r:id="rId39"/>
    <sheet name="Region Presets" sheetId="47" r:id="rId40"/>
    <sheet name="Region Preset Options" sheetId="48" r:id="rId41"/>
    <sheet name="Survey Category Presets" sheetId="49" r:id="rId42"/>
    <sheet name="Survey Category Preset Options" sheetId="50" r:id="rId43"/>
    <sheet name="MMPA Species Presets" sheetId="51" r:id="rId44"/>
    <sheet name="MMPA Species Preset Options" sheetId="52" r:id="rId45"/>
    <sheet name="ESA Species Presets" sheetId="53" r:id="rId46"/>
    <sheet name="ESA Species Preset Options" sheetId="54" r:id="rId47"/>
    <sheet name="FSSI Species Presets" sheetId="55" r:id="rId48"/>
    <sheet name="FSSI Species Preset Options" sheetId="56" r:id="rId49"/>
    <sheet name="Expected Species Cat Presets" sheetId="57" r:id="rId50"/>
    <sheet name="Expected Species Cat Preset Opt" sheetId="58" r:id="rId5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58" l="1"/>
  <c r="D14" i="58"/>
  <c r="D13" i="58"/>
  <c r="D12" i="58"/>
  <c r="D11" i="58"/>
  <c r="D10" i="58"/>
  <c r="D9" i="58"/>
  <c r="D8" i="58"/>
  <c r="D7" i="58"/>
  <c r="D6" i="58"/>
  <c r="D5" i="58"/>
  <c r="D4" i="58"/>
  <c r="D3" i="58"/>
  <c r="C3" i="57"/>
  <c r="C2" i="57"/>
  <c r="D3" i="56"/>
  <c r="D2" i="56"/>
  <c r="D9" i="54"/>
  <c r="D8" i="54"/>
  <c r="D7" i="54"/>
  <c r="D6" i="54"/>
  <c r="D5" i="54"/>
  <c r="D4" i="54"/>
  <c r="D3" i="54"/>
  <c r="D2" i="54"/>
  <c r="D68" i="52"/>
  <c r="D67" i="52"/>
  <c r="D66" i="52"/>
  <c r="D65" i="52"/>
  <c r="D64" i="52"/>
  <c r="D63" i="52"/>
  <c r="D62" i="52"/>
  <c r="D61" i="52"/>
  <c r="D60" i="52"/>
  <c r="D59" i="52"/>
  <c r="D58" i="52"/>
  <c r="D57" i="52"/>
  <c r="D56" i="52"/>
  <c r="D55" i="52"/>
  <c r="D54" i="52"/>
  <c r="D53" i="52"/>
  <c r="D52" i="52"/>
  <c r="D51" i="52"/>
  <c r="D50" i="52"/>
  <c r="D49" i="52"/>
  <c r="D48" i="52"/>
  <c r="D47" i="52"/>
  <c r="D46" i="52"/>
  <c r="D45" i="52"/>
  <c r="D44" i="52"/>
  <c r="D43" i="52"/>
  <c r="D42" i="52"/>
  <c r="D41" i="52"/>
  <c r="D40" i="52"/>
  <c r="D39" i="52"/>
  <c r="D38" i="52"/>
  <c r="D37" i="52"/>
  <c r="D36" i="52"/>
  <c r="D35" i="52"/>
  <c r="D34" i="52"/>
  <c r="D33" i="52"/>
  <c r="D32" i="52"/>
  <c r="D31" i="52"/>
  <c r="D30" i="52"/>
  <c r="D29" i="52"/>
  <c r="D28" i="52"/>
  <c r="D27" i="52"/>
  <c r="D26" i="52"/>
  <c r="D25" i="52"/>
  <c r="D24" i="52"/>
  <c r="D23" i="52"/>
  <c r="D22" i="52"/>
  <c r="D21" i="52"/>
  <c r="D20" i="52"/>
  <c r="D19" i="52"/>
  <c r="D18" i="52"/>
  <c r="D17" i="52"/>
  <c r="D16" i="52"/>
  <c r="D15" i="52"/>
  <c r="D14" i="52"/>
  <c r="D13" i="52"/>
  <c r="D12" i="52"/>
  <c r="D11" i="52"/>
  <c r="D10" i="52"/>
  <c r="D9" i="52"/>
  <c r="D8" i="52"/>
  <c r="D7" i="52"/>
  <c r="D6" i="52"/>
  <c r="D5" i="52"/>
  <c r="D4" i="52"/>
  <c r="D3" i="52"/>
  <c r="D2" i="52"/>
  <c r="C3" i="55"/>
  <c r="C2" i="55"/>
  <c r="C14" i="53"/>
  <c r="C13" i="53"/>
  <c r="C12" i="53"/>
  <c r="C11" i="53"/>
  <c r="C10" i="53"/>
  <c r="C9" i="53"/>
  <c r="C8" i="53"/>
  <c r="C7" i="53"/>
  <c r="C6" i="53"/>
  <c r="C5" i="53"/>
  <c r="C4" i="53"/>
  <c r="C3" i="53"/>
  <c r="C2" i="53"/>
  <c r="C5" i="51"/>
  <c r="C4" i="51"/>
  <c r="C3" i="51"/>
  <c r="C2" i="51"/>
  <c r="C74" i="24" l="1"/>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2" i="24"/>
  <c r="D23" i="50"/>
  <c r="D10" i="49"/>
  <c r="D7" i="17"/>
  <c r="D6" i="17"/>
  <c r="D5" i="17"/>
  <c r="D4" i="17"/>
  <c r="D3" i="17"/>
  <c r="D2" i="17"/>
  <c r="D22" i="50"/>
  <c r="D9" i="49"/>
  <c r="D21" i="50"/>
  <c r="D20" i="50"/>
  <c r="D19" i="50"/>
  <c r="D8" i="49"/>
  <c r="D18" i="50"/>
  <c r="D17" i="50"/>
  <c r="D16" i="50"/>
  <c r="D15" i="50"/>
  <c r="D14" i="50"/>
  <c r="D13" i="50"/>
  <c r="D12" i="50"/>
  <c r="D7" i="49"/>
  <c r="D6" i="49"/>
  <c r="D11" i="50" l="1"/>
  <c r="D10" i="50"/>
  <c r="D9" i="50"/>
  <c r="D5" i="49"/>
  <c r="D8" i="50"/>
  <c r="D7" i="50"/>
  <c r="D6" i="50"/>
  <c r="D4" i="49"/>
  <c r="D3" i="49"/>
  <c r="D5" i="50"/>
  <c r="D4" i="50"/>
  <c r="D3" i="50"/>
  <c r="D2" i="49"/>
  <c r="D2" i="50"/>
  <c r="D11" i="48" l="1"/>
  <c r="D10" i="48"/>
  <c r="D9" i="48"/>
  <c r="D8" i="48"/>
  <c r="D7" i="48"/>
  <c r="D5" i="48"/>
  <c r="D6" i="48"/>
  <c r="D4" i="48"/>
  <c r="D3" i="48"/>
  <c r="D2" i="48"/>
  <c r="C6" i="47"/>
  <c r="C5" i="47"/>
  <c r="C4" i="47"/>
  <c r="C3" i="47"/>
  <c r="C2" i="47"/>
  <c r="D2" i="46"/>
  <c r="C2" i="45"/>
  <c r="D32" i="44" l="1"/>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C16" i="43"/>
  <c r="C15" i="43"/>
  <c r="C14" i="43"/>
  <c r="C13" i="43"/>
  <c r="C12" i="43"/>
  <c r="C11" i="43"/>
  <c r="C10" i="43"/>
  <c r="C9" i="43"/>
  <c r="C8" i="43"/>
  <c r="C7" i="43"/>
  <c r="C6" i="43"/>
  <c r="C5" i="43"/>
  <c r="C4" i="43"/>
  <c r="C3" i="43"/>
  <c r="C2" i="43"/>
  <c r="J71" i="1" l="1"/>
  <c r="J70" i="1"/>
  <c r="J69" i="1"/>
  <c r="J68" i="1"/>
  <c r="J67" i="1"/>
  <c r="J66" i="1"/>
  <c r="J65" i="1"/>
  <c r="J64" i="1"/>
  <c r="J63" i="1"/>
  <c r="J62" i="1"/>
  <c r="J61" i="1"/>
  <c r="J60" i="1"/>
  <c r="J59" i="1"/>
  <c r="J58" i="1"/>
  <c r="J57" i="1"/>
  <c r="J56"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C104" i="13" l="1"/>
  <c r="C103" i="13"/>
  <c r="C102" i="13"/>
  <c r="C101" i="13"/>
  <c r="C100" i="13"/>
  <c r="C99" i="13"/>
  <c r="C98" i="13"/>
  <c r="C97" i="13"/>
  <c r="C96" i="13"/>
  <c r="C95" i="13"/>
  <c r="C94" i="13"/>
  <c r="C93" i="13"/>
  <c r="C92" i="13"/>
  <c r="C91" i="13"/>
  <c r="C90" i="13"/>
  <c r="C89" i="13"/>
  <c r="C88" i="13"/>
  <c r="C87" i="13"/>
  <c r="C86" i="13"/>
  <c r="C85" i="13"/>
  <c r="C84" i="13"/>
  <c r="C83" i="13"/>
  <c r="C82" i="13"/>
  <c r="C81" i="13"/>
  <c r="C80" i="13"/>
  <c r="C79" i="13"/>
  <c r="C78" i="13"/>
  <c r="C77" i="13"/>
  <c r="C76" i="13"/>
  <c r="C75" i="13"/>
  <c r="C74" i="13"/>
  <c r="C73" i="13"/>
  <c r="C72" i="13"/>
  <c r="C7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C2" i="13"/>
  <c r="C12" i="40"/>
  <c r="C11" i="40"/>
  <c r="C10" i="40"/>
  <c r="C9" i="40"/>
  <c r="C8" i="40"/>
  <c r="C7" i="40"/>
  <c r="C6" i="40"/>
  <c r="C5" i="40"/>
  <c r="C4" i="40"/>
  <c r="C3" i="40"/>
  <c r="C2" i="40"/>
  <c r="D12" i="42" l="1"/>
  <c r="D11" i="42"/>
  <c r="D10" i="42"/>
  <c r="D9" i="42"/>
  <c r="D8" i="42"/>
  <c r="D7" i="42"/>
  <c r="D6" i="42"/>
  <c r="D5" i="42"/>
  <c r="D4" i="42"/>
  <c r="D3" i="42"/>
  <c r="D2" i="42"/>
  <c r="C12" i="39" l="1"/>
  <c r="C11" i="39"/>
  <c r="C10" i="39"/>
  <c r="C9" i="39"/>
  <c r="C8" i="39"/>
  <c r="C7" i="39"/>
  <c r="C6" i="39"/>
  <c r="C5" i="39"/>
  <c r="C4" i="39"/>
  <c r="C3" i="39"/>
  <c r="C2" i="39"/>
  <c r="C12" i="38"/>
  <c r="C11" i="38"/>
  <c r="C10" i="38"/>
  <c r="C9" i="38"/>
  <c r="C8" i="38"/>
  <c r="C7" i="38"/>
  <c r="C6" i="38"/>
  <c r="C5" i="38"/>
  <c r="C4" i="38"/>
  <c r="C3" i="38"/>
  <c r="C2" i="38"/>
  <c r="C12" i="37"/>
  <c r="C11" i="37"/>
  <c r="C10" i="37"/>
  <c r="C9" i="37"/>
  <c r="C8" i="37"/>
  <c r="C7" i="37"/>
  <c r="C6" i="37"/>
  <c r="C5" i="37"/>
  <c r="C4" i="37"/>
  <c r="C3" i="37"/>
  <c r="C2" i="37"/>
  <c r="C12" i="36"/>
  <c r="C11" i="36"/>
  <c r="C10" i="36"/>
  <c r="C9" i="36"/>
  <c r="C8" i="36"/>
  <c r="C7" i="36"/>
  <c r="C6" i="36"/>
  <c r="C5" i="36"/>
  <c r="C4" i="36"/>
  <c r="C3" i="36"/>
  <c r="C2" i="36"/>
  <c r="C12" i="35"/>
  <c r="C11" i="35"/>
  <c r="C10" i="35"/>
  <c r="C9" i="35"/>
  <c r="C8" i="35"/>
  <c r="C7" i="35"/>
  <c r="C6" i="35"/>
  <c r="C5" i="35"/>
  <c r="C4" i="35"/>
  <c r="C3" i="35"/>
  <c r="C2" i="35"/>
  <c r="D13" i="34" l="1"/>
  <c r="D12" i="34"/>
  <c r="D11" i="34"/>
  <c r="D10" i="34"/>
  <c r="D9" i="34"/>
  <c r="D8" i="34"/>
  <c r="D7" i="34"/>
  <c r="D6" i="34"/>
  <c r="D5" i="34"/>
  <c r="D4" i="34"/>
  <c r="D3" i="34"/>
  <c r="D2" i="34"/>
  <c r="C11" i="16" l="1"/>
  <c r="C10" i="16"/>
  <c r="C9" i="16"/>
  <c r="C8" i="16"/>
  <c r="C7" i="16"/>
  <c r="C6" i="16"/>
  <c r="C5" i="16"/>
  <c r="C4" i="16"/>
  <c r="C3" i="16"/>
  <c r="C2" i="16"/>
  <c r="C3" i="31"/>
  <c r="C2" i="31"/>
  <c r="C360" i="15"/>
  <c r="C359" i="15"/>
  <c r="C358" i="15"/>
  <c r="C357" i="15"/>
  <c r="C356" i="15"/>
  <c r="C355" i="15"/>
  <c r="C354" i="15"/>
  <c r="C353" i="15"/>
  <c r="C352" i="15"/>
  <c r="C351" i="15"/>
  <c r="C350" i="15"/>
  <c r="C349" i="15"/>
  <c r="C348" i="15"/>
  <c r="C347" i="15"/>
  <c r="C346" i="15"/>
  <c r="C345" i="15"/>
  <c r="C344" i="15"/>
  <c r="C343" i="15"/>
  <c r="C342" i="15"/>
  <c r="C341" i="15"/>
  <c r="C340" i="15"/>
  <c r="C339" i="15"/>
  <c r="C338" i="15"/>
  <c r="C337" i="15"/>
  <c r="C336" i="15"/>
  <c r="C335" i="15"/>
  <c r="C334" i="15"/>
  <c r="C333" i="15"/>
  <c r="C332" i="15"/>
  <c r="C331" i="15"/>
  <c r="C330" i="15"/>
  <c r="C329" i="15"/>
  <c r="C328" i="15"/>
  <c r="C327" i="15"/>
  <c r="C326" i="15"/>
  <c r="C325" i="15"/>
  <c r="C324" i="15"/>
  <c r="C323" i="15"/>
  <c r="C322" i="15"/>
  <c r="C321" i="15"/>
  <c r="C320" i="15"/>
  <c r="C319" i="15"/>
  <c r="C318" i="15"/>
  <c r="C317" i="15"/>
  <c r="C316" i="15"/>
  <c r="C315" i="15"/>
  <c r="C314" i="15"/>
  <c r="C313" i="15"/>
  <c r="C312" i="15"/>
  <c r="C311" i="15"/>
  <c r="C310" i="15"/>
  <c r="C309" i="15"/>
  <c r="C308" i="15"/>
  <c r="C307" i="15"/>
  <c r="C306" i="15"/>
  <c r="C305" i="15"/>
  <c r="C304" i="15"/>
  <c r="C303" i="15"/>
  <c r="C302" i="15"/>
  <c r="C301" i="15"/>
  <c r="C300" i="15"/>
  <c r="C299" i="15"/>
  <c r="C298" i="15"/>
  <c r="C297" i="15"/>
  <c r="C296" i="15"/>
  <c r="C295" i="15"/>
  <c r="C294" i="15"/>
  <c r="C293" i="15"/>
  <c r="C292" i="15"/>
  <c r="C291" i="15"/>
  <c r="C290" i="15"/>
  <c r="C289" i="15"/>
  <c r="C288" i="15"/>
  <c r="C287" i="15"/>
  <c r="C286" i="15"/>
  <c r="C285" i="15"/>
  <c r="C284" i="15"/>
  <c r="C283" i="15"/>
  <c r="C282" i="15"/>
  <c r="C281" i="15"/>
  <c r="C280" i="15"/>
  <c r="C279" i="15"/>
  <c r="C278" i="15"/>
  <c r="C277" i="15"/>
  <c r="C276" i="15"/>
  <c r="C275" i="15"/>
  <c r="C274" i="15"/>
  <c r="C273" i="15"/>
  <c r="C272" i="15"/>
  <c r="C271" i="15"/>
  <c r="C270" i="15"/>
  <c r="C269" i="15"/>
  <c r="C268" i="15"/>
  <c r="C267" i="15"/>
  <c r="C266" i="15"/>
  <c r="C265" i="15"/>
  <c r="C264" i="15"/>
  <c r="C263" i="15"/>
  <c r="C262" i="15"/>
  <c r="C261" i="15"/>
  <c r="C260" i="15"/>
  <c r="C259" i="15"/>
  <c r="C258" i="15"/>
  <c r="C257" i="15"/>
  <c r="C256" i="15"/>
  <c r="C255" i="15"/>
  <c r="C254" i="15"/>
  <c r="C253" i="15"/>
  <c r="C252" i="15"/>
  <c r="C251" i="15"/>
  <c r="C250" i="15"/>
  <c r="C249" i="15"/>
  <c r="C248" i="15"/>
  <c r="C247" i="15"/>
  <c r="C246" i="15"/>
  <c r="C245" i="15"/>
  <c r="C244" i="15"/>
  <c r="C243" i="15"/>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149" i="15"/>
  <c r="C148" i="15"/>
  <c r="C147" i="15"/>
  <c r="C146" i="15"/>
  <c r="C145" i="15"/>
  <c r="C144" i="15"/>
  <c r="C143" i="15"/>
  <c r="C142" i="15"/>
  <c r="C141" i="15"/>
  <c r="C140" i="15"/>
  <c r="C139" i="15"/>
  <c r="C138" i="15"/>
  <c r="C137" i="15"/>
  <c r="C136" i="15"/>
  <c r="C135" i="15"/>
  <c r="C134" i="15"/>
  <c r="C133" i="15"/>
  <c r="C132"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9" i="15"/>
  <c r="C8" i="15"/>
  <c r="C7" i="15"/>
  <c r="C6" i="15"/>
  <c r="C5" i="15"/>
  <c r="C4" i="15"/>
  <c r="C3" i="15"/>
  <c r="C2" i="15"/>
  <c r="C26" i="20"/>
  <c r="C25" i="20"/>
  <c r="C24" i="20"/>
  <c r="C23" i="20"/>
  <c r="C22" i="20"/>
  <c r="C21" i="20"/>
  <c r="C20" i="20"/>
  <c r="C19" i="20"/>
  <c r="C18" i="20"/>
  <c r="C17" i="20"/>
  <c r="C16" i="20"/>
  <c r="C15" i="20"/>
  <c r="C14" i="20"/>
  <c r="C13" i="20"/>
  <c r="C12" i="20"/>
  <c r="C11" i="20"/>
  <c r="C10" i="20"/>
  <c r="C9" i="20"/>
  <c r="C8" i="20"/>
  <c r="C7" i="20"/>
  <c r="C6" i="20"/>
  <c r="C5" i="20"/>
  <c r="C4" i="20"/>
  <c r="C3" i="20"/>
  <c r="C2" i="20"/>
  <c r="H80" i="5"/>
  <c r="H77" i="5"/>
  <c r="H76" i="5"/>
  <c r="H75" i="5"/>
  <c r="H74" i="5"/>
  <c r="H73" i="5"/>
  <c r="H72" i="5"/>
  <c r="H71"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C8" i="29"/>
  <c r="C7" i="29"/>
  <c r="C6" i="29"/>
  <c r="C5" i="29"/>
  <c r="C4" i="29"/>
  <c r="C3" i="29"/>
  <c r="C2" i="29"/>
  <c r="C231" i="21"/>
  <c r="C230" i="21"/>
  <c r="C229" i="21"/>
  <c r="C228" i="21"/>
  <c r="C227" i="21"/>
  <c r="C226" i="21"/>
  <c r="C225" i="21"/>
  <c r="C224" i="21"/>
  <c r="C223" i="21"/>
  <c r="C222" i="21"/>
  <c r="C221" i="21"/>
  <c r="C220" i="21"/>
  <c r="C219" i="21"/>
  <c r="C218" i="21"/>
  <c r="C217" i="21"/>
  <c r="C216" i="21"/>
  <c r="C215" i="21"/>
  <c r="C214" i="21"/>
  <c r="C213" i="21"/>
  <c r="C212" i="21"/>
  <c r="C211" i="21"/>
  <c r="C210" i="21"/>
  <c r="C209" i="21"/>
  <c r="C208" i="21"/>
  <c r="C207" i="21"/>
  <c r="C206" i="21"/>
  <c r="C205" i="21"/>
  <c r="C204" i="21"/>
  <c r="C203" i="21"/>
  <c r="C202" i="21"/>
  <c r="C201" i="21"/>
  <c r="C200" i="21"/>
  <c r="C199" i="21"/>
  <c r="C198" i="21"/>
  <c r="C197" i="21"/>
  <c r="C196" i="21"/>
  <c r="C195" i="21"/>
  <c r="C194" i="21"/>
  <c r="C193" i="21"/>
  <c r="C192" i="21"/>
  <c r="C191" i="21"/>
  <c r="C190" i="21"/>
  <c r="C189" i="21"/>
  <c r="C188" i="21"/>
  <c r="C187" i="21"/>
  <c r="C186" i="21"/>
  <c r="C185" i="21"/>
  <c r="C184" i="21"/>
  <c r="C183" i="21"/>
  <c r="C182" i="21"/>
  <c r="C181" i="21"/>
  <c r="C180" i="21"/>
  <c r="C179" i="21"/>
  <c r="C178" i="21"/>
  <c r="C177" i="21"/>
  <c r="C176" i="21"/>
  <c r="C175" i="21"/>
  <c r="C174" i="21"/>
  <c r="C173" i="21"/>
  <c r="C172" i="21"/>
  <c r="C171" i="21"/>
  <c r="C170" i="21"/>
  <c r="C169" i="21"/>
  <c r="C168" i="21"/>
  <c r="C167" i="21"/>
  <c r="C166" i="21"/>
  <c r="C165" i="21"/>
  <c r="C164" i="21"/>
  <c r="C163" i="21"/>
  <c r="C162" i="21"/>
  <c r="C161" i="21"/>
  <c r="C160" i="21"/>
  <c r="C159" i="21"/>
  <c r="C158" i="21"/>
  <c r="C157" i="21"/>
  <c r="C156" i="21"/>
  <c r="C155" i="21"/>
  <c r="C154" i="21"/>
  <c r="C153" i="21"/>
  <c r="C152" i="21"/>
  <c r="C151" i="21"/>
  <c r="C150" i="21"/>
  <c r="C149" i="21"/>
  <c r="C148" i="21"/>
  <c r="C147" i="21"/>
  <c r="C146" i="21"/>
  <c r="C145" i="21"/>
  <c r="C144" i="21"/>
  <c r="C143" i="21"/>
  <c r="C142" i="21"/>
  <c r="C141" i="21"/>
  <c r="C140" i="21"/>
  <c r="C139" i="21"/>
  <c r="C138" i="21"/>
  <c r="C137" i="21"/>
  <c r="C136" i="21"/>
  <c r="C135" i="21"/>
  <c r="C134" i="21"/>
  <c r="C133" i="21"/>
  <c r="C132" i="21"/>
  <c r="C131" i="21"/>
  <c r="C130" i="21"/>
  <c r="C129" i="21"/>
  <c r="C128" i="21"/>
  <c r="C127" i="21"/>
  <c r="C126" i="21"/>
  <c r="C125" i="21"/>
  <c r="C124" i="21"/>
  <c r="C123" i="21"/>
  <c r="C122" i="21"/>
  <c r="C121" i="21"/>
  <c r="C120" i="21"/>
  <c r="C119" i="21"/>
  <c r="C118" i="21"/>
  <c r="C117" i="21"/>
  <c r="C116" i="21"/>
  <c r="C115" i="21"/>
  <c r="C114" i="21"/>
  <c r="C113" i="21"/>
  <c r="C112" i="21"/>
  <c r="C111" i="21"/>
  <c r="C110" i="21"/>
  <c r="C109" i="21"/>
  <c r="C108" i="21"/>
  <c r="C107" i="21"/>
  <c r="C106" i="21"/>
  <c r="C105" i="21"/>
  <c r="C104" i="21"/>
  <c r="C103" i="21"/>
  <c r="C102" i="21"/>
  <c r="C101" i="21"/>
  <c r="C100" i="21"/>
  <c r="C99" i="21"/>
  <c r="C98" i="21"/>
  <c r="C97" i="21"/>
  <c r="C96" i="21"/>
  <c r="C95" i="21"/>
  <c r="C94" i="21"/>
  <c r="C93" i="21"/>
  <c r="C92" i="21"/>
  <c r="C91" i="21"/>
  <c r="C90" i="21"/>
  <c r="C89" i="21"/>
  <c r="C88" i="21"/>
  <c r="C87" i="21"/>
  <c r="C86" i="21"/>
  <c r="C85" i="21"/>
  <c r="C84" i="21"/>
  <c r="C83" i="21"/>
  <c r="C82" i="21"/>
  <c r="C81" i="21"/>
  <c r="C80" i="21"/>
  <c r="C79" i="21"/>
  <c r="C78" i="21"/>
  <c r="C77" i="21"/>
  <c r="C76" i="21"/>
  <c r="C75" i="21"/>
  <c r="C74" i="21"/>
  <c r="C73" i="21"/>
  <c r="C72" i="21"/>
  <c r="C71" i="21"/>
  <c r="C70" i="21"/>
  <c r="C69" i="21"/>
  <c r="C68" i="21"/>
  <c r="C67" i="21"/>
  <c r="C66" i="21"/>
  <c r="C65" i="21"/>
  <c r="C64" i="21"/>
  <c r="C63" i="21"/>
  <c r="C62" i="21"/>
  <c r="C61" i="21"/>
  <c r="C60" i="21"/>
  <c r="C59" i="21"/>
  <c r="C58" i="21"/>
  <c r="C57" i="21"/>
  <c r="C56" i="21"/>
  <c r="C55" i="21"/>
  <c r="C54" i="21"/>
  <c r="C53" i="21"/>
  <c r="C52" i="21"/>
  <c r="C51" i="21"/>
  <c r="C50" i="21"/>
  <c r="C49" i="21"/>
  <c r="C48" i="21"/>
  <c r="C47" i="21"/>
  <c r="C46" i="21"/>
  <c r="C45" i="21"/>
  <c r="C44" i="21"/>
  <c r="C43" i="21"/>
  <c r="C42" i="21"/>
  <c r="C41" i="21"/>
  <c r="C40" i="21"/>
  <c r="C39" i="21"/>
  <c r="C38" i="21"/>
  <c r="C37" i="21"/>
  <c r="C36" i="21"/>
  <c r="C35" i="21"/>
  <c r="C34" i="21"/>
  <c r="C33" i="21"/>
  <c r="C32" i="21"/>
  <c r="C31" i="21"/>
  <c r="C30" i="21"/>
  <c r="C29" i="21"/>
  <c r="C28" i="21"/>
  <c r="C27" i="21"/>
  <c r="C26" i="21"/>
  <c r="C25" i="21"/>
  <c r="C24" i="21"/>
  <c r="C23" i="21"/>
  <c r="C22" i="21"/>
  <c r="C21" i="21"/>
  <c r="C20" i="21"/>
  <c r="C19" i="21"/>
  <c r="C18" i="21"/>
  <c r="C17" i="21"/>
  <c r="C16" i="21"/>
  <c r="C15" i="21"/>
  <c r="C14" i="21"/>
  <c r="C13" i="21"/>
  <c r="C12" i="21"/>
  <c r="C11" i="21"/>
  <c r="C10" i="21"/>
  <c r="C9" i="21"/>
  <c r="C8" i="21"/>
  <c r="C7" i="21"/>
  <c r="C6" i="21"/>
  <c r="C5" i="21"/>
  <c r="C4" i="21"/>
  <c r="C3" i="21"/>
  <c r="C2" i="21"/>
  <c r="C164" i="19"/>
  <c r="C163" i="19"/>
  <c r="C162" i="19"/>
  <c r="C161" i="19"/>
  <c r="C160" i="19"/>
  <c r="C159" i="19"/>
  <c r="C158" i="19"/>
  <c r="C157" i="19"/>
  <c r="C156" i="19"/>
  <c r="C155" i="19"/>
  <c r="C154" i="19"/>
  <c r="C153" i="19"/>
  <c r="C152" i="19"/>
  <c r="C151" i="19"/>
  <c r="C150" i="19"/>
  <c r="C149" i="19"/>
  <c r="C148" i="19"/>
  <c r="C147" i="19"/>
  <c r="C146" i="19"/>
  <c r="C145" i="19"/>
  <c r="C144" i="19"/>
  <c r="C143" i="19"/>
  <c r="C142" i="19"/>
  <c r="C141" i="19"/>
  <c r="C140" i="19"/>
  <c r="C139" i="19"/>
  <c r="C138" i="19"/>
  <c r="C137" i="19"/>
  <c r="C136" i="19"/>
  <c r="C135" i="19"/>
  <c r="C134" i="19"/>
  <c r="C133" i="19"/>
  <c r="C132" i="19"/>
  <c r="C131" i="19"/>
  <c r="C130" i="19"/>
  <c r="C129" i="19"/>
  <c r="C128" i="19"/>
  <c r="C127" i="19"/>
  <c r="C126" i="19"/>
  <c r="C125" i="19"/>
  <c r="C124" i="19"/>
  <c r="C123" i="19"/>
  <c r="C122" i="19"/>
  <c r="C121" i="19"/>
  <c r="C120" i="19"/>
  <c r="C119" i="19"/>
  <c r="C118" i="19"/>
  <c r="C117" i="19"/>
  <c r="C116" i="19"/>
  <c r="C115" i="19"/>
  <c r="C114" i="19"/>
  <c r="C113" i="19"/>
  <c r="C112" i="19"/>
  <c r="C111" i="19"/>
  <c r="C110" i="19"/>
  <c r="C109" i="19"/>
  <c r="C108" i="19"/>
  <c r="C107" i="19"/>
  <c r="C106" i="19"/>
  <c r="C105" i="19"/>
  <c r="C104" i="19"/>
  <c r="C103" i="19"/>
  <c r="C102" i="19"/>
  <c r="C101" i="19"/>
  <c r="C100" i="19"/>
  <c r="C99" i="19"/>
  <c r="C98" i="19"/>
  <c r="C97" i="19"/>
  <c r="C96" i="19"/>
  <c r="C95" i="19"/>
  <c r="C94" i="19"/>
  <c r="C93" i="19"/>
  <c r="C92" i="19"/>
  <c r="C91" i="19"/>
  <c r="C90" i="19"/>
  <c r="C89" i="19"/>
  <c r="C88" i="19"/>
  <c r="C87" i="19"/>
  <c r="C86" i="19"/>
  <c r="C85" i="19"/>
  <c r="C84" i="19"/>
  <c r="C83" i="19"/>
  <c r="C82" i="19"/>
  <c r="C81" i="19"/>
  <c r="C80" i="19"/>
  <c r="C79" i="19"/>
  <c r="C78" i="19"/>
  <c r="C77" i="19"/>
  <c r="C76" i="19"/>
  <c r="C75" i="19"/>
  <c r="C74" i="19"/>
  <c r="C73" i="19"/>
  <c r="C72" i="19"/>
  <c r="C71" i="19"/>
  <c r="C70" i="19"/>
  <c r="C69" i="19"/>
  <c r="C68" i="19"/>
  <c r="C67" i="19"/>
  <c r="C66" i="19"/>
  <c r="C65" i="19"/>
  <c r="C64" i="19"/>
  <c r="C63" i="19"/>
  <c r="C62" i="19"/>
  <c r="C61" i="19"/>
  <c r="C60" i="19"/>
  <c r="C59" i="19"/>
  <c r="C58" i="19"/>
  <c r="C57" i="19"/>
  <c r="C56" i="19"/>
  <c r="C55" i="19"/>
  <c r="C54" i="19"/>
  <c r="C53" i="19"/>
  <c r="C52" i="19"/>
  <c r="C51" i="19"/>
  <c r="C50" i="19"/>
  <c r="C49" i="19"/>
  <c r="C48" i="19"/>
  <c r="C47" i="19"/>
  <c r="C46" i="19"/>
  <c r="C45" i="19"/>
  <c r="C44" i="19"/>
  <c r="C43" i="19"/>
  <c r="C42" i="19"/>
  <c r="C41" i="19"/>
  <c r="C40" i="19"/>
  <c r="C39" i="19"/>
  <c r="C38" i="19"/>
  <c r="C37" i="19"/>
  <c r="C36" i="19"/>
  <c r="C35" i="19"/>
  <c r="C34" i="19"/>
  <c r="C33" i="19"/>
  <c r="C32" i="19"/>
  <c r="C31" i="19"/>
  <c r="C30" i="19"/>
  <c r="C29" i="19"/>
  <c r="C28" i="19"/>
  <c r="C27" i="19"/>
  <c r="C26" i="19"/>
  <c r="C25" i="19"/>
  <c r="C24" i="19"/>
  <c r="C23" i="19"/>
  <c r="C22" i="19"/>
  <c r="C21" i="19"/>
  <c r="C20" i="19"/>
  <c r="C19" i="19"/>
  <c r="C18" i="19"/>
  <c r="C17" i="19"/>
  <c r="C16" i="19"/>
  <c r="C15" i="19"/>
  <c r="C14" i="19"/>
  <c r="C13" i="19"/>
  <c r="C12" i="19"/>
  <c r="C11" i="19"/>
  <c r="C10" i="19"/>
  <c r="C9" i="19"/>
  <c r="C8" i="19"/>
  <c r="C7" i="19"/>
  <c r="C6" i="19"/>
  <c r="C5" i="19"/>
  <c r="C4" i="19"/>
  <c r="C3" i="19"/>
  <c r="C2" i="19"/>
  <c r="C12" i="12"/>
  <c r="C11" i="12"/>
  <c r="C10" i="12"/>
  <c r="C9" i="12"/>
  <c r="C8" i="12"/>
  <c r="C7" i="12"/>
  <c r="C6" i="12"/>
  <c r="C5" i="12"/>
  <c r="C4" i="12"/>
  <c r="C3" i="12"/>
  <c r="C2" i="12"/>
  <c r="C8" i="11" l="1"/>
  <c r="C7" i="11"/>
  <c r="C6" i="11"/>
  <c r="C5" i="11"/>
  <c r="C4" i="11"/>
  <c r="C3" i="11"/>
  <c r="C2" i="11"/>
  <c r="C132" i="9" l="1"/>
  <c r="C131" i="9"/>
  <c r="C130" i="9"/>
  <c r="C118" i="9" l="1"/>
  <c r="C117" i="9"/>
  <c r="C116" i="9"/>
  <c r="C115" i="9"/>
  <c r="C114" i="9"/>
  <c r="C135" i="9" l="1"/>
  <c r="C134" i="9"/>
  <c r="C129" i="9" l="1"/>
  <c r="C128" i="9"/>
  <c r="C127" i="9"/>
  <c r="C136" i="9"/>
  <c r="C133" i="9"/>
  <c r="C126" i="9"/>
  <c r="C125" i="9"/>
  <c r="C124" i="9"/>
  <c r="C123" i="9"/>
  <c r="C122" i="9"/>
  <c r="C121" i="9"/>
  <c r="C120" i="9"/>
  <c r="C119" i="9"/>
  <c r="C113" i="9"/>
  <c r="C112" i="9"/>
  <c r="C111" i="9"/>
  <c r="C110" i="9"/>
  <c r="C109" i="9"/>
  <c r="B5" i="10"/>
  <c r="B4" i="10"/>
  <c r="B3" i="10"/>
  <c r="B2" i="10"/>
  <c r="C97" i="9" l="1"/>
  <c r="C96" i="9"/>
  <c r="C143" i="9"/>
  <c r="C142" i="9"/>
  <c r="C152" i="9"/>
  <c r="C151" i="9"/>
  <c r="C150" i="9"/>
  <c r="C149" i="9"/>
  <c r="C148" i="9"/>
  <c r="C147" i="9"/>
  <c r="C146" i="9"/>
  <c r="C145" i="9"/>
  <c r="C108" i="9"/>
  <c r="C107" i="9"/>
  <c r="C106" i="9"/>
  <c r="C105" i="9"/>
  <c r="C104" i="9"/>
  <c r="C103" i="9"/>
  <c r="C102" i="9"/>
  <c r="C101" i="9"/>
  <c r="C100" i="9"/>
  <c r="C99" i="9"/>
  <c r="C98" i="9"/>
  <c r="C141" i="9"/>
  <c r="C95" i="9"/>
  <c r="C94" i="9"/>
  <c r="C93" i="9"/>
  <c r="C92" i="9"/>
  <c r="C91" i="9"/>
  <c r="C90" i="9"/>
  <c r="C89" i="9"/>
  <c r="C88" i="9"/>
  <c r="C87" i="9"/>
  <c r="C86" i="9"/>
  <c r="C144" i="9"/>
  <c r="C85" i="9"/>
  <c r="C84" i="9"/>
  <c r="C83" i="9"/>
  <c r="C82" i="9"/>
  <c r="C81" i="9"/>
  <c r="C80" i="9"/>
  <c r="C79" i="9"/>
  <c r="C78" i="9"/>
  <c r="C77" i="9"/>
  <c r="C76" i="9"/>
  <c r="C75" i="9"/>
  <c r="C74" i="9"/>
  <c r="C73" i="9"/>
  <c r="C72" i="9"/>
  <c r="C71" i="9"/>
  <c r="C70" i="9"/>
  <c r="C69" i="9"/>
  <c r="C68" i="9"/>
  <c r="C67" i="9"/>
  <c r="C66" i="9"/>
  <c r="C154" i="9"/>
  <c r="C153" i="9"/>
  <c r="C65" i="9"/>
  <c r="C64" i="9"/>
  <c r="C155"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D15" i="7" l="1"/>
  <c r="D14" i="7"/>
  <c r="D13" i="7"/>
  <c r="D12" i="7" l="1"/>
  <c r="D11" i="7"/>
  <c r="D10" i="7"/>
  <c r="D9" i="7"/>
  <c r="D8" i="7"/>
  <c r="D7" i="7"/>
  <c r="D6" i="7"/>
  <c r="D5" i="7"/>
  <c r="D4" i="7"/>
  <c r="D3" i="7"/>
  <c r="D2" i="7"/>
  <c r="I21" i="3" l="1"/>
  <c r="I20" i="3"/>
  <c r="I19" i="3"/>
  <c r="I18" i="3"/>
  <c r="I17" i="3"/>
  <c r="I16" i="3"/>
  <c r="I15" i="3"/>
  <c r="I14" i="3"/>
  <c r="I13" i="3"/>
  <c r="I12" i="3"/>
  <c r="I11" i="3"/>
  <c r="I10" i="3"/>
  <c r="I9" i="3"/>
  <c r="I8" i="3"/>
  <c r="I7" i="3"/>
  <c r="I6" i="3"/>
  <c r="I5" i="3"/>
  <c r="I4" i="3"/>
  <c r="I3" i="3"/>
  <c r="I2" i="3"/>
  <c r="D7" i="6" l="1"/>
  <c r="D6" i="6"/>
  <c r="D5" i="6"/>
  <c r="D4" i="6"/>
  <c r="D3" i="6"/>
  <c r="D2" i="6"/>
  <c r="E7" i="4"/>
  <c r="E6" i="4"/>
  <c r="E5" i="4"/>
  <c r="E4" i="4"/>
  <c r="E3" i="4"/>
  <c r="E2" i="4"/>
  <c r="D12" i="2"/>
  <c r="D11" i="2"/>
  <c r="D10" i="2"/>
  <c r="D9" i="2"/>
  <c r="D8" i="2" l="1"/>
  <c r="D7" i="2"/>
  <c r="D6" i="2"/>
  <c r="D5" i="2"/>
  <c r="D4" i="2"/>
  <c r="D3" i="2"/>
  <c r="D2" i="2"/>
</calcChain>
</file>

<file path=xl/comments1.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does not seem to work on the FINSS site (not sure how this is actually associated in the data since there is no corresponding form field to define this)</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and this information should be associated with the vessels, not defined at the cruise/cruise leg level</t>
        </r>
      </text>
    </comment>
  </commentList>
</comments>
</file>

<file path=xl/sharedStrings.xml><?xml version="1.0" encoding="utf-8"?>
<sst xmlns="http://schemas.openxmlformats.org/spreadsheetml/2006/main" count="3514" uniqueCount="1852">
  <si>
    <t>Cruise Name</t>
  </si>
  <si>
    <t>Vessel Name</t>
  </si>
  <si>
    <t>cruise SQL statement</t>
  </si>
  <si>
    <t>HA1007</t>
  </si>
  <si>
    <t>Hi'ialakai</t>
  </si>
  <si>
    <t>HA1008</t>
  </si>
  <si>
    <t>HA1201</t>
  </si>
  <si>
    <t>HA1201_LEGI</t>
  </si>
  <si>
    <t>HA1201_LEGII&amp;III</t>
  </si>
  <si>
    <t>HA1201_LEGIV</t>
  </si>
  <si>
    <t>HI0401</t>
  </si>
  <si>
    <t>HI-04-01</t>
  </si>
  <si>
    <t>HI0602</t>
  </si>
  <si>
    <t>HI0604</t>
  </si>
  <si>
    <t>HI0609</t>
  </si>
  <si>
    <t>HI0610</t>
  </si>
  <si>
    <t>HI0611</t>
  </si>
  <si>
    <t>HI0701</t>
  </si>
  <si>
    <t>HI1001</t>
  </si>
  <si>
    <t>HI1001_LEGI</t>
  </si>
  <si>
    <t>HI1001_LEGII</t>
  </si>
  <si>
    <t>HI1001_LEGIII</t>
  </si>
  <si>
    <t>HI1001_allLegs</t>
  </si>
  <si>
    <t>HI1101</t>
  </si>
  <si>
    <t>HI1101_LEGI</t>
  </si>
  <si>
    <t>HI1101_LEGII</t>
  </si>
  <si>
    <t>HI1101_LEGIII</t>
  </si>
  <si>
    <t>HI1101_allLegs</t>
  </si>
  <si>
    <t>HA1101_LEGI</t>
  </si>
  <si>
    <t>HA1101_LEGII</t>
  </si>
  <si>
    <t>HA1101_LEGIII</t>
  </si>
  <si>
    <t>OES0304</t>
  </si>
  <si>
    <t>OS-03-04</t>
  </si>
  <si>
    <t>Oscar Elton Sette</t>
  </si>
  <si>
    <t>OES0306</t>
  </si>
  <si>
    <t>OS-03-06</t>
  </si>
  <si>
    <t>OES0407</t>
  </si>
  <si>
    <t>OS-04-07</t>
  </si>
  <si>
    <t>OES0410</t>
  </si>
  <si>
    <t>OS-04-10</t>
  </si>
  <si>
    <t>OES0411</t>
  </si>
  <si>
    <t>OES0504</t>
  </si>
  <si>
    <t>OS-05-04</t>
  </si>
  <si>
    <t>OS0504</t>
  </si>
  <si>
    <t>OES0506</t>
  </si>
  <si>
    <t>OS-05-06</t>
  </si>
  <si>
    <t>OS0506</t>
  </si>
  <si>
    <t>OES0509</t>
  </si>
  <si>
    <t>OS-05-09</t>
  </si>
  <si>
    <t>OS0509</t>
  </si>
  <si>
    <t>OES0512</t>
  </si>
  <si>
    <t>OS-05-12</t>
  </si>
  <si>
    <t>OS0512</t>
  </si>
  <si>
    <t>OES0604</t>
  </si>
  <si>
    <t>OS-06-04</t>
  </si>
  <si>
    <t>OS0604</t>
  </si>
  <si>
    <t>OES0606</t>
  </si>
  <si>
    <t>OS-06-06</t>
  </si>
  <si>
    <t>OS0606</t>
  </si>
  <si>
    <t>OES0607</t>
  </si>
  <si>
    <t>OS-06-07</t>
  </si>
  <si>
    <t>OS0607</t>
  </si>
  <si>
    <t>OES0608</t>
  </si>
  <si>
    <t>OS-06-08</t>
  </si>
  <si>
    <t>OS0608</t>
  </si>
  <si>
    <t>OES0706</t>
  </si>
  <si>
    <t>OS-07-06</t>
  </si>
  <si>
    <t>OS0706</t>
  </si>
  <si>
    <t>OES0908</t>
  </si>
  <si>
    <t>OES0908_LEGI</t>
  </si>
  <si>
    <t>OES0908_LEGII</t>
  </si>
  <si>
    <t>OES0908_allLegs</t>
  </si>
  <si>
    <t>SE-09-08</t>
  </si>
  <si>
    <t>SE1501</t>
  </si>
  <si>
    <t>SE15-01</t>
  </si>
  <si>
    <t>SE-15-01</t>
  </si>
  <si>
    <t>15_01</t>
  </si>
  <si>
    <t>TC0005</t>
  </si>
  <si>
    <t>TC_00_05</t>
  </si>
  <si>
    <t>Townsend Cromwell</t>
  </si>
  <si>
    <t>TC0009</t>
  </si>
  <si>
    <t>TC-00-09</t>
  </si>
  <si>
    <t>TC0011</t>
  </si>
  <si>
    <t>TC-00-11</t>
  </si>
  <si>
    <t>TC0012</t>
  </si>
  <si>
    <t>TC-00-12</t>
  </si>
  <si>
    <t>TC0108</t>
  </si>
  <si>
    <t>TC-01-08</t>
  </si>
  <si>
    <t>TC0109</t>
  </si>
  <si>
    <t>TC-01-09</t>
  </si>
  <si>
    <t>TC0110</t>
  </si>
  <si>
    <t>TC-01-10</t>
  </si>
  <si>
    <t>TC0111</t>
  </si>
  <si>
    <t>TC-01-11</t>
  </si>
  <si>
    <t>TC0201</t>
  </si>
  <si>
    <t>TC0201_LEGII</t>
  </si>
  <si>
    <t>TC0207</t>
  </si>
  <si>
    <t>TC-02-07</t>
  </si>
  <si>
    <t>TC9905</t>
  </si>
  <si>
    <t>99-05</t>
  </si>
  <si>
    <t>TC9906</t>
  </si>
  <si>
    <t>99-06</t>
  </si>
  <si>
    <t>TC9908</t>
  </si>
  <si>
    <t>TC99-08</t>
  </si>
  <si>
    <t>TC9909</t>
  </si>
  <si>
    <t>TC9910</t>
  </si>
  <si>
    <t>TC-99-10</t>
  </si>
  <si>
    <t>Data Type Name</t>
  </si>
  <si>
    <t>Data Type Desc</t>
  </si>
  <si>
    <t>SQL</t>
  </si>
  <si>
    <t>MOUSS Video</t>
  </si>
  <si>
    <t>CTD</t>
  </si>
  <si>
    <t>Conductivity, Temperature, and Depth</t>
  </si>
  <si>
    <t>Water Samples</t>
  </si>
  <si>
    <t>Coral Belt</t>
  </si>
  <si>
    <t>Fish REA</t>
  </si>
  <si>
    <t>ARMS</t>
  </si>
  <si>
    <t>Autonomous Reef Monitoring System</t>
  </si>
  <si>
    <t>Fish Rapid Ecological Assessment Survey</t>
  </si>
  <si>
    <t>Belt Transect Survey</t>
  </si>
  <si>
    <t>Modular Optical Underwater Survey System</t>
  </si>
  <si>
    <t>Discrete Water Samples</t>
  </si>
  <si>
    <t>Doc URL</t>
  </si>
  <si>
    <t>https://inport.nmfs.noaa.gov/inport/item/51818</t>
  </si>
  <si>
    <t>https://inport.nmfs.noaa.gov/inport/item/7602</t>
  </si>
  <si>
    <t>https://inport.nmfs.noaa.gov/inport/item/5565</t>
  </si>
  <si>
    <t>https://inport.nmfs.noaa.gov/inport/item/36038</t>
  </si>
  <si>
    <t>Fish Towed Diver</t>
  </si>
  <si>
    <t>Benthic Towed Diver</t>
  </si>
  <si>
    <t>Fish Towed Diver Survey</t>
  </si>
  <si>
    <t>Benthic Towed Diver Survey</t>
  </si>
  <si>
    <t>https://inport.nmfs.noaa.gov/inport/item/34521</t>
  </si>
  <si>
    <t>https://inport.nmfs.noaa.gov/inport/item/35618</t>
  </si>
  <si>
    <t>CAU</t>
  </si>
  <si>
    <t>Calcification Accretion Units</t>
  </si>
  <si>
    <t>https://inport.nmfs.noaa.gov/inport/item/26945</t>
  </si>
  <si>
    <t>DATA_SET_DESC</t>
  </si>
  <si>
    <t>DATA_SET_TYPE_ID</t>
  </si>
  <si>
    <t>DATA_SET_DOI</t>
  </si>
  <si>
    <t>DATA_SET_INPORT_URL</t>
  </si>
  <si>
    <t>DATA_SET_ACCESS_URL</t>
  </si>
  <si>
    <t>DATA_SET_ARCHIVE_URL</t>
  </si>
  <si>
    <t>CRUISE_ID</t>
  </si>
  <si>
    <t>SE-17-07</t>
  </si>
  <si>
    <t>SE1707</t>
  </si>
  <si>
    <t>Midwater Trawling</t>
  </si>
  <si>
    <t>Midwater Trawling Survey</t>
  </si>
  <si>
    <t>Active Acoustics</t>
  </si>
  <si>
    <t>Active Acoustics Survey</t>
  </si>
  <si>
    <t>https://inport.nmfs.noaa.gov/inport/item/25860</t>
  </si>
  <si>
    <t>https://inport.nmfs.noaa.gov/inport/item/2711</t>
  </si>
  <si>
    <t>SE-18-06</t>
  </si>
  <si>
    <t>SE1806</t>
  </si>
  <si>
    <t>SE-17-02</t>
  </si>
  <si>
    <t>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</si>
  <si>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</si>
  <si>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</si>
  <si>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STATUS_CODE</t>
  </si>
  <si>
    <t>STATUS_NAME</t>
  </si>
  <si>
    <t>STATUS_DESC</t>
  </si>
  <si>
    <t>STATUS_COLOR</t>
  </si>
  <si>
    <t>Publicly Accessible</t>
  </si>
  <si>
    <t>Internally Accessible</t>
  </si>
  <si>
    <t>IA</t>
  </si>
  <si>
    <t>PA</t>
  </si>
  <si>
    <t>ARCH</t>
  </si>
  <si>
    <t>COL</t>
  </si>
  <si>
    <t>PR</t>
  </si>
  <si>
    <t>Archived</t>
  </si>
  <si>
    <t>Data Collection</t>
  </si>
  <si>
    <t>Data Processing</t>
  </si>
  <si>
    <t>#00aa00</t>
  </si>
  <si>
    <t>#005555</t>
  </si>
  <si>
    <t>#1e90ff</t>
  </si>
  <si>
    <t>#0000e0</t>
  </si>
  <si>
    <t>#4b6a88</t>
  </si>
  <si>
    <t>#e76e3c</t>
  </si>
  <si>
    <t>Data is being collected</t>
  </si>
  <si>
    <t>Data has been collected and the data is currently being processed</t>
  </si>
  <si>
    <t>QC</t>
  </si>
  <si>
    <t>Quality Control</t>
  </si>
  <si>
    <t>Data has been processed and data quality control is currently being evaluated and issues are being resolved and/or annotated</t>
  </si>
  <si>
    <t>Data has been quality controlled and it is currently internally accessible</t>
  </si>
  <si>
    <t>Data has been quality controlled and it is currently publicly accessible</t>
  </si>
  <si>
    <t>Data has been quality controlled and it is currently archived</t>
  </si>
  <si>
    <t>DATA_SET_STATUS_ID</t>
  </si>
  <si>
    <t>LEG_NAME</t>
  </si>
  <si>
    <t>LEG_START_DATE</t>
  </si>
  <si>
    <t>LEG_END_DATE</t>
  </si>
  <si>
    <t>LEG_DESC</t>
  </si>
  <si>
    <t>SE1702</t>
  </si>
  <si>
    <t>SE17-07</t>
  </si>
  <si>
    <t>SE18-06</t>
  </si>
  <si>
    <t>SE17-02</t>
  </si>
  <si>
    <t>HA1101</t>
  </si>
  <si>
    <t>HA1201_LEG_I</t>
  </si>
  <si>
    <t>HA1101_LEG_I</t>
  </si>
  <si>
    <t>3/1/2017</t>
  </si>
  <si>
    <t>3/15/2017</t>
  </si>
  <si>
    <t>4/3/2015</t>
  </si>
  <si>
    <t>4/14/2015</t>
  </si>
  <si>
    <t>10/20/2017</t>
  </si>
  <si>
    <t>11/03/2017</t>
  </si>
  <si>
    <t>10/17/2018</t>
  </si>
  <si>
    <t>10/31/2018</t>
  </si>
  <si>
    <t>3/10/2011</t>
  </si>
  <si>
    <t>4/7/2011</t>
  </si>
  <si>
    <t>5/9/2011</t>
  </si>
  <si>
    <t>5/12/2011</t>
  </si>
  <si>
    <t>5/24/2011</t>
  </si>
  <si>
    <t>4/5/2011</t>
  </si>
  <si>
    <t>2/27/2012</t>
  </si>
  <si>
    <t>HA1201_LEG_II&amp;III</t>
  </si>
  <si>
    <t>HA1201_LEG_IV</t>
  </si>
  <si>
    <t>3/25/2012</t>
  </si>
  <si>
    <t>4/1/2012</t>
  </si>
  <si>
    <t>4/27/2012</t>
  </si>
  <si>
    <t>5/24/2012</t>
  </si>
  <si>
    <t>REGION_NAME</t>
  </si>
  <si>
    <t>REGION_DESC</t>
  </si>
  <si>
    <t>REGION_CODE</t>
  </si>
  <si>
    <t>PRIA</t>
  </si>
  <si>
    <t>AMSM</t>
  </si>
  <si>
    <t>MHI</t>
  </si>
  <si>
    <t>CNMI</t>
  </si>
  <si>
    <t>NWHI</t>
  </si>
  <si>
    <t>Pacific Remote Island Areas</t>
  </si>
  <si>
    <t>American Samoa</t>
  </si>
  <si>
    <t>Main Hawaiian Islands</t>
  </si>
  <si>
    <t>Commonwealth of the Northern Mariana Islands</t>
  </si>
  <si>
    <t>Northwest Hawaiian Islands</t>
  </si>
  <si>
    <t>North Pacific Subtropical Front</t>
  </si>
  <si>
    <t>NPSF</t>
  </si>
  <si>
    <t>REGION_ID</t>
  </si>
  <si>
    <t>CRUISE_LEG_ID</t>
  </si>
  <si>
    <t>HA-11-01</t>
  </si>
  <si>
    <t>HA11-01</t>
  </si>
  <si>
    <t>9/4/2010</t>
  </si>
  <si>
    <t>9/29/2010</t>
  </si>
  <si>
    <t>1/21/2010</t>
  </si>
  <si>
    <t>2/14/2010</t>
  </si>
  <si>
    <t>2/17/2010</t>
  </si>
  <si>
    <t>3/23/2010</t>
  </si>
  <si>
    <t>3/27/2010</t>
  </si>
  <si>
    <t>4/24/2010</t>
  </si>
  <si>
    <t>10/7/2010</t>
  </si>
  <si>
    <t>11/5/2010</t>
  </si>
  <si>
    <t>9/13/2004</t>
  </si>
  <si>
    <t>10/17/2004</t>
  </si>
  <si>
    <t>2/9/2006</t>
  </si>
  <si>
    <t>3/10/2006</t>
  </si>
  <si>
    <t>3/15/2006</t>
  </si>
  <si>
    <t>4/8/2006</t>
  </si>
  <si>
    <t>6/23/2006</t>
  </si>
  <si>
    <t>7/20/2006</t>
  </si>
  <si>
    <t>7/27/2006</t>
  </si>
  <si>
    <t>8/20/2006</t>
  </si>
  <si>
    <t>9/1/2006</t>
  </si>
  <si>
    <t>10/4/2006</t>
  </si>
  <si>
    <t>4/19/2007</t>
  </si>
  <si>
    <t>5/9/2007</t>
  </si>
  <si>
    <t>5/13/2003</t>
  </si>
  <si>
    <t>5/28/2003</t>
  </si>
  <si>
    <t>7/12/2003</t>
  </si>
  <si>
    <t>8/17/2003</t>
  </si>
  <si>
    <t>5/30/2004</t>
  </si>
  <si>
    <t>6/14/2004</t>
  </si>
  <si>
    <t>7/30/2004</t>
  </si>
  <si>
    <t>8/16/2004</t>
  </si>
  <si>
    <t>OES0411_LEGI</t>
  </si>
  <si>
    <t>OES0411_LEGII</t>
  </si>
  <si>
    <t>8/7/2004</t>
  </si>
  <si>
    <t>9/7/2004</t>
  </si>
  <si>
    <t>9/8/2004</t>
  </si>
  <si>
    <t>3/21/2005</t>
  </si>
  <si>
    <t>4/3/2005</t>
  </si>
  <si>
    <t>5/5/2005</t>
  </si>
  <si>
    <t>5/20/2005</t>
  </si>
  <si>
    <t>7/19/2005</t>
  </si>
  <si>
    <t>8/5/2005</t>
  </si>
  <si>
    <t>10/3/2005</t>
  </si>
  <si>
    <t>10/9/2005</t>
  </si>
  <si>
    <t>4/6/2006</t>
  </si>
  <si>
    <t>4/17/2006</t>
  </si>
  <si>
    <t>5/8/2006</t>
  </si>
  <si>
    <t>5/23/2006</t>
  </si>
  <si>
    <t>6/5/2006</t>
  </si>
  <si>
    <t>7/3/2006</t>
  </si>
  <si>
    <t>7/17/2006</t>
  </si>
  <si>
    <t>8/3/2006</t>
  </si>
  <si>
    <t>7/18/2007</t>
  </si>
  <si>
    <t>8/14/2007</t>
  </si>
  <si>
    <t>9/1/2009</t>
  </si>
  <si>
    <t>9/30/2009</t>
  </si>
  <si>
    <t>10/6/2009</t>
  </si>
  <si>
    <t>10/30/2009</t>
  </si>
  <si>
    <t>4/26/1999</t>
  </si>
  <si>
    <t>5/9/1999</t>
  </si>
  <si>
    <t>5/15/1999</t>
  </si>
  <si>
    <t>5/31/1999</t>
  </si>
  <si>
    <t>7/15/1999</t>
  </si>
  <si>
    <t>8/2/1999</t>
  </si>
  <si>
    <t>TC9909_LEGI</t>
  </si>
  <si>
    <t>TC9909_LEGII</t>
  </si>
  <si>
    <t>8/13/1999</t>
  </si>
  <si>
    <t>8/29/1999</t>
  </si>
  <si>
    <t>8/30/1999</t>
  </si>
  <si>
    <t>9/7/1999</t>
  </si>
  <si>
    <t>10/6/1999</t>
  </si>
  <si>
    <t>11/4/1999</t>
  </si>
  <si>
    <t>7/19/2000</t>
  </si>
  <si>
    <t>8/4/2000</t>
  </si>
  <si>
    <t>9/8/2000</t>
  </si>
  <si>
    <t>10/6/2000</t>
  </si>
  <si>
    <t>10/9/2000</t>
  </si>
  <si>
    <t>11/5/2000</t>
  </si>
  <si>
    <t>7/16/2001</t>
  </si>
  <si>
    <t>8/2/2001</t>
  </si>
  <si>
    <t>TC0109_LEGI</t>
  </si>
  <si>
    <t>TC0109_LEGII</t>
  </si>
  <si>
    <t>8/7/2001</t>
  </si>
  <si>
    <t>8/11/2001</t>
  </si>
  <si>
    <t>8/12/2001</t>
  </si>
  <si>
    <t>8/27/2001</t>
  </si>
  <si>
    <t>9/10/2001</t>
  </si>
  <si>
    <t>10/1/2001</t>
  </si>
  <si>
    <t>10/22/2001</t>
  </si>
  <si>
    <t>11/20/2001</t>
  </si>
  <si>
    <t>1/21/2002</t>
  </si>
  <si>
    <t>3/25/2002</t>
  </si>
  <si>
    <t>9/8/2002</t>
  </si>
  <si>
    <t>10/7/2002</t>
  </si>
  <si>
    <t>Cruise Leg Name</t>
  </si>
  <si>
    <t>HA1101_LEG_II</t>
  </si>
  <si>
    <t>HA1101_LEG_III</t>
  </si>
  <si>
    <t>Leg Alias</t>
  </si>
  <si>
    <t>TC0201_LEGI</t>
  </si>
  <si>
    <t>Leg dates were made up for testing purposes based on the dates in the cast files</t>
  </si>
  <si>
    <t>5/8/2000</t>
  </si>
  <si>
    <t>5/17/2000</t>
  </si>
  <si>
    <t>vessel SQL statement</t>
  </si>
  <si>
    <t>Reuben Lasker</t>
  </si>
  <si>
    <t>RL-17-05</t>
  </si>
  <si>
    <t>SE-19-01</t>
  </si>
  <si>
    <t>SE-18-03</t>
  </si>
  <si>
    <t>SE-17-06</t>
  </si>
  <si>
    <t>RL-17-05 Leg 1</t>
  </si>
  <si>
    <t>RL-17-05 Leg 2</t>
  </si>
  <si>
    <t>RL-17-05 Leg 3</t>
  </si>
  <si>
    <t>RL-17-05 Leg 4</t>
  </si>
  <si>
    <t>RL-17-05 Leg 5</t>
  </si>
  <si>
    <t>SE-17-06 Leg 1</t>
  </si>
  <si>
    <t>SE-17-06 Leg 2</t>
  </si>
  <si>
    <t>SE-17-06 Leg 3</t>
  </si>
  <si>
    <t>Leg dates were retrieved via online Ship Schedule (https://sdat.noaa.gov/Account/Login?ReturnUrl=%2FHome%2FSchedule)</t>
  </si>
  <si>
    <t>8/17/2017</t>
  </si>
  <si>
    <t>9/11/2017</t>
  </si>
  <si>
    <t>10/1/2017</t>
  </si>
  <si>
    <t>10/16/2017</t>
  </si>
  <si>
    <t>11/15/2017</t>
  </si>
  <si>
    <t>7/6/2017</t>
  </si>
  <si>
    <t>8/8/2017</t>
  </si>
  <si>
    <t>4/3/2019</t>
  </si>
  <si>
    <t>7/8/2018</t>
  </si>
  <si>
    <t>9/5/2017</t>
  </si>
  <si>
    <t>9/30/2017</t>
  </si>
  <si>
    <t>10/10/2017</t>
  </si>
  <si>
    <t>11/9/2017</t>
  </si>
  <si>
    <t>12/9/2017</t>
  </si>
  <si>
    <t>8/2/2017</t>
  </si>
  <si>
    <t>4/12/2019</t>
  </si>
  <si>
    <t>7/31/2018</t>
  </si>
  <si>
    <t>Leg dates were retrieved via SciOps Who's Where calendar</t>
  </si>
  <si>
    <t>RL-17-05_Leg1</t>
  </si>
  <si>
    <t>RL-17-05_Leg2</t>
  </si>
  <si>
    <t>RL-17-05_Leg3</t>
  </si>
  <si>
    <t>RL-17-05_Leg4</t>
  </si>
  <si>
    <t>RL-17-05_Leg5</t>
  </si>
  <si>
    <t>RL-17-05_LegI</t>
  </si>
  <si>
    <t>RL-17-05_LegII</t>
  </si>
  <si>
    <t>RL-17-05_LegIII</t>
  </si>
  <si>
    <t>RL-17-05_LegIV</t>
  </si>
  <si>
    <t>RL-17-05_LegV</t>
  </si>
  <si>
    <t>SE-17-06_Leg1</t>
  </si>
  <si>
    <t>SE-17-06_Leg2</t>
  </si>
  <si>
    <t>SE-17-06_Leg3</t>
  </si>
  <si>
    <t>SE-17-06_LegI</t>
  </si>
  <si>
    <t>SE-17-06_LegII</t>
  </si>
  <si>
    <t>SE-17-06_LegIII</t>
  </si>
  <si>
    <t>SE1901</t>
  </si>
  <si>
    <t>SE1803</t>
  </si>
  <si>
    <t>RL1705_Leg1</t>
  </si>
  <si>
    <t>RL1705_Leg2</t>
  </si>
  <si>
    <t>RL1705_Leg3</t>
  </si>
  <si>
    <t>RL1705_Leg4</t>
  </si>
  <si>
    <t>RL1705_Leg5</t>
  </si>
  <si>
    <t>SE1706_Leg1</t>
  </si>
  <si>
    <t>SE1706_Leg2</t>
  </si>
  <si>
    <t>SE1706_Leg3</t>
  </si>
  <si>
    <t>From the OMAO Site (FY 2014 to 2019):</t>
  </si>
  <si>
    <t>SE-14-01</t>
  </si>
  <si>
    <t>SE-14-02</t>
  </si>
  <si>
    <t>Cruise Notes</t>
  </si>
  <si>
    <t>Kona Integrated Ecosystem Assessment</t>
  </si>
  <si>
    <t>MHI Insular Bottom Fish Survey</t>
  </si>
  <si>
    <t>SE-14-04</t>
  </si>
  <si>
    <t>Insular Reef &amp; Bottom Fish Survey - Marianas</t>
  </si>
  <si>
    <t>SE-14-05</t>
  </si>
  <si>
    <t>Insular Reef Fish Survey - Guam</t>
  </si>
  <si>
    <t>SE-14-06</t>
  </si>
  <si>
    <t>Monk Seal Population Assessment</t>
  </si>
  <si>
    <t>Marine Debris (DARP)</t>
  </si>
  <si>
    <t>SE-14-07</t>
  </si>
  <si>
    <t>3/18/2014</t>
  </si>
  <si>
    <t>3/27/2014</t>
  </si>
  <si>
    <t>Leg dates were retrieved from https://sdat.noaa.gov/DataManagement/Tracking#</t>
  </si>
  <si>
    <t>4/6/2014</t>
  </si>
  <si>
    <t>4/18/2014</t>
  </si>
  <si>
    <t>SE-14-04 Leg 1</t>
  </si>
  <si>
    <t>SE-14-04 Leg 2</t>
  </si>
  <si>
    <t>6/21/2014</t>
  </si>
  <si>
    <t>7/1/2014</t>
  </si>
  <si>
    <t>7/8/2014</t>
  </si>
  <si>
    <t>7/25/2014</t>
  </si>
  <si>
    <t>8/31/2014</t>
  </si>
  <si>
    <t>10/2/2014</t>
  </si>
  <si>
    <t>7/19/2014</t>
  </si>
  <si>
    <t>8/23/2014</t>
  </si>
  <si>
    <t>9/18/2014</t>
  </si>
  <si>
    <t>10/27/2014</t>
  </si>
  <si>
    <t>Fisheries Oceanography</t>
  </si>
  <si>
    <t>ID</t>
  </si>
  <si>
    <t>VALUE</t>
  </si>
  <si>
    <t>Atlantic salmon - Gulf of Maine</t>
  </si>
  <si>
    <t>Atlantic sturgeon</t>
  </si>
  <si>
    <t>Beluga Whale - Cook Inlet</t>
  </si>
  <si>
    <t>black abalone</t>
  </si>
  <si>
    <t>Blue whale</t>
  </si>
  <si>
    <t>Bowhead Whale</t>
  </si>
  <si>
    <t>Chinese River dolphin / baiji</t>
  </si>
  <si>
    <t>Chinook salmon - California coastal</t>
  </si>
  <si>
    <t>Chinook salmon - Central Valley spring-run</t>
  </si>
  <si>
    <t>Chinook salmon - Lower Columbia River</t>
  </si>
  <si>
    <t>Chinook salmon - Puget Sound</t>
  </si>
  <si>
    <t>Chinook salmon - Sacramento River winter-run</t>
  </si>
  <si>
    <t>Chinook salmon - Snake River fall-run</t>
  </si>
  <si>
    <t>Chinook salmon - Snake River spring/ summer-run</t>
  </si>
  <si>
    <t>Chinook salmon - Upper Columbia River spring-run</t>
  </si>
  <si>
    <t>Chinook salmon - Upper Willamette River</t>
  </si>
  <si>
    <t>chum salmon - Columbia River</t>
  </si>
  <si>
    <t>chum salmon - Hood Canal summer-run</t>
  </si>
  <si>
    <t>coho salmon - Central California coast</t>
  </si>
  <si>
    <t>coho salmon - Lower Columbia River</t>
  </si>
  <si>
    <t>coho salmon - Oregon coast</t>
  </si>
  <si>
    <t>coho salmon - original listing</t>
  </si>
  <si>
    <t>coho salmon - Southern Oregon &amp;amp; Northern California coasts</t>
  </si>
  <si>
    <t>elkhorn coral</t>
  </si>
  <si>
    <t>Fin Whale</t>
  </si>
  <si>
    <t>Gray Whale - Eastern North Pacific</t>
  </si>
  <si>
    <t>green sturgeon - southern DPS</t>
  </si>
  <si>
    <t>green turtle - all other areas except Florida &amp;amp; Mexico's Pacific coast breeding colonies</t>
  </si>
  <si>
    <t>green turtle - Florida &amp;amp; Mexico's Pacific coast breeding colonies</t>
  </si>
  <si>
    <t>Guadalupe Fur Seal</t>
  </si>
  <si>
    <t>Gulf of California harbor porpoise / vaquita</t>
  </si>
  <si>
    <t>Gulf sturgeon</t>
  </si>
  <si>
    <t>Hawaiian Monk Seal</t>
  </si>
  <si>
    <t>hawksbill turtle</t>
  </si>
  <si>
    <t>Humpback Whale</t>
  </si>
  <si>
    <t>Indus River dolphin</t>
  </si>
  <si>
    <t>Johnson's seagrass</t>
  </si>
  <si>
    <t>Kemp's ridley turtle</t>
  </si>
  <si>
    <t>Killer Whale</t>
  </si>
  <si>
    <t>leatherback turtle</t>
  </si>
  <si>
    <t>loggerhead turtle</t>
  </si>
  <si>
    <t>Mediterranean monk seal</t>
  </si>
  <si>
    <t>North Atlantic Right Whale</t>
  </si>
  <si>
    <t>North Pacific Right Whale</t>
  </si>
  <si>
    <t>Northern sea otter</t>
  </si>
  <si>
    <t>olive ridley turtle - all other areas except Mexico's Pacific coast breeding colonies</t>
  </si>
  <si>
    <t>olive ridley turtle - Mexico's Pacific coast breeding colonies</t>
  </si>
  <si>
    <t>Saimaa seal</t>
  </si>
  <si>
    <t>Sei Whale</t>
  </si>
  <si>
    <t>shortnose sturgeon</t>
  </si>
  <si>
    <t>smalltooth sawfish - U.S. portion of range</t>
  </si>
  <si>
    <t>sockeye salmon - Ozette Lake</t>
  </si>
  <si>
    <t>sockeye salmon - Snake River</t>
  </si>
  <si>
    <t>Southern right whale</t>
  </si>
  <si>
    <t>Sperm Whale</t>
  </si>
  <si>
    <t>staghorn coral</t>
  </si>
  <si>
    <t>steelhead trout - California Central Valley</t>
  </si>
  <si>
    <t>steelhead trout - Central California coast</t>
  </si>
  <si>
    <t>steelhead trout - Lower Columbia River</t>
  </si>
  <si>
    <t>steelhead trout - Middle Columbia River</t>
  </si>
  <si>
    <t>steelhead trout - Northern California</t>
  </si>
  <si>
    <t>steelhead trout - Puget Sound</t>
  </si>
  <si>
    <t>steelhead trout - Snake River Basin</t>
  </si>
  <si>
    <t>steelhead trout - South-Central California coast</t>
  </si>
  <si>
    <t>steelhead trout - Southern California</t>
  </si>
  <si>
    <t>steelhead trout - Upper Columbia River</t>
  </si>
  <si>
    <t>steelhead trout - Upper Willamette River</t>
  </si>
  <si>
    <t>Steller Sea Lion</t>
  </si>
  <si>
    <t>Steller Sea Lion - Eastern</t>
  </si>
  <si>
    <t>Steller Sea Lion - Western</t>
  </si>
  <si>
    <t>totoaba</t>
  </si>
  <si>
    <t>white abalone</t>
  </si>
  <si>
    <t>Acadian redfish - Gulf of Maine / Georges Bank</t>
  </si>
  <si>
    <t>Alaska plaice - Bering Sea / Aleutian Islands</t>
  </si>
  <si>
    <t>Albacore - North Atlantic</t>
  </si>
  <si>
    <t>Albacore - North Pacific</t>
  </si>
  <si>
    <t>Albacore - South Pacific</t>
  </si>
  <si>
    <t>American plaice - Gulf of Maine / Georges Bank</t>
  </si>
  <si>
    <t>American Samoa Bottomfish Multi-species Complex</t>
  </si>
  <si>
    <t>Arrowtooth flounder - Gulf of Alaska</t>
  </si>
  <si>
    <t>Arrowtooth flounder - Pacific Coast</t>
  </si>
  <si>
    <t>Atka mackerel - Aleutian Islands</t>
  </si>
  <si>
    <t>Atlantic cod - Georges Bank</t>
  </si>
  <si>
    <t>Atlantic cod - Gulf of Maine</t>
  </si>
  <si>
    <t>Atlantic halibut - Northwestern Atlantic Coast</t>
  </si>
  <si>
    <t>Atlantic herring - Northwestern Atlantic Coast</t>
  </si>
  <si>
    <t>Atlantic Large Coastal Shark Complex</t>
  </si>
  <si>
    <t>Atlantic mackerel - Gulf of Maine / Cape Hatteras</t>
  </si>
  <si>
    <t>Atlantic sharpnose shark - Atlantic</t>
  </si>
  <si>
    <t>Atlantic Small Coastal Shark Complex</t>
  </si>
  <si>
    <t>Atlantic surfclam - Mid-Atlantic Coast</t>
  </si>
  <si>
    <t>Bank rockfish - California</t>
  </si>
  <si>
    <t>Barndoor skate - Georges Bank / Southern New England</t>
  </si>
  <si>
    <t>Bering Sea / Aleutian Islands Arrowtooth Flounder Complex</t>
  </si>
  <si>
    <t>Bering Sea / Aleutian Islands Blackspotted and Rougheye Rockfish Complex</t>
  </si>
  <si>
    <t>Bering Sea / Aleutian Islands Flathead Sole Complex</t>
  </si>
  <si>
    <t>Bering Sea / Aleutian Islands Rock Sole Complex</t>
  </si>
  <si>
    <t>Bigeye scad - Hawaiian Archipelago</t>
  </si>
  <si>
    <t>Bigeye tuna - Atlantic</t>
  </si>
  <si>
    <t>Bigeye tuna - Pacific</t>
  </si>
  <si>
    <t>Black grouper - Gulf of Mexico</t>
  </si>
  <si>
    <t>Black grouper - Southern Atlantic Coast</t>
  </si>
  <si>
    <t>Black rockfish - Northern Pacific Coast</t>
  </si>
  <si>
    <t>Black sea bass - Mid-Atlantic Coast</t>
  </si>
  <si>
    <t>Black sea bass - Southern Atlantic Coast</t>
  </si>
  <si>
    <t>Blackgill rockfish - Southern California</t>
  </si>
  <si>
    <t>Blacknose shark - Atlantic</t>
  </si>
  <si>
    <t>Blacktip shark - Gulf of Mexico</t>
  </si>
  <si>
    <t>Blacktip shark - South Atlantic</t>
  </si>
  <si>
    <t>Blue king crab - Pribilof Islands</t>
  </si>
  <si>
    <t>Blue king crab - Saint Matthews Island</t>
  </si>
  <si>
    <t>Blue marlin - North Atlantic</t>
  </si>
  <si>
    <t>Blue marlin - Pacific</t>
  </si>
  <si>
    <t>Blue rockfish - California</t>
  </si>
  <si>
    <t>Blue shark - Atlantic</t>
  </si>
  <si>
    <t>Blue shark - Pacific</t>
  </si>
  <si>
    <t>Bluefin tuna - Western Atlantic</t>
  </si>
  <si>
    <t>Bluefish - Atlantic Coast</t>
  </si>
  <si>
    <t>Bocaccio - Southern Pacific Coast</t>
  </si>
  <si>
    <t>Bonnethead - Atlantic</t>
  </si>
  <si>
    <t>Brown rock shrimp - Southern Atlantic Coast</t>
  </si>
  <si>
    <t>Brown rockfish - Pacific Coast</t>
  </si>
  <si>
    <t>Brown shrimp - Gulf of Mexico</t>
  </si>
  <si>
    <t>Brown shrimp - Southern Atlantic Coast</t>
  </si>
  <si>
    <t>Butterfish - Gulf of Maine / Cape Hatteras</t>
  </si>
  <si>
    <t>Cabezon - California</t>
  </si>
  <si>
    <t>California scorpionfish - Southern California</t>
  </si>
  <si>
    <t>Canary rockfish - Pacific Coast</t>
  </si>
  <si>
    <t>Caribbean Grouper Unit 1</t>
  </si>
  <si>
    <t>Caribbean Grouper Unit 2</t>
  </si>
  <si>
    <t>Caribbean Grouper Unit 4</t>
  </si>
  <si>
    <t>Caribbean Snapper Unit 1</t>
  </si>
  <si>
    <t>Caribbean Snapper Unit 3</t>
  </si>
  <si>
    <t>Caribbean Snapper Unit 4</t>
  </si>
  <si>
    <t>Caribbean spiny lobster - Caribbean</t>
  </si>
  <si>
    <t>Caribbean spiny lobster - Southern Atlantic Coast / Gulf of Mexico</t>
  </si>
  <si>
    <t>Chilipepper - Southern Pacific Coast</t>
  </si>
  <si>
    <t>Clearnose skate - Southern New England / Mid-Atlantic</t>
  </si>
  <si>
    <t>Cobia - Gulf of Mexico</t>
  </si>
  <si>
    <t>Cowcod - Southern California</t>
  </si>
  <si>
    <t>Darkblotched rockfish - Pacific Coast</t>
  </si>
  <si>
    <t>Dolphinfish - Pacific</t>
  </si>
  <si>
    <t>Dolphinfish - Southern Atlantic Coast / Gulf of Mexico</t>
  </si>
  <si>
    <t>Dover sole - Pacific Coast</t>
  </si>
  <si>
    <t>Dusky shark - Atlantic</t>
  </si>
  <si>
    <t>English sole - Pacific Coast</t>
  </si>
  <si>
    <t>Finetooth shark - Atlantic</t>
  </si>
  <si>
    <t>Flathead sole - Gulf of Alaska</t>
  </si>
  <si>
    <t>Gag - Gulf of Mexico</t>
  </si>
  <si>
    <t>Gag - Southern Atlantic Coast</t>
  </si>
  <si>
    <t>Golden king crab - Aleutian Islands</t>
  </si>
  <si>
    <t>Goliath grouper - Southern Atlantic Coast / Gulf of Mexico</t>
  </si>
  <si>
    <t>Goosefish - Gulf of Maine / Northern Georges Bank</t>
  </si>
  <si>
    <t>Goosefish - Southern Georges Bank / Mid-Atlantic</t>
  </si>
  <si>
    <t>Gopher rockfish - Northern California</t>
  </si>
  <si>
    <t>Gray triggerfish - Gulf of Mexico</t>
  </si>
  <si>
    <t>Gray triggerfish - Southern Atlantic Coast</t>
  </si>
  <si>
    <t>Greater amberjack - Gulf of Mexico</t>
  </si>
  <si>
    <t>Greater amberjack - Southern Atlantic Coast</t>
  </si>
  <si>
    <t>Greenland halibut - Bering Sea / Aleutian Islands</t>
  </si>
  <si>
    <t>Guam Bottomfish Multi-species Complex</t>
  </si>
  <si>
    <t>Gulf of Alaska Blackspotted and Rougheye Rockfish Complex</t>
  </si>
  <si>
    <t>Gulf of Alaska Deepwater Flatfish Complex</t>
  </si>
  <si>
    <t>Gulf of Alaska Demersal Shelf Rockfish Complex</t>
  </si>
  <si>
    <t>Gulf of Alaska Pelagic Shelf Rockfish Complex</t>
  </si>
  <si>
    <t>Gulf of Alaska Thornyhead Rockfish Complex</t>
  </si>
  <si>
    <t>Haddock - Georges Bank</t>
  </si>
  <si>
    <t>Haddock - Gulf of Maine</t>
  </si>
  <si>
    <t>Hancock Seamount Groundfish Complex</t>
  </si>
  <si>
    <t>Hawaiian Archipelago Bottomfish Multi-species Complex</t>
  </si>
  <si>
    <t>Hawaiian Archipelago Coral Reef Ecosystem Multi-species Complex</t>
  </si>
  <si>
    <t>Hogfish - Gulf of Mexico</t>
  </si>
  <si>
    <t>Hogfish - Southern Atlantic Coast</t>
  </si>
  <si>
    <t>Jack mackerel - Pacific Coast</t>
  </si>
  <si>
    <t>Kawakawa - Tropical Pacific</t>
  </si>
  <si>
    <t>Kelp greenling - Oregon</t>
  </si>
  <si>
    <t>King mackerel - Gulf of Mexico</t>
  </si>
  <si>
    <t>King mackerel - Southern Atlantic Coast</t>
  </si>
  <si>
    <t>Lingcod - Pacific Coast</t>
  </si>
  <si>
    <t>Little skate - Georges Bank / Southern New England</t>
  </si>
  <si>
    <t>Little tunny - Gulf of Mexico</t>
  </si>
  <si>
    <t>Longfin inshore squid - Georges Bank / Cape Hatteras</t>
  </si>
  <si>
    <t>Longnose skate - Pacific Coast</t>
  </si>
  <si>
    <t>Longspine thornyhead - Pacific Coast</t>
  </si>
  <si>
    <t>Mackerel scad - Hawaiian Archipelago</t>
  </si>
  <si>
    <t>Nassau grouper - Gulf of Mexico</t>
  </si>
  <si>
    <t>Northern anchovy - Northern Pacific Coast</t>
  </si>
  <si>
    <t>Northern anchovy - Southern Pacific Coast</t>
  </si>
  <si>
    <t>Northern rockfish - Bering Sea / Aleutian Islands</t>
  </si>
  <si>
    <t>Northern rockfish - Western / Central Gulf of Alaska</t>
  </si>
  <si>
    <t>Northern shortfin squid - Northwestern Atlantic Coast</t>
  </si>
  <si>
    <t>Ocean pout - Northwestern Atlantic Coast</t>
  </si>
  <si>
    <t>Ocean quahog - Atlantic Coast</t>
  </si>
  <si>
    <t>Offshore hake - Northwestern Atlantic Coast</t>
  </si>
  <si>
    <t>Opah - Pacific</t>
  </si>
  <si>
    <t>Opalescent inshore squid - Pacific Coast</t>
  </si>
  <si>
    <t>Pacific bluefin tuna - Pacific</t>
  </si>
  <si>
    <t>Pacific chub mackerel - Pacific Coast</t>
  </si>
  <si>
    <t>Pacific cod - Bering Sea / Aleutian Islands</t>
  </si>
  <si>
    <t>Pacific cod - Gulf of Alaska</t>
  </si>
  <si>
    <t>Pacific cod - Pacific Coast</t>
  </si>
  <si>
    <t>Pacific grenadier - Pacific Coast</t>
  </si>
  <si>
    <t>Pacific hake - Pacific Coast</t>
  </si>
  <si>
    <t>Pacific ocean perch - Bering Sea / Aleutian Islands</t>
  </si>
  <si>
    <t>Pacific ocean perch - Gulf of Alaska</t>
  </si>
  <si>
    <t>Pacific ocean perch - Pacific Coast</t>
  </si>
  <si>
    <t>Pacific sanddab - Pacific Coast</t>
  </si>
  <si>
    <t>Pacific sardine - Pacific Coast</t>
  </si>
  <si>
    <t>Petrale sole - Pacific Coast</t>
  </si>
  <si>
    <t>Pink shrimp - Gulf of Mexico</t>
  </si>
  <si>
    <t>Pink shrimp - Southern Atlantic Coast</t>
  </si>
  <si>
    <t>Pollock - Gulf of Maine / Georges Bank</t>
  </si>
  <si>
    <t>Porbeagle - Atlantic</t>
  </si>
  <si>
    <t>Queen conch - Caribbean</t>
  </si>
  <si>
    <t>Red deepsea crab - Northwestern Atlantic</t>
  </si>
  <si>
    <t>Red drum - Gulf of Mexico</t>
  </si>
  <si>
    <t>Red grouper - Gulf of Mexico</t>
  </si>
  <si>
    <t>Red grouper - Southern Atlantic Coast</t>
  </si>
  <si>
    <t>Red hake - Gulf of Maine / Northern Georges Bank</t>
  </si>
  <si>
    <t>Red hake - Southern Georges Bank / Mid-Atlantic</t>
  </si>
  <si>
    <t>Red king crab - Bristol Bay</t>
  </si>
  <si>
    <t>Red king crab - Norton Sound</t>
  </si>
  <si>
    <t>Red king crab - Pribilof Islands</t>
  </si>
  <si>
    <t>Red king crab - Western Aleutian Islands</t>
  </si>
  <si>
    <t>Red porgy - Southern Atlantic Coast</t>
  </si>
  <si>
    <t>Red snapper - Gulf of Mexico</t>
  </si>
  <si>
    <t>Red snapper - Southern Atlantic Coast</t>
  </si>
  <si>
    <t>Rex sole - Gulf of Alaska</t>
  </si>
  <si>
    <t>Rex sole - Pacific Coast</t>
  </si>
  <si>
    <t>Rosette skate - Southern New England / Mid-Atlantic</t>
  </si>
  <si>
    <t>Rougheye rockfish - Pacific Coast</t>
  </si>
  <si>
    <t>Royal red shrimp - Gulf of Mexico</t>
  </si>
  <si>
    <t>Sablefish - Eastern Bering Sea / Aleutian Islands / Gulf of Alaska</t>
  </si>
  <si>
    <t>Sablefish - Pacific Coast</t>
  </si>
  <si>
    <t>Sailfish - Western Atlantic</t>
  </si>
  <si>
    <t>Sand sole - Pacific Coast</t>
  </si>
  <si>
    <t>Sandbar shark - Atlantic</t>
  </si>
  <si>
    <t>Scamp - Southern Atlantic Coast</t>
  </si>
  <si>
    <t>Scup - Atlantic Coast</t>
  </si>
  <si>
    <t>Sea scallop - Northwestern Atlantic Coast</t>
  </si>
  <si>
    <t>Shortbelly rockfish - Pacific Coast</t>
  </si>
  <si>
    <t>Shortbill spearfish - Pacific</t>
  </si>
  <si>
    <t>Shortfin mako - Atlantic</t>
  </si>
  <si>
    <t>Shortspine thornyhead - Pacific Coast</t>
  </si>
  <si>
    <t>Silver hake - Gulf of Maine / Northern Georges Bank</t>
  </si>
  <si>
    <t>Silver hake - Southern Georges Bank / Mid-Atlantic</t>
  </si>
  <si>
    <t>Skipjack tuna - Central Western Pacific</t>
  </si>
  <si>
    <t>Skipjack tuna - Eastern Tropical Pacific</t>
  </si>
  <si>
    <t>Smooth skate - Gulf of Maine</t>
  </si>
  <si>
    <t>Snow crab - Bering Sea</t>
  </si>
  <si>
    <t>Snowy grouper - Gulf of Mexico</t>
  </si>
  <si>
    <t>Snowy grouper - Southern Atlantic Coast</t>
  </si>
  <si>
    <t>Southern Tanner crab - Bering Sea</t>
  </si>
  <si>
    <t>Spanish mackerel - Gulf of Mexico</t>
  </si>
  <si>
    <t>Spanish mackerel - Southern Atlantic Coast</t>
  </si>
  <si>
    <t>Speckled hind - Southern Atlantic Coast</t>
  </si>
  <si>
    <t>Spiny dogfish - Atlantic Coast</t>
  </si>
  <si>
    <t>Spiny dogfish - Pacific Coast</t>
  </si>
  <si>
    <t>Splitnose rockfish - Pacific Coast</t>
  </si>
  <si>
    <t>Starry flounder - Pacific Coast</t>
  </si>
  <si>
    <t>Stone crabs (Menippe spp.) - Gulf of Mexico</t>
  </si>
  <si>
    <t>Striped marlin - Central Western Pacific</t>
  </si>
  <si>
    <t>Striped marlin - Eastern Tropical Pacific</t>
  </si>
  <si>
    <t>Summer flounder - Mid-Atlantic Coast</t>
  </si>
  <si>
    <t>Swordfish - North Atlantic</t>
  </si>
  <si>
    <t>Swordfish - North Pacific</t>
  </si>
  <si>
    <t>Thorny skate - Gulf of Maine</t>
  </si>
  <si>
    <t>Tilefish - Mid-Atlantic Coast</t>
  </si>
  <si>
    <t>Tilefish - Southern Atlantic Coast</t>
  </si>
  <si>
    <t>Vermilion rockfish - California</t>
  </si>
  <si>
    <t>Vermilion snapper - Gulf of Mexico</t>
  </si>
  <si>
    <t>Vermilion snapper - Southern Atlantic Coast</t>
  </si>
  <si>
    <t>Wahoo - Pacific</t>
  </si>
  <si>
    <t>Walleye pollock - Aleutian Islands</t>
  </si>
  <si>
    <t>Walleye pollock - Eastern Bering Sea</t>
  </si>
  <si>
    <t>Walleye pollock - Western / Central Gulf of Alaska</t>
  </si>
  <si>
    <t>Warsaw grouper - Southern Atlantic Coast</t>
  </si>
  <si>
    <t>White grunt - Southern Atlantic Coast</t>
  </si>
  <si>
    <t>White hake - Gulf of Maine / Georges Bank</t>
  </si>
  <si>
    <t>White marlin - North Atlantic</t>
  </si>
  <si>
    <t>White shrimp - Gulf of Mexico</t>
  </si>
  <si>
    <t>White shrimp - Southern Atlantic Coast</t>
  </si>
  <si>
    <t>Widow rockfish - Pacific Coast</t>
  </si>
  <si>
    <t>Windowpane - Gulf of Maine / Georges Bank</t>
  </si>
  <si>
    <t>Windowpane - Southern New England / Mid-Atlantic</t>
  </si>
  <si>
    <t>Winter flounder - Georges Bank</t>
  </si>
  <si>
    <t>Winter flounder - Gulf of Maine</t>
  </si>
  <si>
    <t>Winter flounder - Southern New England / Mid-Atlantic</t>
  </si>
  <si>
    <t>Winter skate - Georges Bank / Southern New England</t>
  </si>
  <si>
    <t>Witch flounder - Northwestern Atlantic Coast</t>
  </si>
  <si>
    <t>Wreckfish - Southern Atlantic Coast</t>
  </si>
  <si>
    <t>Yellowedge grouper - Gulf of Mexico</t>
  </si>
  <si>
    <t>Yelloweye rockfish - Pacific Coast</t>
  </si>
  <si>
    <t>Yellowfin sole - Bering Sea / Aleutian Islands</t>
  </si>
  <si>
    <t>Yellowfin tuna - Central Western Pacific</t>
  </si>
  <si>
    <t>Yellowfin tuna - Eastern Tropical Pacific</t>
  </si>
  <si>
    <t>Yellowfin tuna - Western Atlantic</t>
  </si>
  <si>
    <t>Yellowtail flounder - Cape Cod / Gulf of Maine</t>
  </si>
  <si>
    <t>Yellowtail flounder - Georges Bank</t>
  </si>
  <si>
    <t>Yellowtail flounder - Southern New England / Mid-Atlantic</t>
  </si>
  <si>
    <t>Yellowtail rockfish - Northern Pacific Coast</t>
  </si>
  <si>
    <t>Yellowtail snapper - Southern Atlantic Coast / Gulf of Mexico</t>
  </si>
  <si>
    <t>3 Bridle 4 Seam</t>
  </si>
  <si>
    <t>3 Bridle 4 Seam: Flat Sweep</t>
  </si>
  <si>
    <t>3 Bridle 4 Seam: Rockhopper Sweep</t>
  </si>
  <si>
    <t>36 Yankee Trawl</t>
  </si>
  <si>
    <t>Acoustic Backscatter</t>
  </si>
  <si>
    <t>Acoustic Recorders</t>
  </si>
  <si>
    <t>ADCP</t>
  </si>
  <si>
    <t>Aluetian Wing Trawl</t>
  </si>
  <si>
    <t>Autonomous Reef Monitoring Structure (ARMS)</t>
  </si>
  <si>
    <t>AUV</t>
  </si>
  <si>
    <t>Bag Seine</t>
  </si>
  <si>
    <t>Beach Seine</t>
  </si>
  <si>
    <t>Binoculars</t>
  </si>
  <si>
    <t>Bioacoustics</t>
  </si>
  <si>
    <t>Biopsy</t>
  </si>
  <si>
    <t>BONGO</t>
  </si>
  <si>
    <t>BotCam (baited camera stations)</t>
  </si>
  <si>
    <t>Bottom Longline</t>
  </si>
  <si>
    <t>Bottom Trawl</t>
  </si>
  <si>
    <t>BRUVs (baited camera stations)</t>
  </si>
  <si>
    <t>Chevron Fish Trap</t>
  </si>
  <si>
    <t>Clam Dredge</t>
  </si>
  <si>
    <t>Commercial Shrimp Trawl</t>
  </si>
  <si>
    <t>Continuous Underwater Fish Egg Sampler (CUFES)</t>
  </si>
  <si>
    <t>DCIP</t>
  </si>
  <si>
    <t>Digital Camera</t>
  </si>
  <si>
    <t>Drift Net</t>
  </si>
  <si>
    <t>Ecological Acoustic Recorder (EAR)</t>
  </si>
  <si>
    <t>eDNA</t>
  </si>
  <si>
    <t>EK-60 Echosounder</t>
  </si>
  <si>
    <t>Expendable Bathythermograph (XBT)</t>
  </si>
  <si>
    <t>Fish Traps</t>
  </si>
  <si>
    <t>Flat Sweep Trawl</t>
  </si>
  <si>
    <t>Fyke Net</t>
  </si>
  <si>
    <t>Gillnet</t>
  </si>
  <si>
    <t>Grab Sampler</t>
  </si>
  <si>
    <t>Haddock Gear Selectivity Net</t>
  </si>
  <si>
    <t>Handline</t>
  </si>
  <si>
    <t>High-frequency Autonomous Acoustic Recording Package (HARP)</t>
  </si>
  <si>
    <t>Hook and Line</t>
  </si>
  <si>
    <t>Human Observation</t>
  </si>
  <si>
    <t>Hydroacoustics</t>
  </si>
  <si>
    <t>IBS COD Trawl</t>
  </si>
  <si>
    <t>International Young Gadoid Pelagic Trawl</t>
  </si>
  <si>
    <t>Issacs-Kidd Trawl</t>
  </si>
  <si>
    <t>LADCP</t>
  </si>
  <si>
    <t>Laser Line Scan</t>
  </si>
  <si>
    <t>LIDAR</t>
  </si>
  <si>
    <t>Light</t>
  </si>
  <si>
    <t>Lobster Trap</t>
  </si>
  <si>
    <t>Lobster Trap (Fathoms Plus Style)</t>
  </si>
  <si>
    <t>Long bottom longline</t>
  </si>
  <si>
    <t>Longline</t>
  </si>
  <si>
    <t>MANTA</t>
  </si>
  <si>
    <t>Methot Trawl</t>
  </si>
  <si>
    <t>Mid-water Trawl</t>
  </si>
  <si>
    <t>MOCNES</t>
  </si>
  <si>
    <t>MOCNESS</t>
  </si>
  <si>
    <t>Modified Cobb</t>
  </si>
  <si>
    <t>Monkfish Net</t>
  </si>
  <si>
    <t>Moored Buoy</t>
  </si>
  <si>
    <t>MOUSS</t>
  </si>
  <si>
    <t>Multibeam</t>
  </si>
  <si>
    <t>NEUSTON</t>
  </si>
  <si>
    <t>Nordic 264 Trawl</t>
  </si>
  <si>
    <t>North Atlantic Type 2 Seam Whiting Trawl</t>
  </si>
  <si>
    <t>Oyster Dredge</t>
  </si>
  <si>
    <t>Pelagic Longline</t>
  </si>
  <si>
    <t>Photo-identification</t>
  </si>
  <si>
    <t>PIT Tags</t>
  </si>
  <si>
    <t>Plankton Gear</t>
  </si>
  <si>
    <t>Purse Seine</t>
  </si>
  <si>
    <t>Rod and Reel</t>
  </si>
  <si>
    <t>ROV</t>
  </si>
  <si>
    <t>Satellite-tracked Drifters</t>
  </si>
  <si>
    <t>Scallop Dredge</t>
  </si>
  <si>
    <t>SCUBA</t>
  </si>
  <si>
    <t>Seine</t>
  </si>
  <si>
    <t>Set Net</t>
  </si>
  <si>
    <t>Settlement Traps</t>
  </si>
  <si>
    <t>Short bottom longline</t>
  </si>
  <si>
    <t>Side Scan</t>
  </si>
  <si>
    <t>Single Beam</t>
  </si>
  <si>
    <t>Skimmer Trawl</t>
  </si>
  <si>
    <t>Snorkel/Free Dive</t>
  </si>
  <si>
    <t>Sonar</t>
  </si>
  <si>
    <t>Surface Longline</t>
  </si>
  <si>
    <t>Surface Trawl</t>
  </si>
  <si>
    <t>Tags (satellite, acoustic and others)</t>
  </si>
  <si>
    <t>Temp Logger</t>
  </si>
  <si>
    <t>Temperature Depth Recorders (TDRs)</t>
  </si>
  <si>
    <t>Throw Trap</t>
  </si>
  <si>
    <t>Towboards</t>
  </si>
  <si>
    <t>Towed Hydrophone Array</t>
  </si>
  <si>
    <t>Towed Optical Assessent Device (TOAD)</t>
  </si>
  <si>
    <t>Trammel Net</t>
  </si>
  <si>
    <t>Trawl</t>
  </si>
  <si>
    <t>Troll</t>
  </si>
  <si>
    <t>Video Arrays</t>
  </si>
  <si>
    <t>Visual Census</t>
  </si>
  <si>
    <t>Witham Collector</t>
  </si>
  <si>
    <t>Others</t>
  </si>
  <si>
    <t>Atlantic Spotted Dolphin - Northern Gulf of Mexico</t>
  </si>
  <si>
    <t>Atlantic Spotted Dolphin - Western North Atlantic</t>
  </si>
  <si>
    <t>Atlantic White-Sided Dolphin - Western North Atlantic</t>
  </si>
  <si>
    <t>Baird's Beaked Whale - Alaska</t>
  </si>
  <si>
    <t>Baird's Beaked Whale - California-Oregon-Washington</t>
  </si>
  <si>
    <t>Bearded Seal - Alaska</t>
  </si>
  <si>
    <t>Beluga Whale - Beaufort Sea</t>
  </si>
  <si>
    <t>Beluga Whale - Bristol Bay</t>
  </si>
  <si>
    <t>Beluga Whale - Eastern Bering Sea</t>
  </si>
  <si>
    <t>Beluga Whale - Eastern Chukchi Sea</t>
  </si>
  <si>
    <t>Blainville's Beaked Whale - Hawaii</t>
  </si>
  <si>
    <t>Blainville's Beaked Whale - Northern Gulf of Mexico</t>
  </si>
  <si>
    <t>Blainville's Beaked Whale - Western North Atlantic</t>
  </si>
  <si>
    <t>Blue whale - Eastern North Pacific, formerly California/Mexico</t>
  </si>
  <si>
    <t>Blue whale - Western North Pacific, formerly Hawaii</t>
  </si>
  <si>
    <t>Bottlenose Dolphin - California Coastal</t>
  </si>
  <si>
    <t>Bottlenose Dolphin - California-Oregon-Washington Offshore</t>
  </si>
  <si>
    <t>Bottlenose Dolphin - Eastern Gulf of Mexico Coastal</t>
  </si>
  <si>
    <t>Bottlenose Dolphin - Gulf of Mexico Bay Sound and Estuarine</t>
  </si>
  <si>
    <t>Bottlenose Dolphin - Gulf of Mexico Continental Shelf and Slope</t>
  </si>
  <si>
    <t>Bottlenose Dolphin - Hawaii</t>
  </si>
  <si>
    <t>Bottlenose Dolphin - Northern Gulf of Mexico Coastal</t>
  </si>
  <si>
    <t>Bottlenose Dolphin - Northern Gulf of Mexico Oceanic Stock, formerly Outer Continental Shelf</t>
  </si>
  <si>
    <t>Bottlenose Dolphin - Western Gulf of Mexico Coastal</t>
  </si>
  <si>
    <t>Bottlenose Dolphin - Western North Atlantic Coastal</t>
  </si>
  <si>
    <t>Bottlenose Dolphin - Western North Atlantic Offshore</t>
  </si>
  <si>
    <t>Bowhead Whale - Western Arctic</t>
  </si>
  <si>
    <t>Bryde's Whale - Eastern Tropical Pacific</t>
  </si>
  <si>
    <t>Bryde's Whale - Hawaii</t>
  </si>
  <si>
    <t>Bryde's Whale - Northern Gulf of Mexico</t>
  </si>
  <si>
    <t>California Sea Lion - U.S.</t>
  </si>
  <si>
    <t>Clymene Dolphin - Northern Gulf of Mexico</t>
  </si>
  <si>
    <t>Clymene Dolphin - Western North Atlantic</t>
  </si>
  <si>
    <t>Common Dolphin - Western North Atlantic</t>
  </si>
  <si>
    <t>Cuvier's Beaked Whale - Alaska</t>
  </si>
  <si>
    <t>Cuvier's Beaked Whale - California-Oregon-Washington</t>
  </si>
  <si>
    <t>Cuvier's Beaked Whale - Hawaii</t>
  </si>
  <si>
    <t>Cuvier's Beaked Whale - Northern Gulf of Mexico</t>
  </si>
  <si>
    <t>Cuvier's Beaked Whale - Western North Atlantic</t>
  </si>
  <si>
    <t>Dall's Porpoise - Alaska</t>
  </si>
  <si>
    <t>Dall's Porpoise - California-Oregon-Washington</t>
  </si>
  <si>
    <t>Dwarf Sperm Whale - California-Oregon-Washington</t>
  </si>
  <si>
    <t>Dwarf Sperm Whale - Hawaii</t>
  </si>
  <si>
    <t>Dwarf Sperm Whale - Northern Gulf of Mexico</t>
  </si>
  <si>
    <t>Dwarf Sperm Whale - Western North Atlantic</t>
  </si>
  <si>
    <t>False Killer Whale - Hawaii</t>
  </si>
  <si>
    <t>False Killer Whale - Northern Gulf of Mexico</t>
  </si>
  <si>
    <t>Fin Whale - California-Oregon-Washington</t>
  </si>
  <si>
    <t>Fin Whale - Hawaii</t>
  </si>
  <si>
    <t>Fin Whale - Northeast Pacific</t>
  </si>
  <si>
    <t>Fin Whale - Western North Atlantic</t>
  </si>
  <si>
    <t>Fraser's Dolphin - Hawaii</t>
  </si>
  <si>
    <t>Fraser's Dolphin - Northern Gulf of Mexico</t>
  </si>
  <si>
    <t>Fraser's Dolphin - Western North Atlantic</t>
  </si>
  <si>
    <t>Gervais' Beaked Whale - Northern Gulf of Mexico</t>
  </si>
  <si>
    <t>Gervais' Beaked Whale - Western North Atlantic</t>
  </si>
  <si>
    <t>Gray Seal - Western North Atlantic</t>
  </si>
  <si>
    <t>Guadalupe Fur Seal - Mexico</t>
  </si>
  <si>
    <t>Harbor Porpoise - Bering Sea</t>
  </si>
  <si>
    <t>Harbor Porpoise - Central California (split into Monterey Bay stock and Morro Bay stock in 2002)</t>
  </si>
  <si>
    <t>Harbor Porpoise - Gulf of Alaska</t>
  </si>
  <si>
    <t>Harbor Porpoise - Gulf of Maine-Bay of Fundy</t>
  </si>
  <si>
    <t>Harbor Porpoise - Inland WA</t>
  </si>
  <si>
    <t>Harbor Porpoise - Monterey Bay</t>
  </si>
  <si>
    <t>Harbor Porpoise - Morro Bay</t>
  </si>
  <si>
    <t>Harbor Porpoise - Northern California-Southern Oregon, formerly Northern California</t>
  </si>
  <si>
    <t>Harbor Porpoise - Oregon-Washington Coastal</t>
  </si>
  <si>
    <t>Harbor Porpoise - San Francisco-Russian River</t>
  </si>
  <si>
    <t>Harbor Porpoise - Southeast Alaska</t>
  </si>
  <si>
    <t>Harbor Seal - Bering Sea</t>
  </si>
  <si>
    <t>Harbor Seal - California</t>
  </si>
  <si>
    <t>Harbor Seal - Gulf of Alaska</t>
  </si>
  <si>
    <t>Harbor Seal - Oregon-Washington Coastal</t>
  </si>
  <si>
    <t>Harbor Seal - Southeast Alaska</t>
  </si>
  <si>
    <t>Harbor Seal - Washington Inland</t>
  </si>
  <si>
    <t>Harbor Seal - Western North Atlantic</t>
  </si>
  <si>
    <t>Harp Seal - Western North Atlantic</t>
  </si>
  <si>
    <t>Hawaiian Monk Seal - Hawaii</t>
  </si>
  <si>
    <t>Hooded Seal - Western North Atlantic</t>
  </si>
  <si>
    <t>Humpback Whale - Central North Pacific</t>
  </si>
  <si>
    <t>Humpback Whale - Eastern North Pacific, formerly California-Oregon-Washington-Mexico</t>
  </si>
  <si>
    <t>Humpback Whale - Gulf of Maine, formerly Western North Atlantic</t>
  </si>
  <si>
    <t>Humpback Whale - Western North Pacific</t>
  </si>
  <si>
    <t>Killer Whale - AT1 Transient</t>
  </si>
  <si>
    <t>Killer Whale - Eastern North Pacific Alaska Resident</t>
  </si>
  <si>
    <t>Killer Whale - Eastern North Pacific Northern Resident</t>
  </si>
  <si>
    <t>Killer Whale - Eastern North Pacific Offshore</t>
  </si>
  <si>
    <t>Killer Whale - Eastern North Pacific Southern Resident</t>
  </si>
  <si>
    <t>Killer Whale - Eastern North Pacific Transient</t>
  </si>
  <si>
    <t>Killer Whale - Gulf of Alaska, Aleutian Islands, and Bering Sea Transient</t>
  </si>
  <si>
    <t>Killer Whale - Hawaii</t>
  </si>
  <si>
    <t>Killer Whale - Northern Gulf of Mexico</t>
  </si>
  <si>
    <t>Killer Whale - West Coast Transient</t>
  </si>
  <si>
    <t>Killer Whale - Western North Atlantic</t>
  </si>
  <si>
    <t>Long-Beaked Common Dolphin - California</t>
  </si>
  <si>
    <t>Long-Finned Pilot Whale - Western North Atlantic</t>
  </si>
  <si>
    <t>Longman's Beaked Whale - Hawaii</t>
  </si>
  <si>
    <t>Melon-Headed Whale - Hawaii</t>
  </si>
  <si>
    <t>Melon-Headed Whale - Northern Gulf of Mexico</t>
  </si>
  <si>
    <t>Melon-Headed Whale - Western North Atlantic</t>
  </si>
  <si>
    <t>Mesoplodont Beaked Whale - California-Oregon-Washington</t>
  </si>
  <si>
    <t>Mesoplodont Beaked Whale - Western North Atlantic</t>
  </si>
  <si>
    <t>Minke Whale - Alaska</t>
  </si>
  <si>
    <t>Minke Whale - California-Oregon-Washington</t>
  </si>
  <si>
    <t>Minke Whale - Canadian Eastern Coastal</t>
  </si>
  <si>
    <t>Minke Whale - Hawaii</t>
  </si>
  <si>
    <t>North Atlantic Right Whale - Western Stock, formerly Western North Atlantic</t>
  </si>
  <si>
    <t>North Pacific Right Whale - Eastern North Pacific, formerly North Pacific</t>
  </si>
  <si>
    <t>Northern Bottlenose Whale - Western North Atlantic</t>
  </si>
  <si>
    <t>Northern Elephant Seal - California Breeding</t>
  </si>
  <si>
    <t>Northern Fur Seal - Eastern Pacific</t>
  </si>
  <si>
    <t>Northern Fur Seal - San Miguel Island</t>
  </si>
  <si>
    <t>Northern Right Whale Dolphin - California-Oregon-Washington</t>
  </si>
  <si>
    <t>Pacific White-Sided Dolphin - California-Oregon-Washington, North and South</t>
  </si>
  <si>
    <t>Pacific White-Sided Dolphin - North Pacific, formerly Central North Pacific</t>
  </si>
  <si>
    <t>Pantropical Spotted Dolphin - Hawaii</t>
  </si>
  <si>
    <t>Pantropical Spotted Dolphin - Northern Gulf of Mexico</t>
  </si>
  <si>
    <t>Pantropical Spotted Dolphin - Western North Atlantic</t>
  </si>
  <si>
    <t>Pygmy Killer Whale - Hawaii</t>
  </si>
  <si>
    <t>Pygmy Killer Whale - Northern Gulf of Mexico</t>
  </si>
  <si>
    <t>Pygmy Killer Whale - Western North Atlantic</t>
  </si>
  <si>
    <t>Pygmy Sperm Whale - California-Oregon-Washington</t>
  </si>
  <si>
    <t>Pygmy Sperm Whale - Hawaii</t>
  </si>
  <si>
    <t>Pygmy Sperm Whale - Northern Gulf of Mexico</t>
  </si>
  <si>
    <t>Pygmy Sperm Whale - Western North Atlantic</t>
  </si>
  <si>
    <t>Ribbon Seal - Alaska</t>
  </si>
  <si>
    <t>Ringed Seal - Alaska</t>
  </si>
  <si>
    <t>Risso's Dolphin - California-Oregon-Washington</t>
  </si>
  <si>
    <t>Risso's Dolphin - Hawaii</t>
  </si>
  <si>
    <t>Risso's Dolphin - Northern Gulf of Mexico</t>
  </si>
  <si>
    <t>Risso's Dolphin - Western North Atlantic</t>
  </si>
  <si>
    <t>Rough-Toothed Dolphin - Hawaii</t>
  </si>
  <si>
    <t>Rough-Toothed Dolphin - Northern Gulf of Mexico</t>
  </si>
  <si>
    <t>Sei Whale - Eastern North Pacific</t>
  </si>
  <si>
    <t>Sei Whale - Hawaii</t>
  </si>
  <si>
    <t>Sei Whale - Nova Scotia, formerly Western North Atlantic</t>
  </si>
  <si>
    <t>Sei Whale - Western North Atlantic</t>
  </si>
  <si>
    <t>Short-Beaked Common Dolphin - California-Oregon-Washington</t>
  </si>
  <si>
    <t>Short-Finned Pilot Whale - California-Oregon-Washington</t>
  </si>
  <si>
    <t>Short-Finned Pilot Whale - Hawaii</t>
  </si>
  <si>
    <t>Short-Finned Pilot Whale - Northern Gulf of Mexico</t>
  </si>
  <si>
    <t>Short-Finned Pilot Whale - Western North Atlantic</t>
  </si>
  <si>
    <t>Sowerby's Beaked Whale - Western North Atlantic</t>
  </si>
  <si>
    <t>Sperm Whale - California-Oregon-Washington</t>
  </si>
  <si>
    <t>Sperm Whale - Hawaii</t>
  </si>
  <si>
    <t>Sperm Whale - North Atlantic</t>
  </si>
  <si>
    <t>Sperm Whale - North Pacific</t>
  </si>
  <si>
    <t>Sperm Whale - Northern Gulf of Mexico</t>
  </si>
  <si>
    <t>Spinner Dolphin - Hawaii</t>
  </si>
  <si>
    <t>Spinner Dolphin - Northern Gulf of Mexico</t>
  </si>
  <si>
    <t>Spinner Dolphin - Western North Atlantic</t>
  </si>
  <si>
    <t>Spotted Seal - Alaska</t>
  </si>
  <si>
    <t>Stejneger's Beaked Whale - Alaska</t>
  </si>
  <si>
    <t>Striped Dolphin - California-Oregon-Washington</t>
  </si>
  <si>
    <t>Striped Dolphin - Hawaii</t>
  </si>
  <si>
    <t>Striped Dolphin - Northern Gulf of Mexico</t>
  </si>
  <si>
    <t>Striped Dolphin - Western North Atlantic</t>
  </si>
  <si>
    <t>True's Beaked Whale - Western North Atlantic</t>
  </si>
  <si>
    <t>White-Beaked Dolphin - Western North Atlantic</t>
  </si>
  <si>
    <t>Algae</t>
  </si>
  <si>
    <t>Coral-Deep Water Coral</t>
  </si>
  <si>
    <t>Coral-Hermatypic Stony Coral</t>
  </si>
  <si>
    <t>Coral-Hydrocoral</t>
  </si>
  <si>
    <t>Coral-Mesophotic Hermatypic Coral</t>
  </si>
  <si>
    <t>Coral-Octocoral</t>
  </si>
  <si>
    <t>Coral-Shallow Water Coral</t>
  </si>
  <si>
    <t>Crustaceans</t>
  </si>
  <si>
    <t>Fish-General</t>
  </si>
  <si>
    <t>Fishes-Benthic Fish</t>
  </si>
  <si>
    <t>Fishes-Larval Reef Fish</t>
  </si>
  <si>
    <t>Fishes-Pelagic Fish</t>
  </si>
  <si>
    <t>Fishes-Reef Fish</t>
  </si>
  <si>
    <t>Fishes-Shark</t>
  </si>
  <si>
    <t>Ichthyoplankton</t>
  </si>
  <si>
    <t>Invertebrate-Benthic</t>
  </si>
  <si>
    <t>Invertebrate-General</t>
  </si>
  <si>
    <t>Invertebrate-Pelagic</t>
  </si>
  <si>
    <t>Marine Mammal</t>
  </si>
  <si>
    <t>Microbes</t>
  </si>
  <si>
    <t>Phytoplankton</t>
  </si>
  <si>
    <t>Sea Bird</t>
  </si>
  <si>
    <t>Sea Grass</t>
  </si>
  <si>
    <t>Sea Turtle</t>
  </si>
  <si>
    <t>Zooplankton</t>
  </si>
  <si>
    <t>Alaska Ecosystem Complex</t>
  </si>
  <si>
    <t>Antarctica</t>
  </si>
  <si>
    <t>California Current</t>
  </si>
  <si>
    <t>Caribbean Sea</t>
  </si>
  <si>
    <t>Eastern Tropical Pacific</t>
  </si>
  <si>
    <t>Great Lakes</t>
  </si>
  <si>
    <t>Gulf of California</t>
  </si>
  <si>
    <t>Gulf of Mexico</t>
  </si>
  <si>
    <t>Northeast Shelf</t>
  </si>
  <si>
    <t>Pacific Islands Ecosystem Complex</t>
  </si>
  <si>
    <t>Southeast Shelf</t>
  </si>
  <si>
    <t>DESC</t>
  </si>
  <si>
    <t>Ecosystem Monitoring and Assessment</t>
  </si>
  <si>
    <t>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t>
  </si>
  <si>
    <t>Fisheries Monitoring and Assessment</t>
  </si>
  <si>
    <t>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t>
  </si>
  <si>
    <t>Habitat Monitoring and Assessment</t>
  </si>
  <si>
    <t>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t>
  </si>
  <si>
    <t>Protected Species Monitoring and Assessment</t>
  </si>
  <si>
    <t>Surveys that pricinpally collect information for the protection and recovery of protected species. Examples include protected species population monitoring and assessment, animal movement, camp support, ESA coral assessment, tagging, ecosystem data collection to support PR, etc.</t>
  </si>
  <si>
    <t>Science, Services and Stewardship</t>
  </si>
  <si>
    <t>Other survey types that support NOAA missions, including research, education and outreach, marine debris removal, advancing technology research and development, etc.</t>
  </si>
  <si>
    <t>All Quarters</t>
  </si>
  <si>
    <t>Quarter 1</t>
  </si>
  <si>
    <t>Quarter 2</t>
  </si>
  <si>
    <t>Quarter 3</t>
  </si>
  <si>
    <t>Quarter 4</t>
  </si>
  <si>
    <t>Chartered Vessel</t>
  </si>
  <si>
    <t>Fishery Survey Vessel (FSV)</t>
  </si>
  <si>
    <t>Hydrographic RV</t>
  </si>
  <si>
    <t>Oceanographic RV</t>
  </si>
  <si>
    <t>Program Small Boat (i.e. NMFS science center owned small boat)</t>
  </si>
  <si>
    <t>State Owned Boat</t>
  </si>
  <si>
    <t>UNOLS (University National Oceanographic Laboratory System) Fleet</t>
  </si>
  <si>
    <t>AFSC</t>
  </si>
  <si>
    <t>NEFSC</t>
  </si>
  <si>
    <t>NWFSC</t>
  </si>
  <si>
    <t>PIFSC</t>
  </si>
  <si>
    <t>SEFSC</t>
  </si>
  <si>
    <t>ST</t>
  </si>
  <si>
    <t>SWFSC</t>
  </si>
  <si>
    <t>Acoustical Environment of Three Stations at Riley's Hump</t>
  </si>
  <si>
    <t>Alaska Harbor Seal Ecology</t>
  </si>
  <si>
    <t>Alaska Integrated Seafloor Habitat Mapping</t>
  </si>
  <si>
    <t>Aleutian Island Groundfish Bottom Trawl</t>
  </si>
  <si>
    <t>Aleutian Island Harbor Seal Ecology</t>
  </si>
  <si>
    <t>Aleutian Islands Deep Coral and Sponge Communities Mapping</t>
  </si>
  <si>
    <t>Aleutian Islands Steller Sea Lion Vital Rates Studies</t>
  </si>
  <si>
    <t>Aleutian Islands/Bering Sea Killer Whale</t>
  </si>
  <si>
    <t>American Eel Fyke Net Survey (GADNR)</t>
  </si>
  <si>
    <t>American Eel Fyke Net Survey (SCDNR)</t>
  </si>
  <si>
    <t>American Samoa Cetacean and Ecosystem Assessment Survey</t>
  </si>
  <si>
    <t>American Samoa Insular Bottomfish Survey</t>
  </si>
  <si>
    <t>American Samoa Insular Reef Fish Survey</t>
  </si>
  <si>
    <t>American Samoa Life History Bio-sampling</t>
  </si>
  <si>
    <t>American Samoa Ocean Acidification Process Cruise - National Coral Reef Conservation Program</t>
  </si>
  <si>
    <t>American Samoa Reef Assessment and Monitoring Program (ASRAMP) - National Coral Reef Monitoring Program (NCRMP)</t>
  </si>
  <si>
    <t>American Shad Drift Gillnet Survey (SCDRN)</t>
  </si>
  <si>
    <t>Arctic Integrated Ecosystem Survey</t>
  </si>
  <si>
    <t>Arctic Whale Ecology Study (ARCWEST)</t>
  </si>
  <si>
    <t>Atlantic Herring Acoustic Survey</t>
  </si>
  <si>
    <t>Atlantic Herring Hydroacoustic_Fall</t>
  </si>
  <si>
    <t>Atlantic Marine Assessment Program for Protected Species (AMAPPS) Cetacean and Turtle Abundance</t>
  </si>
  <si>
    <t>Atlantic Striped Bass Tagging Bottom Trawl Survey (USFWS)</t>
  </si>
  <si>
    <t>Atlantic Surf Clam &amp;amp; Ocean Quahog Dredge</t>
  </si>
  <si>
    <t>BASIS Northern Bering Sea</t>
  </si>
  <si>
    <t>BASIS/FOCI Southeastern  Bering Sea</t>
  </si>
  <si>
    <t>BASIS_Fall</t>
  </si>
  <si>
    <t>BFISH</t>
  </si>
  <si>
    <t>BRD Testing</t>
  </si>
  <si>
    <t>Beaufort Bridgenet Plankton Survey</t>
  </si>
  <si>
    <t>Benthic Habitat characterization and mapping</t>
  </si>
  <si>
    <t>Bering Sea Biennial Walleye Pollock Accoustic_Summer</t>
  </si>
  <si>
    <t>Bering Sea Eco-FOCI  Ichthyoplankton_Spring</t>
  </si>
  <si>
    <t>Bering Sea Moorings and Zooplankton Survey_Spring (PMEL)</t>
  </si>
  <si>
    <t>Bering Sea Shelf FISHPAC Essential Fish Habitat Mapping</t>
  </si>
  <si>
    <t>Bering-Chukchi CAEP Sea Large Whale</t>
  </si>
  <si>
    <t>Biloxi Bay Beam Trawl Survey (MDMR)</t>
  </si>
  <si>
    <t>Biloxi Bay Seine Survey (MDMR)</t>
  </si>
  <si>
    <t>Bluefin Tuna Slope Sea Longline Survey</t>
  </si>
  <si>
    <t>Bluefin Tuna Slope Sea Survey</t>
  </si>
  <si>
    <t>Bogoslof Island Northern fur Seal (AEPNFS) Population</t>
  </si>
  <si>
    <t>Bottom Trawl Survey_Fall</t>
  </si>
  <si>
    <t>Bottom Trawl Survey_Spring</t>
  </si>
  <si>
    <t>Bottom Trawl Survey_Winter</t>
  </si>
  <si>
    <t>COASTSPAN (state)</t>
  </si>
  <si>
    <t>COOPERATIVE RESEARCH SURVEY - GEAR SELECTIVITY STUDY</t>
  </si>
  <si>
    <t>COOPERATIVE RESEARCH SURVEY - GOOSEFISH</t>
  </si>
  <si>
    <t>COOPERATIVE RESEARCH SURVEY - IBS COD</t>
  </si>
  <si>
    <t>COOPERATIVE RESEARCH SURVEY - IBS YELLOWTAIL</t>
  </si>
  <si>
    <t>COOPERATIVE RESEARCH SURVEY - PAIR TRAWL</t>
  </si>
  <si>
    <t>COOPERATIVE RESEARCH SURVEY - SURFCLAM/QUAHOG</t>
  </si>
  <si>
    <t>COOPERATIVE RESEARCH SURVEY - TWIN TRAWL</t>
  </si>
  <si>
    <t>CalCOFI/Sardine (Southern Portion)_Spring</t>
  </si>
  <si>
    <t>CalCOFI_Fall</t>
  </si>
  <si>
    <t>CalCOFI_Spring</t>
  </si>
  <si>
    <t>CalCOFI_Summer</t>
  </si>
  <si>
    <t>CalCOFI_Winter</t>
  </si>
  <si>
    <t>California Current ecosystem hake ecology and survey methods</t>
  </si>
  <si>
    <t>Caribbean Coral Reef Benthic Survey</t>
  </si>
  <si>
    <t>Caribbean Plankton Recruitment Experiment Survey</t>
  </si>
  <si>
    <t>Caribbean Reef Fish Assessment</t>
  </si>
  <si>
    <t>Caribbean Reef Fish Video Survey</t>
  </si>
  <si>
    <t>Caribbean Southeast Deep Coral Program</t>
  </si>
  <si>
    <t>Central CA Rockfish</t>
  </si>
  <si>
    <t>Central CA Shark</t>
  </si>
  <si>
    <t>Cetaceans of Southeastern Alaska</t>
  </si>
  <si>
    <t>Characterization of the mesopelagic ecosystem</t>
  </si>
  <si>
    <t>Chesapeake Bay and Coastal Virginia Bottom Longline Shark Survey (VIMS)</t>
  </si>
  <si>
    <t>Climate Impacts of Bluefin Tuna</t>
  </si>
  <si>
    <t>Coastal Finfish Gillnet Survey (MDMR)</t>
  </si>
  <si>
    <t>Coastal Pelagic Shark Longline</t>
  </si>
  <si>
    <t>Coastal Pelagic Species (CPS)_Spring</t>
  </si>
  <si>
    <t>Coastal Pelagic Species (CPS)_Summer</t>
  </si>
  <si>
    <t>Collaborative Large Whale Survey (CLAWS)</t>
  </si>
  <si>
    <t>Cooperative Atlantic States Shark Pupping and Nursery (COASTSPAN) Survey (DELBAY)</t>
  </si>
  <si>
    <t>Cooperative Atlantic States Shark Pupping and Nursery (COASTSPAN) survey (GADNR)</t>
  </si>
  <si>
    <t>Cooperative Atlantic States Shark Pupping and Nursery (COASTSPAN) survey (SCDNR)</t>
  </si>
  <si>
    <t>Cooperative Research Survey - Longline</t>
  </si>
  <si>
    <t>Cowcod</t>
  </si>
  <si>
    <t>Deep Sea Coral AUV</t>
  </si>
  <si>
    <t>Deep Set Longline</t>
  </si>
  <si>
    <t>Deep Water Horizon Oil Spill/Loop Current Survey</t>
  </si>
  <si>
    <t>Deepwater Horizon Seafood Safety Sampling</t>
  </si>
  <si>
    <t>Deepwater Red Crab Assessment (NRDA)</t>
  </si>
  <si>
    <t>Deepwater Rockfish Tagging</t>
  </si>
  <si>
    <t>Deepwater Systematics</t>
  </si>
  <si>
    <t>Dry Tortugas Reef Fish Visual Census (RVC)</t>
  </si>
  <si>
    <t>EMA-FOCI Age-0 Groundfish and Salmon Recruitment Process</t>
  </si>
  <si>
    <t>EMA-FOCI Larval Groundfish Assessment</t>
  </si>
  <si>
    <t>East Tropic Pacific (ETP) Marine Mammal</t>
  </si>
  <si>
    <t>East Tropic Pacific (ETP) Sharks</t>
  </si>
  <si>
    <t>Eastern Bering Sea Crab Mortality Reduction Conservation Engineering (CE) Study</t>
  </si>
  <si>
    <t>Eastern Bering Sea Groundfish Bottom Trawl</t>
  </si>
  <si>
    <t>Eastern Bering Sea Twin Trawl Conservation Engineering (CE) Study</t>
  </si>
  <si>
    <t>Eastern Bering Sea Upper Continenal Slope Groundfish Bottom Trawl</t>
  </si>
  <si>
    <t>Eastern Gulf of Alaska BASIS_GOA Assessment</t>
  </si>
  <si>
    <t>Eastern Gulf of Alaska spring sablefish</t>
  </si>
  <si>
    <t>Eco-FOCI Early Life_Winter</t>
  </si>
  <si>
    <t>Eco-FOCI Ecosystem Observations, Larval &amp;amp; Juvenile Groundfish and Forage Fish Survey_Fall</t>
  </si>
  <si>
    <t>Ecological Monitoring Trawl Survey (GADNR)</t>
  </si>
  <si>
    <t>Ensential Fish Habitat (EFH) Juvenile Rockvish</t>
  </si>
  <si>
    <t>Environmental Influences on Pink Shrimp</t>
  </si>
  <si>
    <t>Epifaunal (small fish and macro-invertebrates) Sampling</t>
  </si>
  <si>
    <t>Evaluating Optical and Acoustic Advanced Technologies to Survey Pacific Coast Rockfishes</t>
  </si>
  <si>
    <t>Evaluation of a multi-gear approach to conducting ecosystem focused fishery-independent surveys.</t>
  </si>
  <si>
    <t>Experimental Bottom Longline Survey</t>
  </si>
  <si>
    <t>Experimental Longline Survey</t>
  </si>
  <si>
    <t>Field Evaluation of an Unmanned Aircraft System (UAS) for Studying Cetacean Distribution, Density, and Habitat Use in the Arctic</t>
  </si>
  <si>
    <t>Fish assemblages of western and southwestern Puerto Rico</t>
  </si>
  <si>
    <t>Fisheries Observer Program Training</t>
  </si>
  <si>
    <t>Fisheries Oceanography - Climate Change</t>
  </si>
  <si>
    <t>Fisheries Oceanography - Leeward Oahu Pelagic Ecosystem Characterization</t>
  </si>
  <si>
    <t>Fisheries Oceanography - North Pacific Subtropical Front Survey</t>
  </si>
  <si>
    <t>Fisheries Oceanography - West Hawaii Integrated Ecosystem Assessment (IEA)</t>
  </si>
  <si>
    <t>Fishing Technology Studies to Reduce Bycatch and Habitat Effects of Fishing</t>
  </si>
  <si>
    <t>Florida Keys/Southeast Reef Fish Visual Census (RVC)</t>
  </si>
  <si>
    <t>Florida/Dry Tortugas Coral Reef Benthic Survey</t>
  </si>
  <si>
    <t>Foraging Ecology and Health of Adult Female Steller Sea Lions (AEPSSL)</t>
  </si>
  <si>
    <t>GOA/EBS/AI Longline Stock Assessment Survey</t>
  </si>
  <si>
    <t>Guam and CNMI Ocean Acidification Process Cruise - National Coral Reef Conservation Program/National Ocean Acification Program</t>
  </si>
  <si>
    <t>Guam and the Commonwealth of the Northern Mariana Islands (CNMI) Cetacean Survey</t>
  </si>
  <si>
    <t>Gulf Watch Alaska Program</t>
  </si>
  <si>
    <t>Gulf of Alaska - Southeast Coastal Monitoring Age-0 Groundfish and Salmon Recruitment Processes</t>
  </si>
  <si>
    <t>Gulf of Alaska Biennial Walleye Pollock Accoustic_Summer</t>
  </si>
  <si>
    <t>Gulf of Alaska Eco-FOCI_Late Larval Fish</t>
  </si>
  <si>
    <t>Gulf of Alaska Habitat Areas of Particular Concern (HAPC)</t>
  </si>
  <si>
    <t>Gulf of Alaska Integrated Ecosystem Research Program (IERP)</t>
  </si>
  <si>
    <t xml:space="preserve">Gulf of Alaska Shelf and Slope Groundfish Bottom Trawl </t>
  </si>
  <si>
    <t>Gulf of Alaska Steller Sea Lion (AEPSSL) Resight</t>
  </si>
  <si>
    <t>Gulf of Alaska Steller sea lion vital rates studies</t>
  </si>
  <si>
    <t>Gulf of California Vaquita Expedition</t>
  </si>
  <si>
    <t>Gulf of Maine Bottom Longline Survey_Fall</t>
  </si>
  <si>
    <t>Gulf of Maine Bottom Longline Survey_Spring</t>
  </si>
  <si>
    <t>Gulf of Mexico Bryde's Whale Trophic Ecology Study_Fall</t>
  </si>
  <si>
    <t>Gulf of Mexico Bryde's Whale Trophic Ecology Study_Summer</t>
  </si>
  <si>
    <t>Gulf of Mexico Highly Migratory Species (HMS) Pelagic Longline_Winter</t>
  </si>
  <si>
    <t>Gulf of Mexico Pelagic Longline</t>
  </si>
  <si>
    <t>Gulf of Mexico Shark Pupping and Nursery (GULFSPAN)</t>
  </si>
  <si>
    <t>Gulf of Mexico Shark Pupping and Nursery (GULFSPAN) (FSU/CML)</t>
  </si>
  <si>
    <t>Gulf of Mexico Shark Pupping and Nursery (GULFSPAN) (UHCL)</t>
  </si>
  <si>
    <t>Gulf of Mexico Shark Pupping and Nursery (GULFSPAN) (USA/DISL)</t>
  </si>
  <si>
    <t>Gulf of Mexico Shark Pupping and Nursery (GULFSPAN) (USM/GCRL)</t>
  </si>
  <si>
    <t>Habitat Sea Bass</t>
  </si>
  <si>
    <t>Hake Acoustic_Summer</t>
  </si>
  <si>
    <t>Hawaiian Archipelago Insular</t>
  </si>
  <si>
    <t>Hawaiian Archipelago Insular Bottomfish Survey</t>
  </si>
  <si>
    <t>Hawaiian Archipelago Insular Bottomfish Survey (Cooperative Research)</t>
  </si>
  <si>
    <t>Hawaiian Archipelago Insular Reef Fish Survey</t>
  </si>
  <si>
    <t>Hawaiian Archipelago Life History Bio-sampling</t>
  </si>
  <si>
    <t>Hawaiian Archipelago Reef Assessment and Monitoring Program (HARAMP) - National Coral Reef Monitoring Program (NCRMP)</t>
  </si>
  <si>
    <t>Hawaiian Islands: Technology for the Ecology of Cetaceans (HI-TEC)</t>
  </si>
  <si>
    <t>Hawaiian Monk Seal Enhancement and Survey Cruise (HMSEAS)</t>
  </si>
  <si>
    <t>Hawaiian Monk Seal Population Assessment and Recovery Activities - Deployment</t>
  </si>
  <si>
    <t>Hawaiian Monk Seal Population Assessment and Recovery Activities - Recovery</t>
  </si>
  <si>
    <t>Herring Energetics</t>
  </si>
  <si>
    <t>Humpback Whale Prey</t>
  </si>
  <si>
    <t>Ice Seal Ecology</t>
  </si>
  <si>
    <t>In-Water Sea Turtle Research (SCDNR)</t>
  </si>
  <si>
    <t>InShore Shark Longline</t>
  </si>
  <si>
    <t>Inshore Finfish Trawl Survey (MDMR)</t>
  </si>
  <si>
    <t>Integrated Biscayne Bay Ecological Assessment and Monitoring Project (IBBEAM)</t>
  </si>
  <si>
    <t>Intraspecific Diversity in Pink Shrimp Survey</t>
  </si>
  <si>
    <t>Johnston Cetacean and Ecosystem Assessment Survey</t>
  </si>
  <si>
    <t>Juvenile Forage Fish Energetics</t>
  </si>
  <si>
    <t>Juvenile Rockfish Survey</t>
  </si>
  <si>
    <t>Juvenile Salmon PNW Coastal_Fall</t>
  </si>
  <si>
    <t>Juvenile Salmon PNW Coastal_Spring</t>
  </si>
  <si>
    <t>Juvenile Salmon PNW Coastal_Summer</t>
  </si>
  <si>
    <t>Juvenile Salmon_Fall</t>
  </si>
  <si>
    <t>Juvenile Salmon_Summer</t>
  </si>
  <si>
    <t>Juvenile Sport Fish Trawl Monitoring Florida Bay</t>
  </si>
  <si>
    <t>Juvenile Stage Trawl Survey (GADNR)</t>
  </si>
  <si>
    <t>Juvenile sablefish tagging_Summer</t>
  </si>
  <si>
    <t>Kodiak Island Monitoring Line</t>
  </si>
  <si>
    <t>Leatherback Turtle/Swordfish Use of Temperate Habitat (LUTH)</t>
  </si>
  <si>
    <t>Living Marine Resources Coastal Science Center (LMRCSC)</t>
  </si>
  <si>
    <t>Lobster Community</t>
  </si>
  <si>
    <t>MARMAP Reef Fish Long Bottom Longline Survey (SCDNR)</t>
  </si>
  <si>
    <t>MARMAP/SEAMAP South Atlantic Reef Fish (SCDNR)</t>
  </si>
  <si>
    <t>MSLABS Gulf of Mexico EASA Survey</t>
  </si>
  <si>
    <t>Main Hawaiian Island (MHI) Insular Bottomfish Survey (Cooperative Research)</t>
  </si>
  <si>
    <t>Main Hawaiian Island (MHI) Insular Bottomfish Survey_Fall</t>
  </si>
  <si>
    <t>Main Hawaiian Island (MHI) Insular Bottomfish Survey_Spring</t>
  </si>
  <si>
    <t>Mangrove Studies</t>
  </si>
  <si>
    <t>Mariana Archipelago Cetacean Survey (MACS)</t>
  </si>
  <si>
    <t>Mariana Archipelago Life History Bio-sampling</t>
  </si>
  <si>
    <t>Mariana Islands Cetacean and Ecosystem Assessment Survey</t>
  </si>
  <si>
    <t>Marianas Archipelago Insular Bottomfish Survey</t>
  </si>
  <si>
    <t>Marianas Archipelago Insular Reef Fish Survey</t>
  </si>
  <si>
    <t>Marianas Reef Assessment and Monitoring Program (MARAMP) - National Coral Reef Monitoring Program (NCRMP)</t>
  </si>
  <si>
    <t>Marine Debris Research and Removal - Northwestern hawaiian Islands</t>
  </si>
  <si>
    <t>Marine Mammal and Ecosystem Assessment-Caribbean</t>
  </si>
  <si>
    <t>Marine Mammal and Ecosystem Assessment-Gulf of Mexico</t>
  </si>
  <si>
    <t>Marine Mammals Survey_Summer</t>
  </si>
  <si>
    <t>Marine Mammals Survey_Winter</t>
  </si>
  <si>
    <t>Marine National Monuments Research</t>
  </si>
  <si>
    <t>Massachusetts DMF Bottom Trawl_Fall</t>
  </si>
  <si>
    <t>Massachusetts DMF Bottom Trawl_Spring</t>
  </si>
  <si>
    <t>Mesoamerican coral reef project</t>
  </si>
  <si>
    <t>Mid-Atlantic Habitat Mapping</t>
  </si>
  <si>
    <t>Mid-Water Trawl - Gulf of Mexico</t>
  </si>
  <si>
    <t>Mid-Water Trawl - South Atlantic</t>
  </si>
  <si>
    <t>Miscellaneous Bottom Trawl Survey</t>
  </si>
  <si>
    <t>Movement and Migration of Key Alaska Fishes</t>
  </si>
  <si>
    <t>NERACOOS Mooring Maintenance</t>
  </si>
  <si>
    <t>NMFS Acoustics Survey_Fall</t>
  </si>
  <si>
    <t>NWFSC - Pacific Coast Ocean Observing System (PacCOOS) Survey</t>
  </si>
  <si>
    <t>NWHI Marine Turtle Population Assessment Survey - Deploy</t>
  </si>
  <si>
    <t>NWHI Marine Turtle Population Assessment Survey - Recovery</t>
  </si>
  <si>
    <t>Navassa Island Survey</t>
  </si>
  <si>
    <t>Nearshore Ichthyoplankton</t>
  </si>
  <si>
    <t>Newport Line</t>
  </si>
  <si>
    <t>North Atlantic Seafloor Partnership for Integrated Research &amp;amp; Exploration (ASPIRE)</t>
  </si>
  <si>
    <t>North Carolina Pamlico Sound Survey</t>
  </si>
  <si>
    <t>Northeast Area Monitoring and Assessment Program (NEAMAP) (MDMR/VIMS)</t>
  </si>
  <si>
    <t>Northeast Atlantic Benthic Habitat_Fall</t>
  </si>
  <si>
    <t>Northeast Atlantic Benthic Habitat_Spring</t>
  </si>
  <si>
    <t>Northeast Atlantic Benthic Habitat_Summer</t>
  </si>
  <si>
    <t>Northeast Atlantic Benthic Habitat_Winter</t>
  </si>
  <si>
    <t>Northeast Atlantic Seafloor Partnership for Integrated Research &amp;amp; Exploration (ASPIRE)</t>
  </si>
  <si>
    <t>Northeast Cetacean and Turtle Biology Survey</t>
  </si>
  <si>
    <t>Northeast Cooperative Flatfish Survey</t>
  </si>
  <si>
    <t>Northeast Deep Water Coral Habitats</t>
  </si>
  <si>
    <t>Northeast Ecosystem Monitoring (EcoMon)_Fall</t>
  </si>
  <si>
    <t>Northeast Ecosystem Monitoring (EcoMon)_Spring</t>
  </si>
  <si>
    <t>Northeast Ecosystem Monitoring (EcoMon)_Summer</t>
  </si>
  <si>
    <t>Northeast Ecosystem Monitoring (EcoMon)_Winter</t>
  </si>
  <si>
    <t>Northeast Gulf of Mexico MPA</t>
  </si>
  <si>
    <t>Northeast Marine Mammal_Fall</t>
  </si>
  <si>
    <t>Northeast Marine Mammal_Spring</t>
  </si>
  <si>
    <t>Northeast Marine Mammal_Summer</t>
  </si>
  <si>
    <t>Northeast Sea Scallop_Summer</t>
  </si>
  <si>
    <t>Northeast Turtle biology survey</t>
  </si>
  <si>
    <t>Northeastern Continental Slope Deepwater Biodiversity</t>
  </si>
  <si>
    <t>Northern California Current (NCC) Ecosystem Forecasting_Fall</t>
  </si>
  <si>
    <t>Northern California Current (NCC) Ecosystem Forecasting_Summer</t>
  </si>
  <si>
    <t>Northern California Current (NCC) Ecosystem Forecasting_Winter</t>
  </si>
  <si>
    <t>Northern Channel Islands Seafloor Mapping of Coral Habitats</t>
  </si>
  <si>
    <t>Northern Gulf Institute Cross-Shelf Hardbottom Study</t>
  </si>
  <si>
    <t>Northern Juvenile Fish</t>
  </si>
  <si>
    <t>Oculina HAPC_Spring</t>
  </si>
  <si>
    <t>Open Bay Shellfish Trawl Survey (TPWD)</t>
  </si>
  <si>
    <t>Oyster Dredge Monitoring Survey (MDMR)</t>
  </si>
  <si>
    <t>Oyster Visual Monitoring Survey (MDMR)</t>
  </si>
  <si>
    <t>PIFSC - Hawaiian Islands Cetacean and Ecosystem Assessment Survey (HICEAS)</t>
  </si>
  <si>
    <t>Pacific Coast Ocean Observing System (PacCOOS) Central CA (MBARI)</t>
  </si>
  <si>
    <t>Pacific Coast Ocean Observing System (PacCOOS) North CA (Bodega Line)</t>
  </si>
  <si>
    <t>Pacific Hake Spawning Biomass Acoustic Survey</t>
  </si>
  <si>
    <t>Pacific Islands Cetacean Ecosystem Survey (PICES)</t>
  </si>
  <si>
    <t>Pacific Islands Cetacean and Ecosystem Assessment Survey (PICEAS)</t>
  </si>
  <si>
    <t>Pacific Northwest (PNW) Ichthyoplankton</t>
  </si>
  <si>
    <t>Pacific Northwest (PNW) Piscine Predator and Forage Fish</t>
  </si>
  <si>
    <t>Pacific Northwest Harmful Algal Bloom (HAB)</t>
  </si>
  <si>
    <t>Pacific Reef Assessment and Monitoring Program (Pacific RAMP) - National Coral Reef Monitoring Program (NCRMP)</t>
  </si>
  <si>
    <t>Pacific Remote Islands Insular Reef Fish Survey</t>
  </si>
  <si>
    <t>Panama City Laboratory Reef Fish ROV</t>
  </si>
  <si>
    <t>Panama City Laboratory Reef Fish Trap/Video</t>
  </si>
  <si>
    <t>Pre-recruit Survey to Aid Stock Assessment</t>
  </si>
  <si>
    <t>Pulley Ridge HAPC Fish and Coral Survey_Spring</t>
  </si>
  <si>
    <t>RecFIN Red Drum Trammel Net Survey (SCDNR)</t>
  </si>
  <si>
    <t>Reef Fish Visual Census Survey - U.S. Caribbean</t>
  </si>
  <si>
    <t>Rockfish Habitat and Production Studies</t>
  </si>
  <si>
    <t>SEAMAP Gulf of Mexico Reef Fish</t>
  </si>
  <si>
    <t>SEAMAP Gulf of Mexico Reef Fish Monitoring (FFWCC)</t>
  </si>
  <si>
    <t>SEAMAP Plankton_Fall</t>
  </si>
  <si>
    <t>SEAMAP Plankton_Spring</t>
  </si>
  <si>
    <t>SEAMAP Plankton_Winter</t>
  </si>
  <si>
    <t>SEAMAP Reef Fish Camera/Trap</t>
  </si>
  <si>
    <t>SEAMAP Shark/Red Snapper Bottom Longline</t>
  </si>
  <si>
    <t>SEAMAP South Atlantic Coastal Trawl_Fall (SCDNR)</t>
  </si>
  <si>
    <t>SEAMAP South Atlantic Coastal Trawl_Spring (SCDNR)</t>
  </si>
  <si>
    <t>SEAMAP South Atlantic Coastal Trawl_Summer (SCDNR)</t>
  </si>
  <si>
    <t>SEAMAP South Atlantic NC Red Drum Longline</t>
  </si>
  <si>
    <t>SEAMAP South Atlantic NC Red Drum Longline (NCDENR)</t>
  </si>
  <si>
    <t>SEAMAP South Atlantic North Carolina Pamlico Sound Trawl (NCDENR)</t>
  </si>
  <si>
    <t>SEAMAP South Atlantic Reef Fish</t>
  </si>
  <si>
    <t>SEAMAP South Atlantic Trawl_Fall</t>
  </si>
  <si>
    <t>SEAMAP South Atlantic Trawl_Summer</t>
  </si>
  <si>
    <t>SEAMAP South Atlantic Trawl_Winter</t>
  </si>
  <si>
    <t>SEAMAP-C Finfish Rod-and-Reel Survey (PR-DNER)</t>
  </si>
  <si>
    <t>SEAMAP-C Lane Snapper Bottom Longline (DNER)</t>
  </si>
  <si>
    <t>SEAMAP-C Queen Conch Visual Surveys (PR-DNER,USVI-DFW)</t>
  </si>
  <si>
    <t>SEAMAP-C Spiny Lobster Artificial Habitat Surveys (PR-DNER,USVI-DFW)</t>
  </si>
  <si>
    <t>SEAMAP-C Yellowtail Snapper Rod-and-Reel (DNER)</t>
  </si>
  <si>
    <t>SEAMAP-GOM Bottom Longline Survey (ADCNR)</t>
  </si>
  <si>
    <t>SEAMAP-GOM Bottom Longline Survey (LDWF)</t>
  </si>
  <si>
    <t>SEAMAP-GOM Bottom Longline Survey (TPWD)</t>
  </si>
  <si>
    <t>SEAMAP-GOM Bottom Longline Survey (USM/GCRL)</t>
  </si>
  <si>
    <t>SEAMAP-GOM Offshore Plankton (LDWF)</t>
  </si>
  <si>
    <t>SEAMAP-GOM Plankton (ADCNR)</t>
  </si>
  <si>
    <t>SEAMAP-GOM Plankton (GCRL)</t>
  </si>
  <si>
    <t>SEAMAP-GOM Shrimp/Groundfish Trawl_Fall</t>
  </si>
  <si>
    <t>SEAMAP-GOM Shrimp/Groundfish Trawl_Fall (ADCNR)</t>
  </si>
  <si>
    <t>SEAMAP-GOM Shrimp/Groundfish Trawl_Fall (FFWCC)</t>
  </si>
  <si>
    <t>SEAMAP-GOM Shrimp/Groundfish Trawl_Fall (GCRL)</t>
  </si>
  <si>
    <t>SEAMAP-GOM Shrimp/Groundfish Trawl_Fall (LDWF)</t>
  </si>
  <si>
    <t>SEAMAP-GOM Shrimp/Groundfish Trawl_Fall (TPWD)</t>
  </si>
  <si>
    <t>SEAMAP-GOM Shrimp/Groundfish Trawl_Spring</t>
  </si>
  <si>
    <t>SEAMAP-GOM Shrimp/Groundfish Trawl_Summer</t>
  </si>
  <si>
    <t>SEAMAP-GOM Shrimp/Groundfish Trawl_Summer (ADCNR)</t>
  </si>
  <si>
    <t>SEAMAP-GOM Shrimp/Groundfish Trawl_Summer (FFWCC)</t>
  </si>
  <si>
    <t>SEAMAP-GOM Shrimp/Groundfish Trawl_Summer (GCRL)</t>
  </si>
  <si>
    <t>SEAMAP-GOM Shrimp/Groundfish Trawl_Summer (LDWF)</t>
  </si>
  <si>
    <t>SEAMAP-GOM Shrimp/Groundfish Trawl_Summer (TPWD)</t>
  </si>
  <si>
    <t>SEAMAP-GOM Shrimp/Groundfish Trawl_Winter</t>
  </si>
  <si>
    <t>SEAMAP-GOM Vertical Line Survey (ADCNR)</t>
  </si>
  <si>
    <t>SEAMAP-GOM Vertical Line Survey (LDWF)</t>
  </si>
  <si>
    <t>SEAMAP-GOM Vertical Line Survey (USM/GCRL)</t>
  </si>
  <si>
    <t>SEAMAP-SA Juvenile Grouper (Gag) Ingress Study (SCDNR)</t>
  </si>
  <si>
    <t>SEAMAP-SA Red Drum Bottom Longline Survey (GADNR)</t>
  </si>
  <si>
    <t>SEAMAP-SA Red Drum Bottom Longline Survey (NCDENR)</t>
  </si>
  <si>
    <t>SEAMAP-SA Red Drum Bottom Longline Survey (SCDNR)</t>
  </si>
  <si>
    <t>SWFSC - Hawaiian Islands Cetacean and Ecosystem Assessment Survey (HICEAS)</t>
  </si>
  <si>
    <t>Sablefish and Deepwater Rockfish Maturity</t>
  </si>
  <si>
    <t>Saint Andrew Bay Juvenile Reef Fish Trawl</t>
  </si>
  <si>
    <t>Sardine - Hake Acoustic Trawl Survey (SaKe)</t>
  </si>
  <si>
    <t>Shoreline Shellfish Bag Seine Survey (TPWD)</t>
  </si>
  <si>
    <t>Shrimp Survey (ASMFC) Northern Shrimp</t>
  </si>
  <si>
    <t>Skagit Bay Juvenile Salmon</t>
  </si>
  <si>
    <t>Skimmer Trawl TED Testing</t>
  </si>
  <si>
    <t>Small Pelagics Survey_Fall</t>
  </si>
  <si>
    <t>Snow Crab Growth Collection</t>
  </si>
  <si>
    <t>South Atlantic Bight MPA</t>
  </si>
  <si>
    <t>South Atlantic Pilot Whale_Fall</t>
  </si>
  <si>
    <t>Southeast Atlantic Marine Assessment Program for Protected Species (AMAPPS) Marine Mammal Assessment_Summer</t>
  </si>
  <si>
    <t>Southeast Atlantic Seafloor Partnership for Integrated Research &amp;amp; Exploration (ASPIRE)</t>
  </si>
  <si>
    <t>Southeast Coastal Monitoring (SECM)</t>
  </si>
  <si>
    <t>Southeast Fishery-Independent Survey (SEFIS)</t>
  </si>
  <si>
    <t>Southeast Sawfish Abundance</t>
  </si>
  <si>
    <t>Southeast/Northeast Ecosystem Monitoring</t>
  </si>
  <si>
    <t>Southern Resident Killer Whales (SRKW)_Spring</t>
  </si>
  <si>
    <t>Southern Resident Killer Whales (SRKW)_Winter</t>
  </si>
  <si>
    <t>Southwest Highly Migratory Species (HMS) Longline</t>
  </si>
  <si>
    <t>St. Lucie Rod-and-Reel Fish Health Study</t>
  </si>
  <si>
    <t>Standardized Bottom Trawl Gear Research</t>
  </si>
  <si>
    <t>Steller Sea Lion Vital Rate and Pup Health Studies</t>
  </si>
  <si>
    <t>Steller sea lion brand resights/food habits_Summer</t>
  </si>
  <si>
    <t>Steller sea lion pup condition/branding_Spring</t>
  </si>
  <si>
    <t>Swordfish Tagging Using Deep-set Buoy Gear</t>
  </si>
  <si>
    <t>Tortugas Ecological Reserve Study</t>
  </si>
  <si>
    <t>U.S. Antarctic Marine Living Resources (AMLR) Program</t>
  </si>
  <si>
    <t>US South Atlantic Southeast Deep Coral Program</t>
  </si>
  <si>
    <t>USVI Larval Fish Cruise Surveys_Spring</t>
  </si>
  <si>
    <t>Untrawlable Habitat Adult Rockfish/Deepsea Corals (COAST)_Acoustics</t>
  </si>
  <si>
    <t>Untrawlable Habitat Adult Rockfish/Deepsea Corals (COAST)_ROV</t>
  </si>
  <si>
    <t>UxS Project to Support Innovative ASV Technology for Fisheries Surveys</t>
  </si>
  <si>
    <t>Walleye Pollock Bering Sea (Bogoslof) Pre-spawning Survey</t>
  </si>
  <si>
    <t>Walleye Pollock Bering Sea (Bogoslof)/Shelikof/Chirikof Shelf-break (GOA) Pre-spawning Survey</t>
  </si>
  <si>
    <t>Walleye Pollock Kenai/PWS (GOA) Pre-spawning survey</t>
  </si>
  <si>
    <t>Walleye Pollock Shumagin/Sanak (GOA) Pre-spawning Survey</t>
  </si>
  <si>
    <t>West Coast Groundfish Bottom Trawl</t>
  </si>
  <si>
    <t>West Coast Marine Mammal_Fall</t>
  </si>
  <si>
    <t>West Coast Marine Mammal_Winter</t>
  </si>
  <si>
    <t>West Coast Pelagic Fish Survey</t>
  </si>
  <si>
    <t>West Coast Rockfish Hook and Line</t>
  </si>
  <si>
    <t>West Coast Thresher Shark Longline</t>
  </si>
  <si>
    <t>White Abalone Survey</t>
  </si>
  <si>
    <t>Yukon Juvenile Chinook</t>
  </si>
  <si>
    <t>test</t>
  </si>
  <si>
    <t>ANNUAL</t>
  </si>
  <si>
    <t>BI-WEEKLY</t>
  </si>
  <si>
    <t>BIENNIAL</t>
  </si>
  <si>
    <t>DAILY</t>
  </si>
  <si>
    <t>INTERMITTENT</t>
  </si>
  <si>
    <t>MONTHLY</t>
  </si>
  <si>
    <t>QUARTERLY</t>
  </si>
  <si>
    <t>SEMI-ANNUAL</t>
  </si>
  <si>
    <t>TRIENNIAL</t>
  </si>
  <si>
    <t>WEEKLY</t>
  </si>
  <si>
    <t>American Samoa Coral Habitat Assessment Survey for ESA listed species</t>
  </si>
  <si>
    <t>American Samoa Mesophotic Coral Research</t>
  </si>
  <si>
    <t>Bigeye Tuna Fishery Oceanography</t>
  </si>
  <si>
    <t>Billfish Life History</t>
  </si>
  <si>
    <t>Bottomfish Life History</t>
  </si>
  <si>
    <t>Bottomfish Sampling and Life History</t>
  </si>
  <si>
    <t>Cetaceans</t>
  </si>
  <si>
    <t>Coral Reef Biodiversity Surveys in the Pacific Remote Islands Marine National Monument</t>
  </si>
  <si>
    <t>Coral Reef Community Survey</t>
  </si>
  <si>
    <t>Coral Reef Ecosystem Research</t>
  </si>
  <si>
    <t>Coral Reef Mapping</t>
  </si>
  <si>
    <t>EOD Benthic Habitat</t>
  </si>
  <si>
    <t>EOD Deep Corals</t>
  </si>
  <si>
    <t>Environmental Monitoring Research, Black Coral Research</t>
  </si>
  <si>
    <t>Fisheries Research</t>
  </si>
  <si>
    <t>Foraging Habitat of Large Oceanic Predators</t>
  </si>
  <si>
    <t>HMS Bycatch Survey - Longline</t>
  </si>
  <si>
    <t>HMS Experimental Longline</t>
  </si>
  <si>
    <t>Hawaiian Monk Seal Population Assessment and Monitoring</t>
  </si>
  <si>
    <t>Integrated Ecosystem Assessment (IEA)</t>
  </si>
  <si>
    <t>Juvenile Survival Enhancement Research and Foraging Ecology Research</t>
  </si>
  <si>
    <t>Larval Billfish Survey - Life History</t>
  </si>
  <si>
    <t>Life History Bio-Sampling</t>
  </si>
  <si>
    <t>Lobster Research &amp;amp; Bottomfishing</t>
  </si>
  <si>
    <t>Lobster Tagging</t>
  </si>
  <si>
    <t>Longlining and other fish research</t>
  </si>
  <si>
    <t>Main Hawaiian Islands (MHI) Insular Bottomfish Acoustic Survey</t>
  </si>
  <si>
    <t>Marianas Archipelagos Coral Habitat Assessment and Survey of ESA listed species</t>
  </si>
  <si>
    <t>Marine Debris</t>
  </si>
  <si>
    <t>Meso-photic Corals</t>
  </si>
  <si>
    <t>Monk Seal Forage</t>
  </si>
  <si>
    <t>NCRMP Ocean Acidification Class II</t>
  </si>
  <si>
    <t>Northwest Hawaiian Islands winter cetacean assessment</t>
  </si>
  <si>
    <t>Oceanography</t>
  </si>
  <si>
    <t>PIFSC - Hawaiian Islands Cetacean and Ecosystem Assessment Survey (HICEAS)- SHIMADA</t>
  </si>
  <si>
    <t>Special Project: Coral Reef Ecosystem Biodiversity Census</t>
  </si>
  <si>
    <t>TOAD camera survey</t>
  </si>
  <si>
    <t>A. E. Verrill</t>
  </si>
  <si>
    <t>Acadiana</t>
  </si>
  <si>
    <t>Achilles inflatable (F1821)</t>
  </si>
  <si>
    <t>Aggressor</t>
  </si>
  <si>
    <t>Ahi</t>
  </si>
  <si>
    <t>Alabama Discovery</t>
  </si>
  <si>
    <t>Alaska Adventurer</t>
  </si>
  <si>
    <t>Alaska Endeavor</t>
  </si>
  <si>
    <t>Alaska Knight</t>
  </si>
  <si>
    <t>Alaska Provider</t>
  </si>
  <si>
    <t>Alaskan</t>
  </si>
  <si>
    <t>Alaskan Enterprise</t>
  </si>
  <si>
    <t>Alaskan Leader</t>
  </si>
  <si>
    <t>Alaskan Legend</t>
  </si>
  <si>
    <t>Albatross IV</t>
  </si>
  <si>
    <t>Aldebaran</t>
  </si>
  <si>
    <t>Aldo Leopold</t>
  </si>
  <si>
    <t>Aleutian Mariner</t>
  </si>
  <si>
    <t>Alexis M</t>
  </si>
  <si>
    <t>Alykrie</t>
  </si>
  <si>
    <t>Anchor Point</t>
  </si>
  <si>
    <t>Anna Maria</t>
  </si>
  <si>
    <t>Annika Marie</t>
  </si>
  <si>
    <t>Antares</t>
  </si>
  <si>
    <t>Apalachee</t>
  </si>
  <si>
    <t>Aquila</t>
  </si>
  <si>
    <t>Arcturus</t>
  </si>
  <si>
    <t>Artemus</t>
  </si>
  <si>
    <t>Atlantis</t>
  </si>
  <si>
    <t>Auklet</t>
  </si>
  <si>
    <t>Avon (F1728)</t>
  </si>
  <si>
    <t>Avon (F1740)</t>
  </si>
  <si>
    <t>Avon (F1753)</t>
  </si>
  <si>
    <t>Avon (F1754)</t>
  </si>
  <si>
    <t>Avon (F1755)</t>
  </si>
  <si>
    <t>BJ Thomas</t>
  </si>
  <si>
    <t>Bat98467</t>
  </si>
  <si>
    <t>Bay Shark 21'</t>
  </si>
  <si>
    <t>Beau Rivage</t>
  </si>
  <si>
    <t>Bell M. Shimada</t>
  </si>
  <si>
    <t>Big Mel</t>
  </si>
  <si>
    <t>Big Valley</t>
  </si>
  <si>
    <t>BlackJack IV</t>
  </si>
  <si>
    <t>Blazing Seven</t>
  </si>
  <si>
    <t>Bold Horizon</t>
  </si>
  <si>
    <t>Bonavista II</t>
  </si>
  <si>
    <t>Boston Whaler</t>
  </si>
  <si>
    <t>Bristol Explorer</t>
  </si>
  <si>
    <t>Bristol Mariner</t>
  </si>
  <si>
    <t>CTS</t>
  </si>
  <si>
    <t>Cape Flattery</t>
  </si>
  <si>
    <t>Cape Horn</t>
  </si>
  <si>
    <t>Caretta</t>
  </si>
  <si>
    <t>Carolina Coast</t>
  </si>
  <si>
    <t>Cassandra Ann</t>
  </si>
  <si>
    <t>Copono Bay</t>
  </si>
  <si>
    <t>Coral Reef II</t>
  </si>
  <si>
    <t>Coral Sea</t>
  </si>
  <si>
    <t>Curlew</t>
  </si>
  <si>
    <t>DAWR 13'</t>
  </si>
  <si>
    <t xml:space="preserve">DAWR 15' </t>
  </si>
  <si>
    <t>DAWR 21'</t>
  </si>
  <si>
    <t>DFW 13'</t>
  </si>
  <si>
    <t>David Starr Jordan</t>
  </si>
  <si>
    <t>Daytona</t>
  </si>
  <si>
    <t>Defender</t>
  </si>
  <si>
    <t>Delaware II</t>
  </si>
  <si>
    <t>Don Christopher</t>
  </si>
  <si>
    <t>Double Barrel</t>
  </si>
  <si>
    <t>E.O.Wilson</t>
  </si>
  <si>
    <t xml:space="preserve">ESS Pursuit </t>
  </si>
  <si>
    <t>Eagle Eye II</t>
  </si>
  <si>
    <t xml:space="preserve">Elakha </t>
  </si>
  <si>
    <t>Endeavor</t>
  </si>
  <si>
    <t>Endurance</t>
  </si>
  <si>
    <t>Excalibur</t>
  </si>
  <si>
    <t>Fairweather</t>
  </si>
  <si>
    <t>Falkor</t>
  </si>
  <si>
    <t>Ferdinand R. Hassler</t>
  </si>
  <si>
    <t>Freedom Star</t>
  </si>
  <si>
    <t>Frosti</t>
  </si>
  <si>
    <t>Gandy</t>
  </si>
  <si>
    <t>Gladiator</t>
  </si>
  <si>
    <t>Gloria Michelle</t>
  </si>
  <si>
    <t>Gold Rush</t>
  </si>
  <si>
    <t>Gordon Gunter</t>
  </si>
  <si>
    <t>Gordon Sproul</t>
  </si>
  <si>
    <t>Great Pacific</t>
  </si>
  <si>
    <t>Gulf Search</t>
  </si>
  <si>
    <t>Gulfstream III</t>
  </si>
  <si>
    <t>HST</t>
  </si>
  <si>
    <t>Harold B.</t>
  </si>
  <si>
    <t>Harold Streeter</t>
  </si>
  <si>
    <t>Heather Lynn</t>
  </si>
  <si>
    <t>Henry B. Bigelow</t>
  </si>
  <si>
    <t>Hera</t>
  </si>
  <si>
    <t>Hihimanu</t>
  </si>
  <si>
    <t>Honua</t>
  </si>
  <si>
    <t>Hugh R. Sharp</t>
  </si>
  <si>
    <t>Huki Pono</t>
  </si>
  <si>
    <t>Ighty Max</t>
  </si>
  <si>
    <t>Imua</t>
  </si>
  <si>
    <t>Ipuk</t>
  </si>
  <si>
    <t xml:space="preserve">Iron House </t>
  </si>
  <si>
    <t>Island C</t>
  </si>
  <si>
    <t>John N. Cobb</t>
  </si>
  <si>
    <t>Kahana</t>
  </si>
  <si>
    <t xml:space="preserve">Karen Elizabeth </t>
  </si>
  <si>
    <t>Katy Mary</t>
  </si>
  <si>
    <t>Kilo Moana</t>
  </si>
  <si>
    <t>Kohola R 3606/11m Ambar</t>
  </si>
  <si>
    <t>Kokua Kai</t>
  </si>
  <si>
    <t>Kumu</t>
  </si>
  <si>
    <t>Kuna</t>
  </si>
  <si>
    <t>La Mer</t>
  </si>
  <si>
    <t>Lady Gundy</t>
  </si>
  <si>
    <t>Lady Law</t>
  </si>
  <si>
    <t>Lady Lisa</t>
  </si>
  <si>
    <t>Last Straw</t>
  </si>
  <si>
    <t>Liberty Star</t>
  </si>
  <si>
    <t>Lucky Strike</t>
  </si>
  <si>
    <t>Lumcon Pelican</t>
  </si>
  <si>
    <t>Manuma</t>
  </si>
  <si>
    <t>Marguerite</t>
  </si>
  <si>
    <t>Marie M</t>
  </si>
  <si>
    <t>Mary Elena</t>
  </si>
  <si>
    <t>Mary Elizabeth</t>
  </si>
  <si>
    <t>Mary K</t>
  </si>
  <si>
    <t>McArthur II</t>
  </si>
  <si>
    <t>Medeia</t>
  </si>
  <si>
    <t>Melville</t>
  </si>
  <si>
    <t>Metacomet</t>
  </si>
  <si>
    <t>Miller</t>
  </si>
  <si>
    <t>Miller Freeman</t>
  </si>
  <si>
    <t>Mini Max</t>
  </si>
  <si>
    <t>Mirage</t>
  </si>
  <si>
    <t>Miriam</t>
  </si>
  <si>
    <t>Miss Alyssa</t>
  </si>
  <si>
    <t>Miss Linda</t>
  </si>
  <si>
    <t>Miss Sue</t>
  </si>
  <si>
    <t>Moana Wave</t>
  </si>
  <si>
    <t>Mokarran (F2504)</t>
  </si>
  <si>
    <t>Moragh K</t>
  </si>
  <si>
    <t>Ms. Julie</t>
  </si>
  <si>
    <t>Muir Milach</t>
  </si>
  <si>
    <t>Mythos</t>
  </si>
  <si>
    <t>Nancy Foster</t>
  </si>
  <si>
    <t>Nathaniel Palmer</t>
  </si>
  <si>
    <t>New Horizon</t>
  </si>
  <si>
    <t>Noahs Ark</t>
  </si>
  <si>
    <t>Norseman</t>
  </si>
  <si>
    <t>Norseman II</t>
  </si>
  <si>
    <t>Northwest Explorer</t>
  </si>
  <si>
    <t>Nueces</t>
  </si>
  <si>
    <t>OLE 23'</t>
  </si>
  <si>
    <t>Ocean Explorer</t>
  </si>
  <si>
    <t>Ocean Masta</t>
  </si>
  <si>
    <t>Ocean Olympic</t>
  </si>
  <si>
    <t>Ocean Prowler</t>
  </si>
  <si>
    <t>Ocean Starr</t>
  </si>
  <si>
    <t>Okeanos Explorer</t>
  </si>
  <si>
    <t>Ono</t>
  </si>
  <si>
    <t>Orca Too</t>
  </si>
  <si>
    <t>Oregon II</t>
  </si>
  <si>
    <t>Oscar Dyson</t>
  </si>
  <si>
    <t>Outer Banks</t>
  </si>
  <si>
    <t>Outer Limits</t>
  </si>
  <si>
    <t>PIFG fishing boats</t>
  </si>
  <si>
    <t>PISCES</t>
  </si>
  <si>
    <t>Pacific Explorer</t>
  </si>
  <si>
    <t>Pacific Fisher</t>
  </si>
  <si>
    <t>Pacific Storm</t>
  </si>
  <si>
    <t>Palmetto</t>
  </si>
  <si>
    <t>Panga</t>
  </si>
  <si>
    <t>Pelican</t>
  </si>
  <si>
    <t>Piky</t>
  </si>
  <si>
    <t>Planet Dive 2</t>
  </si>
  <si>
    <t>Point Sur</t>
  </si>
  <si>
    <t>Polar 20'</t>
  </si>
  <si>
    <t>Pristis (F2116)</t>
  </si>
  <si>
    <t>Proline</t>
  </si>
  <si>
    <t>PropheSea</t>
  </si>
  <si>
    <t>Quest</t>
  </si>
  <si>
    <t>R/V Gloria Michelle</t>
  </si>
  <si>
    <t>R/V Ocean Starr</t>
  </si>
  <si>
    <t>RJ Kemp</t>
  </si>
  <si>
    <t>Radon 34'</t>
  </si>
  <si>
    <t>Rainier</t>
  </si>
  <si>
    <t>Raven</t>
  </si>
  <si>
    <t>Regulator</t>
  </si>
  <si>
    <t>Resolution</t>
  </si>
  <si>
    <t>Roger Revelle</t>
  </si>
  <si>
    <t>Rubber Duck</t>
  </si>
  <si>
    <t>Sabine Lake</t>
  </si>
  <si>
    <t>Safe Boat (F1907)</t>
  </si>
  <si>
    <t>Sally Ride</t>
  </si>
  <si>
    <t>Samson</t>
  </si>
  <si>
    <t>San Antonio Bay</t>
  </si>
  <si>
    <t>San Jacinto</t>
  </si>
  <si>
    <t>Savage</t>
  </si>
  <si>
    <t>Savannah</t>
  </si>
  <si>
    <t>Sea Hunt</t>
  </si>
  <si>
    <t>Sea Spinner</t>
  </si>
  <si>
    <t>Sea Storm</t>
  </si>
  <si>
    <t>Sea Wolf</t>
  </si>
  <si>
    <t>Sea dragon</t>
  </si>
  <si>
    <t>Seafisher</t>
  </si>
  <si>
    <t>Searcher</t>
  </si>
  <si>
    <t>Seaview</t>
  </si>
  <si>
    <t>Sedna</t>
  </si>
  <si>
    <t>Senior Dung</t>
  </si>
  <si>
    <t>Silver Bay</t>
  </si>
  <si>
    <t>Simple Man</t>
  </si>
  <si>
    <t>Snoopy</t>
  </si>
  <si>
    <t>Southern Horizon</t>
  </si>
  <si>
    <t>Southern Journey</t>
  </si>
  <si>
    <t>Spree</t>
  </si>
  <si>
    <t>Suncoaster</t>
  </si>
  <si>
    <t>Sundance</t>
  </si>
  <si>
    <t>Sunset Bay</t>
  </si>
  <si>
    <t>Tagata (F189)</t>
  </si>
  <si>
    <t>Temptation</t>
  </si>
  <si>
    <t>Ten27</t>
  </si>
  <si>
    <t>Tenacious II</t>
  </si>
  <si>
    <t>Thomas Jefferson</t>
  </si>
  <si>
    <t>Tiglax</t>
  </si>
  <si>
    <t>Tommy G. Thompson</t>
  </si>
  <si>
    <t>Tommy Munro</t>
  </si>
  <si>
    <t>Toronado</t>
  </si>
  <si>
    <t>Trinity Bay</t>
  </si>
  <si>
    <t>Tytan</t>
  </si>
  <si>
    <t>Ventura II</t>
  </si>
  <si>
    <t>Vesteraalen</t>
  </si>
  <si>
    <t>Wake Atoll Kayak</t>
  </si>
  <si>
    <t>Waters</t>
  </si>
  <si>
    <t>Wecoma</t>
  </si>
  <si>
    <t>Whaler 17'</t>
  </si>
  <si>
    <t>Williwaw</t>
  </si>
  <si>
    <t>YellowFin</t>
  </si>
  <si>
    <t>Yuzhmorgelogiya</t>
  </si>
  <si>
    <t>no name (F1761)</t>
  </si>
  <si>
    <t>no name (F1762)</t>
  </si>
  <si>
    <t>no name (F1763)</t>
  </si>
  <si>
    <t>no name (R3302)</t>
  </si>
  <si>
    <t>NOAA Vessel</t>
  </si>
  <si>
    <t>Non-NOAA Vessel</t>
  </si>
  <si>
    <t>DML</t>
  </si>
  <si>
    <t>NMFS Survey</t>
  </si>
  <si>
    <t>NMFS Partner Survey</t>
  </si>
  <si>
    <t>VESSEL_ID</t>
  </si>
  <si>
    <t>Standard Survey Name</t>
  </si>
  <si>
    <t>Science Center</t>
  </si>
  <si>
    <t>Survey Frequency</t>
  </si>
  <si>
    <t>Lobster Research &amp; Bottomfishing</t>
  </si>
  <si>
    <t>Could not retrieve this information from FINSS since data is only available for 2014 and later, these values were made up for testing purposes</t>
  </si>
  <si>
    <t>Retrieved this information manually from FINSS on 1/16/20 for testing purposes</t>
  </si>
  <si>
    <t>This was added manually, it was not retrieved from FINSS</t>
  </si>
  <si>
    <t>PLAT_TYPE_ID</t>
  </si>
  <si>
    <t>Cruise</t>
  </si>
  <si>
    <t>Survey Category</t>
  </si>
  <si>
    <t>Primary?</t>
  </si>
  <si>
    <t>Y</t>
  </si>
  <si>
    <t>N</t>
  </si>
  <si>
    <t>Species</t>
  </si>
  <si>
    <t>Species Category</t>
  </si>
  <si>
    <t>Leg</t>
  </si>
  <si>
    <t>Regional Ecosystems</t>
  </si>
  <si>
    <t>Gear</t>
  </si>
  <si>
    <t>Common Name</t>
  </si>
  <si>
    <t>Scientific Name</t>
  </si>
  <si>
    <t>Giant trevally</t>
  </si>
  <si>
    <t>Honeycomb toby</t>
  </si>
  <si>
    <t>Bluefin trevally</t>
  </si>
  <si>
    <t>False moorish idol</t>
  </si>
  <si>
    <t>Caranx ignobilis</t>
  </si>
  <si>
    <t>Canthigaster janthinoptera</t>
  </si>
  <si>
    <t>Caranx melampygus</t>
  </si>
  <si>
    <t>Heniochus diphreutes</t>
  </si>
  <si>
    <t>Acanthurus species</t>
  </si>
  <si>
    <t>Acanthurus sp</t>
  </si>
  <si>
    <t>Redmouth grouper</t>
  </si>
  <si>
    <t>Aethaloperca rogaa</t>
  </si>
  <si>
    <t>Roundjaw bonefish</t>
  </si>
  <si>
    <t>Albula glossodonta</t>
  </si>
  <si>
    <t>Hawaiian cleaner wrasse</t>
  </si>
  <si>
    <t>Labroides phthirophagus</t>
  </si>
  <si>
    <t>Black triggerfish</t>
  </si>
  <si>
    <t>Melichthys niger</t>
  </si>
  <si>
    <t>Redlip cleaner wrasse</t>
  </si>
  <si>
    <t>Labroides rubrolabiatus</t>
  </si>
  <si>
    <t>Yellowfin parrotfish</t>
  </si>
  <si>
    <t>Scarus flavipectoralis</t>
  </si>
  <si>
    <t>URL</t>
  </si>
  <si>
    <t>Contact Email</t>
  </si>
  <si>
    <t>test@test.com</t>
  </si>
  <si>
    <t>http://www.noaa.gov/testURL</t>
  </si>
  <si>
    <t>LEG_REGION_NOTES</t>
  </si>
  <si>
    <t>Survey Type</t>
  </si>
  <si>
    <t>GEAR_PRE_NAME</t>
  </si>
  <si>
    <t>GEAR_PRE_DESC</t>
  </si>
  <si>
    <t>Hawaii Bottomfish</t>
  </si>
  <si>
    <t>Hawaii Life History</t>
  </si>
  <si>
    <t>Main Hawaiian Island (MHI) Insular Bottomfish</t>
  </si>
  <si>
    <t>GEAR_PRE_OPT_NOTES</t>
  </si>
  <si>
    <t>GEAR_PRE_ID</t>
  </si>
  <si>
    <t>GEAR_ID</t>
  </si>
  <si>
    <t>Marine Debris Research and Removal</t>
  </si>
  <si>
    <t>Hawaiian Islands Cetacean and Ecosystem Assessment Survey (HICEAS)</t>
  </si>
  <si>
    <t>HICEAS</t>
  </si>
  <si>
    <t>HMSEAS Leg 1</t>
  </si>
  <si>
    <t>HMSEAS Leg 2</t>
  </si>
  <si>
    <t>Hawaiian Monk Seal Enhancement and Survey Cruise (HMSEAS) Leg 1 (pulled info from FINSS for SE-19-03)</t>
  </si>
  <si>
    <t>Hawaiian Monk Seal Enhancement and Survey Cruise (HMSEAS) Leg 2 (pulled info from FINSS for SE-19-05)</t>
  </si>
  <si>
    <t>REG_ECO_PRE_NAME</t>
  </si>
  <si>
    <t>REG_ECO_PRE_DESC</t>
  </si>
  <si>
    <t>Pacific Islands</t>
  </si>
  <si>
    <t>Pacific Islands Ecosystem</t>
  </si>
  <si>
    <t>REG_ECO_PRE_ID</t>
  </si>
  <si>
    <t>REG_ECOSYSTEM_ID</t>
  </si>
  <si>
    <t>REG_ECO_PRE_OPT_NOTES</t>
  </si>
  <si>
    <t>REGION_PRE_NAME</t>
  </si>
  <si>
    <t>REGION_PRE_DESC</t>
  </si>
  <si>
    <t>Transit to Marianas with survey of Wake Island</t>
  </si>
  <si>
    <t>Transit to America Samoa including PRIA surveys</t>
  </si>
  <si>
    <t>MHI and PRIA</t>
  </si>
  <si>
    <t>NWHI and PRIA</t>
  </si>
  <si>
    <t>MHI and NWHI</t>
  </si>
  <si>
    <t>Surveys of the Main Hawaiian Islands and PRIA</t>
  </si>
  <si>
    <t>Surveys of the Northwestern Hawaiian Islands and PRIA</t>
  </si>
  <si>
    <t>Surveys of the Main Hawaiian Islands and Northwestern Hawaiian Islands</t>
  </si>
  <si>
    <t>REGION_PRE_ID</t>
  </si>
  <si>
    <t>REGION_PRE_OPT_NOTES</t>
  </si>
  <si>
    <t>AMSM and PRIA</t>
  </si>
  <si>
    <t>CNMI and PRIA</t>
  </si>
  <si>
    <t>SVY_CAT_PRE_NAME</t>
  </si>
  <si>
    <t>SVY_CAT_PRE_DESC</t>
  </si>
  <si>
    <t>SVY_CAT_PRE_ID</t>
  </si>
  <si>
    <t>SVY_CAT_ID</t>
  </si>
  <si>
    <t>SVY_CAT_PRE_OPT_NOTES</t>
  </si>
  <si>
    <t>SVY_CAT_PRIMARY_YN</t>
  </si>
  <si>
    <t>Bottomfish Primary Survey Category</t>
  </si>
  <si>
    <t>PSD Primary Survey Category</t>
  </si>
  <si>
    <t>PSD</t>
  </si>
  <si>
    <t>RAMP</t>
  </si>
  <si>
    <t xml:space="preserve">Reef Assessment and Monitoring Program </t>
  </si>
  <si>
    <t>Fisheries Oceanography - Pelagic Ecosystem Characterization</t>
  </si>
  <si>
    <t>PIFSC Secondary Survey Category</t>
  </si>
  <si>
    <t>Fisheries Research Primary Survey Category</t>
  </si>
  <si>
    <t>MMPA_PRE_NAME</t>
  </si>
  <si>
    <t>MMPA_PRE_DESC</t>
  </si>
  <si>
    <t>IEA</t>
  </si>
  <si>
    <t>Integrated Ecosystem Assessment</t>
  </si>
  <si>
    <t>MMPA_PRE_ID</t>
  </si>
  <si>
    <t>TGT_SPP_MMPA_ID</t>
  </si>
  <si>
    <t>MMPA_PRE_OPT_NOTES</t>
  </si>
  <si>
    <t>HMSEAS</t>
  </si>
  <si>
    <t>Hawaiian Monk Seal Enhancement and Survey Cruise</t>
  </si>
  <si>
    <t>ESA_PRE_NAME</t>
  </si>
  <si>
    <t>ESA_PRE_DESC</t>
  </si>
  <si>
    <t>ESA_PRE_ID</t>
  </si>
  <si>
    <t>TGT_SPP_ESA_ID</t>
  </si>
  <si>
    <t>ESA_PRE_OPT_NOTES</t>
  </si>
  <si>
    <t>Marine Turtle Population Assessment Survey</t>
  </si>
  <si>
    <t>Marine Turtles</t>
  </si>
  <si>
    <t>green turtle - all other areas except Florida &amp; Mexico's Pacific coast breeding colonies</t>
  </si>
  <si>
    <t>FSSI_PRE_NAME</t>
  </si>
  <si>
    <t>FSSI_PRE_DESC</t>
  </si>
  <si>
    <t>FSSI_PRE_ID</t>
  </si>
  <si>
    <t>TGT_SPP_FSSI_ID</t>
  </si>
  <si>
    <t>FSSI_PRE_OPT_NOTES</t>
  </si>
  <si>
    <t>Insular Bottomfish Survey</t>
  </si>
  <si>
    <t>Hawaiian Islands: Technology for the Ecology of Cetacean</t>
  </si>
  <si>
    <t>HI-TEC</t>
  </si>
  <si>
    <t>Life History</t>
  </si>
  <si>
    <t>Debris Cleanup</t>
  </si>
  <si>
    <t>MARAMP</t>
  </si>
  <si>
    <t>Marianas Reef Assessment and Monitoring Program (MARAMP)</t>
  </si>
  <si>
    <t>EXP_SPP_CAT_ID</t>
  </si>
  <si>
    <t>PIFSC - Hawaiian Islands Cetacean and Ecosystem Assessment Survey</t>
  </si>
  <si>
    <t>MACS</t>
  </si>
  <si>
    <t>SPP_CAT_PRE_NAME</t>
  </si>
  <si>
    <t>SPP_CAT_PRE_DESC</t>
  </si>
  <si>
    <t>SPP_CAT_PRE_OPT_NOTES</t>
  </si>
  <si>
    <t>SPP_CAT_PRE_ID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</si>
</sst>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color rgb="FF000000"/>
      <name val="Arial"/>
      <family val="2"/>
    </font>
    <font>
      <sz val="9"/>
      <color indexed="81"/>
      <name val="Tahoma"/>
      <charset val="1"/>
    </font>
    <font>
      <b/>
      <sz val="9"/>
      <color indexed="81"/>
      <name val="Tahoma"/>
      <charset val="1"/>
    </font>
    <font>
      <u/>
      <sz val="11"/>
      <color theme="1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3">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wrapText="1"/>
    </xf>
    <xf numFmtId="0" fontId="0" fillId="3" borderId="0" xfId="0" applyFill="1"/>
    <xf numFmtId="0" fontId="0" fillId="3" borderId="0" xfId="0" quotePrefix="1" applyFill="1"/>
    <xf numFmtId="14" fontId="0" fillId="3" borderId="0" xfId="0" quotePrefix="1" applyNumberFormat="1" applyFill="1"/>
    <xf numFmtId="14" fontId="0" fillId="0" borderId="0" xfId="0" quotePrefix="1" applyNumberFormat="1"/>
    <xf numFmtId="0" fontId="0" fillId="0" borderId="0" xfId="0" applyFill="1"/>
    <xf numFmtId="0" fontId="0" fillId="0" borderId="0" xfId="0" applyAlignment="1"/>
    <xf numFmtId="0" fontId="5" fillId="0" borderId="0" xfId="1"/>
    <xf numFmtId="0" fontId="0" fillId="0" borderId="0" xfId="0"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mailto:test@test.com" TargetMode="External"/><Relationship Id="rId7" Type="http://schemas.openxmlformats.org/officeDocument/2006/relationships/printerSettings" Target="../printerSettings/printerSettings1.bin"/><Relationship Id="rId2" Type="http://schemas.openxmlformats.org/officeDocument/2006/relationships/hyperlink" Target="mailto:test@test.com" TargetMode="External"/><Relationship Id="rId1" Type="http://schemas.openxmlformats.org/officeDocument/2006/relationships/hyperlink" Target="mailto:test@test.com" TargetMode="External"/><Relationship Id="rId6" Type="http://schemas.openxmlformats.org/officeDocument/2006/relationships/hyperlink" Target="http://www.noaa.gov/testURL" TargetMode="External"/><Relationship Id="rId5" Type="http://schemas.openxmlformats.org/officeDocument/2006/relationships/hyperlink" Target="http://www.noaa.gov/testURL" TargetMode="External"/><Relationship Id="rId4" Type="http://schemas.openxmlformats.org/officeDocument/2006/relationships/hyperlink" Target="http://www.noaa.gov/testURL" TargetMode="External"/></Relationships>
</file>

<file path=xl/worksheets/_rels/sheet2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5" x14ac:dyDescent="0.25"/>
  <cols>
    <col min="1" max="1" width="19.42578125" bestFit="1" customWidth="1"/>
    <col min="2" max="2" width="63.28515625" bestFit="1" customWidth="1"/>
  </cols>
  <sheetData>
    <row r="1" spans="1:2" x14ac:dyDescent="0.25">
      <c r="A1" s="1" t="s">
        <v>1</v>
      </c>
      <c r="B1" s="1" t="s">
        <v>340</v>
      </c>
    </row>
    <row r="2" spans="1:2" x14ac:dyDescent="0.25">
      <c r="A2" t="s">
        <v>341</v>
      </c>
      <c r="B2" t="str">
        <f>CONCATENATE("insert into ccd_vessels (vessel_name) values ('", SUBSTITUTE(A2, "'", "''"), "');")</f>
        <v>insert into ccd_vessels (vessel_name) values ('Reuben Lasker');</v>
      </c>
    </row>
    <row r="3" spans="1:2" x14ac:dyDescent="0.25">
      <c r="A3" t="s">
        <v>33</v>
      </c>
      <c r="B3" t="str">
        <f t="shared" ref="B3:B5" si="0">CONCATENATE("insert into ccd_vessels (vessel_name) values ('", SUBSTITUTE(A3, "'", "''"), "');")</f>
        <v>insert into ccd_vessels (vessel_name) values ('Oscar Elton Sette');</v>
      </c>
    </row>
    <row r="4" spans="1:2" x14ac:dyDescent="0.25">
      <c r="A4" t="s">
        <v>79</v>
      </c>
      <c r="B4" t="str">
        <f t="shared" si="0"/>
        <v>insert into ccd_vessels (vessel_name) values ('Townsend Cromwell');</v>
      </c>
    </row>
    <row r="5" spans="1:2" x14ac:dyDescent="0.25">
      <c r="A5" t="s">
        <v>4</v>
      </c>
      <c r="B5" t="str">
        <f t="shared" si="0"/>
        <v>insert into ccd_vessels (vessel_name) values ('Hi''ialakai');</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 sqref="E2:E7"/>
    </sheetView>
  </sheetViews>
  <sheetFormatPr defaultRowHeight="15" x14ac:dyDescent="0.25"/>
  <cols>
    <col min="1" max="2" width="25.5703125" customWidth="1"/>
    <col min="3" max="3" width="69.42578125" customWidth="1"/>
    <col min="4" max="5" width="25.5703125" customWidth="1"/>
  </cols>
  <sheetData>
    <row r="1" spans="1:5" x14ac:dyDescent="0.25">
      <c r="A1" t="s">
        <v>157</v>
      </c>
      <c r="B1" t="s">
        <v>158</v>
      </c>
      <c r="C1" t="s">
        <v>159</v>
      </c>
      <c r="D1" t="s">
        <v>160</v>
      </c>
      <c r="E1" t="s">
        <v>109</v>
      </c>
    </row>
    <row r="2" spans="1:5" x14ac:dyDescent="0.25">
      <c r="A2" t="s">
        <v>166</v>
      </c>
      <c r="B2" t="s">
        <v>169</v>
      </c>
      <c r="C2" s="4" t="s">
        <v>177</v>
      </c>
      <c r="D2" t="s">
        <v>176</v>
      </c>
      <c r="E2" t="str">
        <f>CONCATENATE("insert into ccd_data_set_status (", A$1, ", ", B$1, ", ", C$1, ", ", D$1, ") values ('", SUBSTITUTE(A2, "'", "''"), "', '", SUBSTITUTE(B2, "'", "''"), "', '", C2, "', '", D2, "');")</f>
        <v>insert into ccd_data_set_status (STATUS_CODE, STATUS_NAME, STATUS_DESC, STATUS_COLOR) values ('COL', 'Data Collection', 'Data is being collected', '#e76e3c');</v>
      </c>
    </row>
    <row r="3" spans="1:5" x14ac:dyDescent="0.25">
      <c r="A3" t="s">
        <v>167</v>
      </c>
      <c r="B3" t="s">
        <v>170</v>
      </c>
      <c r="C3" s="4" t="s">
        <v>178</v>
      </c>
      <c r="D3" t="s">
        <v>175</v>
      </c>
      <c r="E3" t="str">
        <f t="shared" ref="E3:E7" si="0">CONCATENATE("insert into ccd_data_set_status (", A$1, ", ", B$1, ", ", C$1, ", ", D$1, ") values ('", SUBSTITUTE(A3, "'", "''"), "', '", SUBSTITUTE(B3, "'", "''"), "', '", C3, "', '", D3, "');")</f>
        <v>insert into ccd_data_set_status (STATUS_CODE, STATUS_NAME, STATUS_DESC, STATUS_COLOR) values ('PR', 'Data Processing', 'Data has been collected and the data is currently being processed', '#4b6a88');</v>
      </c>
    </row>
    <row r="4" spans="1:5" ht="30" x14ac:dyDescent="0.25">
      <c r="A4" t="s">
        <v>179</v>
      </c>
      <c r="B4" t="s">
        <v>180</v>
      </c>
      <c r="C4" s="4" t="s">
        <v>181</v>
      </c>
      <c r="D4" t="s">
        <v>174</v>
      </c>
      <c r="E4" t="str">
        <f t="shared" si="0"/>
        <v>insert into ccd_data_set_status (STATUS_CODE, STATUS_NAME, STATUS_DESC, STATUS_COLOR) values ('QC', 'Quality Control', 'Data has been processed and data quality control is currently being evaluated and issues are being resolved and/or annotated', '#0000e0');</v>
      </c>
    </row>
    <row r="5" spans="1:5" x14ac:dyDescent="0.25">
      <c r="A5" t="s">
        <v>163</v>
      </c>
      <c r="B5" t="s">
        <v>162</v>
      </c>
      <c r="C5" s="4" t="s">
        <v>182</v>
      </c>
      <c r="D5" t="s">
        <v>173</v>
      </c>
      <c r="E5" t="str">
        <f t="shared" si="0"/>
        <v>insert into ccd_data_set_status (STATUS_CODE, STATUS_NAME, STATUS_DESC, STATUS_COLOR) values ('IA', 'Internally Accessible', 'Data has been quality controlled and it is currently internally accessible', '#1e90ff');</v>
      </c>
    </row>
    <row r="6" spans="1:5" x14ac:dyDescent="0.25">
      <c r="A6" t="s">
        <v>164</v>
      </c>
      <c r="B6" t="s">
        <v>161</v>
      </c>
      <c r="C6" s="4" t="s">
        <v>183</v>
      </c>
      <c r="D6" t="s">
        <v>172</v>
      </c>
      <c r="E6" t="str">
        <f t="shared" si="0"/>
        <v>insert into ccd_data_set_status (STATUS_CODE, STATUS_NAME, STATUS_DESC, STATUS_COLOR) values ('PA', 'Publicly Accessible', 'Data has been quality controlled and it is currently publicly accessible', '#005555');</v>
      </c>
    </row>
    <row r="7" spans="1:5" x14ac:dyDescent="0.25">
      <c r="A7" t="s">
        <v>165</v>
      </c>
      <c r="B7" t="s">
        <v>168</v>
      </c>
      <c r="C7" s="4" t="s">
        <v>184</v>
      </c>
      <c r="D7" t="s">
        <v>171</v>
      </c>
      <c r="E7" t="str">
        <f t="shared" si="0"/>
        <v>insert into ccd_data_set_status (STATUS_CODE, STATUS_NAME, STATUS_DESC, STATUS_COLOR) values ('ARCH', 'Archived', 'Data has been quality controlled and it is currently archived', '#00aa00');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2" sqref="C2:C8"/>
    </sheetView>
  </sheetViews>
  <sheetFormatPr defaultRowHeight="15" x14ac:dyDescent="0.25"/>
  <cols>
    <col min="1" max="1" width="2.85546875" bestFit="1" customWidth="1"/>
    <col min="2" max="2" width="63" bestFit="1" customWidth="1"/>
    <col min="3" max="3" width="4.85546875" bestFit="1" customWidth="1"/>
  </cols>
  <sheetData>
    <row r="1" spans="1:3" x14ac:dyDescent="0.25">
      <c r="A1" t="s">
        <v>431</v>
      </c>
      <c r="B1" t="s">
        <v>432</v>
      </c>
      <c r="C1" t="s">
        <v>1714</v>
      </c>
    </row>
    <row r="2" spans="1:3" x14ac:dyDescent="0.25">
      <c r="A2">
        <v>3</v>
      </c>
      <c r="B2" t="s">
        <v>1048</v>
      </c>
      <c r="C2" t="str">
        <f>CONCATENATE("INSERT INTO CCD_PLAT_TYPES (PLAT_TYPE_NAME, FINSS_ID) VALUES ('", SUBSTITUTE(B2, "'", "''"), "', ", A2, ");")</f>
        <v>INSERT INTO CCD_PLAT_TYPES (PLAT_TYPE_NAME, FINSS_ID) VALUES ('Chartered Vessel', 3);</v>
      </c>
    </row>
    <row r="3" spans="1:3" x14ac:dyDescent="0.25">
      <c r="A3">
        <v>5</v>
      </c>
      <c r="B3" t="s">
        <v>1049</v>
      </c>
      <c r="C3" t="str">
        <f t="shared" ref="C3:C8" si="0">CONCATENATE("INSERT INTO CCD_PLAT_TYPES (PLAT_TYPE_NAME, FINSS_ID) VALUES ('", SUBSTITUTE(B3, "'", "''"), "', ", A3, ");")</f>
        <v>INSERT INTO CCD_PLAT_TYPES (PLAT_TYPE_NAME, FINSS_ID) VALUES ('Fishery Survey Vessel (FSV)', 5);</v>
      </c>
    </row>
    <row r="4" spans="1:3" x14ac:dyDescent="0.25">
      <c r="A4">
        <v>2</v>
      </c>
      <c r="B4" t="s">
        <v>1050</v>
      </c>
      <c r="C4" t="str">
        <f t="shared" si="0"/>
        <v>INSERT INTO CCD_PLAT_TYPES (PLAT_TYPE_NAME, FINSS_ID) VALUES ('Hydrographic RV', 2);</v>
      </c>
    </row>
    <row r="5" spans="1:3" x14ac:dyDescent="0.25">
      <c r="A5">
        <v>4</v>
      </c>
      <c r="B5" t="s">
        <v>1051</v>
      </c>
      <c r="C5" t="str">
        <f t="shared" si="0"/>
        <v>INSERT INTO CCD_PLAT_TYPES (PLAT_TYPE_NAME, FINSS_ID) VALUES ('Oceanographic RV', 4);</v>
      </c>
    </row>
    <row r="6" spans="1:3" x14ac:dyDescent="0.25">
      <c r="A6">
        <v>7</v>
      </c>
      <c r="B6" t="s">
        <v>1052</v>
      </c>
      <c r="C6" t="str">
        <f t="shared" si="0"/>
        <v>INSERT INTO CCD_PLAT_TYPES (PLAT_TYPE_NAME, FINSS_ID) VALUES ('Program Small Boat (i.e. NMFS science center owned small boat)', 7);</v>
      </c>
    </row>
    <row r="7" spans="1:3" x14ac:dyDescent="0.25">
      <c r="A7">
        <v>1</v>
      </c>
      <c r="B7" t="s">
        <v>1053</v>
      </c>
      <c r="C7" t="str">
        <f t="shared" si="0"/>
        <v>INSERT INTO CCD_PLAT_TYPES (PLAT_TYPE_NAME, FINSS_ID) VALUES ('State Owned Boat', 1);</v>
      </c>
    </row>
    <row r="8" spans="1:3" x14ac:dyDescent="0.25">
      <c r="A8">
        <v>6</v>
      </c>
      <c r="B8" t="s">
        <v>1054</v>
      </c>
      <c r="C8" t="str">
        <f t="shared" si="0"/>
        <v>INSERT INTO CCD_PLAT_TYPES (PLAT_TYPE_NAME, FINSS_ID) VALUES ('UNOLS (University National Oceanographic Laboratory System) Fleet', 6);</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2" sqref="C2:C8"/>
    </sheetView>
  </sheetViews>
  <sheetFormatPr defaultRowHeight="15" x14ac:dyDescent="0.25"/>
  <sheetData>
    <row r="1" spans="1:3" x14ac:dyDescent="0.25">
      <c r="A1" t="s">
        <v>431</v>
      </c>
      <c r="B1" t="s">
        <v>432</v>
      </c>
      <c r="C1" t="s">
        <v>1714</v>
      </c>
    </row>
    <row r="2" spans="1:3" x14ac:dyDescent="0.25">
      <c r="A2" t="s">
        <v>1055</v>
      </c>
      <c r="B2" t="s">
        <v>1055</v>
      </c>
      <c r="C2" t="str">
        <f>CONCATENATE("INSERT INTO CCD_SCI_CENTERS (SCI_CENTER_NAME) VALUES ('", SUBSTITUTE(B2, "'", "''"), "');")</f>
        <v>INSERT INTO CCD_SCI_CENTERS (SCI_CENTER_NAME) VALUES ('AFSC');</v>
      </c>
    </row>
    <row r="3" spans="1:3" x14ac:dyDescent="0.25">
      <c r="A3" t="s">
        <v>1056</v>
      </c>
      <c r="B3" t="s">
        <v>1056</v>
      </c>
      <c r="C3" t="str">
        <f t="shared" ref="C3:C8" si="0">CONCATENATE("INSERT INTO CCD_SCI_CENTERS (SCI_CENTER_NAME) VALUES ('", SUBSTITUTE(B3, "'", "''"), "');")</f>
        <v>INSERT INTO CCD_SCI_CENTERS (SCI_CENTER_NAME) VALUES ('NEFSC');</v>
      </c>
    </row>
    <row r="4" spans="1:3" x14ac:dyDescent="0.25">
      <c r="A4" t="s">
        <v>1057</v>
      </c>
      <c r="B4" t="s">
        <v>1057</v>
      </c>
      <c r="C4" t="str">
        <f t="shared" si="0"/>
        <v>INSERT INTO CCD_SCI_CENTERS (SCI_CENTER_NAME) VALUES ('NWFSC');</v>
      </c>
    </row>
    <row r="5" spans="1:3" x14ac:dyDescent="0.25">
      <c r="A5" t="s">
        <v>1058</v>
      </c>
      <c r="B5" t="s">
        <v>1058</v>
      </c>
      <c r="C5" t="str">
        <f t="shared" si="0"/>
        <v>INSERT INTO CCD_SCI_CENTERS (SCI_CENTER_NAME) VALUES ('PIFSC');</v>
      </c>
    </row>
    <row r="6" spans="1:3" x14ac:dyDescent="0.25">
      <c r="A6" t="s">
        <v>1059</v>
      </c>
      <c r="B6" t="s">
        <v>1059</v>
      </c>
      <c r="C6" t="str">
        <f t="shared" si="0"/>
        <v>INSERT INTO CCD_SCI_CENTERS (SCI_CENTER_NAME) VALUES ('SEFSC');</v>
      </c>
    </row>
    <row r="7" spans="1:3" x14ac:dyDescent="0.25">
      <c r="A7" t="s">
        <v>1060</v>
      </c>
      <c r="B7" t="s">
        <v>1060</v>
      </c>
      <c r="C7" t="str">
        <f t="shared" si="0"/>
        <v>INSERT INTO CCD_SCI_CENTERS (SCI_CENTER_NAME) VALUES ('ST');</v>
      </c>
    </row>
    <row r="8" spans="1:3" x14ac:dyDescent="0.25">
      <c r="A8" t="s">
        <v>1061</v>
      </c>
      <c r="B8" t="s">
        <v>1061</v>
      </c>
      <c r="C8" t="str">
        <f t="shared" si="0"/>
        <v>INSERT INTO CCD_SCI_CENTERS (SCI_CENTER_NAME) VALUES ('SWFSC');</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B11" sqref="B11"/>
    </sheetView>
  </sheetViews>
  <sheetFormatPr defaultRowHeight="15" x14ac:dyDescent="0.25"/>
  <cols>
    <col min="2" max="2" width="33.5703125" customWidth="1"/>
  </cols>
  <sheetData>
    <row r="1" spans="1:3" x14ac:dyDescent="0.25">
      <c r="A1" t="s">
        <v>431</v>
      </c>
      <c r="B1" t="s">
        <v>432</v>
      </c>
      <c r="C1" t="s">
        <v>1714</v>
      </c>
    </row>
    <row r="2" spans="1:3" x14ac:dyDescent="0.25">
      <c r="A2">
        <v>1</v>
      </c>
      <c r="B2" t="s">
        <v>1021</v>
      </c>
      <c r="C2" t="str">
        <f>CONCATENATE("INSERT INTO CCD_REG_ECOSYSTEMS (REG_ECOSYSTEM_NAME, FINSS_ID) VALUES ('", SUBSTITUTE(B2, "'", "''"), "', ", A2, ");")</f>
        <v>INSERT INTO CCD_REG_ECOSYSTEMS (REG_ECOSYSTEM_NAME, FINSS_ID) VALUES ('Alaska Ecosystem Complex', 1);</v>
      </c>
    </row>
    <row r="3" spans="1:3" x14ac:dyDescent="0.25">
      <c r="A3">
        <v>2</v>
      </c>
      <c r="B3" t="s">
        <v>1022</v>
      </c>
      <c r="C3" t="str">
        <f t="shared" ref="C3:C12" si="0">CONCATENATE("INSERT INTO CCD_REG_ECOSYSTEMS (REG_ECOSYSTEM_NAME, FINSS_ID) VALUES ('", SUBSTITUTE(B3, "'", "''"), "', ", A3, ");")</f>
        <v>INSERT INTO CCD_REG_ECOSYSTEMS (REG_ECOSYSTEM_NAME, FINSS_ID) VALUES ('Antarctica', 2);</v>
      </c>
    </row>
    <row r="4" spans="1:3" x14ac:dyDescent="0.25">
      <c r="A4">
        <v>8</v>
      </c>
      <c r="B4" t="s">
        <v>1023</v>
      </c>
      <c r="C4" t="str">
        <f t="shared" si="0"/>
        <v>INSERT INTO CCD_REG_ECOSYSTEMS (REG_ECOSYSTEM_NAME, FINSS_ID) VALUES ('California Current', 8);</v>
      </c>
    </row>
    <row r="5" spans="1:3" x14ac:dyDescent="0.25">
      <c r="A5">
        <v>9</v>
      </c>
      <c r="B5" t="s">
        <v>1024</v>
      </c>
      <c r="C5" t="str">
        <f t="shared" si="0"/>
        <v>INSERT INTO CCD_REG_ECOSYSTEMS (REG_ECOSYSTEM_NAME, FINSS_ID) VALUES ('Caribbean Sea', 9);</v>
      </c>
    </row>
    <row r="6" spans="1:3" x14ac:dyDescent="0.25">
      <c r="A6">
        <v>10</v>
      </c>
      <c r="B6" t="s">
        <v>1025</v>
      </c>
      <c r="C6" t="str">
        <f t="shared" si="0"/>
        <v>INSERT INTO CCD_REG_ECOSYSTEMS (REG_ECOSYSTEM_NAME, FINSS_ID) VALUES ('Eastern Tropical Pacific', 10);</v>
      </c>
    </row>
    <row r="7" spans="1:3" x14ac:dyDescent="0.25">
      <c r="A7">
        <v>5</v>
      </c>
      <c r="B7" t="s">
        <v>1026</v>
      </c>
      <c r="C7" t="str">
        <f t="shared" si="0"/>
        <v>INSERT INTO CCD_REG_ECOSYSTEMS (REG_ECOSYSTEM_NAME, FINSS_ID) VALUES ('Great Lakes', 5);</v>
      </c>
    </row>
    <row r="8" spans="1:3" x14ac:dyDescent="0.25">
      <c r="A8">
        <v>11</v>
      </c>
      <c r="B8" t="s">
        <v>1027</v>
      </c>
      <c r="C8" t="str">
        <f t="shared" si="0"/>
        <v>INSERT INTO CCD_REG_ECOSYSTEMS (REG_ECOSYSTEM_NAME, FINSS_ID) VALUES ('Gulf of California', 11);</v>
      </c>
    </row>
    <row r="9" spans="1:3" x14ac:dyDescent="0.25">
      <c r="A9">
        <v>6</v>
      </c>
      <c r="B9" t="s">
        <v>1028</v>
      </c>
      <c r="C9" t="str">
        <f t="shared" si="0"/>
        <v>INSERT INTO CCD_REG_ECOSYSTEMS (REG_ECOSYSTEM_NAME, FINSS_ID) VALUES ('Gulf of Mexico', 6);</v>
      </c>
    </row>
    <row r="10" spans="1:3" x14ac:dyDescent="0.25">
      <c r="A10">
        <v>3</v>
      </c>
      <c r="B10" t="s">
        <v>1029</v>
      </c>
      <c r="C10" t="str">
        <f t="shared" si="0"/>
        <v>INSERT INTO CCD_REG_ECOSYSTEMS (REG_ECOSYSTEM_NAME, FINSS_ID) VALUES ('Northeast Shelf', 3);</v>
      </c>
    </row>
    <row r="11" spans="1:3" x14ac:dyDescent="0.25">
      <c r="A11">
        <v>4</v>
      </c>
      <c r="B11" t="s">
        <v>1030</v>
      </c>
      <c r="C11" t="str">
        <f t="shared" si="0"/>
        <v>INSERT INTO CCD_REG_ECOSYSTEMS (REG_ECOSYSTEM_NAME, FINSS_ID) VALUES ('Pacific Islands Ecosystem Complex', 4);</v>
      </c>
    </row>
    <row r="12" spans="1:3" x14ac:dyDescent="0.25">
      <c r="A12">
        <v>7</v>
      </c>
      <c r="B12" t="s">
        <v>1031</v>
      </c>
      <c r="C12" t="str">
        <f t="shared" si="0"/>
        <v>INSERT INTO CCD_REG_ECOSYSTEMS (REG_ECOSYSTEM_NAME, FINSS_ID) VALUES ('Southeast Shelf', 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
  <sheetViews>
    <sheetView topLeftCell="A47" workbookViewId="0">
      <selection activeCell="C2" sqref="C2:C104"/>
    </sheetView>
  </sheetViews>
  <sheetFormatPr defaultRowHeight="15" x14ac:dyDescent="0.25"/>
  <cols>
    <col min="2" max="2" width="59.7109375" bestFit="1" customWidth="1"/>
  </cols>
  <sheetData>
    <row r="1" spans="1:3" x14ac:dyDescent="0.25">
      <c r="A1" t="s">
        <v>431</v>
      </c>
      <c r="B1" t="s">
        <v>432</v>
      </c>
      <c r="C1" t="s">
        <v>1714</v>
      </c>
    </row>
    <row r="2" spans="1:3" x14ac:dyDescent="0.25">
      <c r="A2">
        <v>140</v>
      </c>
      <c r="B2" t="s">
        <v>735</v>
      </c>
      <c r="C2" t="str">
        <f>CONCATENATE("INSERT INTO CCD_GEAR (GEAR_NAME, FINSS_ID) VALUES ('", SUBSTITUTE(B2, "'", "''"), "', ", A2, ");")</f>
        <v>INSERT INTO CCD_GEAR (GEAR_NAME, FINSS_ID) VALUES ('3 Bridle 4 Seam', 140);</v>
      </c>
    </row>
    <row r="3" spans="1:3" x14ac:dyDescent="0.25">
      <c r="A3">
        <v>142</v>
      </c>
      <c r="B3" t="s">
        <v>736</v>
      </c>
      <c r="C3" t="str">
        <f t="shared" ref="C3:C66" si="0">CONCATENATE("INSERT INTO CCD_GEAR (GEAR_NAME, FINSS_ID) VALUES ('", SUBSTITUTE(B3, "'", "''"), "', ", A3, ");")</f>
        <v>INSERT INTO CCD_GEAR (GEAR_NAME, FINSS_ID) VALUES ('3 Bridle 4 Seam: Flat Sweep', 142);</v>
      </c>
    </row>
    <row r="4" spans="1:3" x14ac:dyDescent="0.25">
      <c r="A4">
        <v>141</v>
      </c>
      <c r="B4" t="s">
        <v>737</v>
      </c>
      <c r="C4" t="str">
        <f t="shared" si="0"/>
        <v>INSERT INTO CCD_GEAR (GEAR_NAME, FINSS_ID) VALUES ('3 Bridle 4 Seam: Rockhopper Sweep', 141);</v>
      </c>
    </row>
    <row r="5" spans="1:3" x14ac:dyDescent="0.25">
      <c r="A5">
        <v>47</v>
      </c>
      <c r="B5" t="s">
        <v>738</v>
      </c>
      <c r="C5" t="str">
        <f t="shared" si="0"/>
        <v>INSERT INTO CCD_GEAR (GEAR_NAME, FINSS_ID) VALUES ('36 Yankee Trawl', 47);</v>
      </c>
    </row>
    <row r="6" spans="1:3" x14ac:dyDescent="0.25">
      <c r="A6">
        <v>1</v>
      </c>
      <c r="B6" t="s">
        <v>739</v>
      </c>
      <c r="C6" t="str">
        <f t="shared" si="0"/>
        <v>INSERT INTO CCD_GEAR (GEAR_NAME, FINSS_ID) VALUES ('Acoustic Backscatter', 1);</v>
      </c>
    </row>
    <row r="7" spans="1:3" x14ac:dyDescent="0.25">
      <c r="A7">
        <v>105</v>
      </c>
      <c r="B7" t="s">
        <v>740</v>
      </c>
      <c r="C7" t="str">
        <f t="shared" si="0"/>
        <v>INSERT INTO CCD_GEAR (GEAR_NAME, FINSS_ID) VALUES ('Acoustic Recorders', 105);</v>
      </c>
    </row>
    <row r="8" spans="1:3" x14ac:dyDescent="0.25">
      <c r="A8">
        <v>48</v>
      </c>
      <c r="B8" t="s">
        <v>741</v>
      </c>
      <c r="C8" t="str">
        <f t="shared" si="0"/>
        <v>INSERT INTO CCD_GEAR (GEAR_NAME, FINSS_ID) VALUES ('ADCP', 48);</v>
      </c>
    </row>
    <row r="9" spans="1:3" x14ac:dyDescent="0.25">
      <c r="A9">
        <v>204</v>
      </c>
      <c r="B9" t="s">
        <v>742</v>
      </c>
      <c r="C9" t="str">
        <f t="shared" si="0"/>
        <v>INSERT INTO CCD_GEAR (GEAR_NAME, FINSS_ID) VALUES ('Aluetian Wing Trawl', 204);</v>
      </c>
    </row>
    <row r="10" spans="1:3" x14ac:dyDescent="0.25">
      <c r="A10">
        <v>49</v>
      </c>
      <c r="B10" t="s">
        <v>743</v>
      </c>
      <c r="C10" t="str">
        <f t="shared" si="0"/>
        <v>INSERT INTO CCD_GEAR (GEAR_NAME, FINSS_ID) VALUES ('Autonomous Reef Monitoring Structure (ARMS)', 49);</v>
      </c>
    </row>
    <row r="11" spans="1:3" x14ac:dyDescent="0.25">
      <c r="A11">
        <v>2</v>
      </c>
      <c r="B11" t="s">
        <v>744</v>
      </c>
      <c r="C11" t="str">
        <f t="shared" si="0"/>
        <v>INSERT INTO CCD_GEAR (GEAR_NAME, FINSS_ID) VALUES ('AUV', 2);</v>
      </c>
    </row>
    <row r="12" spans="1:3" x14ac:dyDescent="0.25">
      <c r="A12">
        <v>182</v>
      </c>
      <c r="B12" t="s">
        <v>745</v>
      </c>
      <c r="C12" t="str">
        <f t="shared" si="0"/>
        <v>INSERT INTO CCD_GEAR (GEAR_NAME, FINSS_ID) VALUES ('Bag Seine', 182);</v>
      </c>
    </row>
    <row r="13" spans="1:3" x14ac:dyDescent="0.25">
      <c r="A13">
        <v>51</v>
      </c>
      <c r="B13" t="s">
        <v>746</v>
      </c>
      <c r="C13" t="str">
        <f t="shared" si="0"/>
        <v>INSERT INTO CCD_GEAR (GEAR_NAME, FINSS_ID) VALUES ('Beach Seine', 51);</v>
      </c>
    </row>
    <row r="14" spans="1:3" x14ac:dyDescent="0.25">
      <c r="A14">
        <v>52</v>
      </c>
      <c r="B14" t="s">
        <v>747</v>
      </c>
      <c r="C14" t="str">
        <f t="shared" si="0"/>
        <v>INSERT INTO CCD_GEAR (GEAR_NAME, FINSS_ID) VALUES ('Binoculars', 52);</v>
      </c>
    </row>
    <row r="15" spans="1:3" x14ac:dyDescent="0.25">
      <c r="A15">
        <v>53</v>
      </c>
      <c r="B15" t="s">
        <v>748</v>
      </c>
      <c r="C15" t="str">
        <f t="shared" si="0"/>
        <v>INSERT INTO CCD_GEAR (GEAR_NAME, FINSS_ID) VALUES ('Bioacoustics', 53);</v>
      </c>
    </row>
    <row r="16" spans="1:3" x14ac:dyDescent="0.25">
      <c r="A16">
        <v>54</v>
      </c>
      <c r="B16" t="s">
        <v>749</v>
      </c>
      <c r="C16" t="str">
        <f t="shared" si="0"/>
        <v>INSERT INTO CCD_GEAR (GEAR_NAME, FINSS_ID) VALUES ('Biopsy', 54);</v>
      </c>
    </row>
    <row r="17" spans="1:3" x14ac:dyDescent="0.25">
      <c r="A17">
        <v>3</v>
      </c>
      <c r="B17" t="s">
        <v>750</v>
      </c>
      <c r="C17" t="str">
        <f t="shared" si="0"/>
        <v>INSERT INTO CCD_GEAR (GEAR_NAME, FINSS_ID) VALUES ('BONGO', 3);</v>
      </c>
    </row>
    <row r="18" spans="1:3" x14ac:dyDescent="0.25">
      <c r="A18">
        <v>55</v>
      </c>
      <c r="B18" t="s">
        <v>751</v>
      </c>
      <c r="C18" t="str">
        <f t="shared" si="0"/>
        <v>INSERT INTO CCD_GEAR (GEAR_NAME, FINSS_ID) VALUES ('BotCam (baited camera stations)', 55);</v>
      </c>
    </row>
    <row r="19" spans="1:3" x14ac:dyDescent="0.25">
      <c r="A19">
        <v>186</v>
      </c>
      <c r="B19" t="s">
        <v>752</v>
      </c>
      <c r="C19" t="str">
        <f t="shared" si="0"/>
        <v>INSERT INTO CCD_GEAR (GEAR_NAME, FINSS_ID) VALUES ('Bottom Longline', 186);</v>
      </c>
    </row>
    <row r="20" spans="1:3" x14ac:dyDescent="0.25">
      <c r="A20">
        <v>4</v>
      </c>
      <c r="B20" t="s">
        <v>753</v>
      </c>
      <c r="C20" t="str">
        <f t="shared" si="0"/>
        <v>INSERT INTO CCD_GEAR (GEAR_NAME, FINSS_ID) VALUES ('Bottom Trawl', 4);</v>
      </c>
    </row>
    <row r="21" spans="1:3" x14ac:dyDescent="0.25">
      <c r="A21">
        <v>50</v>
      </c>
      <c r="B21" t="s">
        <v>754</v>
      </c>
      <c r="C21" t="str">
        <f t="shared" si="0"/>
        <v>INSERT INTO CCD_GEAR (GEAR_NAME, FINSS_ID) VALUES ('BRUVs (baited camera stations)', 50);</v>
      </c>
    </row>
    <row r="22" spans="1:3" x14ac:dyDescent="0.25">
      <c r="A22">
        <v>56</v>
      </c>
      <c r="B22" t="s">
        <v>755</v>
      </c>
      <c r="C22" t="str">
        <f t="shared" si="0"/>
        <v>INSERT INTO CCD_GEAR (GEAR_NAME, FINSS_ID) VALUES ('Chevron Fish Trap', 56);</v>
      </c>
    </row>
    <row r="23" spans="1:3" x14ac:dyDescent="0.25">
      <c r="A23">
        <v>25</v>
      </c>
      <c r="B23" t="s">
        <v>756</v>
      </c>
      <c r="C23" t="str">
        <f t="shared" si="0"/>
        <v>INSERT INTO CCD_GEAR (GEAR_NAME, FINSS_ID) VALUES ('Clam Dredge', 25);</v>
      </c>
    </row>
    <row r="24" spans="1:3" x14ac:dyDescent="0.25">
      <c r="A24">
        <v>57</v>
      </c>
      <c r="B24" t="s">
        <v>757</v>
      </c>
      <c r="C24" t="str">
        <f t="shared" si="0"/>
        <v>INSERT INTO CCD_GEAR (GEAR_NAME, FINSS_ID) VALUES ('Commercial Shrimp Trawl', 57);</v>
      </c>
    </row>
    <row r="25" spans="1:3" x14ac:dyDescent="0.25">
      <c r="A25">
        <v>101</v>
      </c>
      <c r="B25" t="s">
        <v>758</v>
      </c>
      <c r="C25" t="str">
        <f t="shared" si="0"/>
        <v>INSERT INTO CCD_GEAR (GEAR_NAME, FINSS_ID) VALUES ('Continuous Underwater Fish Egg Sampler (CUFES)', 101);</v>
      </c>
    </row>
    <row r="26" spans="1:3" x14ac:dyDescent="0.25">
      <c r="A26">
        <v>5</v>
      </c>
      <c r="B26" t="s">
        <v>111</v>
      </c>
      <c r="C26" t="str">
        <f t="shared" si="0"/>
        <v>INSERT INTO CCD_GEAR (GEAR_NAME, FINSS_ID) VALUES ('CTD', 5);</v>
      </c>
    </row>
    <row r="27" spans="1:3" x14ac:dyDescent="0.25">
      <c r="A27">
        <v>207</v>
      </c>
      <c r="B27" t="s">
        <v>759</v>
      </c>
      <c r="C27" t="str">
        <f t="shared" si="0"/>
        <v>INSERT INTO CCD_GEAR (GEAR_NAME, FINSS_ID) VALUES ('DCIP', 207);</v>
      </c>
    </row>
    <row r="28" spans="1:3" x14ac:dyDescent="0.25">
      <c r="A28">
        <v>58</v>
      </c>
      <c r="B28" t="s">
        <v>760</v>
      </c>
      <c r="C28" t="str">
        <f t="shared" si="0"/>
        <v>INSERT INTO CCD_GEAR (GEAR_NAME, FINSS_ID) VALUES ('Digital Camera', 58);</v>
      </c>
    </row>
    <row r="29" spans="1:3" x14ac:dyDescent="0.25">
      <c r="A29">
        <v>103</v>
      </c>
      <c r="B29" t="s">
        <v>761</v>
      </c>
      <c r="C29" t="str">
        <f t="shared" si="0"/>
        <v>INSERT INTO CCD_GEAR (GEAR_NAME, FINSS_ID) VALUES ('Drift Net', 103);</v>
      </c>
    </row>
    <row r="30" spans="1:3" x14ac:dyDescent="0.25">
      <c r="A30">
        <v>60</v>
      </c>
      <c r="B30" t="s">
        <v>762</v>
      </c>
      <c r="C30" t="str">
        <f t="shared" si="0"/>
        <v>INSERT INTO CCD_GEAR (GEAR_NAME, FINSS_ID) VALUES ('Ecological Acoustic Recorder (EAR)', 60);</v>
      </c>
    </row>
    <row r="31" spans="1:3" x14ac:dyDescent="0.25">
      <c r="A31">
        <v>208</v>
      </c>
      <c r="B31" t="s">
        <v>763</v>
      </c>
      <c r="C31" t="str">
        <f t="shared" si="0"/>
        <v>INSERT INTO CCD_GEAR (GEAR_NAME, FINSS_ID) VALUES ('eDNA', 208);</v>
      </c>
    </row>
    <row r="32" spans="1:3" x14ac:dyDescent="0.25">
      <c r="A32">
        <v>59</v>
      </c>
      <c r="B32" t="s">
        <v>764</v>
      </c>
      <c r="C32" t="str">
        <f t="shared" si="0"/>
        <v>INSERT INTO CCD_GEAR (GEAR_NAME, FINSS_ID) VALUES ('EK-60 Echosounder', 59);</v>
      </c>
    </row>
    <row r="33" spans="1:3" x14ac:dyDescent="0.25">
      <c r="A33">
        <v>120</v>
      </c>
      <c r="B33" t="s">
        <v>765</v>
      </c>
      <c r="C33" t="str">
        <f t="shared" si="0"/>
        <v>INSERT INTO CCD_GEAR (GEAR_NAME, FINSS_ID) VALUES ('Expendable Bathythermograph (XBT)', 120);</v>
      </c>
    </row>
    <row r="34" spans="1:3" x14ac:dyDescent="0.25">
      <c r="A34">
        <v>61</v>
      </c>
      <c r="B34" t="s">
        <v>766</v>
      </c>
      <c r="C34" t="str">
        <f t="shared" si="0"/>
        <v>INSERT INTO CCD_GEAR (GEAR_NAME, FINSS_ID) VALUES ('Fish Traps', 61);</v>
      </c>
    </row>
    <row r="35" spans="1:3" x14ac:dyDescent="0.25">
      <c r="A35">
        <v>62</v>
      </c>
      <c r="B35" t="s">
        <v>767</v>
      </c>
      <c r="C35" t="str">
        <f t="shared" si="0"/>
        <v>INSERT INTO CCD_GEAR (GEAR_NAME, FINSS_ID) VALUES ('Flat Sweep Trawl', 62);</v>
      </c>
    </row>
    <row r="36" spans="1:3" x14ac:dyDescent="0.25">
      <c r="A36">
        <v>121</v>
      </c>
      <c r="B36" t="s">
        <v>768</v>
      </c>
      <c r="C36" t="str">
        <f t="shared" si="0"/>
        <v>INSERT INTO CCD_GEAR (GEAR_NAME, FINSS_ID) VALUES ('Fyke Net', 121);</v>
      </c>
    </row>
    <row r="37" spans="1:3" x14ac:dyDescent="0.25">
      <c r="A37">
        <v>63</v>
      </c>
      <c r="B37" t="s">
        <v>769</v>
      </c>
      <c r="C37" t="str">
        <f t="shared" si="0"/>
        <v>INSERT INTO CCD_GEAR (GEAR_NAME, FINSS_ID) VALUES ('Gillnet', 63);</v>
      </c>
    </row>
    <row r="38" spans="1:3" x14ac:dyDescent="0.25">
      <c r="A38">
        <v>6</v>
      </c>
      <c r="B38" t="s">
        <v>770</v>
      </c>
      <c r="C38" t="str">
        <f t="shared" si="0"/>
        <v>INSERT INTO CCD_GEAR (GEAR_NAME, FINSS_ID) VALUES ('Grab Sampler', 6);</v>
      </c>
    </row>
    <row r="39" spans="1:3" x14ac:dyDescent="0.25">
      <c r="A39">
        <v>64</v>
      </c>
      <c r="B39" t="s">
        <v>771</v>
      </c>
      <c r="C39" t="str">
        <f t="shared" si="0"/>
        <v>INSERT INTO CCD_GEAR (GEAR_NAME, FINSS_ID) VALUES ('Haddock Gear Selectivity Net', 64);</v>
      </c>
    </row>
    <row r="40" spans="1:3" x14ac:dyDescent="0.25">
      <c r="A40">
        <v>65</v>
      </c>
      <c r="B40" t="s">
        <v>772</v>
      </c>
      <c r="C40" t="str">
        <f t="shared" si="0"/>
        <v>INSERT INTO CCD_GEAR (GEAR_NAME, FINSS_ID) VALUES ('Handline', 65);</v>
      </c>
    </row>
    <row r="41" spans="1:3" x14ac:dyDescent="0.25">
      <c r="A41">
        <v>66</v>
      </c>
      <c r="B41" t="s">
        <v>773</v>
      </c>
      <c r="C41" t="str">
        <f t="shared" si="0"/>
        <v>INSERT INTO CCD_GEAR (GEAR_NAME, FINSS_ID) VALUES ('High-frequency Autonomous Acoustic Recording Package (HARP)', 66);</v>
      </c>
    </row>
    <row r="42" spans="1:3" x14ac:dyDescent="0.25">
      <c r="A42">
        <v>67</v>
      </c>
      <c r="B42" t="s">
        <v>774</v>
      </c>
      <c r="C42" t="str">
        <f t="shared" si="0"/>
        <v>INSERT INTO CCD_GEAR (GEAR_NAME, FINSS_ID) VALUES ('Hook and Line', 67);</v>
      </c>
    </row>
    <row r="43" spans="1:3" x14ac:dyDescent="0.25">
      <c r="A43">
        <v>7</v>
      </c>
      <c r="B43" t="s">
        <v>775</v>
      </c>
      <c r="C43" t="str">
        <f t="shared" si="0"/>
        <v>INSERT INTO CCD_GEAR (GEAR_NAME, FINSS_ID) VALUES ('Human Observation', 7);</v>
      </c>
    </row>
    <row r="44" spans="1:3" x14ac:dyDescent="0.25">
      <c r="A44">
        <v>68</v>
      </c>
      <c r="B44" t="s">
        <v>776</v>
      </c>
      <c r="C44" t="str">
        <f t="shared" si="0"/>
        <v>INSERT INTO CCD_GEAR (GEAR_NAME, FINSS_ID) VALUES ('Hydroacoustics', 68);</v>
      </c>
    </row>
    <row r="45" spans="1:3" x14ac:dyDescent="0.25">
      <c r="A45">
        <v>69</v>
      </c>
      <c r="B45" t="s">
        <v>777</v>
      </c>
      <c r="C45" t="str">
        <f t="shared" si="0"/>
        <v>INSERT INTO CCD_GEAR (GEAR_NAME, FINSS_ID) VALUES ('IBS COD Trawl', 69);</v>
      </c>
    </row>
    <row r="46" spans="1:3" x14ac:dyDescent="0.25">
      <c r="A46">
        <v>70</v>
      </c>
      <c r="B46" t="s">
        <v>778</v>
      </c>
      <c r="C46" t="str">
        <f t="shared" si="0"/>
        <v>INSERT INTO CCD_GEAR (GEAR_NAME, FINSS_ID) VALUES ('International Young Gadoid Pelagic Trawl', 70);</v>
      </c>
    </row>
    <row r="47" spans="1:3" x14ac:dyDescent="0.25">
      <c r="A47">
        <v>71</v>
      </c>
      <c r="B47" t="s">
        <v>779</v>
      </c>
      <c r="C47" t="str">
        <f t="shared" si="0"/>
        <v>INSERT INTO CCD_GEAR (GEAR_NAME, FINSS_ID) VALUES ('Issacs-Kidd Trawl', 71);</v>
      </c>
    </row>
    <row r="48" spans="1:3" x14ac:dyDescent="0.25">
      <c r="A48">
        <v>72</v>
      </c>
      <c r="B48" t="s">
        <v>780</v>
      </c>
      <c r="C48" t="str">
        <f t="shared" si="0"/>
        <v>INSERT INTO CCD_GEAR (GEAR_NAME, FINSS_ID) VALUES ('LADCP', 72);</v>
      </c>
    </row>
    <row r="49" spans="1:3" x14ac:dyDescent="0.25">
      <c r="A49">
        <v>8</v>
      </c>
      <c r="B49" t="s">
        <v>781</v>
      </c>
      <c r="C49" t="str">
        <f t="shared" si="0"/>
        <v>INSERT INTO CCD_GEAR (GEAR_NAME, FINSS_ID) VALUES ('Laser Line Scan', 8);</v>
      </c>
    </row>
    <row r="50" spans="1:3" x14ac:dyDescent="0.25">
      <c r="A50">
        <v>9</v>
      </c>
      <c r="B50" t="s">
        <v>782</v>
      </c>
      <c r="C50" t="str">
        <f t="shared" si="0"/>
        <v>INSERT INTO CCD_GEAR (GEAR_NAME, FINSS_ID) VALUES ('LIDAR', 9);</v>
      </c>
    </row>
    <row r="51" spans="1:3" x14ac:dyDescent="0.25">
      <c r="A51">
        <v>73</v>
      </c>
      <c r="B51" t="s">
        <v>783</v>
      </c>
      <c r="C51" t="str">
        <f t="shared" si="0"/>
        <v>INSERT INTO CCD_GEAR (GEAR_NAME, FINSS_ID) VALUES ('Light', 73);</v>
      </c>
    </row>
    <row r="52" spans="1:3" x14ac:dyDescent="0.25">
      <c r="A52">
        <v>74</v>
      </c>
      <c r="B52" t="s">
        <v>784</v>
      </c>
      <c r="C52" t="str">
        <f t="shared" si="0"/>
        <v>INSERT INTO CCD_GEAR (GEAR_NAME, FINSS_ID) VALUES ('Lobster Trap', 74);</v>
      </c>
    </row>
    <row r="53" spans="1:3" x14ac:dyDescent="0.25">
      <c r="A53">
        <v>75</v>
      </c>
      <c r="B53" t="s">
        <v>785</v>
      </c>
      <c r="C53" t="str">
        <f t="shared" si="0"/>
        <v>INSERT INTO CCD_GEAR (GEAR_NAME, FINSS_ID) VALUES ('Lobster Trap (Fathoms Plus Style)', 75);</v>
      </c>
    </row>
    <row r="54" spans="1:3" x14ac:dyDescent="0.25">
      <c r="A54">
        <v>160</v>
      </c>
      <c r="B54" t="s">
        <v>786</v>
      </c>
      <c r="C54" t="str">
        <f t="shared" si="0"/>
        <v>INSERT INTO CCD_GEAR (GEAR_NAME, FINSS_ID) VALUES ('Long bottom longline', 160);</v>
      </c>
    </row>
    <row r="55" spans="1:3" x14ac:dyDescent="0.25">
      <c r="A55">
        <v>10</v>
      </c>
      <c r="B55" t="s">
        <v>787</v>
      </c>
      <c r="C55" t="str">
        <f t="shared" si="0"/>
        <v>INSERT INTO CCD_GEAR (GEAR_NAME, FINSS_ID) VALUES ('Longline', 10);</v>
      </c>
    </row>
    <row r="56" spans="1:3" x14ac:dyDescent="0.25">
      <c r="A56">
        <v>11</v>
      </c>
      <c r="B56" t="s">
        <v>788</v>
      </c>
      <c r="C56" t="str">
        <f t="shared" si="0"/>
        <v>INSERT INTO CCD_GEAR (GEAR_NAME, FINSS_ID) VALUES ('MANTA', 11);</v>
      </c>
    </row>
    <row r="57" spans="1:3" x14ac:dyDescent="0.25">
      <c r="A57">
        <v>77</v>
      </c>
      <c r="B57" t="s">
        <v>789</v>
      </c>
      <c r="C57" t="str">
        <f t="shared" si="0"/>
        <v>INSERT INTO CCD_GEAR (GEAR_NAME, FINSS_ID) VALUES ('Methot Trawl', 77);</v>
      </c>
    </row>
    <row r="58" spans="1:3" x14ac:dyDescent="0.25">
      <c r="A58">
        <v>12</v>
      </c>
      <c r="B58" t="s">
        <v>790</v>
      </c>
      <c r="C58" t="str">
        <f t="shared" si="0"/>
        <v>INSERT INTO CCD_GEAR (GEAR_NAME, FINSS_ID) VALUES ('Mid-water Trawl', 12);</v>
      </c>
    </row>
    <row r="59" spans="1:3" x14ac:dyDescent="0.25">
      <c r="A59">
        <v>76</v>
      </c>
      <c r="B59" t="s">
        <v>791</v>
      </c>
      <c r="C59" t="str">
        <f t="shared" si="0"/>
        <v>INSERT INTO CCD_GEAR (GEAR_NAME, FINSS_ID) VALUES ('MOCNES', 76);</v>
      </c>
    </row>
    <row r="60" spans="1:3" x14ac:dyDescent="0.25">
      <c r="A60">
        <v>26</v>
      </c>
      <c r="B60" t="s">
        <v>792</v>
      </c>
      <c r="C60" t="str">
        <f t="shared" si="0"/>
        <v>INSERT INTO CCD_GEAR (GEAR_NAME, FINSS_ID) VALUES ('MOCNESS', 26);</v>
      </c>
    </row>
    <row r="61" spans="1:3" x14ac:dyDescent="0.25">
      <c r="A61">
        <v>203</v>
      </c>
      <c r="B61" t="s">
        <v>793</v>
      </c>
      <c r="C61" t="str">
        <f t="shared" si="0"/>
        <v>INSERT INTO CCD_GEAR (GEAR_NAME, FINSS_ID) VALUES ('Modified Cobb', 203);</v>
      </c>
    </row>
    <row r="62" spans="1:3" x14ac:dyDescent="0.25">
      <c r="A62">
        <v>78</v>
      </c>
      <c r="B62" t="s">
        <v>794</v>
      </c>
      <c r="C62" t="str">
        <f t="shared" si="0"/>
        <v>INSERT INTO CCD_GEAR (GEAR_NAME, FINSS_ID) VALUES ('Monkfish Net', 78);</v>
      </c>
    </row>
    <row r="63" spans="1:3" x14ac:dyDescent="0.25">
      <c r="A63">
        <v>13</v>
      </c>
      <c r="B63" t="s">
        <v>795</v>
      </c>
      <c r="C63" t="str">
        <f t="shared" si="0"/>
        <v>INSERT INTO CCD_GEAR (GEAR_NAME, FINSS_ID) VALUES ('Moored Buoy', 13);</v>
      </c>
    </row>
    <row r="64" spans="1:3" x14ac:dyDescent="0.25">
      <c r="A64">
        <v>206</v>
      </c>
      <c r="B64" t="s">
        <v>796</v>
      </c>
      <c r="C64" t="str">
        <f t="shared" si="0"/>
        <v>INSERT INTO CCD_GEAR (GEAR_NAME, FINSS_ID) VALUES ('MOUSS', 206);</v>
      </c>
    </row>
    <row r="65" spans="1:3" x14ac:dyDescent="0.25">
      <c r="A65">
        <v>14</v>
      </c>
      <c r="B65" t="s">
        <v>797</v>
      </c>
      <c r="C65" t="str">
        <f t="shared" si="0"/>
        <v>INSERT INTO CCD_GEAR (GEAR_NAME, FINSS_ID) VALUES ('Multibeam', 14);</v>
      </c>
    </row>
    <row r="66" spans="1:3" x14ac:dyDescent="0.25">
      <c r="A66">
        <v>79</v>
      </c>
      <c r="B66" t="s">
        <v>798</v>
      </c>
      <c r="C66" t="str">
        <f t="shared" si="0"/>
        <v>INSERT INTO CCD_GEAR (GEAR_NAME, FINSS_ID) VALUES ('NEUSTON', 79);</v>
      </c>
    </row>
    <row r="67" spans="1:3" x14ac:dyDescent="0.25">
      <c r="A67">
        <v>205</v>
      </c>
      <c r="B67" t="s">
        <v>799</v>
      </c>
      <c r="C67" t="str">
        <f t="shared" ref="C67:C104" si="1">CONCATENATE("INSERT INTO CCD_GEAR (GEAR_NAME, FINSS_ID) VALUES ('", SUBSTITUTE(B67, "'", "''"), "', ", A67, ");")</f>
        <v>INSERT INTO CCD_GEAR (GEAR_NAME, FINSS_ID) VALUES ('Nordic 264 Trawl', 205);</v>
      </c>
    </row>
    <row r="68" spans="1:3" x14ac:dyDescent="0.25">
      <c r="A68">
        <v>80</v>
      </c>
      <c r="B68" t="s">
        <v>800</v>
      </c>
      <c r="C68" t="str">
        <f t="shared" si="1"/>
        <v>INSERT INTO CCD_GEAR (GEAR_NAME, FINSS_ID) VALUES ('North Atlantic Type 2 Seam Whiting Trawl', 80);</v>
      </c>
    </row>
    <row r="69" spans="1:3" x14ac:dyDescent="0.25">
      <c r="A69">
        <v>183</v>
      </c>
      <c r="B69" t="s">
        <v>801</v>
      </c>
      <c r="C69" t="str">
        <f t="shared" si="1"/>
        <v>INSERT INTO CCD_GEAR (GEAR_NAME, FINSS_ID) VALUES ('Oyster Dredge', 183);</v>
      </c>
    </row>
    <row r="70" spans="1:3" x14ac:dyDescent="0.25">
      <c r="A70">
        <v>187</v>
      </c>
      <c r="B70" t="s">
        <v>802</v>
      </c>
      <c r="C70" t="str">
        <f t="shared" si="1"/>
        <v>INSERT INTO CCD_GEAR (GEAR_NAME, FINSS_ID) VALUES ('Pelagic Longline', 187);</v>
      </c>
    </row>
    <row r="71" spans="1:3" x14ac:dyDescent="0.25">
      <c r="A71">
        <v>82</v>
      </c>
      <c r="B71" t="s">
        <v>803</v>
      </c>
      <c r="C71" t="str">
        <f t="shared" si="1"/>
        <v>INSERT INTO CCD_GEAR (GEAR_NAME, FINSS_ID) VALUES ('Photo-identification', 82);</v>
      </c>
    </row>
    <row r="72" spans="1:3" x14ac:dyDescent="0.25">
      <c r="A72">
        <v>81</v>
      </c>
      <c r="B72" t="s">
        <v>804</v>
      </c>
      <c r="C72" t="str">
        <f t="shared" si="1"/>
        <v>INSERT INTO CCD_GEAR (GEAR_NAME, FINSS_ID) VALUES ('PIT Tags', 81);</v>
      </c>
    </row>
    <row r="73" spans="1:3" x14ac:dyDescent="0.25">
      <c r="A73">
        <v>15</v>
      </c>
      <c r="B73" t="s">
        <v>805</v>
      </c>
      <c r="C73" t="str">
        <f t="shared" si="1"/>
        <v>INSERT INTO CCD_GEAR (GEAR_NAME, FINSS_ID) VALUES ('Plankton Gear', 15);</v>
      </c>
    </row>
    <row r="74" spans="1:3" x14ac:dyDescent="0.25">
      <c r="A74">
        <v>122</v>
      </c>
      <c r="B74" t="s">
        <v>806</v>
      </c>
      <c r="C74" t="str">
        <f t="shared" si="1"/>
        <v>INSERT INTO CCD_GEAR (GEAR_NAME, FINSS_ID) VALUES ('Purse Seine', 122);</v>
      </c>
    </row>
    <row r="75" spans="1:3" x14ac:dyDescent="0.25">
      <c r="A75">
        <v>83</v>
      </c>
      <c r="B75" t="s">
        <v>807</v>
      </c>
      <c r="C75" t="str">
        <f t="shared" si="1"/>
        <v>INSERT INTO CCD_GEAR (GEAR_NAME, FINSS_ID) VALUES ('Rod and Reel', 83);</v>
      </c>
    </row>
    <row r="76" spans="1:3" x14ac:dyDescent="0.25">
      <c r="A76">
        <v>16</v>
      </c>
      <c r="B76" t="s">
        <v>808</v>
      </c>
      <c r="C76" t="str">
        <f t="shared" si="1"/>
        <v>INSERT INTO CCD_GEAR (GEAR_NAME, FINSS_ID) VALUES ('ROV', 16);</v>
      </c>
    </row>
    <row r="77" spans="1:3" x14ac:dyDescent="0.25">
      <c r="A77">
        <v>84</v>
      </c>
      <c r="B77" t="s">
        <v>809</v>
      </c>
      <c r="C77" t="str">
        <f t="shared" si="1"/>
        <v>INSERT INTO CCD_GEAR (GEAR_NAME, FINSS_ID) VALUES ('Satellite-tracked Drifters', 84);</v>
      </c>
    </row>
    <row r="78" spans="1:3" x14ac:dyDescent="0.25">
      <c r="A78">
        <v>24</v>
      </c>
      <c r="B78" t="s">
        <v>810</v>
      </c>
      <c r="C78" t="str">
        <f t="shared" si="1"/>
        <v>INSERT INTO CCD_GEAR (GEAR_NAME, FINSS_ID) VALUES ('Scallop Dredge', 24);</v>
      </c>
    </row>
    <row r="79" spans="1:3" x14ac:dyDescent="0.25">
      <c r="A79">
        <v>17</v>
      </c>
      <c r="B79" t="s">
        <v>811</v>
      </c>
      <c r="C79" t="str">
        <f t="shared" si="1"/>
        <v>INSERT INTO CCD_GEAR (GEAR_NAME, FINSS_ID) VALUES ('SCUBA', 17);</v>
      </c>
    </row>
    <row r="80" spans="1:3" x14ac:dyDescent="0.25">
      <c r="A80">
        <v>85</v>
      </c>
      <c r="B80" t="s">
        <v>812</v>
      </c>
      <c r="C80" t="str">
        <f t="shared" si="1"/>
        <v>INSERT INTO CCD_GEAR (GEAR_NAME, FINSS_ID) VALUES ('Seine', 85);</v>
      </c>
    </row>
    <row r="81" spans="1:3" x14ac:dyDescent="0.25">
      <c r="A81">
        <v>104</v>
      </c>
      <c r="B81" t="s">
        <v>813</v>
      </c>
      <c r="C81" t="str">
        <f t="shared" si="1"/>
        <v>INSERT INTO CCD_GEAR (GEAR_NAME, FINSS_ID) VALUES ('Set Net', 104);</v>
      </c>
    </row>
    <row r="82" spans="1:3" x14ac:dyDescent="0.25">
      <c r="A82">
        <v>86</v>
      </c>
      <c r="B82" t="s">
        <v>814</v>
      </c>
      <c r="C82" t="str">
        <f t="shared" si="1"/>
        <v>INSERT INTO CCD_GEAR (GEAR_NAME, FINSS_ID) VALUES ('Settlement Traps', 86);</v>
      </c>
    </row>
    <row r="83" spans="1:3" x14ac:dyDescent="0.25">
      <c r="A83">
        <v>161</v>
      </c>
      <c r="B83" t="s">
        <v>815</v>
      </c>
      <c r="C83" t="str">
        <f t="shared" si="1"/>
        <v>INSERT INTO CCD_GEAR (GEAR_NAME, FINSS_ID) VALUES ('Short bottom longline', 161);</v>
      </c>
    </row>
    <row r="84" spans="1:3" x14ac:dyDescent="0.25">
      <c r="A84">
        <v>19</v>
      </c>
      <c r="B84" t="s">
        <v>816</v>
      </c>
      <c r="C84" t="str">
        <f t="shared" si="1"/>
        <v>INSERT INTO CCD_GEAR (GEAR_NAME, FINSS_ID) VALUES ('Side Scan', 19);</v>
      </c>
    </row>
    <row r="85" spans="1:3" x14ac:dyDescent="0.25">
      <c r="A85">
        <v>18</v>
      </c>
      <c r="B85" t="s">
        <v>817</v>
      </c>
      <c r="C85" t="str">
        <f t="shared" si="1"/>
        <v>INSERT INTO CCD_GEAR (GEAR_NAME, FINSS_ID) VALUES ('Single Beam', 18);</v>
      </c>
    </row>
    <row r="86" spans="1:3" x14ac:dyDescent="0.25">
      <c r="A86">
        <v>184</v>
      </c>
      <c r="B86" t="s">
        <v>818</v>
      </c>
      <c r="C86" t="str">
        <f t="shared" si="1"/>
        <v>INSERT INTO CCD_GEAR (GEAR_NAME, FINSS_ID) VALUES ('Skimmer Trawl', 184);</v>
      </c>
    </row>
    <row r="87" spans="1:3" x14ac:dyDescent="0.25">
      <c r="A87">
        <v>209</v>
      </c>
      <c r="B87" t="s">
        <v>819</v>
      </c>
      <c r="C87" t="str">
        <f t="shared" si="1"/>
        <v>INSERT INTO CCD_GEAR (GEAR_NAME, FINSS_ID) VALUES ('Snorkel/Free Dive', 209);</v>
      </c>
    </row>
    <row r="88" spans="1:3" x14ac:dyDescent="0.25">
      <c r="A88">
        <v>20</v>
      </c>
      <c r="B88" t="s">
        <v>820</v>
      </c>
      <c r="C88" t="str">
        <f t="shared" si="1"/>
        <v>INSERT INTO CCD_GEAR (GEAR_NAME, FINSS_ID) VALUES ('Sonar', 20);</v>
      </c>
    </row>
    <row r="89" spans="1:3" x14ac:dyDescent="0.25">
      <c r="A89">
        <v>102</v>
      </c>
      <c r="B89" t="s">
        <v>821</v>
      </c>
      <c r="C89" t="str">
        <f t="shared" si="1"/>
        <v>INSERT INTO CCD_GEAR (GEAR_NAME, FINSS_ID) VALUES ('Surface Longline', 102);</v>
      </c>
    </row>
    <row r="90" spans="1:3" x14ac:dyDescent="0.25">
      <c r="A90">
        <v>21</v>
      </c>
      <c r="B90" t="s">
        <v>822</v>
      </c>
      <c r="C90" t="str">
        <f t="shared" si="1"/>
        <v>INSERT INTO CCD_GEAR (GEAR_NAME, FINSS_ID) VALUES ('Surface Trawl', 21);</v>
      </c>
    </row>
    <row r="91" spans="1:3" x14ac:dyDescent="0.25">
      <c r="A91">
        <v>22</v>
      </c>
      <c r="B91" t="s">
        <v>823</v>
      </c>
      <c r="C91" t="str">
        <f t="shared" si="1"/>
        <v>INSERT INTO CCD_GEAR (GEAR_NAME, FINSS_ID) VALUES ('Tags (satellite, acoustic and others)', 22);</v>
      </c>
    </row>
    <row r="92" spans="1:3" x14ac:dyDescent="0.25">
      <c r="A92">
        <v>87</v>
      </c>
      <c r="B92" t="s">
        <v>824</v>
      </c>
      <c r="C92" t="str">
        <f t="shared" si="1"/>
        <v>INSERT INTO CCD_GEAR (GEAR_NAME, FINSS_ID) VALUES ('Temp Logger', 87);</v>
      </c>
    </row>
    <row r="93" spans="1:3" x14ac:dyDescent="0.25">
      <c r="A93">
        <v>88</v>
      </c>
      <c r="B93" t="s">
        <v>825</v>
      </c>
      <c r="C93" t="str">
        <f t="shared" si="1"/>
        <v>INSERT INTO CCD_GEAR (GEAR_NAME, FINSS_ID) VALUES ('Temperature Depth Recorders (TDRs)', 88);</v>
      </c>
    </row>
    <row r="94" spans="1:3" x14ac:dyDescent="0.25">
      <c r="A94">
        <v>188</v>
      </c>
      <c r="B94" t="s">
        <v>826</v>
      </c>
      <c r="C94" t="str">
        <f t="shared" si="1"/>
        <v>INSERT INTO CCD_GEAR (GEAR_NAME, FINSS_ID) VALUES ('Throw Trap', 188);</v>
      </c>
    </row>
    <row r="95" spans="1:3" x14ac:dyDescent="0.25">
      <c r="A95">
        <v>89</v>
      </c>
      <c r="B95" t="s">
        <v>827</v>
      </c>
      <c r="C95" t="str">
        <f t="shared" si="1"/>
        <v>INSERT INTO CCD_GEAR (GEAR_NAME, FINSS_ID) VALUES ('Towboards', 89);</v>
      </c>
    </row>
    <row r="96" spans="1:3" x14ac:dyDescent="0.25">
      <c r="A96">
        <v>90</v>
      </c>
      <c r="B96" t="s">
        <v>828</v>
      </c>
      <c r="C96" t="str">
        <f t="shared" si="1"/>
        <v>INSERT INTO CCD_GEAR (GEAR_NAME, FINSS_ID) VALUES ('Towed Hydrophone Array', 90);</v>
      </c>
    </row>
    <row r="97" spans="1:3" x14ac:dyDescent="0.25">
      <c r="A97">
        <v>91</v>
      </c>
      <c r="B97" t="s">
        <v>829</v>
      </c>
      <c r="C97" t="str">
        <f t="shared" si="1"/>
        <v>INSERT INTO CCD_GEAR (GEAR_NAME, FINSS_ID) VALUES ('Towed Optical Assessent Device (TOAD)', 91);</v>
      </c>
    </row>
    <row r="98" spans="1:3" x14ac:dyDescent="0.25">
      <c r="A98">
        <v>181</v>
      </c>
      <c r="B98" t="s">
        <v>830</v>
      </c>
      <c r="C98" t="str">
        <f t="shared" si="1"/>
        <v>INSERT INTO CCD_GEAR (GEAR_NAME, FINSS_ID) VALUES ('Trammel Net', 181);</v>
      </c>
    </row>
    <row r="99" spans="1:3" x14ac:dyDescent="0.25">
      <c r="A99">
        <v>92</v>
      </c>
      <c r="B99" t="s">
        <v>831</v>
      </c>
      <c r="C99" t="str">
        <f t="shared" si="1"/>
        <v>INSERT INTO CCD_GEAR (GEAR_NAME, FINSS_ID) VALUES ('Trawl', 92);</v>
      </c>
    </row>
    <row r="100" spans="1:3" x14ac:dyDescent="0.25">
      <c r="A100">
        <v>202</v>
      </c>
      <c r="B100" t="s">
        <v>832</v>
      </c>
      <c r="C100" t="str">
        <f t="shared" si="1"/>
        <v>INSERT INTO CCD_GEAR (GEAR_NAME, FINSS_ID) VALUES ('Troll', 202);</v>
      </c>
    </row>
    <row r="101" spans="1:3" x14ac:dyDescent="0.25">
      <c r="A101">
        <v>23</v>
      </c>
      <c r="B101" t="s">
        <v>833</v>
      </c>
      <c r="C101" t="str">
        <f t="shared" si="1"/>
        <v>INSERT INTO CCD_GEAR (GEAR_NAME, FINSS_ID) VALUES ('Video Arrays', 23);</v>
      </c>
    </row>
    <row r="102" spans="1:3" x14ac:dyDescent="0.25">
      <c r="A102">
        <v>100</v>
      </c>
      <c r="B102" t="s">
        <v>834</v>
      </c>
      <c r="C102" t="str">
        <f t="shared" si="1"/>
        <v>INSERT INTO CCD_GEAR (GEAR_NAME, FINSS_ID) VALUES ('Visual Census', 100);</v>
      </c>
    </row>
    <row r="103" spans="1:3" x14ac:dyDescent="0.25">
      <c r="A103">
        <v>185</v>
      </c>
      <c r="B103" t="s">
        <v>835</v>
      </c>
      <c r="C103" t="str">
        <f t="shared" si="1"/>
        <v>INSERT INTO CCD_GEAR (GEAR_NAME, FINSS_ID) VALUES ('Witham Collector', 185);</v>
      </c>
    </row>
    <row r="104" spans="1:3" x14ac:dyDescent="0.25">
      <c r="A104">
        <v>27</v>
      </c>
      <c r="B104" t="s">
        <v>836</v>
      </c>
      <c r="C104" t="str">
        <f t="shared" si="1"/>
        <v>INSERT INTO CCD_GEAR (GEAR_NAME, FINSS_ID) VALUES ('Others', 27);</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0"/>
  <sheetViews>
    <sheetView topLeftCell="A323" workbookViewId="0">
      <selection activeCell="C2" sqref="C2:C360"/>
    </sheetView>
  </sheetViews>
  <sheetFormatPr defaultRowHeight="15" x14ac:dyDescent="0.25"/>
  <cols>
    <col min="2" max="2" width="120.42578125" bestFit="1" customWidth="1"/>
  </cols>
  <sheetData>
    <row r="1" spans="1:3" x14ac:dyDescent="0.25">
      <c r="A1" t="s">
        <v>431</v>
      </c>
      <c r="B1" t="s">
        <v>432</v>
      </c>
      <c r="C1" t="s">
        <v>1714</v>
      </c>
    </row>
    <row r="2" spans="1:3" x14ac:dyDescent="0.25">
      <c r="A2">
        <v>601</v>
      </c>
      <c r="B2" t="s">
        <v>1062</v>
      </c>
      <c r="C2" t="str">
        <f>CONCATENATE("INSERT INTO CCD_STD_SVY_NAMES (STD_SVY_NAME, FINSS_ID) VALUES ('", SUBSTITUTE(B2, "'", "''"), "', ", A2, ");")</f>
        <v>INSERT INTO CCD_STD_SVY_NAMES (STD_SVY_NAME, FINSS_ID) VALUES ('Acoustical Environment of Three Stations at Riley''s Hump', 601);</v>
      </c>
    </row>
    <row r="3" spans="1:3" x14ac:dyDescent="0.25">
      <c r="A3">
        <v>1773</v>
      </c>
      <c r="B3" t="s">
        <v>1063</v>
      </c>
      <c r="C3" t="str">
        <f t="shared" ref="C3:C66" si="0">CONCATENATE("INSERT INTO CCD_STD_SVY_NAMES (STD_SVY_NAME, FINSS_ID) VALUES ('", SUBSTITUTE(B3, "'", "''"), "', ", A3, ");")</f>
        <v>INSERT INTO CCD_STD_SVY_NAMES (STD_SVY_NAME, FINSS_ID) VALUES ('Alaska Harbor Seal Ecology', 1773);</v>
      </c>
    </row>
    <row r="4" spans="1:3" x14ac:dyDescent="0.25">
      <c r="A4">
        <v>1774</v>
      </c>
      <c r="B4" t="s">
        <v>1064</v>
      </c>
      <c r="C4" t="str">
        <f t="shared" si="0"/>
        <v>INSERT INTO CCD_STD_SVY_NAMES (STD_SVY_NAME, FINSS_ID) VALUES ('Alaska Integrated Seafloor Habitat Mapping', 1774);</v>
      </c>
    </row>
    <row r="5" spans="1:3" x14ac:dyDescent="0.25">
      <c r="A5">
        <v>11</v>
      </c>
      <c r="B5" t="s">
        <v>1065</v>
      </c>
      <c r="C5" t="str">
        <f t="shared" si="0"/>
        <v>INSERT INTO CCD_STD_SVY_NAMES (STD_SVY_NAME, FINSS_ID) VALUES ('Aleutian Island Groundfish Bottom Trawl', 11);</v>
      </c>
    </row>
    <row r="6" spans="1:3" x14ac:dyDescent="0.25">
      <c r="A6">
        <v>1416</v>
      </c>
      <c r="B6" t="s">
        <v>1066</v>
      </c>
      <c r="C6" t="str">
        <f t="shared" si="0"/>
        <v>INSERT INTO CCD_STD_SVY_NAMES (STD_SVY_NAME, FINSS_ID) VALUES ('Aleutian Island Harbor Seal Ecology', 1416);</v>
      </c>
    </row>
    <row r="7" spans="1:3" x14ac:dyDescent="0.25">
      <c r="A7">
        <v>1401</v>
      </c>
      <c r="B7" s="5" t="s">
        <v>1067</v>
      </c>
      <c r="C7" t="str">
        <f t="shared" si="0"/>
        <v>INSERT INTO CCD_STD_SVY_NAMES (STD_SVY_NAME, FINSS_ID) VALUES ('Aleutian Islands Deep Coral and Sponge Communities Mapping', 1401);</v>
      </c>
    </row>
    <row r="8" spans="1:3" x14ac:dyDescent="0.25">
      <c r="A8">
        <v>2122</v>
      </c>
      <c r="B8" t="s">
        <v>1068</v>
      </c>
      <c r="C8" t="str">
        <f t="shared" si="0"/>
        <v>INSERT INTO CCD_STD_SVY_NAMES (STD_SVY_NAME, FINSS_ID) VALUES ('Aleutian Islands Steller Sea Lion Vital Rates Studies', 2122);</v>
      </c>
    </row>
    <row r="9" spans="1:3" x14ac:dyDescent="0.25">
      <c r="A9">
        <v>12</v>
      </c>
      <c r="B9" t="s">
        <v>1069</v>
      </c>
      <c r="C9" t="str">
        <f t="shared" si="0"/>
        <v>INSERT INTO CCD_STD_SVY_NAMES (STD_SVY_NAME, FINSS_ID) VALUES ('Aleutian Islands/Bering Sea Killer Whale', 12);</v>
      </c>
    </row>
    <row r="10" spans="1:3" x14ac:dyDescent="0.25">
      <c r="A10">
        <v>949</v>
      </c>
      <c r="B10" t="s">
        <v>1070</v>
      </c>
      <c r="C10" t="str">
        <f t="shared" si="0"/>
        <v>INSERT INTO CCD_STD_SVY_NAMES (STD_SVY_NAME, FINSS_ID) VALUES ('American Eel Fyke Net Survey (GADNR)', 949);</v>
      </c>
    </row>
    <row r="11" spans="1:3" x14ac:dyDescent="0.25">
      <c r="A11">
        <v>950</v>
      </c>
      <c r="B11" t="s">
        <v>1071</v>
      </c>
      <c r="C11" t="str">
        <f t="shared" si="0"/>
        <v>INSERT INTO CCD_STD_SVY_NAMES (STD_SVY_NAME, FINSS_ID) VALUES ('American Eel Fyke Net Survey (SCDNR)', 950);</v>
      </c>
    </row>
    <row r="12" spans="1:3" x14ac:dyDescent="0.25">
      <c r="A12">
        <v>1431</v>
      </c>
      <c r="B12" t="s">
        <v>1072</v>
      </c>
      <c r="C12" t="str">
        <f t="shared" si="0"/>
        <v>INSERT INTO CCD_STD_SVY_NAMES (STD_SVY_NAME, FINSS_ID) VALUES ('American Samoa Cetacean and Ecosystem Assessment Survey', 1431);</v>
      </c>
    </row>
    <row r="13" spans="1:3" x14ac:dyDescent="0.25">
      <c r="A13">
        <v>1425</v>
      </c>
      <c r="B13" t="s">
        <v>1073</v>
      </c>
      <c r="C13" t="str">
        <f t="shared" si="0"/>
        <v>INSERT INTO CCD_STD_SVY_NAMES (STD_SVY_NAME, FINSS_ID) VALUES ('American Samoa Insular Bottomfish Survey', 1425);</v>
      </c>
    </row>
    <row r="14" spans="1:3" x14ac:dyDescent="0.25">
      <c r="A14">
        <v>769</v>
      </c>
      <c r="B14" t="s">
        <v>1074</v>
      </c>
      <c r="C14" t="str">
        <f t="shared" si="0"/>
        <v>INSERT INTO CCD_STD_SVY_NAMES (STD_SVY_NAME, FINSS_ID) VALUES ('American Samoa Insular Reef Fish Survey', 769);</v>
      </c>
    </row>
    <row r="15" spans="1:3" x14ac:dyDescent="0.25">
      <c r="A15">
        <v>2043</v>
      </c>
      <c r="B15" t="s">
        <v>1075</v>
      </c>
      <c r="C15" t="str">
        <f t="shared" si="0"/>
        <v>INSERT INTO CCD_STD_SVY_NAMES (STD_SVY_NAME, FINSS_ID) VALUES ('American Samoa Life History Bio-sampling', 2043);</v>
      </c>
    </row>
    <row r="16" spans="1:3" x14ac:dyDescent="0.25">
      <c r="A16">
        <v>1984</v>
      </c>
      <c r="B16" s="5" t="s">
        <v>1076</v>
      </c>
      <c r="C16" t="str">
        <f t="shared" si="0"/>
        <v>INSERT INTO CCD_STD_SVY_NAMES (STD_SVY_NAME, FINSS_ID) VALUES ('American Samoa Ocean Acidification Process Cruise - National Coral Reef Conservation Program', 1984);</v>
      </c>
    </row>
    <row r="17" spans="1:3" x14ac:dyDescent="0.25">
      <c r="A17">
        <v>1422</v>
      </c>
      <c r="B17" s="5" t="s">
        <v>1077</v>
      </c>
      <c r="C17" t="str">
        <f t="shared" si="0"/>
        <v>INSERT INTO CCD_STD_SVY_NAMES (STD_SVY_NAME, FINSS_ID) VALUES ('American Samoa Reef Assessment and Monitoring Program (ASRAMP) - National Coral Reef Monitoring Program (NCRMP)', 1422);</v>
      </c>
    </row>
    <row r="18" spans="1:3" x14ac:dyDescent="0.25">
      <c r="A18">
        <v>951</v>
      </c>
      <c r="B18" t="s">
        <v>1078</v>
      </c>
      <c r="C18" t="str">
        <f t="shared" si="0"/>
        <v>INSERT INTO CCD_STD_SVY_NAMES (STD_SVY_NAME, FINSS_ID) VALUES ('American Shad Drift Gillnet Survey (SCDRN)', 951);</v>
      </c>
    </row>
    <row r="19" spans="1:3" x14ac:dyDescent="0.25">
      <c r="A19">
        <v>1088</v>
      </c>
      <c r="B19" t="s">
        <v>1079</v>
      </c>
      <c r="C19" t="str">
        <f t="shared" si="0"/>
        <v>INSERT INTO CCD_STD_SVY_NAMES (STD_SVY_NAME, FINSS_ID) VALUES ('Arctic Integrated Ecosystem Survey', 1088);</v>
      </c>
    </row>
    <row r="20" spans="1:3" x14ac:dyDescent="0.25">
      <c r="A20">
        <v>2118</v>
      </c>
      <c r="B20" t="s">
        <v>1080</v>
      </c>
      <c r="C20" t="str">
        <f t="shared" si="0"/>
        <v>INSERT INTO CCD_STD_SVY_NAMES (STD_SVY_NAME, FINSS_ID) VALUES ('Arctic Whale Ecology Study (ARCWEST)', 2118);</v>
      </c>
    </row>
    <row r="21" spans="1:3" x14ac:dyDescent="0.25">
      <c r="A21">
        <v>1128</v>
      </c>
      <c r="B21" t="s">
        <v>1081</v>
      </c>
      <c r="C21" t="str">
        <f t="shared" si="0"/>
        <v>INSERT INTO CCD_STD_SVY_NAMES (STD_SVY_NAME, FINSS_ID) VALUES ('Atlantic Herring Acoustic Survey', 1128);</v>
      </c>
    </row>
    <row r="22" spans="1:3" x14ac:dyDescent="0.25">
      <c r="A22">
        <v>1362</v>
      </c>
      <c r="B22" t="s">
        <v>1082</v>
      </c>
      <c r="C22" t="str">
        <f t="shared" si="0"/>
        <v>INSERT INTO CCD_STD_SVY_NAMES (STD_SVY_NAME, FINSS_ID) VALUES ('Atlantic Herring Hydroacoustic_Fall', 1362);</v>
      </c>
    </row>
    <row r="23" spans="1:3" x14ac:dyDescent="0.25">
      <c r="A23">
        <v>745</v>
      </c>
      <c r="B23" t="s">
        <v>1083</v>
      </c>
      <c r="C23" t="str">
        <f t="shared" si="0"/>
        <v>INSERT INTO CCD_STD_SVY_NAMES (STD_SVY_NAME, FINSS_ID) VALUES ('Atlantic Marine Assessment Program for Protected Species (AMAPPS) Cetacean and Turtle Abundance', 745);</v>
      </c>
    </row>
    <row r="24" spans="1:3" x14ac:dyDescent="0.25">
      <c r="A24">
        <v>127</v>
      </c>
      <c r="B24" t="s">
        <v>1084</v>
      </c>
      <c r="C24" t="str">
        <f t="shared" si="0"/>
        <v>INSERT INTO CCD_STD_SVY_NAMES (STD_SVY_NAME, FINSS_ID) VALUES ('Atlantic Striped Bass Tagging Bottom Trawl Survey (USFWS)', 127);</v>
      </c>
    </row>
    <row r="25" spans="1:3" x14ac:dyDescent="0.25">
      <c r="A25">
        <v>83</v>
      </c>
      <c r="B25" t="s">
        <v>1085</v>
      </c>
      <c r="C25" t="str">
        <f t="shared" si="0"/>
        <v>INSERT INTO CCD_STD_SVY_NAMES (STD_SVY_NAME, FINSS_ID) VALUES ('Atlantic Surf Clam &amp;amp; Ocean Quahog Dredge', 83);</v>
      </c>
    </row>
    <row r="26" spans="1:3" x14ac:dyDescent="0.25">
      <c r="A26">
        <v>1407</v>
      </c>
      <c r="B26" t="s">
        <v>1086</v>
      </c>
      <c r="C26" t="str">
        <f t="shared" si="0"/>
        <v>INSERT INTO CCD_STD_SVY_NAMES (STD_SVY_NAME, FINSS_ID) VALUES ('BASIS Northern Bering Sea', 1407);</v>
      </c>
    </row>
    <row r="27" spans="1:3" x14ac:dyDescent="0.25">
      <c r="A27">
        <v>2120</v>
      </c>
      <c r="B27" t="s">
        <v>1087</v>
      </c>
      <c r="C27" t="str">
        <f t="shared" si="0"/>
        <v>INSERT INTO CCD_STD_SVY_NAMES (STD_SVY_NAME, FINSS_ID) VALUES ('BASIS/FOCI Southeastern  Bering Sea', 2120);</v>
      </c>
    </row>
    <row r="28" spans="1:3" x14ac:dyDescent="0.25">
      <c r="A28">
        <v>15</v>
      </c>
      <c r="B28" t="s">
        <v>1088</v>
      </c>
      <c r="C28" t="str">
        <f t="shared" si="0"/>
        <v>INSERT INTO CCD_STD_SVY_NAMES (STD_SVY_NAME, FINSS_ID) VALUES ('BASIS_Fall', 15);</v>
      </c>
    </row>
    <row r="29" spans="1:3" x14ac:dyDescent="0.25">
      <c r="A29">
        <v>2971</v>
      </c>
      <c r="B29" t="s">
        <v>1089</v>
      </c>
      <c r="C29" t="str">
        <f t="shared" si="0"/>
        <v>INSERT INTO CCD_STD_SVY_NAMES (STD_SVY_NAME, FINSS_ID) VALUES ('BFISH', 2971);</v>
      </c>
    </row>
    <row r="30" spans="1:3" x14ac:dyDescent="0.25">
      <c r="A30">
        <v>2607</v>
      </c>
      <c r="B30" t="s">
        <v>1090</v>
      </c>
      <c r="C30" t="str">
        <f t="shared" si="0"/>
        <v>INSERT INTO CCD_STD_SVY_NAMES (STD_SVY_NAME, FINSS_ID) VALUES ('BRD Testing', 2607);</v>
      </c>
    </row>
    <row r="31" spans="1:3" x14ac:dyDescent="0.25">
      <c r="A31">
        <v>954</v>
      </c>
      <c r="B31" t="s">
        <v>1091</v>
      </c>
      <c r="C31" t="str">
        <f t="shared" si="0"/>
        <v>INSERT INTO CCD_STD_SVY_NAMES (STD_SVY_NAME, FINSS_ID) VALUES ('Beaufort Bridgenet Plankton Survey', 954);</v>
      </c>
    </row>
    <row r="32" spans="1:3" x14ac:dyDescent="0.25">
      <c r="A32">
        <v>1764</v>
      </c>
      <c r="B32" t="s">
        <v>1092</v>
      </c>
      <c r="C32" t="str">
        <f t="shared" si="0"/>
        <v>INSERT INTO CCD_STD_SVY_NAMES (STD_SVY_NAME, FINSS_ID) VALUES ('Benthic Habitat characterization and mapping', 1764);</v>
      </c>
    </row>
    <row r="33" spans="1:3" x14ac:dyDescent="0.25">
      <c r="A33">
        <v>45</v>
      </c>
      <c r="B33" t="s">
        <v>1093</v>
      </c>
      <c r="C33" t="str">
        <f t="shared" si="0"/>
        <v>INSERT INTO CCD_STD_SVY_NAMES (STD_SVY_NAME, FINSS_ID) VALUES ('Bering Sea Biennial Walleye Pollock Accoustic_Summer', 45);</v>
      </c>
    </row>
    <row r="34" spans="1:3" x14ac:dyDescent="0.25">
      <c r="A34">
        <v>347</v>
      </c>
      <c r="B34" t="s">
        <v>1094</v>
      </c>
      <c r="C34" t="str">
        <f t="shared" si="0"/>
        <v>INSERT INTO CCD_STD_SVY_NAMES (STD_SVY_NAME, FINSS_ID) VALUES ('Bering Sea Eco-FOCI  Ichthyoplankton_Spring', 347);</v>
      </c>
    </row>
    <row r="35" spans="1:3" x14ac:dyDescent="0.25">
      <c r="A35">
        <v>2189</v>
      </c>
      <c r="B35" t="s">
        <v>1095</v>
      </c>
      <c r="C35" t="str">
        <f t="shared" si="0"/>
        <v>INSERT INTO CCD_STD_SVY_NAMES (STD_SVY_NAME, FINSS_ID) VALUES ('Bering Sea Moorings and Zooplankton Survey_Spring (PMEL)', 2189);</v>
      </c>
    </row>
    <row r="36" spans="1:3" x14ac:dyDescent="0.25">
      <c r="A36">
        <v>1402</v>
      </c>
      <c r="B36" t="s">
        <v>1096</v>
      </c>
      <c r="C36" t="str">
        <f t="shared" si="0"/>
        <v>INSERT INTO CCD_STD_SVY_NAMES (STD_SVY_NAME, FINSS_ID) VALUES ('Bering Sea Shelf FISHPAC Essential Fish Habitat Mapping', 1402);</v>
      </c>
    </row>
    <row r="37" spans="1:3" x14ac:dyDescent="0.25">
      <c r="A37">
        <v>1403</v>
      </c>
      <c r="B37" t="s">
        <v>1097</v>
      </c>
      <c r="C37" t="str">
        <f t="shared" si="0"/>
        <v>INSERT INTO CCD_STD_SVY_NAMES (STD_SVY_NAME, FINSS_ID) VALUES ('Bering-Chukchi CAEP Sea Large Whale', 1403);</v>
      </c>
    </row>
    <row r="38" spans="1:3" x14ac:dyDescent="0.25">
      <c r="A38">
        <v>965</v>
      </c>
      <c r="B38" t="s">
        <v>1098</v>
      </c>
      <c r="C38" t="str">
        <f t="shared" si="0"/>
        <v>INSERT INTO CCD_STD_SVY_NAMES (STD_SVY_NAME, FINSS_ID) VALUES ('Biloxi Bay Beam Trawl Survey (MDMR)', 965);</v>
      </c>
    </row>
    <row r="39" spans="1:3" x14ac:dyDescent="0.25">
      <c r="A39">
        <v>966</v>
      </c>
      <c r="B39" t="s">
        <v>1099</v>
      </c>
      <c r="C39" t="str">
        <f t="shared" si="0"/>
        <v>INSERT INTO CCD_STD_SVY_NAMES (STD_SVY_NAME, FINSS_ID) VALUES ('Biloxi Bay Seine Survey (MDMR)', 966);</v>
      </c>
    </row>
    <row r="40" spans="1:3" x14ac:dyDescent="0.25">
      <c r="A40">
        <v>1744</v>
      </c>
      <c r="B40" t="s">
        <v>1100</v>
      </c>
      <c r="C40" t="str">
        <f t="shared" si="0"/>
        <v>INSERT INTO CCD_STD_SVY_NAMES (STD_SVY_NAME, FINSS_ID) VALUES ('Bluefin Tuna Slope Sea Longline Survey', 1744);</v>
      </c>
    </row>
    <row r="41" spans="1:3" x14ac:dyDescent="0.25">
      <c r="A41">
        <v>1745</v>
      </c>
      <c r="B41" t="s">
        <v>1101</v>
      </c>
      <c r="C41" t="str">
        <f t="shared" si="0"/>
        <v>INSERT INTO CCD_STD_SVY_NAMES (STD_SVY_NAME, FINSS_ID) VALUES ('Bluefin Tuna Slope Sea Survey', 1745);</v>
      </c>
    </row>
    <row r="42" spans="1:3" x14ac:dyDescent="0.25">
      <c r="A42">
        <v>1404</v>
      </c>
      <c r="B42" t="s">
        <v>1102</v>
      </c>
      <c r="C42" t="str">
        <f t="shared" si="0"/>
        <v>INSERT INTO CCD_STD_SVY_NAMES (STD_SVY_NAME, FINSS_ID) VALUES ('Bogoslof Island Northern fur Seal (AEPNFS) Population', 1404);</v>
      </c>
    </row>
    <row r="43" spans="1:3" x14ac:dyDescent="0.25">
      <c r="A43">
        <v>81</v>
      </c>
      <c r="B43" t="s">
        <v>1103</v>
      </c>
      <c r="C43" t="str">
        <f t="shared" si="0"/>
        <v>INSERT INTO CCD_STD_SVY_NAMES (STD_SVY_NAME, FINSS_ID) VALUES ('Bottom Trawl Survey_Fall', 81);</v>
      </c>
    </row>
    <row r="44" spans="1:3" x14ac:dyDescent="0.25">
      <c r="A44">
        <v>82</v>
      </c>
      <c r="B44" t="s">
        <v>1104</v>
      </c>
      <c r="C44" t="str">
        <f t="shared" si="0"/>
        <v>INSERT INTO CCD_STD_SVY_NAMES (STD_SVY_NAME, FINSS_ID) VALUES ('Bottom Trawl Survey_Spring', 82);</v>
      </c>
    </row>
    <row r="45" spans="1:3" x14ac:dyDescent="0.25">
      <c r="A45">
        <v>520</v>
      </c>
      <c r="B45" t="s">
        <v>1105</v>
      </c>
      <c r="C45" t="str">
        <f t="shared" si="0"/>
        <v>INSERT INTO CCD_STD_SVY_NAMES (STD_SVY_NAME, FINSS_ID) VALUES ('Bottom Trawl Survey_Winter', 520);</v>
      </c>
    </row>
    <row r="46" spans="1:3" x14ac:dyDescent="0.25">
      <c r="A46">
        <v>782</v>
      </c>
      <c r="B46" t="s">
        <v>1106</v>
      </c>
      <c r="C46" t="str">
        <f t="shared" si="0"/>
        <v>INSERT INTO CCD_STD_SVY_NAMES (STD_SVY_NAME, FINSS_ID) VALUES ('COASTSPAN (state)', 782);</v>
      </c>
    </row>
    <row r="47" spans="1:3" x14ac:dyDescent="0.25">
      <c r="A47">
        <v>63</v>
      </c>
      <c r="B47" t="s">
        <v>1107</v>
      </c>
      <c r="C47" t="str">
        <f t="shared" si="0"/>
        <v>INSERT INTO CCD_STD_SVY_NAMES (STD_SVY_NAME, FINSS_ID) VALUES ('COOPERATIVE RESEARCH SURVEY - GEAR SELECTIVITY STUDY', 63);</v>
      </c>
    </row>
    <row r="48" spans="1:3" x14ac:dyDescent="0.25">
      <c r="A48">
        <v>64</v>
      </c>
      <c r="B48" t="s">
        <v>1108</v>
      </c>
      <c r="C48" t="str">
        <f t="shared" si="0"/>
        <v>INSERT INTO CCD_STD_SVY_NAMES (STD_SVY_NAME, FINSS_ID) VALUES ('COOPERATIVE RESEARCH SURVEY - GOOSEFISH', 64);</v>
      </c>
    </row>
    <row r="49" spans="1:3" x14ac:dyDescent="0.25">
      <c r="A49">
        <v>65</v>
      </c>
      <c r="B49" t="s">
        <v>1109</v>
      </c>
      <c r="C49" t="str">
        <f t="shared" si="0"/>
        <v>INSERT INTO CCD_STD_SVY_NAMES (STD_SVY_NAME, FINSS_ID) VALUES ('COOPERATIVE RESEARCH SURVEY - IBS COD', 65);</v>
      </c>
    </row>
    <row r="50" spans="1:3" x14ac:dyDescent="0.25">
      <c r="A50">
        <v>66</v>
      </c>
      <c r="B50" t="s">
        <v>1110</v>
      </c>
      <c r="C50" t="str">
        <f t="shared" si="0"/>
        <v>INSERT INTO CCD_STD_SVY_NAMES (STD_SVY_NAME, FINSS_ID) VALUES ('COOPERATIVE RESEARCH SURVEY - IBS YELLOWTAIL', 66);</v>
      </c>
    </row>
    <row r="51" spans="1:3" x14ac:dyDescent="0.25">
      <c r="A51">
        <v>548</v>
      </c>
      <c r="B51" t="s">
        <v>1111</v>
      </c>
      <c r="C51" t="str">
        <f t="shared" si="0"/>
        <v>INSERT INTO CCD_STD_SVY_NAMES (STD_SVY_NAME, FINSS_ID) VALUES ('COOPERATIVE RESEARCH SURVEY - PAIR TRAWL', 548);</v>
      </c>
    </row>
    <row r="52" spans="1:3" x14ac:dyDescent="0.25">
      <c r="A52">
        <v>67</v>
      </c>
      <c r="B52" t="s">
        <v>1112</v>
      </c>
      <c r="C52" t="str">
        <f t="shared" si="0"/>
        <v>INSERT INTO CCD_STD_SVY_NAMES (STD_SVY_NAME, FINSS_ID) VALUES ('COOPERATIVE RESEARCH SURVEY - SURFCLAM/QUAHOG', 67);</v>
      </c>
    </row>
    <row r="53" spans="1:3" x14ac:dyDescent="0.25">
      <c r="A53">
        <v>549</v>
      </c>
      <c r="B53" t="s">
        <v>1113</v>
      </c>
      <c r="C53" t="str">
        <f t="shared" si="0"/>
        <v>INSERT INTO CCD_STD_SVY_NAMES (STD_SVY_NAME, FINSS_ID) VALUES ('COOPERATIVE RESEARCH SURVEY - TWIN TRAWL', 549);</v>
      </c>
    </row>
    <row r="54" spans="1:3" x14ac:dyDescent="0.25">
      <c r="A54">
        <v>157</v>
      </c>
      <c r="B54" t="s">
        <v>1114</v>
      </c>
      <c r="C54" t="str">
        <f t="shared" si="0"/>
        <v>INSERT INTO CCD_STD_SVY_NAMES (STD_SVY_NAME, FINSS_ID) VALUES ('CalCOFI/Sardine (Southern Portion)_Spring', 157);</v>
      </c>
    </row>
    <row r="55" spans="1:3" x14ac:dyDescent="0.25">
      <c r="A55">
        <v>158</v>
      </c>
      <c r="B55" t="s">
        <v>1115</v>
      </c>
      <c r="C55" t="str">
        <f t="shared" si="0"/>
        <v>INSERT INTO CCD_STD_SVY_NAMES (STD_SVY_NAME, FINSS_ID) VALUES ('CalCOFI_Fall', 158);</v>
      </c>
    </row>
    <row r="56" spans="1:3" x14ac:dyDescent="0.25">
      <c r="A56">
        <v>159</v>
      </c>
      <c r="B56" t="s">
        <v>1116</v>
      </c>
      <c r="C56" t="str">
        <f t="shared" si="0"/>
        <v>INSERT INTO CCD_STD_SVY_NAMES (STD_SVY_NAME, FINSS_ID) VALUES ('CalCOFI_Spring', 159);</v>
      </c>
    </row>
    <row r="57" spans="1:3" x14ac:dyDescent="0.25">
      <c r="A57">
        <v>160</v>
      </c>
      <c r="B57" t="s">
        <v>1117</v>
      </c>
      <c r="C57" t="str">
        <f t="shared" si="0"/>
        <v>INSERT INTO CCD_STD_SVY_NAMES (STD_SVY_NAME, FINSS_ID) VALUES ('CalCOFI_Summer', 160);</v>
      </c>
    </row>
    <row r="58" spans="1:3" x14ac:dyDescent="0.25">
      <c r="A58">
        <v>156</v>
      </c>
      <c r="B58" t="s">
        <v>1118</v>
      </c>
      <c r="C58" t="str">
        <f t="shared" si="0"/>
        <v>INSERT INTO CCD_STD_SVY_NAMES (STD_SVY_NAME, FINSS_ID) VALUES ('CalCOFI_Winter', 156);</v>
      </c>
    </row>
    <row r="59" spans="1:3" x14ac:dyDescent="0.25">
      <c r="A59">
        <v>1793</v>
      </c>
      <c r="B59" t="s">
        <v>1119</v>
      </c>
      <c r="C59" t="str">
        <f t="shared" si="0"/>
        <v>INSERT INTO CCD_STD_SVY_NAMES (STD_SVY_NAME, FINSS_ID) VALUES ('California Current ecosystem hake ecology and survey methods', 1793);</v>
      </c>
    </row>
    <row r="60" spans="1:3" x14ac:dyDescent="0.25">
      <c r="A60">
        <v>955</v>
      </c>
      <c r="B60" s="5" t="s">
        <v>1120</v>
      </c>
      <c r="C60" t="str">
        <f t="shared" si="0"/>
        <v>INSERT INTO CCD_STD_SVY_NAMES (STD_SVY_NAME, FINSS_ID) VALUES ('Caribbean Coral Reef Benthic Survey', 955);</v>
      </c>
    </row>
    <row r="61" spans="1:3" x14ac:dyDescent="0.25">
      <c r="A61">
        <v>956</v>
      </c>
      <c r="B61" t="s">
        <v>1121</v>
      </c>
      <c r="C61" t="str">
        <f t="shared" si="0"/>
        <v>INSERT INTO CCD_STD_SVY_NAMES (STD_SVY_NAME, FINSS_ID) VALUES ('Caribbean Plankton Recruitment Experiment Survey', 956);</v>
      </c>
    </row>
    <row r="62" spans="1:3" x14ac:dyDescent="0.25">
      <c r="A62">
        <v>957</v>
      </c>
      <c r="B62" t="s">
        <v>1122</v>
      </c>
      <c r="C62" t="str">
        <f t="shared" si="0"/>
        <v>INSERT INTO CCD_STD_SVY_NAMES (STD_SVY_NAME, FINSS_ID) VALUES ('Caribbean Reef Fish Assessment', 957);</v>
      </c>
    </row>
    <row r="63" spans="1:3" x14ac:dyDescent="0.25">
      <c r="A63">
        <v>1575</v>
      </c>
      <c r="B63" t="s">
        <v>1123</v>
      </c>
      <c r="C63" t="str">
        <f t="shared" si="0"/>
        <v>INSERT INTO CCD_STD_SVY_NAMES (STD_SVY_NAME, FINSS_ID) VALUES ('Caribbean Reef Fish Video Survey', 1575);</v>
      </c>
    </row>
    <row r="64" spans="1:3" x14ac:dyDescent="0.25">
      <c r="A64">
        <v>1772</v>
      </c>
      <c r="B64" s="5" t="s">
        <v>1124</v>
      </c>
      <c r="C64" t="str">
        <f t="shared" si="0"/>
        <v>INSERT INTO CCD_STD_SVY_NAMES (STD_SVY_NAME, FINSS_ID) VALUES ('Caribbean Southeast Deep Coral Program', 1772);</v>
      </c>
    </row>
    <row r="65" spans="1:3" x14ac:dyDescent="0.25">
      <c r="A65">
        <v>161</v>
      </c>
      <c r="B65" t="s">
        <v>1125</v>
      </c>
      <c r="C65" t="str">
        <f t="shared" si="0"/>
        <v>INSERT INTO CCD_STD_SVY_NAMES (STD_SVY_NAME, FINSS_ID) VALUES ('Central CA Rockfish', 161);</v>
      </c>
    </row>
    <row r="66" spans="1:3" x14ac:dyDescent="0.25">
      <c r="A66">
        <v>292</v>
      </c>
      <c r="B66" t="s">
        <v>1126</v>
      </c>
      <c r="C66" t="str">
        <f t="shared" si="0"/>
        <v>INSERT INTO CCD_STD_SVY_NAMES (STD_SVY_NAME, FINSS_ID) VALUES ('Central CA Shark', 292);</v>
      </c>
    </row>
    <row r="67" spans="1:3" x14ac:dyDescent="0.25">
      <c r="A67">
        <v>2119</v>
      </c>
      <c r="B67" t="s">
        <v>1127</v>
      </c>
      <c r="C67" t="str">
        <f t="shared" ref="C67:C130" si="1">CONCATENATE("INSERT INTO CCD_STD_SVY_NAMES (STD_SVY_NAME, FINSS_ID) VALUES ('", SUBSTITUTE(B67, "'", "''"), "', ", A67, ");")</f>
        <v>INSERT INTO CCD_STD_SVY_NAMES (STD_SVY_NAME, FINSS_ID) VALUES ('Cetaceans of Southeastern Alaska', 2119);</v>
      </c>
    </row>
    <row r="68" spans="1:3" x14ac:dyDescent="0.25">
      <c r="A68">
        <v>1707</v>
      </c>
      <c r="B68" t="s">
        <v>1128</v>
      </c>
      <c r="C68" t="str">
        <f t="shared" si="1"/>
        <v>INSERT INTO CCD_STD_SVY_NAMES (STD_SVY_NAME, FINSS_ID) VALUES ('Characterization of the mesopelagic ecosystem', 1707);</v>
      </c>
    </row>
    <row r="69" spans="1:3" x14ac:dyDescent="0.25">
      <c r="A69">
        <v>964</v>
      </c>
      <c r="B69" t="s">
        <v>1129</v>
      </c>
      <c r="C69" t="str">
        <f t="shared" si="1"/>
        <v>INSERT INTO CCD_STD_SVY_NAMES (STD_SVY_NAME, FINSS_ID) VALUES ('Chesapeake Bay and Coastal Virginia Bottom Longline Shark Survey (VIMS)', 964);</v>
      </c>
    </row>
    <row r="70" spans="1:3" x14ac:dyDescent="0.25">
      <c r="A70">
        <v>1249</v>
      </c>
      <c r="B70" t="s">
        <v>1130</v>
      </c>
      <c r="C70" t="str">
        <f t="shared" si="1"/>
        <v>INSERT INTO CCD_STD_SVY_NAMES (STD_SVY_NAME, FINSS_ID) VALUES ('Climate Impacts of Bluefin Tuna', 1249);</v>
      </c>
    </row>
    <row r="71" spans="1:3" x14ac:dyDescent="0.25">
      <c r="A71">
        <v>967</v>
      </c>
      <c r="B71" t="s">
        <v>1131</v>
      </c>
      <c r="C71" t="str">
        <f t="shared" si="1"/>
        <v>INSERT INTO CCD_STD_SVY_NAMES (STD_SVY_NAME, FINSS_ID) VALUES ('Coastal Finfish Gillnet Survey (MDMR)', 967);</v>
      </c>
    </row>
    <row r="72" spans="1:3" x14ac:dyDescent="0.25">
      <c r="A72">
        <v>1129</v>
      </c>
      <c r="B72" t="s">
        <v>1132</v>
      </c>
      <c r="C72" t="str">
        <f t="shared" si="1"/>
        <v>INSERT INTO CCD_STD_SVY_NAMES (STD_SVY_NAME, FINSS_ID) VALUES ('Coastal Pelagic Shark Longline', 1129);</v>
      </c>
    </row>
    <row r="73" spans="1:3" x14ac:dyDescent="0.25">
      <c r="A73">
        <v>641</v>
      </c>
      <c r="B73" t="s">
        <v>1133</v>
      </c>
      <c r="C73" t="str">
        <f t="shared" si="1"/>
        <v>INSERT INTO CCD_STD_SVY_NAMES (STD_SVY_NAME, FINSS_ID) VALUES ('Coastal Pelagic Species (CPS)_Spring', 641);</v>
      </c>
    </row>
    <row r="74" spans="1:3" x14ac:dyDescent="0.25">
      <c r="A74">
        <v>646</v>
      </c>
      <c r="B74" t="s">
        <v>1134</v>
      </c>
      <c r="C74" t="str">
        <f t="shared" si="1"/>
        <v>INSERT INTO CCD_STD_SVY_NAMES (STD_SVY_NAME, FINSS_ID) VALUES ('Coastal Pelagic Species (CPS)_Summer', 646);</v>
      </c>
    </row>
    <row r="75" spans="1:3" x14ac:dyDescent="0.25">
      <c r="A75">
        <v>1228</v>
      </c>
      <c r="B75" t="s">
        <v>1135</v>
      </c>
      <c r="C75" t="str">
        <f t="shared" si="1"/>
        <v>INSERT INTO CCD_STD_SVY_NAMES (STD_SVY_NAME, FINSS_ID) VALUES ('Collaborative Large Whale Survey (CLAWS)', 1228);</v>
      </c>
    </row>
    <row r="76" spans="1:3" x14ac:dyDescent="0.25">
      <c r="A76">
        <v>1049</v>
      </c>
      <c r="B76" t="s">
        <v>1136</v>
      </c>
      <c r="C76" t="str">
        <f t="shared" si="1"/>
        <v>INSERT INTO CCD_STD_SVY_NAMES (STD_SVY_NAME, FINSS_ID) VALUES ('Cooperative Atlantic States Shark Pupping and Nursery (COASTSPAN) Survey (DELBAY)', 1049);</v>
      </c>
    </row>
    <row r="77" spans="1:3" x14ac:dyDescent="0.25">
      <c r="A77">
        <v>1032</v>
      </c>
      <c r="B77" t="s">
        <v>1137</v>
      </c>
      <c r="C77" t="str">
        <f t="shared" si="1"/>
        <v>INSERT INTO CCD_STD_SVY_NAMES (STD_SVY_NAME, FINSS_ID) VALUES ('Cooperative Atlantic States Shark Pupping and Nursery (COASTSPAN) survey (GADNR)', 1032);</v>
      </c>
    </row>
    <row r="78" spans="1:3" x14ac:dyDescent="0.25">
      <c r="A78">
        <v>1031</v>
      </c>
      <c r="B78" t="s">
        <v>1138</v>
      </c>
      <c r="C78" t="str">
        <f t="shared" si="1"/>
        <v>INSERT INTO CCD_STD_SVY_NAMES (STD_SVY_NAME, FINSS_ID) VALUES ('Cooperative Atlantic States Shark Pupping and Nursery (COASTSPAN) survey (SCDNR)', 1031);</v>
      </c>
    </row>
    <row r="79" spans="1:3" x14ac:dyDescent="0.25">
      <c r="A79">
        <v>2165</v>
      </c>
      <c r="B79" t="s">
        <v>1139</v>
      </c>
      <c r="C79" t="str">
        <f t="shared" si="1"/>
        <v>INSERT INTO CCD_STD_SVY_NAMES (STD_SVY_NAME, FINSS_ID) VALUES ('Cooperative Research Survey - Longline', 2165);</v>
      </c>
    </row>
    <row r="80" spans="1:3" x14ac:dyDescent="0.25">
      <c r="A80">
        <v>164</v>
      </c>
      <c r="B80" t="s">
        <v>1140</v>
      </c>
      <c r="C80" t="str">
        <f t="shared" si="1"/>
        <v>INSERT INTO CCD_STD_SVY_NAMES (STD_SVY_NAME, FINSS_ID) VALUES ('Cowcod', 164);</v>
      </c>
    </row>
    <row r="81" spans="1:3" x14ac:dyDescent="0.25">
      <c r="A81">
        <v>1230</v>
      </c>
      <c r="B81" s="5" t="s">
        <v>1141</v>
      </c>
      <c r="C81" t="str">
        <f t="shared" si="1"/>
        <v>INSERT INTO CCD_STD_SVY_NAMES (STD_SVY_NAME, FINSS_ID) VALUES ('Deep Sea Coral AUV', 1230);</v>
      </c>
    </row>
    <row r="82" spans="1:3" x14ac:dyDescent="0.25">
      <c r="A82">
        <v>1229</v>
      </c>
      <c r="B82" t="s">
        <v>1142</v>
      </c>
      <c r="C82" t="str">
        <f t="shared" si="1"/>
        <v>INSERT INTO CCD_STD_SVY_NAMES (STD_SVY_NAME, FINSS_ID) VALUES ('Deep Set Longline', 1229);</v>
      </c>
    </row>
    <row r="83" spans="1:3" x14ac:dyDescent="0.25">
      <c r="A83">
        <v>521</v>
      </c>
      <c r="B83" t="s">
        <v>1143</v>
      </c>
      <c r="C83" t="str">
        <f t="shared" si="1"/>
        <v>INSERT INTO CCD_STD_SVY_NAMES (STD_SVY_NAME, FINSS_ID) VALUES ('Deep Water Horizon Oil Spill/Loop Current Survey', 521);</v>
      </c>
    </row>
    <row r="84" spans="1:3" x14ac:dyDescent="0.25">
      <c r="A84">
        <v>722</v>
      </c>
      <c r="B84" t="s">
        <v>1144</v>
      </c>
      <c r="C84" t="str">
        <f t="shared" si="1"/>
        <v>INSERT INTO CCD_STD_SVY_NAMES (STD_SVY_NAME, FINSS_ID) VALUES ('Deepwater Horizon Seafood Safety Sampling', 722);</v>
      </c>
    </row>
    <row r="85" spans="1:3" x14ac:dyDescent="0.25">
      <c r="A85">
        <v>1248</v>
      </c>
      <c r="B85" t="s">
        <v>1145</v>
      </c>
      <c r="C85" t="str">
        <f t="shared" si="1"/>
        <v>INSERT INTO CCD_STD_SVY_NAMES (STD_SVY_NAME, FINSS_ID) VALUES ('Deepwater Red Crab Assessment (NRDA)', 1248);</v>
      </c>
    </row>
    <row r="86" spans="1:3" x14ac:dyDescent="0.25">
      <c r="A86">
        <v>2125</v>
      </c>
      <c r="B86" t="s">
        <v>1146</v>
      </c>
      <c r="C86" t="str">
        <f t="shared" si="1"/>
        <v>INSERT INTO CCD_STD_SVY_NAMES (STD_SVY_NAME, FINSS_ID) VALUES ('Deepwater Rockfish Tagging', 2125);</v>
      </c>
    </row>
    <row r="87" spans="1:3" x14ac:dyDescent="0.25">
      <c r="A87">
        <v>887</v>
      </c>
      <c r="B87" t="s">
        <v>1147</v>
      </c>
      <c r="C87" t="str">
        <f t="shared" si="1"/>
        <v>INSERT INTO CCD_STD_SVY_NAMES (STD_SVY_NAME, FINSS_ID) VALUES ('Deepwater Systematics', 887);</v>
      </c>
    </row>
    <row r="88" spans="1:3" x14ac:dyDescent="0.25">
      <c r="A88">
        <v>140</v>
      </c>
      <c r="B88" t="s">
        <v>1148</v>
      </c>
      <c r="C88" t="str">
        <f t="shared" si="1"/>
        <v>INSERT INTO CCD_STD_SVY_NAMES (STD_SVY_NAME, FINSS_ID) VALUES ('Dry Tortugas Reef Fish Visual Census (RVC)', 140);</v>
      </c>
    </row>
    <row r="89" spans="1:3" x14ac:dyDescent="0.25">
      <c r="A89">
        <v>2123</v>
      </c>
      <c r="B89" t="s">
        <v>1149</v>
      </c>
      <c r="C89" t="str">
        <f t="shared" si="1"/>
        <v>INSERT INTO CCD_STD_SVY_NAMES (STD_SVY_NAME, FINSS_ID) VALUES ('EMA-FOCI Age-0 Groundfish and Salmon Recruitment Process', 2123);</v>
      </c>
    </row>
    <row r="90" spans="1:3" x14ac:dyDescent="0.25">
      <c r="A90">
        <v>1410</v>
      </c>
      <c r="B90" t="s">
        <v>1150</v>
      </c>
      <c r="C90" t="str">
        <f t="shared" si="1"/>
        <v>INSERT INTO CCD_STD_SVY_NAMES (STD_SVY_NAME, FINSS_ID) VALUES ('EMA-FOCI Larval Groundfish Assessment', 1410);</v>
      </c>
    </row>
    <row r="91" spans="1:3" x14ac:dyDescent="0.25">
      <c r="A91">
        <v>645</v>
      </c>
      <c r="B91" t="s">
        <v>1151</v>
      </c>
      <c r="C91" t="str">
        <f t="shared" si="1"/>
        <v>INSERT INTO CCD_STD_SVY_NAMES (STD_SVY_NAME, FINSS_ID) VALUES ('East Tropic Pacific (ETP) Marine Mammal', 645);</v>
      </c>
    </row>
    <row r="92" spans="1:3" x14ac:dyDescent="0.25">
      <c r="A92">
        <v>293</v>
      </c>
      <c r="B92" t="s">
        <v>1152</v>
      </c>
      <c r="C92" t="str">
        <f t="shared" si="1"/>
        <v>INSERT INTO CCD_STD_SVY_NAMES (STD_SVY_NAME, FINSS_ID) VALUES ('East Tropic Pacific (ETP) Sharks', 293);</v>
      </c>
    </row>
    <row r="93" spans="1:3" x14ac:dyDescent="0.25">
      <c r="A93">
        <v>684</v>
      </c>
      <c r="B93" t="s">
        <v>1153</v>
      </c>
      <c r="C93" t="str">
        <f t="shared" si="1"/>
        <v>INSERT INTO CCD_STD_SVY_NAMES (STD_SVY_NAME, FINSS_ID) VALUES ('Eastern Bering Sea Crab Mortality Reduction Conservation Engineering (CE) Study', 684);</v>
      </c>
    </row>
    <row r="94" spans="1:3" x14ac:dyDescent="0.25">
      <c r="A94">
        <v>13</v>
      </c>
      <c r="B94" t="s">
        <v>1154</v>
      </c>
      <c r="C94" t="str">
        <f t="shared" si="1"/>
        <v>INSERT INTO CCD_STD_SVY_NAMES (STD_SVY_NAME, FINSS_ID) VALUES ('Eastern Bering Sea Groundfish Bottom Trawl', 13);</v>
      </c>
    </row>
    <row r="95" spans="1:3" x14ac:dyDescent="0.25">
      <c r="A95">
        <v>683</v>
      </c>
      <c r="B95" t="s">
        <v>1155</v>
      </c>
      <c r="C95" t="str">
        <f t="shared" si="1"/>
        <v>INSERT INTO CCD_STD_SVY_NAMES (STD_SVY_NAME, FINSS_ID) VALUES ('Eastern Bering Sea Twin Trawl Conservation Engineering (CE) Study', 683);</v>
      </c>
    </row>
    <row r="96" spans="1:3" x14ac:dyDescent="0.25">
      <c r="A96">
        <v>21</v>
      </c>
      <c r="B96" t="s">
        <v>1156</v>
      </c>
      <c r="C96" t="str">
        <f t="shared" si="1"/>
        <v>INSERT INTO CCD_STD_SVY_NAMES (STD_SVY_NAME, FINSS_ID) VALUES ('Eastern Bering Sea Upper Continenal Slope Groundfish Bottom Trawl', 21);</v>
      </c>
    </row>
    <row r="97" spans="1:3" x14ac:dyDescent="0.25">
      <c r="A97">
        <v>1406</v>
      </c>
      <c r="B97" t="s">
        <v>1157</v>
      </c>
      <c r="C97" t="str">
        <f t="shared" si="1"/>
        <v>INSERT INTO CCD_STD_SVY_NAMES (STD_SVY_NAME, FINSS_ID) VALUES ('Eastern Gulf of Alaska BASIS_GOA Assessment', 1406);</v>
      </c>
    </row>
    <row r="98" spans="1:3" x14ac:dyDescent="0.25">
      <c r="A98">
        <v>1730</v>
      </c>
      <c r="B98" t="s">
        <v>1158</v>
      </c>
      <c r="C98" t="str">
        <f t="shared" si="1"/>
        <v>INSERT INTO CCD_STD_SVY_NAMES (STD_SVY_NAME, FINSS_ID) VALUES ('Eastern Gulf of Alaska spring sablefish', 1730);</v>
      </c>
    </row>
    <row r="99" spans="1:3" x14ac:dyDescent="0.25">
      <c r="A99">
        <v>1409</v>
      </c>
      <c r="B99" t="s">
        <v>1159</v>
      </c>
      <c r="C99" t="str">
        <f t="shared" si="1"/>
        <v>INSERT INTO CCD_STD_SVY_NAMES (STD_SVY_NAME, FINSS_ID) VALUES ('Eco-FOCI Early Life_Winter', 1409);</v>
      </c>
    </row>
    <row r="100" spans="1:3" x14ac:dyDescent="0.25">
      <c r="A100">
        <v>22</v>
      </c>
      <c r="B100" t="s">
        <v>1160</v>
      </c>
      <c r="C100" t="str">
        <f t="shared" si="1"/>
        <v>INSERT INTO CCD_STD_SVY_NAMES (STD_SVY_NAME, FINSS_ID) VALUES ('Eco-FOCI Ecosystem Observations, Larval &amp;amp; Juvenile Groundfish and Forage Fish Survey_Fall', 22);</v>
      </c>
    </row>
    <row r="101" spans="1:3" x14ac:dyDescent="0.25">
      <c r="A101">
        <v>953</v>
      </c>
      <c r="B101" t="s">
        <v>1161</v>
      </c>
      <c r="C101" t="str">
        <f t="shared" si="1"/>
        <v>INSERT INTO CCD_STD_SVY_NAMES (STD_SVY_NAME, FINSS_ID) VALUES ('Ecological Monitoring Trawl Survey (GADNR)', 953);</v>
      </c>
    </row>
    <row r="102" spans="1:3" x14ac:dyDescent="0.25">
      <c r="A102">
        <v>166</v>
      </c>
      <c r="B102" t="s">
        <v>1162</v>
      </c>
      <c r="C102" t="str">
        <f t="shared" si="1"/>
        <v>INSERT INTO CCD_STD_SVY_NAMES (STD_SVY_NAME, FINSS_ID) VALUES ('Ensential Fish Habitat (EFH) Juvenile Rockvish', 166);</v>
      </c>
    </row>
    <row r="103" spans="1:3" x14ac:dyDescent="0.25">
      <c r="A103">
        <v>958</v>
      </c>
      <c r="B103" t="s">
        <v>1163</v>
      </c>
      <c r="C103" t="str">
        <f t="shared" si="1"/>
        <v>INSERT INTO CCD_STD_SVY_NAMES (STD_SVY_NAME, FINSS_ID) VALUES ('Environmental Influences on Pink Shrimp', 958);</v>
      </c>
    </row>
    <row r="104" spans="1:3" x14ac:dyDescent="0.25">
      <c r="A104">
        <v>927</v>
      </c>
      <c r="B104" t="s">
        <v>1164</v>
      </c>
      <c r="C104" t="str">
        <f t="shared" si="1"/>
        <v>INSERT INTO CCD_STD_SVY_NAMES (STD_SVY_NAME, FINSS_ID) VALUES ('Epifaunal (small fish and macro-invertebrates) Sampling', 927);</v>
      </c>
    </row>
    <row r="105" spans="1:3" x14ac:dyDescent="0.25">
      <c r="A105">
        <v>1732</v>
      </c>
      <c r="B105" t="s">
        <v>1165</v>
      </c>
      <c r="C105" t="str">
        <f t="shared" si="1"/>
        <v>INSERT INTO CCD_STD_SVY_NAMES (STD_SVY_NAME, FINSS_ID) VALUES ('Evaluating Optical and Acoustic Advanced Technologies to Survey Pacific Coast Rockfishes', 1732);</v>
      </c>
    </row>
    <row r="106" spans="1:3" x14ac:dyDescent="0.25">
      <c r="A106">
        <v>2525</v>
      </c>
      <c r="B106" t="s">
        <v>1166</v>
      </c>
      <c r="C106" t="str">
        <f t="shared" si="1"/>
        <v>INSERT INTO CCD_STD_SVY_NAMES (STD_SVY_NAME, FINSS_ID) VALUES ('Evaluation of a multi-gear approach to conducting ecosystem focused fishery-independent surveys.', 2525);</v>
      </c>
    </row>
    <row r="107" spans="1:3" x14ac:dyDescent="0.25">
      <c r="A107">
        <v>1168</v>
      </c>
      <c r="B107" t="s">
        <v>1167</v>
      </c>
      <c r="C107" t="str">
        <f t="shared" si="1"/>
        <v>INSERT INTO CCD_STD_SVY_NAMES (STD_SVY_NAME, FINSS_ID) VALUES ('Experimental Bottom Longline Survey', 1168);</v>
      </c>
    </row>
    <row r="108" spans="1:3" x14ac:dyDescent="0.25">
      <c r="A108">
        <v>1271</v>
      </c>
      <c r="B108" t="s">
        <v>1168</v>
      </c>
      <c r="C108" t="str">
        <f t="shared" si="1"/>
        <v>INSERT INTO CCD_STD_SVY_NAMES (STD_SVY_NAME, FINSS_ID) VALUES ('Experimental Longline Survey', 1271);</v>
      </c>
    </row>
    <row r="109" spans="1:3" x14ac:dyDescent="0.25">
      <c r="A109">
        <v>2126</v>
      </c>
      <c r="B109" t="s">
        <v>1169</v>
      </c>
      <c r="C109" t="str">
        <f t="shared" si="1"/>
        <v>INSERT INTO CCD_STD_SVY_NAMES (STD_SVY_NAME, FINSS_ID) VALUES ('Field Evaluation of an Unmanned Aircraft System (UAS) for Studying Cetacean Distribution, Density, and Habitat Use in the Arctic', 2126);</v>
      </c>
    </row>
    <row r="110" spans="1:3" x14ac:dyDescent="0.25">
      <c r="A110">
        <v>230</v>
      </c>
      <c r="B110" t="s">
        <v>1170</v>
      </c>
      <c r="C110" t="str">
        <f t="shared" si="1"/>
        <v>INSERT INTO CCD_STD_SVY_NAMES (STD_SVY_NAME, FINSS_ID) VALUES ('Fish assemblages of western and southwestern Puerto Rico', 230);</v>
      </c>
    </row>
    <row r="111" spans="1:3" x14ac:dyDescent="0.25">
      <c r="A111">
        <v>783</v>
      </c>
      <c r="B111" t="s">
        <v>1171</v>
      </c>
      <c r="C111" t="str">
        <f t="shared" si="1"/>
        <v>INSERT INTO CCD_STD_SVY_NAMES (STD_SVY_NAME, FINSS_ID) VALUES ('Fisheries Observer Program Training', 783);</v>
      </c>
    </row>
    <row r="112" spans="1:3" x14ac:dyDescent="0.25">
      <c r="A112">
        <v>1469</v>
      </c>
      <c r="B112" t="s">
        <v>1172</v>
      </c>
      <c r="C112" t="str">
        <f t="shared" si="1"/>
        <v>INSERT INTO CCD_STD_SVY_NAMES (STD_SVY_NAME, FINSS_ID) VALUES ('Fisheries Oceanography - Climate Change', 1469);</v>
      </c>
    </row>
    <row r="113" spans="1:3" x14ac:dyDescent="0.25">
      <c r="A113">
        <v>1468</v>
      </c>
      <c r="B113" t="s">
        <v>1173</v>
      </c>
      <c r="C113" t="str">
        <f t="shared" si="1"/>
        <v>INSERT INTO CCD_STD_SVY_NAMES (STD_SVY_NAME, FINSS_ID) VALUES ('Fisheries Oceanography - Leeward Oahu Pelagic Ecosystem Characterization', 1468);</v>
      </c>
    </row>
    <row r="114" spans="1:3" x14ac:dyDescent="0.25">
      <c r="A114">
        <v>779</v>
      </c>
      <c r="B114" t="s">
        <v>1174</v>
      </c>
      <c r="C114" t="str">
        <f t="shared" si="1"/>
        <v>INSERT INTO CCD_STD_SVY_NAMES (STD_SVY_NAME, FINSS_ID) VALUES ('Fisheries Oceanography - North Pacific Subtropical Front Survey', 779);</v>
      </c>
    </row>
    <row r="115" spans="1:3" x14ac:dyDescent="0.25">
      <c r="A115">
        <v>546</v>
      </c>
      <c r="B115" t="s">
        <v>1175</v>
      </c>
      <c r="C115" t="str">
        <f t="shared" si="1"/>
        <v>INSERT INTO CCD_STD_SVY_NAMES (STD_SVY_NAME, FINSS_ID) VALUES ('Fisheries Oceanography - West Hawaii Integrated Ecosystem Assessment (IEA)', 546);</v>
      </c>
    </row>
    <row r="116" spans="1:3" x14ac:dyDescent="0.25">
      <c r="A116">
        <v>1405</v>
      </c>
      <c r="B116" t="s">
        <v>1176</v>
      </c>
      <c r="C116" t="str">
        <f t="shared" si="1"/>
        <v>INSERT INTO CCD_STD_SVY_NAMES (STD_SVY_NAME, FINSS_ID) VALUES ('Fishing Technology Studies to Reduce Bycatch and Habitat Effects of Fishing', 1405);</v>
      </c>
    </row>
    <row r="117" spans="1:3" x14ac:dyDescent="0.25">
      <c r="A117">
        <v>141</v>
      </c>
      <c r="B117" t="s">
        <v>1177</v>
      </c>
      <c r="C117" t="str">
        <f t="shared" si="1"/>
        <v>INSERT INTO CCD_STD_SVY_NAMES (STD_SVY_NAME, FINSS_ID) VALUES ('Florida Keys/Southeast Reef Fish Visual Census (RVC)', 141);</v>
      </c>
    </row>
    <row r="118" spans="1:3" x14ac:dyDescent="0.25">
      <c r="A118">
        <v>959</v>
      </c>
      <c r="B118" s="5" t="s">
        <v>1178</v>
      </c>
      <c r="C118" t="str">
        <f t="shared" si="1"/>
        <v>INSERT INTO CCD_STD_SVY_NAMES (STD_SVY_NAME, FINSS_ID) VALUES ('Florida/Dry Tortugas Coral Reef Benthic Survey', 959);</v>
      </c>
    </row>
    <row r="119" spans="1:3" x14ac:dyDescent="0.25">
      <c r="A119">
        <v>1418</v>
      </c>
      <c r="B119" t="s">
        <v>1179</v>
      </c>
      <c r="C119" t="str">
        <f t="shared" si="1"/>
        <v>INSERT INTO CCD_STD_SVY_NAMES (STD_SVY_NAME, FINSS_ID) VALUES ('Foraging Ecology and Health of Adult Female Steller Sea Lions (AEPSSL)', 1418);</v>
      </c>
    </row>
    <row r="120" spans="1:3" x14ac:dyDescent="0.25">
      <c r="A120">
        <v>8</v>
      </c>
      <c r="B120" t="s">
        <v>1180</v>
      </c>
      <c r="C120" t="str">
        <f t="shared" si="1"/>
        <v>INSERT INTO CCD_STD_SVY_NAMES (STD_SVY_NAME, FINSS_ID) VALUES ('GOA/EBS/AI Longline Stock Assessment Survey', 8);</v>
      </c>
    </row>
    <row r="121" spans="1:3" x14ac:dyDescent="0.25">
      <c r="A121">
        <v>1893</v>
      </c>
      <c r="B121" s="5" t="s">
        <v>1181</v>
      </c>
      <c r="C121" t="str">
        <f t="shared" si="1"/>
        <v>INSERT INTO CCD_STD_SVY_NAMES (STD_SVY_NAME, FINSS_ID) VALUES ('Guam and CNMI Ocean Acidification Process Cruise - National Coral Reef Conservation Program/National Ocean Acification Program', 1893);</v>
      </c>
    </row>
    <row r="122" spans="1:3" x14ac:dyDescent="0.25">
      <c r="A122">
        <v>1462</v>
      </c>
      <c r="B122" t="s">
        <v>1182</v>
      </c>
      <c r="C122" t="str">
        <f t="shared" si="1"/>
        <v>INSERT INTO CCD_STD_SVY_NAMES (STD_SVY_NAME, FINSS_ID) VALUES ('Guam and the Commonwealth of the Northern Mariana Islands (CNMI) Cetacean Survey', 1462);</v>
      </c>
    </row>
    <row r="123" spans="1:3" x14ac:dyDescent="0.25">
      <c r="A123">
        <v>2186</v>
      </c>
      <c r="B123" t="s">
        <v>1183</v>
      </c>
      <c r="C123" t="str">
        <f t="shared" si="1"/>
        <v>INSERT INTO CCD_STD_SVY_NAMES (STD_SVY_NAME, FINSS_ID) VALUES ('Gulf Watch Alaska Program', 2186);</v>
      </c>
    </row>
    <row r="124" spans="1:3" x14ac:dyDescent="0.25">
      <c r="A124">
        <v>2121</v>
      </c>
      <c r="B124" t="s">
        <v>1184</v>
      </c>
      <c r="C124" t="str">
        <f t="shared" si="1"/>
        <v>INSERT INTO CCD_STD_SVY_NAMES (STD_SVY_NAME, FINSS_ID) VALUES ('Gulf of Alaska - Southeast Coastal Monitoring Age-0 Groundfish and Salmon Recruitment Processes', 2121);</v>
      </c>
    </row>
    <row r="125" spans="1:3" x14ac:dyDescent="0.25">
      <c r="A125">
        <v>46</v>
      </c>
      <c r="B125" t="s">
        <v>1185</v>
      </c>
      <c r="C125" t="str">
        <f t="shared" si="1"/>
        <v>INSERT INTO CCD_STD_SVY_NAMES (STD_SVY_NAME, FINSS_ID) VALUES ('Gulf of Alaska Biennial Walleye Pollock Accoustic_Summer', 46);</v>
      </c>
    </row>
    <row r="126" spans="1:3" x14ac:dyDescent="0.25">
      <c r="A126">
        <v>23</v>
      </c>
      <c r="B126" t="s">
        <v>1186</v>
      </c>
      <c r="C126" t="str">
        <f t="shared" si="1"/>
        <v>INSERT INTO CCD_STD_SVY_NAMES (STD_SVY_NAME, FINSS_ID) VALUES ('Gulf of Alaska Eco-FOCI_Late Larval Fish', 23);</v>
      </c>
    </row>
    <row r="127" spans="1:3" x14ac:dyDescent="0.25">
      <c r="A127">
        <v>1411</v>
      </c>
      <c r="B127" t="s">
        <v>1187</v>
      </c>
      <c r="C127" t="str">
        <f t="shared" si="1"/>
        <v>INSERT INTO CCD_STD_SVY_NAMES (STD_SVY_NAME, FINSS_ID) VALUES ('Gulf of Alaska Habitat Areas of Particular Concern (HAPC)', 1411);</v>
      </c>
    </row>
    <row r="128" spans="1:3" x14ac:dyDescent="0.25">
      <c r="A128">
        <v>565</v>
      </c>
      <c r="B128" t="s">
        <v>1188</v>
      </c>
      <c r="C128" t="str">
        <f t="shared" si="1"/>
        <v>INSERT INTO CCD_STD_SVY_NAMES (STD_SVY_NAME, FINSS_ID) VALUES ('Gulf of Alaska Integrated Ecosystem Research Program (IERP)', 565);</v>
      </c>
    </row>
    <row r="129" spans="1:3" x14ac:dyDescent="0.25">
      <c r="A129">
        <v>30</v>
      </c>
      <c r="B129" t="s">
        <v>1189</v>
      </c>
      <c r="C129" t="str">
        <f t="shared" si="1"/>
        <v>INSERT INTO CCD_STD_SVY_NAMES (STD_SVY_NAME, FINSS_ID) VALUES ('Gulf of Alaska Shelf and Slope Groundfish Bottom Trawl ', 30);</v>
      </c>
    </row>
    <row r="130" spans="1:3" x14ac:dyDescent="0.25">
      <c r="A130">
        <v>1417</v>
      </c>
      <c r="B130" t="s">
        <v>1190</v>
      </c>
      <c r="C130" t="str">
        <f t="shared" si="1"/>
        <v>INSERT INTO CCD_STD_SVY_NAMES (STD_SVY_NAME, FINSS_ID) VALUES ('Gulf of Alaska Steller Sea Lion (AEPSSL) Resight', 1417);</v>
      </c>
    </row>
    <row r="131" spans="1:3" x14ac:dyDescent="0.25">
      <c r="A131">
        <v>2127</v>
      </c>
      <c r="B131" t="s">
        <v>1191</v>
      </c>
      <c r="C131" t="str">
        <f t="shared" ref="C131:C194" si="2">CONCATENATE("INSERT INTO CCD_STD_SVY_NAMES (STD_SVY_NAME, FINSS_ID) VALUES ('", SUBSTITUTE(B131, "'", "''"), "', ", A131, ");")</f>
        <v>INSERT INTO CCD_STD_SVY_NAMES (STD_SVY_NAME, FINSS_ID) VALUES ('Gulf of Alaska Steller sea lion vital rates studies', 2127);</v>
      </c>
    </row>
    <row r="132" spans="1:3" x14ac:dyDescent="0.25">
      <c r="A132">
        <v>542</v>
      </c>
      <c r="B132" t="s">
        <v>1192</v>
      </c>
      <c r="C132" t="str">
        <f t="shared" si="2"/>
        <v>INSERT INTO CCD_STD_SVY_NAMES (STD_SVY_NAME, FINSS_ID) VALUES ('Gulf of California Vaquita Expedition', 542);</v>
      </c>
    </row>
    <row r="133" spans="1:3" x14ac:dyDescent="0.25">
      <c r="A133">
        <v>1568</v>
      </c>
      <c r="B133" t="s">
        <v>1193</v>
      </c>
      <c r="C133" t="str">
        <f t="shared" si="2"/>
        <v>INSERT INTO CCD_STD_SVY_NAMES (STD_SVY_NAME, FINSS_ID) VALUES ('Gulf of Maine Bottom Longline Survey_Fall', 1568);</v>
      </c>
    </row>
    <row r="134" spans="1:3" x14ac:dyDescent="0.25">
      <c r="A134">
        <v>1604</v>
      </c>
      <c r="B134" t="s">
        <v>1194</v>
      </c>
      <c r="C134" t="str">
        <f t="shared" si="2"/>
        <v>INSERT INTO CCD_STD_SVY_NAMES (STD_SVY_NAME, FINSS_ID) VALUES ('Gulf of Maine Bottom Longline Survey_Spring', 1604);</v>
      </c>
    </row>
    <row r="135" spans="1:3" x14ac:dyDescent="0.25">
      <c r="A135">
        <v>2162</v>
      </c>
      <c r="B135" t="s">
        <v>1195</v>
      </c>
      <c r="C135" t="str">
        <f t="shared" si="2"/>
        <v>INSERT INTO CCD_STD_SVY_NAMES (STD_SVY_NAME, FINSS_ID) VALUES ('Gulf of Mexico Bryde''s Whale Trophic Ecology Study_Fall', 2162);</v>
      </c>
    </row>
    <row r="136" spans="1:3" x14ac:dyDescent="0.25">
      <c r="A136">
        <v>2931</v>
      </c>
      <c r="B136" t="s">
        <v>1196</v>
      </c>
      <c r="C136" t="str">
        <f t="shared" si="2"/>
        <v>INSERT INTO CCD_STD_SVY_NAMES (STD_SVY_NAME, FINSS_ID) VALUES ('Gulf of Mexico Bryde''s Whale Trophic Ecology Study_Summer', 2931);</v>
      </c>
    </row>
    <row r="137" spans="1:3" x14ac:dyDescent="0.25">
      <c r="A137">
        <v>1381</v>
      </c>
      <c r="B137" t="s">
        <v>1197</v>
      </c>
      <c r="C137" t="str">
        <f t="shared" si="2"/>
        <v>INSERT INTO CCD_STD_SVY_NAMES (STD_SVY_NAME, FINSS_ID) VALUES ('Gulf of Mexico Highly Migratory Species (HMS) Pelagic Longline_Winter', 1381);</v>
      </c>
    </row>
    <row r="138" spans="1:3" x14ac:dyDescent="0.25">
      <c r="A138">
        <v>138</v>
      </c>
      <c r="B138" t="s">
        <v>1198</v>
      </c>
      <c r="C138" t="str">
        <f t="shared" si="2"/>
        <v>INSERT INTO CCD_STD_SVY_NAMES (STD_SVY_NAME, FINSS_ID) VALUES ('Gulf of Mexico Pelagic Longline', 138);</v>
      </c>
    </row>
    <row r="139" spans="1:3" x14ac:dyDescent="0.25">
      <c r="A139">
        <v>231</v>
      </c>
      <c r="B139" t="s">
        <v>1199</v>
      </c>
      <c r="C139" t="str">
        <f t="shared" si="2"/>
        <v>INSERT INTO CCD_STD_SVY_NAMES (STD_SVY_NAME, FINSS_ID) VALUES ('Gulf of Mexico Shark Pupping and Nursery (GULFSPAN)', 231);</v>
      </c>
    </row>
    <row r="140" spans="1:3" x14ac:dyDescent="0.25">
      <c r="A140">
        <v>960</v>
      </c>
      <c r="B140" t="s">
        <v>1200</v>
      </c>
      <c r="C140" t="str">
        <f t="shared" si="2"/>
        <v>INSERT INTO CCD_STD_SVY_NAMES (STD_SVY_NAME, FINSS_ID) VALUES ('Gulf of Mexico Shark Pupping and Nursery (GULFSPAN) (FSU/CML)', 960);</v>
      </c>
    </row>
    <row r="141" spans="1:3" x14ac:dyDescent="0.25">
      <c r="A141">
        <v>961</v>
      </c>
      <c r="B141" t="s">
        <v>1201</v>
      </c>
      <c r="C141" t="str">
        <f t="shared" si="2"/>
        <v>INSERT INTO CCD_STD_SVY_NAMES (STD_SVY_NAME, FINSS_ID) VALUES ('Gulf of Mexico Shark Pupping and Nursery (GULFSPAN) (UHCL)', 961);</v>
      </c>
    </row>
    <row r="142" spans="1:3" x14ac:dyDescent="0.25">
      <c r="A142">
        <v>962</v>
      </c>
      <c r="B142" t="s">
        <v>1202</v>
      </c>
      <c r="C142" t="str">
        <f t="shared" si="2"/>
        <v>INSERT INTO CCD_STD_SVY_NAMES (STD_SVY_NAME, FINSS_ID) VALUES ('Gulf of Mexico Shark Pupping and Nursery (GULFSPAN) (USA/DISL)', 962);</v>
      </c>
    </row>
    <row r="143" spans="1:3" x14ac:dyDescent="0.25">
      <c r="A143">
        <v>963</v>
      </c>
      <c r="B143" t="s">
        <v>1203</v>
      </c>
      <c r="C143" t="str">
        <f t="shared" si="2"/>
        <v>INSERT INTO CCD_STD_SVY_NAMES (STD_SVY_NAME, FINSS_ID) VALUES ('Gulf of Mexico Shark Pupping and Nursery (GULFSPAN) (USM/GCRL)', 963);</v>
      </c>
    </row>
    <row r="144" spans="1:3" x14ac:dyDescent="0.25">
      <c r="A144">
        <v>744</v>
      </c>
      <c r="B144" t="s">
        <v>1204</v>
      </c>
      <c r="C144" t="str">
        <f t="shared" si="2"/>
        <v>INSERT INTO CCD_STD_SVY_NAMES (STD_SVY_NAME, FINSS_ID) VALUES ('Habitat Sea Bass', 744);</v>
      </c>
    </row>
    <row r="145" spans="1:3" x14ac:dyDescent="0.25">
      <c r="A145">
        <v>92</v>
      </c>
      <c r="B145" t="s">
        <v>1205</v>
      </c>
      <c r="C145" t="str">
        <f t="shared" si="2"/>
        <v>INSERT INTO CCD_STD_SVY_NAMES (STD_SVY_NAME, FINSS_ID) VALUES ('Hake Acoustic_Summer', 92);</v>
      </c>
    </row>
    <row r="146" spans="1:3" x14ac:dyDescent="0.25">
      <c r="A146">
        <v>768</v>
      </c>
      <c r="B146" t="s">
        <v>1206</v>
      </c>
      <c r="C146" t="str">
        <f t="shared" si="2"/>
        <v>INSERT INTO CCD_STD_SVY_NAMES (STD_SVY_NAME, FINSS_ID) VALUES ('Hawaiian Archipelago Insular', 768);</v>
      </c>
    </row>
    <row r="147" spans="1:3" x14ac:dyDescent="0.25">
      <c r="A147">
        <v>1427</v>
      </c>
      <c r="B147" t="s">
        <v>1207</v>
      </c>
      <c r="C147" t="str">
        <f t="shared" si="2"/>
        <v>INSERT INTO CCD_STD_SVY_NAMES (STD_SVY_NAME, FINSS_ID) VALUES ('Hawaiian Archipelago Insular Bottomfish Survey', 1427);</v>
      </c>
    </row>
    <row r="148" spans="1:3" x14ac:dyDescent="0.25">
      <c r="A148">
        <v>2037</v>
      </c>
      <c r="B148" t="s">
        <v>1208</v>
      </c>
      <c r="C148" t="str">
        <f t="shared" si="2"/>
        <v>INSERT INTO CCD_STD_SVY_NAMES (STD_SVY_NAME, FINSS_ID) VALUES ('Hawaiian Archipelago Insular Bottomfish Survey (Cooperative Research)', 2037);</v>
      </c>
    </row>
    <row r="149" spans="1:3" x14ac:dyDescent="0.25">
      <c r="A149">
        <v>2038</v>
      </c>
      <c r="B149" t="s">
        <v>1209</v>
      </c>
      <c r="C149" t="str">
        <f t="shared" si="2"/>
        <v>INSERT INTO CCD_STD_SVY_NAMES (STD_SVY_NAME, FINSS_ID) VALUES ('Hawaiian Archipelago Insular Reef Fish Survey', 2038);</v>
      </c>
    </row>
    <row r="150" spans="1:3" x14ac:dyDescent="0.25">
      <c r="A150">
        <v>2041</v>
      </c>
      <c r="B150" t="s">
        <v>1210</v>
      </c>
      <c r="C150" t="str">
        <f t="shared" si="2"/>
        <v>INSERT INTO CCD_STD_SVY_NAMES (STD_SVY_NAME, FINSS_ID) VALUES ('Hawaiian Archipelago Life History Bio-sampling', 2041);</v>
      </c>
    </row>
    <row r="151" spans="1:3" x14ac:dyDescent="0.25">
      <c r="A151">
        <v>1423</v>
      </c>
      <c r="B151" s="5" t="s">
        <v>1211</v>
      </c>
      <c r="C151" t="str">
        <f t="shared" si="2"/>
        <v>INSERT INTO CCD_STD_SVY_NAMES (STD_SVY_NAME, FINSS_ID) VALUES ('Hawaiian Archipelago Reef Assessment and Monitoring Program (HARAMP) - National Coral Reef Monitoring Program (NCRMP)', 1423);</v>
      </c>
    </row>
    <row r="152" spans="1:3" x14ac:dyDescent="0.25">
      <c r="A152">
        <v>1442</v>
      </c>
      <c r="B152" t="s">
        <v>1212</v>
      </c>
      <c r="C152" t="str">
        <f t="shared" si="2"/>
        <v>INSERT INTO CCD_STD_SVY_NAMES (STD_SVY_NAME, FINSS_ID) VALUES ('Hawaiian Islands: Technology for the Ecology of Cetaceans (HI-TEC)', 1442);</v>
      </c>
    </row>
    <row r="153" spans="1:3" x14ac:dyDescent="0.25">
      <c r="A153">
        <v>1463</v>
      </c>
      <c r="B153" t="s">
        <v>1213</v>
      </c>
      <c r="C153" t="str">
        <f t="shared" si="2"/>
        <v>INSERT INTO CCD_STD_SVY_NAMES (STD_SVY_NAME, FINSS_ID) VALUES ('Hawaiian Monk Seal Enhancement and Survey Cruise (HMSEAS)', 1463);</v>
      </c>
    </row>
    <row r="154" spans="1:3" x14ac:dyDescent="0.25">
      <c r="A154">
        <v>1432</v>
      </c>
      <c r="B154" t="s">
        <v>1214</v>
      </c>
      <c r="C154" t="str">
        <f t="shared" si="2"/>
        <v>INSERT INTO CCD_STD_SVY_NAMES (STD_SVY_NAME, FINSS_ID) VALUES ('Hawaiian Monk Seal Population Assessment and Recovery Activities - Deployment', 1432);</v>
      </c>
    </row>
    <row r="155" spans="1:3" x14ac:dyDescent="0.25">
      <c r="A155">
        <v>209</v>
      </c>
      <c r="B155" t="s">
        <v>1215</v>
      </c>
      <c r="C155" t="str">
        <f t="shared" si="2"/>
        <v>INSERT INTO CCD_STD_SVY_NAMES (STD_SVY_NAME, FINSS_ID) VALUES ('Hawaiian Monk Seal Population Assessment and Recovery Activities - Recovery', 209);</v>
      </c>
    </row>
    <row r="156" spans="1:3" x14ac:dyDescent="0.25">
      <c r="A156">
        <v>348</v>
      </c>
      <c r="B156" t="s">
        <v>1216</v>
      </c>
      <c r="C156" t="str">
        <f t="shared" si="2"/>
        <v>INSERT INTO CCD_STD_SVY_NAMES (STD_SVY_NAME, FINSS_ID) VALUES ('Herring Energetics', 348);</v>
      </c>
    </row>
    <row r="157" spans="1:3" x14ac:dyDescent="0.25">
      <c r="A157">
        <v>349</v>
      </c>
      <c r="B157" t="s">
        <v>1217</v>
      </c>
      <c r="C157" t="str">
        <f t="shared" si="2"/>
        <v>INSERT INTO CCD_STD_SVY_NAMES (STD_SVY_NAME, FINSS_ID) VALUES ('Humpback Whale Prey', 349);</v>
      </c>
    </row>
    <row r="158" spans="1:3" x14ac:dyDescent="0.25">
      <c r="A158">
        <v>1413</v>
      </c>
      <c r="B158" t="s">
        <v>1218</v>
      </c>
      <c r="C158" t="str">
        <f t="shared" si="2"/>
        <v>INSERT INTO CCD_STD_SVY_NAMES (STD_SVY_NAME, FINSS_ID) VALUES ('Ice Seal Ecology', 1413);</v>
      </c>
    </row>
    <row r="159" spans="1:3" x14ac:dyDescent="0.25">
      <c r="A159">
        <v>1310</v>
      </c>
      <c r="B159" t="s">
        <v>1219</v>
      </c>
      <c r="C159" t="str">
        <f t="shared" si="2"/>
        <v>INSERT INTO CCD_STD_SVY_NAMES (STD_SVY_NAME, FINSS_ID) VALUES ('In-Water Sea Turtle Research (SCDNR)', 1310);</v>
      </c>
    </row>
    <row r="160" spans="1:3" x14ac:dyDescent="0.25">
      <c r="A160">
        <v>232</v>
      </c>
      <c r="B160" t="s">
        <v>1220</v>
      </c>
      <c r="C160" t="str">
        <f t="shared" si="2"/>
        <v>INSERT INTO CCD_STD_SVY_NAMES (STD_SVY_NAME, FINSS_ID) VALUES ('InShore Shark Longline', 232);</v>
      </c>
    </row>
    <row r="161" spans="1:3" x14ac:dyDescent="0.25">
      <c r="A161">
        <v>968</v>
      </c>
      <c r="B161" t="s">
        <v>1221</v>
      </c>
      <c r="C161" t="str">
        <f t="shared" si="2"/>
        <v>INSERT INTO CCD_STD_SVY_NAMES (STD_SVY_NAME, FINSS_ID) VALUES ('Inshore Finfish Trawl Survey (MDMR)', 968);</v>
      </c>
    </row>
    <row r="162" spans="1:3" x14ac:dyDescent="0.25">
      <c r="A162">
        <v>909</v>
      </c>
      <c r="B162" t="s">
        <v>1222</v>
      </c>
      <c r="C162" t="str">
        <f t="shared" si="2"/>
        <v>INSERT INTO CCD_STD_SVY_NAMES (STD_SVY_NAME, FINSS_ID) VALUES ('Integrated Biscayne Bay Ecological Assessment and Monitoring Project (IBBEAM)', 909);</v>
      </c>
    </row>
    <row r="163" spans="1:3" x14ac:dyDescent="0.25">
      <c r="A163">
        <v>973</v>
      </c>
      <c r="B163" t="s">
        <v>1223</v>
      </c>
      <c r="C163" t="str">
        <f t="shared" si="2"/>
        <v>INSERT INTO CCD_STD_SVY_NAMES (STD_SVY_NAME, FINSS_ID) VALUES ('Intraspecific Diversity in Pink Shrimp Survey', 973);</v>
      </c>
    </row>
    <row r="164" spans="1:3" x14ac:dyDescent="0.25">
      <c r="A164">
        <v>2040</v>
      </c>
      <c r="B164" t="s">
        <v>1224</v>
      </c>
      <c r="C164" t="str">
        <f t="shared" si="2"/>
        <v>INSERT INTO CCD_STD_SVY_NAMES (STD_SVY_NAME, FINSS_ID) VALUES ('Johnston Cetacean and Ecosystem Assessment Survey', 2040);</v>
      </c>
    </row>
    <row r="165" spans="1:3" x14ac:dyDescent="0.25">
      <c r="A165">
        <v>352</v>
      </c>
      <c r="B165" t="s">
        <v>1225</v>
      </c>
      <c r="C165" t="str">
        <f t="shared" si="2"/>
        <v>INSERT INTO CCD_STD_SVY_NAMES (STD_SVY_NAME, FINSS_ID) VALUES ('Juvenile Forage Fish Energetics', 352);</v>
      </c>
    </row>
    <row r="166" spans="1:3" x14ac:dyDescent="0.25">
      <c r="A166">
        <v>168</v>
      </c>
      <c r="B166" t="s">
        <v>1226</v>
      </c>
      <c r="C166" t="str">
        <f t="shared" si="2"/>
        <v>INSERT INTO CCD_STD_SVY_NAMES (STD_SVY_NAME, FINSS_ID) VALUES ('Juvenile Rockfish Survey', 168);</v>
      </c>
    </row>
    <row r="167" spans="1:3" x14ac:dyDescent="0.25">
      <c r="A167">
        <v>1347</v>
      </c>
      <c r="B167" t="s">
        <v>1227</v>
      </c>
      <c r="C167" t="str">
        <f t="shared" si="2"/>
        <v>INSERT INTO CCD_STD_SVY_NAMES (STD_SVY_NAME, FINSS_ID) VALUES ('Juvenile Salmon PNW Coastal_Fall', 1347);</v>
      </c>
    </row>
    <row r="168" spans="1:3" x14ac:dyDescent="0.25">
      <c r="A168">
        <v>1345</v>
      </c>
      <c r="B168" t="s">
        <v>1228</v>
      </c>
      <c r="C168" t="str">
        <f t="shared" si="2"/>
        <v>INSERT INTO CCD_STD_SVY_NAMES (STD_SVY_NAME, FINSS_ID) VALUES ('Juvenile Salmon PNW Coastal_Spring', 1345);</v>
      </c>
    </row>
    <row r="169" spans="1:3" x14ac:dyDescent="0.25">
      <c r="A169">
        <v>1346</v>
      </c>
      <c r="B169" t="s">
        <v>1229</v>
      </c>
      <c r="C169" t="str">
        <f t="shared" si="2"/>
        <v>INSERT INTO CCD_STD_SVY_NAMES (STD_SVY_NAME, FINSS_ID) VALUES ('Juvenile Salmon PNW Coastal_Summer', 1346);</v>
      </c>
    </row>
    <row r="170" spans="1:3" x14ac:dyDescent="0.25">
      <c r="A170">
        <v>643</v>
      </c>
      <c r="B170" t="s">
        <v>1230</v>
      </c>
      <c r="C170" t="str">
        <f t="shared" si="2"/>
        <v>INSERT INTO CCD_STD_SVY_NAMES (STD_SVY_NAME, FINSS_ID) VALUES ('Juvenile Salmon_Fall', 643);</v>
      </c>
    </row>
    <row r="171" spans="1:3" x14ac:dyDescent="0.25">
      <c r="A171">
        <v>642</v>
      </c>
      <c r="B171" t="s">
        <v>1231</v>
      </c>
      <c r="C171" t="str">
        <f t="shared" si="2"/>
        <v>INSERT INTO CCD_STD_SVY_NAMES (STD_SVY_NAME, FINSS_ID) VALUES ('Juvenile Salmon_Summer', 642);</v>
      </c>
    </row>
    <row r="172" spans="1:3" x14ac:dyDescent="0.25">
      <c r="A172">
        <v>907</v>
      </c>
      <c r="B172" t="s">
        <v>1232</v>
      </c>
      <c r="C172" t="str">
        <f t="shared" si="2"/>
        <v>INSERT INTO CCD_STD_SVY_NAMES (STD_SVY_NAME, FINSS_ID) VALUES ('Juvenile Sport Fish Trawl Monitoring Florida Bay', 907);</v>
      </c>
    </row>
    <row r="173" spans="1:3" x14ac:dyDescent="0.25">
      <c r="A173">
        <v>952</v>
      </c>
      <c r="B173" t="s">
        <v>1233</v>
      </c>
      <c r="C173" t="str">
        <f t="shared" si="2"/>
        <v>INSERT INTO CCD_STD_SVY_NAMES (STD_SVY_NAME, FINSS_ID) VALUES ('Juvenile Stage Trawl Survey (GADNR)', 952);</v>
      </c>
    </row>
    <row r="174" spans="1:3" x14ac:dyDescent="0.25">
      <c r="A174">
        <v>34</v>
      </c>
      <c r="B174" t="s">
        <v>1234</v>
      </c>
      <c r="C174" t="str">
        <f t="shared" si="2"/>
        <v>INSERT INTO CCD_STD_SVY_NAMES (STD_SVY_NAME, FINSS_ID) VALUES ('Juvenile sablefish tagging_Summer', 34);</v>
      </c>
    </row>
    <row r="175" spans="1:3" x14ac:dyDescent="0.25">
      <c r="A175">
        <v>1414</v>
      </c>
      <c r="B175" t="s">
        <v>1235</v>
      </c>
      <c r="C175" t="str">
        <f t="shared" si="2"/>
        <v>INSERT INTO CCD_STD_SVY_NAMES (STD_SVY_NAME, FINSS_ID) VALUES ('Kodiak Island Monitoring Line', 1414);</v>
      </c>
    </row>
    <row r="176" spans="1:3" x14ac:dyDescent="0.25">
      <c r="A176">
        <v>172</v>
      </c>
      <c r="B176" t="s">
        <v>1236</v>
      </c>
      <c r="C176" t="str">
        <f t="shared" si="2"/>
        <v>INSERT INTO CCD_STD_SVY_NAMES (STD_SVY_NAME, FINSS_ID) VALUES ('Leatherback Turtle/Swordfish Use of Temperate Habitat (LUTH)', 172);</v>
      </c>
    </row>
    <row r="177" spans="1:3" x14ac:dyDescent="0.25">
      <c r="A177">
        <v>742</v>
      </c>
      <c r="B177" t="s">
        <v>1237</v>
      </c>
      <c r="C177" t="str">
        <f t="shared" si="2"/>
        <v>INSERT INTO CCD_STD_SVY_NAMES (STD_SVY_NAME, FINSS_ID) VALUES ('Living Marine Resources Coastal Science Center (LMRCSC)', 742);</v>
      </c>
    </row>
    <row r="178" spans="1:3" x14ac:dyDescent="0.25">
      <c r="A178">
        <v>772</v>
      </c>
      <c r="B178" t="s">
        <v>1238</v>
      </c>
      <c r="C178" t="str">
        <f t="shared" si="2"/>
        <v>INSERT INTO CCD_STD_SVY_NAMES (STD_SVY_NAME, FINSS_ID) VALUES ('Lobster Community', 772);</v>
      </c>
    </row>
    <row r="179" spans="1:3" x14ac:dyDescent="0.25">
      <c r="A179">
        <v>701</v>
      </c>
      <c r="B179" t="s">
        <v>1239</v>
      </c>
      <c r="C179" t="str">
        <f t="shared" si="2"/>
        <v>INSERT INTO CCD_STD_SVY_NAMES (STD_SVY_NAME, FINSS_ID) VALUES ('MARMAP Reef Fish Long Bottom Longline Survey (SCDNR)', 701);</v>
      </c>
    </row>
    <row r="180" spans="1:3" x14ac:dyDescent="0.25">
      <c r="A180">
        <v>702</v>
      </c>
      <c r="B180" t="s">
        <v>1240</v>
      </c>
      <c r="C180" t="str">
        <f t="shared" si="2"/>
        <v>INSERT INTO CCD_STD_SVY_NAMES (STD_SVY_NAME, FINSS_ID) VALUES ('MARMAP/SEAMAP South Atlantic Reef Fish (SCDNR)', 702);</v>
      </c>
    </row>
    <row r="181" spans="1:3" x14ac:dyDescent="0.25">
      <c r="A181">
        <v>661</v>
      </c>
      <c r="B181" t="s">
        <v>1241</v>
      </c>
      <c r="C181" t="str">
        <f t="shared" si="2"/>
        <v>INSERT INTO CCD_STD_SVY_NAMES (STD_SVY_NAME, FINSS_ID) VALUES ('MSLABS Gulf of Mexico EASA Survey', 661);</v>
      </c>
    </row>
    <row r="182" spans="1:3" x14ac:dyDescent="0.25">
      <c r="A182">
        <v>1430</v>
      </c>
      <c r="B182" t="s">
        <v>1242</v>
      </c>
      <c r="C182" t="str">
        <f t="shared" si="2"/>
        <v>INSERT INTO CCD_STD_SVY_NAMES (STD_SVY_NAME, FINSS_ID) VALUES ('Main Hawaiian Island (MHI) Insular Bottomfish Survey (Cooperative Research)', 1430);</v>
      </c>
    </row>
    <row r="183" spans="1:3" x14ac:dyDescent="0.25">
      <c r="A183">
        <v>1429</v>
      </c>
      <c r="B183" t="s">
        <v>1243</v>
      </c>
      <c r="C183" t="str">
        <f t="shared" si="2"/>
        <v>INSERT INTO CCD_STD_SVY_NAMES (STD_SVY_NAME, FINSS_ID) VALUES ('Main Hawaiian Island (MHI) Insular Bottomfish Survey_Fall', 1429);</v>
      </c>
    </row>
    <row r="184" spans="1:3" x14ac:dyDescent="0.25">
      <c r="A184">
        <v>1428</v>
      </c>
      <c r="B184" t="s">
        <v>1244</v>
      </c>
      <c r="C184" t="str">
        <f t="shared" si="2"/>
        <v>INSERT INTO CCD_STD_SVY_NAMES (STD_SVY_NAME, FINSS_ID) VALUES ('Main Hawaiian Island (MHI) Insular Bottomfish Survey_Spring', 1428);</v>
      </c>
    </row>
    <row r="185" spans="1:3" x14ac:dyDescent="0.25">
      <c r="A185">
        <v>233</v>
      </c>
      <c r="B185" t="s">
        <v>1245</v>
      </c>
      <c r="C185" t="str">
        <f t="shared" si="2"/>
        <v>INSERT INTO CCD_STD_SVY_NAMES (STD_SVY_NAME, FINSS_ID) VALUES ('Mangrove Studies', 233);</v>
      </c>
    </row>
    <row r="186" spans="1:3" x14ac:dyDescent="0.25">
      <c r="A186">
        <v>1461</v>
      </c>
      <c r="B186" t="s">
        <v>1246</v>
      </c>
      <c r="C186" t="str">
        <f t="shared" si="2"/>
        <v>INSERT INTO CCD_STD_SVY_NAMES (STD_SVY_NAME, FINSS_ID) VALUES ('Mariana Archipelago Cetacean Survey (MACS)', 1461);</v>
      </c>
    </row>
    <row r="187" spans="1:3" x14ac:dyDescent="0.25">
      <c r="A187">
        <v>2042</v>
      </c>
      <c r="B187" t="s">
        <v>1247</v>
      </c>
      <c r="C187" t="str">
        <f t="shared" si="2"/>
        <v>INSERT INTO CCD_STD_SVY_NAMES (STD_SVY_NAME, FINSS_ID) VALUES ('Mariana Archipelago Life History Bio-sampling', 2042);</v>
      </c>
    </row>
    <row r="188" spans="1:3" x14ac:dyDescent="0.25">
      <c r="A188">
        <v>767</v>
      </c>
      <c r="B188" t="s">
        <v>1248</v>
      </c>
      <c r="C188" t="str">
        <f t="shared" si="2"/>
        <v>INSERT INTO CCD_STD_SVY_NAMES (STD_SVY_NAME, FINSS_ID) VALUES ('Mariana Islands Cetacean and Ecosystem Assessment Survey', 767);</v>
      </c>
    </row>
    <row r="189" spans="1:3" x14ac:dyDescent="0.25">
      <c r="A189">
        <v>1426</v>
      </c>
      <c r="B189" t="s">
        <v>1249</v>
      </c>
      <c r="C189" t="str">
        <f t="shared" si="2"/>
        <v>INSERT INTO CCD_STD_SVY_NAMES (STD_SVY_NAME, FINSS_ID) VALUES ('Marianas Archipelago Insular Bottomfish Survey', 1426);</v>
      </c>
    </row>
    <row r="190" spans="1:3" x14ac:dyDescent="0.25">
      <c r="A190">
        <v>770</v>
      </c>
      <c r="B190" t="s">
        <v>1250</v>
      </c>
      <c r="C190" t="str">
        <f t="shared" si="2"/>
        <v>INSERT INTO CCD_STD_SVY_NAMES (STD_SVY_NAME, FINSS_ID) VALUES ('Marianas Archipelago Insular Reef Fish Survey', 770);</v>
      </c>
    </row>
    <row r="191" spans="1:3" x14ac:dyDescent="0.25">
      <c r="A191">
        <v>1421</v>
      </c>
      <c r="B191" s="5" t="s">
        <v>1251</v>
      </c>
      <c r="C191" t="str">
        <f t="shared" si="2"/>
        <v>INSERT INTO CCD_STD_SVY_NAMES (STD_SVY_NAME, FINSS_ID) VALUES ('Marianas Reef Assessment and Monitoring Program (MARAMP) - National Coral Reef Monitoring Program (NCRMP)', 1421);</v>
      </c>
    </row>
    <row r="192" spans="1:3" x14ac:dyDescent="0.25">
      <c r="A192">
        <v>775</v>
      </c>
      <c r="B192" t="s">
        <v>1252</v>
      </c>
      <c r="C192" t="str">
        <f t="shared" si="2"/>
        <v>INSERT INTO CCD_STD_SVY_NAMES (STD_SVY_NAME, FINSS_ID) VALUES ('Marine Debris Research and Removal - Northwestern hawaiian Islands', 775);</v>
      </c>
    </row>
    <row r="193" spans="1:3" x14ac:dyDescent="0.25">
      <c r="A193">
        <v>974</v>
      </c>
      <c r="B193" t="s">
        <v>1253</v>
      </c>
      <c r="C193" t="str">
        <f t="shared" si="2"/>
        <v>INSERT INTO CCD_STD_SVY_NAMES (STD_SVY_NAME, FINSS_ID) VALUES ('Marine Mammal and Ecosystem Assessment-Caribbean', 974);</v>
      </c>
    </row>
    <row r="194" spans="1:3" x14ac:dyDescent="0.25">
      <c r="A194">
        <v>975</v>
      </c>
      <c r="B194" t="s">
        <v>1254</v>
      </c>
      <c r="C194" t="str">
        <f t="shared" si="2"/>
        <v>INSERT INTO CCD_STD_SVY_NAMES (STD_SVY_NAME, FINSS_ID) VALUES ('Marine Mammal and Ecosystem Assessment-Gulf of Mexico', 975);</v>
      </c>
    </row>
    <row r="195" spans="1:3" x14ac:dyDescent="0.25">
      <c r="A195">
        <v>133</v>
      </c>
      <c r="B195" t="s">
        <v>1255</v>
      </c>
      <c r="C195" t="str">
        <f t="shared" ref="C195:C258" si="3">CONCATENATE("INSERT INTO CCD_STD_SVY_NAMES (STD_SVY_NAME, FINSS_ID) VALUES ('", SUBSTITUTE(B195, "'", "''"), "', ", A195, ");")</f>
        <v>INSERT INTO CCD_STD_SVY_NAMES (STD_SVY_NAME, FINSS_ID) VALUES ('Marine Mammals Survey_Summer', 133);</v>
      </c>
    </row>
    <row r="196" spans="1:3" x14ac:dyDescent="0.25">
      <c r="A196">
        <v>134</v>
      </c>
      <c r="B196" t="s">
        <v>1256</v>
      </c>
      <c r="C196" t="str">
        <f t="shared" si="3"/>
        <v>INSERT INTO CCD_STD_SVY_NAMES (STD_SVY_NAME, FINSS_ID) VALUES ('Marine Mammals Survey_Winter', 134);</v>
      </c>
    </row>
    <row r="197" spans="1:3" x14ac:dyDescent="0.25">
      <c r="A197">
        <v>1466</v>
      </c>
      <c r="B197" t="s">
        <v>1257</v>
      </c>
      <c r="C197" t="str">
        <f t="shared" si="3"/>
        <v>INSERT INTO CCD_STD_SVY_NAMES (STD_SVY_NAME, FINSS_ID) VALUES ('Marine National Monuments Research', 1466);</v>
      </c>
    </row>
    <row r="198" spans="1:3" x14ac:dyDescent="0.25">
      <c r="A198">
        <v>550</v>
      </c>
      <c r="B198" t="s">
        <v>1258</v>
      </c>
      <c r="C198" t="str">
        <f t="shared" si="3"/>
        <v>INSERT INTO CCD_STD_SVY_NAMES (STD_SVY_NAME, FINSS_ID) VALUES ('Massachusetts DMF Bottom Trawl_Fall', 550);</v>
      </c>
    </row>
    <row r="199" spans="1:3" x14ac:dyDescent="0.25">
      <c r="A199">
        <v>551</v>
      </c>
      <c r="B199" t="s">
        <v>1259</v>
      </c>
      <c r="C199" t="str">
        <f t="shared" si="3"/>
        <v>INSERT INTO CCD_STD_SVY_NAMES (STD_SVY_NAME, FINSS_ID) VALUES ('Massachusetts DMF Bottom Trawl_Spring', 551);</v>
      </c>
    </row>
    <row r="200" spans="1:3" x14ac:dyDescent="0.25">
      <c r="A200">
        <v>234</v>
      </c>
      <c r="B200" s="5" t="s">
        <v>1260</v>
      </c>
      <c r="C200" t="str">
        <f t="shared" si="3"/>
        <v>INSERT INTO CCD_STD_SVY_NAMES (STD_SVY_NAME, FINSS_ID) VALUES ('Mesoamerican coral reef project', 234);</v>
      </c>
    </row>
    <row r="201" spans="1:3" x14ac:dyDescent="0.25">
      <c r="A201">
        <v>743</v>
      </c>
      <c r="B201" t="s">
        <v>1261</v>
      </c>
      <c r="C201" t="str">
        <f t="shared" si="3"/>
        <v>INSERT INTO CCD_STD_SVY_NAMES (STD_SVY_NAME, FINSS_ID) VALUES ('Mid-Atlantic Habitat Mapping', 743);</v>
      </c>
    </row>
    <row r="202" spans="1:3" x14ac:dyDescent="0.25">
      <c r="A202">
        <v>977</v>
      </c>
      <c r="B202" t="s">
        <v>1262</v>
      </c>
      <c r="C202" t="str">
        <f t="shared" si="3"/>
        <v>INSERT INTO CCD_STD_SVY_NAMES (STD_SVY_NAME, FINSS_ID) VALUES ('Mid-Water Trawl - Gulf of Mexico', 977);</v>
      </c>
    </row>
    <row r="203" spans="1:3" x14ac:dyDescent="0.25">
      <c r="A203">
        <v>978</v>
      </c>
      <c r="B203" t="s">
        <v>1263</v>
      </c>
      <c r="C203" t="str">
        <f t="shared" si="3"/>
        <v>INSERT INTO CCD_STD_SVY_NAMES (STD_SVY_NAME, FINSS_ID) VALUES ('Mid-Water Trawl - South Atlantic', 978);</v>
      </c>
    </row>
    <row r="204" spans="1:3" x14ac:dyDescent="0.25">
      <c r="A204">
        <v>85</v>
      </c>
      <c r="B204" t="s">
        <v>1264</v>
      </c>
      <c r="C204" t="str">
        <f t="shared" si="3"/>
        <v>INSERT INTO CCD_STD_SVY_NAMES (STD_SVY_NAME, FINSS_ID) VALUES ('Miscellaneous Bottom Trawl Survey', 85);</v>
      </c>
    </row>
    <row r="205" spans="1:3" x14ac:dyDescent="0.25">
      <c r="A205">
        <v>1415</v>
      </c>
      <c r="B205" t="s">
        <v>1265</v>
      </c>
      <c r="C205" t="str">
        <f t="shared" si="3"/>
        <v>INSERT INTO CCD_STD_SVY_NAMES (STD_SVY_NAME, FINSS_ID) VALUES ('Movement and Migration of Key Alaska Fishes', 1415);</v>
      </c>
    </row>
    <row r="206" spans="1:3" x14ac:dyDescent="0.25">
      <c r="A206">
        <v>1364</v>
      </c>
      <c r="B206" t="s">
        <v>1266</v>
      </c>
      <c r="C206" t="str">
        <f t="shared" si="3"/>
        <v>INSERT INTO CCD_STD_SVY_NAMES (STD_SVY_NAME, FINSS_ID) VALUES ('NERACOOS Mooring Maintenance', 1364);</v>
      </c>
    </row>
    <row r="207" spans="1:3" x14ac:dyDescent="0.25">
      <c r="A207">
        <v>79</v>
      </c>
      <c r="B207" t="s">
        <v>1267</v>
      </c>
      <c r="C207" t="str">
        <f t="shared" si="3"/>
        <v>INSERT INTO CCD_STD_SVY_NAMES (STD_SVY_NAME, FINSS_ID) VALUES ('NMFS Acoustics Survey_Fall', 79);</v>
      </c>
    </row>
    <row r="208" spans="1:3" x14ac:dyDescent="0.25">
      <c r="A208">
        <v>99</v>
      </c>
      <c r="B208" t="s">
        <v>1268</v>
      </c>
      <c r="C208" t="str">
        <f t="shared" si="3"/>
        <v>INSERT INTO CCD_STD_SVY_NAMES (STD_SVY_NAME, FINSS_ID) VALUES ('NWFSC - Pacific Coast Ocean Observing System (PacCOOS) Survey', 99);</v>
      </c>
    </row>
    <row r="209" spans="1:3" x14ac:dyDescent="0.25">
      <c r="A209">
        <v>1108</v>
      </c>
      <c r="B209" t="s">
        <v>1269</v>
      </c>
      <c r="C209" t="str">
        <f t="shared" si="3"/>
        <v>INSERT INTO CCD_STD_SVY_NAMES (STD_SVY_NAME, FINSS_ID) VALUES ('NWHI Marine Turtle Population Assessment Survey - Deploy', 1108);</v>
      </c>
    </row>
    <row r="210" spans="1:3" x14ac:dyDescent="0.25">
      <c r="A210">
        <v>1811</v>
      </c>
      <c r="B210" t="s">
        <v>1270</v>
      </c>
      <c r="C210" t="str">
        <f t="shared" si="3"/>
        <v>INSERT INTO CCD_STD_SVY_NAMES (STD_SVY_NAME, FINSS_ID) VALUES ('NWHI Marine Turtle Population Assessment Survey - Recovery', 1811);</v>
      </c>
    </row>
    <row r="211" spans="1:3" x14ac:dyDescent="0.25">
      <c r="A211">
        <v>135</v>
      </c>
      <c r="B211" t="s">
        <v>1271</v>
      </c>
      <c r="C211" t="str">
        <f t="shared" si="3"/>
        <v>INSERT INTO CCD_STD_SVY_NAMES (STD_SVY_NAME, FINSS_ID) VALUES ('Navassa Island Survey', 135);</v>
      </c>
    </row>
    <row r="212" spans="1:3" x14ac:dyDescent="0.25">
      <c r="A212">
        <v>174</v>
      </c>
      <c r="B212" t="s">
        <v>1272</v>
      </c>
      <c r="C212" t="str">
        <f t="shared" si="3"/>
        <v>INSERT INTO CCD_STD_SVY_NAMES (STD_SVY_NAME, FINSS_ID) VALUES ('Nearshore Ichthyoplankton', 174);</v>
      </c>
    </row>
    <row r="213" spans="1:3" x14ac:dyDescent="0.25">
      <c r="A213">
        <v>95</v>
      </c>
      <c r="B213" t="s">
        <v>1273</v>
      </c>
      <c r="C213" t="str">
        <f t="shared" si="3"/>
        <v>INSERT INTO CCD_STD_SVY_NAMES (STD_SVY_NAME, FINSS_ID) VALUES ('Newport Line', 95);</v>
      </c>
    </row>
    <row r="214" spans="1:3" x14ac:dyDescent="0.25">
      <c r="A214">
        <v>1768</v>
      </c>
      <c r="B214" t="s">
        <v>1274</v>
      </c>
      <c r="C214" t="str">
        <f t="shared" si="3"/>
        <v>INSERT INTO CCD_STD_SVY_NAMES (STD_SVY_NAME, FINSS_ID) VALUES ('North Atlantic Seafloor Partnership for Integrated Research &amp;amp; Exploration (ASPIRE)', 1768);</v>
      </c>
    </row>
    <row r="215" spans="1:3" x14ac:dyDescent="0.25">
      <c r="A215">
        <v>547</v>
      </c>
      <c r="B215" t="s">
        <v>1275</v>
      </c>
      <c r="C215" t="str">
        <f t="shared" si="3"/>
        <v>INSERT INTO CCD_STD_SVY_NAMES (STD_SVY_NAME, FINSS_ID) VALUES ('North Carolina Pamlico Sound Survey', 547);</v>
      </c>
    </row>
    <row r="216" spans="1:3" x14ac:dyDescent="0.25">
      <c r="A216">
        <v>1048</v>
      </c>
      <c r="B216" t="s">
        <v>1276</v>
      </c>
      <c r="C216" t="str">
        <f t="shared" si="3"/>
        <v>INSERT INTO CCD_STD_SVY_NAMES (STD_SVY_NAME, FINSS_ID) VALUES ('Northeast Area Monitoring and Assessment Program (NEAMAP) (MDMR/VIMS)', 1048);</v>
      </c>
    </row>
    <row r="217" spans="1:3" x14ac:dyDescent="0.25">
      <c r="A217">
        <v>59</v>
      </c>
      <c r="B217" t="s">
        <v>1277</v>
      </c>
      <c r="C217" t="str">
        <f t="shared" si="3"/>
        <v>INSERT INTO CCD_STD_SVY_NAMES (STD_SVY_NAME, FINSS_ID) VALUES ('Northeast Atlantic Benthic Habitat_Fall', 59);</v>
      </c>
    </row>
    <row r="218" spans="1:3" x14ac:dyDescent="0.25">
      <c r="A218">
        <v>60</v>
      </c>
      <c r="B218" t="s">
        <v>1278</v>
      </c>
      <c r="C218" t="str">
        <f t="shared" si="3"/>
        <v>INSERT INTO CCD_STD_SVY_NAMES (STD_SVY_NAME, FINSS_ID) VALUES ('Northeast Atlantic Benthic Habitat_Spring', 60);</v>
      </c>
    </row>
    <row r="219" spans="1:3" x14ac:dyDescent="0.25">
      <c r="A219">
        <v>61</v>
      </c>
      <c r="B219" t="s">
        <v>1279</v>
      </c>
      <c r="C219" t="str">
        <f t="shared" si="3"/>
        <v>INSERT INTO CCD_STD_SVY_NAMES (STD_SVY_NAME, FINSS_ID) VALUES ('Northeast Atlantic Benthic Habitat_Summer', 61);</v>
      </c>
    </row>
    <row r="220" spans="1:3" x14ac:dyDescent="0.25">
      <c r="A220">
        <v>62</v>
      </c>
      <c r="B220" t="s">
        <v>1280</v>
      </c>
      <c r="C220" t="str">
        <f t="shared" si="3"/>
        <v>INSERT INTO CCD_STD_SVY_NAMES (STD_SVY_NAME, FINSS_ID) VALUES ('Northeast Atlantic Benthic Habitat_Winter', 62);</v>
      </c>
    </row>
    <row r="221" spans="1:3" x14ac:dyDescent="0.25">
      <c r="A221">
        <v>1770</v>
      </c>
      <c r="B221" t="s">
        <v>1281</v>
      </c>
      <c r="C221" t="str">
        <f t="shared" si="3"/>
        <v>INSERT INTO CCD_STD_SVY_NAMES (STD_SVY_NAME, FINSS_ID) VALUES ('Northeast Atlantic Seafloor Partnership for Integrated Research &amp;amp; Exploration (ASPIRE)', 1770);</v>
      </c>
    </row>
    <row r="222" spans="1:3" x14ac:dyDescent="0.25">
      <c r="A222">
        <v>1208</v>
      </c>
      <c r="B222" t="s">
        <v>1282</v>
      </c>
      <c r="C222" t="str">
        <f t="shared" si="3"/>
        <v>INSERT INTO CCD_STD_SVY_NAMES (STD_SVY_NAME, FINSS_ID) VALUES ('Northeast Cetacean and Turtle Biology Survey', 1208);</v>
      </c>
    </row>
    <row r="223" spans="1:3" x14ac:dyDescent="0.25">
      <c r="A223">
        <v>928</v>
      </c>
      <c r="B223" t="s">
        <v>1283</v>
      </c>
      <c r="C223" t="str">
        <f t="shared" si="3"/>
        <v>INSERT INTO CCD_STD_SVY_NAMES (STD_SVY_NAME, FINSS_ID) VALUES ('Northeast Cooperative Flatfish Survey', 928);</v>
      </c>
    </row>
    <row r="224" spans="1:3" x14ac:dyDescent="0.25">
      <c r="A224">
        <v>886</v>
      </c>
      <c r="B224" s="5" t="s">
        <v>1284</v>
      </c>
      <c r="C224" t="str">
        <f t="shared" si="3"/>
        <v>INSERT INTO CCD_STD_SVY_NAMES (STD_SVY_NAME, FINSS_ID) VALUES ('Northeast Deep Water Coral Habitats', 886);</v>
      </c>
    </row>
    <row r="225" spans="1:3" x14ac:dyDescent="0.25">
      <c r="A225">
        <v>70</v>
      </c>
      <c r="B225" t="s">
        <v>1285</v>
      </c>
      <c r="C225" t="str">
        <f t="shared" si="3"/>
        <v>INSERT INTO CCD_STD_SVY_NAMES (STD_SVY_NAME, FINSS_ID) VALUES ('Northeast Ecosystem Monitoring (EcoMon)_Fall', 70);</v>
      </c>
    </row>
    <row r="226" spans="1:3" x14ac:dyDescent="0.25">
      <c r="A226">
        <v>2668</v>
      </c>
      <c r="B226" t="s">
        <v>1286</v>
      </c>
      <c r="C226" t="str">
        <f t="shared" si="3"/>
        <v>INSERT INTO CCD_STD_SVY_NAMES (STD_SVY_NAME, FINSS_ID) VALUES ('Northeast Ecosystem Monitoring (EcoMon)_Spring', 2668);</v>
      </c>
    </row>
    <row r="227" spans="1:3" x14ac:dyDescent="0.25">
      <c r="A227">
        <v>71</v>
      </c>
      <c r="B227" t="s">
        <v>1287</v>
      </c>
      <c r="C227" t="str">
        <f t="shared" si="3"/>
        <v>INSERT INTO CCD_STD_SVY_NAMES (STD_SVY_NAME, FINSS_ID) VALUES ('Northeast Ecosystem Monitoring (EcoMon)_Summer', 71);</v>
      </c>
    </row>
    <row r="228" spans="1:3" x14ac:dyDescent="0.25">
      <c r="A228">
        <v>72</v>
      </c>
      <c r="B228" t="s">
        <v>1288</v>
      </c>
      <c r="C228" t="str">
        <f t="shared" si="3"/>
        <v>INSERT INTO CCD_STD_SVY_NAMES (STD_SVY_NAME, FINSS_ID) VALUES ('Northeast Ecosystem Monitoring (EcoMon)_Winter', 72);</v>
      </c>
    </row>
    <row r="229" spans="1:3" x14ac:dyDescent="0.25">
      <c r="A229">
        <v>136</v>
      </c>
      <c r="B229" t="s">
        <v>1289</v>
      </c>
      <c r="C229" t="str">
        <f t="shared" si="3"/>
        <v>INSERT INTO CCD_STD_SVY_NAMES (STD_SVY_NAME, FINSS_ID) VALUES ('Northeast Gulf of Mexico MPA', 136);</v>
      </c>
    </row>
    <row r="230" spans="1:3" x14ac:dyDescent="0.25">
      <c r="A230">
        <v>74</v>
      </c>
      <c r="B230" t="s">
        <v>1290</v>
      </c>
      <c r="C230" t="str">
        <f t="shared" si="3"/>
        <v>INSERT INTO CCD_STD_SVY_NAMES (STD_SVY_NAME, FINSS_ID) VALUES ('Northeast Marine Mammal_Fall', 74);</v>
      </c>
    </row>
    <row r="231" spans="1:3" x14ac:dyDescent="0.25">
      <c r="A231">
        <v>75</v>
      </c>
      <c r="B231" t="s">
        <v>1291</v>
      </c>
      <c r="C231" t="str">
        <f t="shared" si="3"/>
        <v>INSERT INTO CCD_STD_SVY_NAMES (STD_SVY_NAME, FINSS_ID) VALUES ('Northeast Marine Mammal_Spring', 75);</v>
      </c>
    </row>
    <row r="232" spans="1:3" x14ac:dyDescent="0.25">
      <c r="A232">
        <v>76</v>
      </c>
      <c r="B232" t="s">
        <v>1292</v>
      </c>
      <c r="C232" t="str">
        <f t="shared" si="3"/>
        <v>INSERT INTO CCD_STD_SVY_NAMES (STD_SVY_NAME, FINSS_ID) VALUES ('Northeast Marine Mammal_Summer', 76);</v>
      </c>
    </row>
    <row r="233" spans="1:3" x14ac:dyDescent="0.25">
      <c r="A233">
        <v>86</v>
      </c>
      <c r="B233" t="s">
        <v>1293</v>
      </c>
      <c r="C233" t="str">
        <f t="shared" si="3"/>
        <v>INSERT INTO CCD_STD_SVY_NAMES (STD_SVY_NAME, FINSS_ID) VALUES ('Northeast Sea Scallop_Summer', 86);</v>
      </c>
    </row>
    <row r="234" spans="1:3" x14ac:dyDescent="0.25">
      <c r="A234">
        <v>1831</v>
      </c>
      <c r="B234" t="s">
        <v>1294</v>
      </c>
      <c r="C234" t="str">
        <f t="shared" si="3"/>
        <v>INSERT INTO CCD_STD_SVY_NAMES (STD_SVY_NAME, FINSS_ID) VALUES ('Northeast Turtle biology survey', 1831);</v>
      </c>
    </row>
    <row r="235" spans="1:3" x14ac:dyDescent="0.25">
      <c r="A235">
        <v>1365</v>
      </c>
      <c r="B235" t="s">
        <v>1295</v>
      </c>
      <c r="C235" t="str">
        <f t="shared" si="3"/>
        <v>INSERT INTO CCD_STD_SVY_NAMES (STD_SVY_NAME, FINSS_ID) VALUES ('Northeastern Continental Slope Deepwater Biodiversity', 1365);</v>
      </c>
    </row>
    <row r="236" spans="1:3" x14ac:dyDescent="0.25">
      <c r="A236">
        <v>1348</v>
      </c>
      <c r="B236" t="s">
        <v>1296</v>
      </c>
      <c r="C236" t="str">
        <f t="shared" si="3"/>
        <v>INSERT INTO CCD_STD_SVY_NAMES (STD_SVY_NAME, FINSS_ID) VALUES ('Northern California Current (NCC) Ecosystem Forecasting_Fall', 1348);</v>
      </c>
    </row>
    <row r="237" spans="1:3" x14ac:dyDescent="0.25">
      <c r="A237">
        <v>1349</v>
      </c>
      <c r="B237" t="s">
        <v>1297</v>
      </c>
      <c r="C237" t="str">
        <f t="shared" si="3"/>
        <v>INSERT INTO CCD_STD_SVY_NAMES (STD_SVY_NAME, FINSS_ID) VALUES ('Northern California Current (NCC) Ecosystem Forecasting_Summer', 1349);</v>
      </c>
    </row>
    <row r="238" spans="1:3" x14ac:dyDescent="0.25">
      <c r="A238">
        <v>1350</v>
      </c>
      <c r="B238" t="s">
        <v>1298</v>
      </c>
      <c r="C238" t="str">
        <f t="shared" si="3"/>
        <v>INSERT INTO CCD_STD_SVY_NAMES (STD_SVY_NAME, FINSS_ID) VALUES ('Northern California Current (NCC) Ecosystem Forecasting_Winter', 1350);</v>
      </c>
    </row>
    <row r="239" spans="1:3" x14ac:dyDescent="0.25">
      <c r="A239">
        <v>1731</v>
      </c>
      <c r="B239" s="5" t="s">
        <v>1299</v>
      </c>
      <c r="C239" t="str">
        <f t="shared" si="3"/>
        <v>INSERT INTO CCD_STD_SVY_NAMES (STD_SVY_NAME, FINSS_ID) VALUES ('Northern Channel Islands Seafloor Mapping of Coral Habitats', 1731);</v>
      </c>
    </row>
    <row r="240" spans="1:3" x14ac:dyDescent="0.25">
      <c r="A240">
        <v>1188</v>
      </c>
      <c r="B240" t="s">
        <v>1300</v>
      </c>
      <c r="C240" t="str">
        <f t="shared" si="3"/>
        <v>INSERT INTO CCD_STD_SVY_NAMES (STD_SVY_NAME, FINSS_ID) VALUES ('Northern Gulf Institute Cross-Shelf Hardbottom Study', 1188);</v>
      </c>
    </row>
    <row r="241" spans="1:3" x14ac:dyDescent="0.25">
      <c r="A241">
        <v>96</v>
      </c>
      <c r="B241" t="s">
        <v>1301</v>
      </c>
      <c r="C241" t="str">
        <f t="shared" si="3"/>
        <v>INSERT INTO CCD_STD_SVY_NAMES (STD_SVY_NAME, FINSS_ID) VALUES ('Northern Juvenile Fish', 96);</v>
      </c>
    </row>
    <row r="242" spans="1:3" x14ac:dyDescent="0.25">
      <c r="A242">
        <v>137</v>
      </c>
      <c r="B242" t="s">
        <v>1302</v>
      </c>
      <c r="C242" t="str">
        <f t="shared" si="3"/>
        <v>INSERT INTO CCD_STD_SVY_NAMES (STD_SVY_NAME, FINSS_ID) VALUES ('Oculina HAPC_Spring', 137);</v>
      </c>
    </row>
    <row r="243" spans="1:3" x14ac:dyDescent="0.25">
      <c r="A243">
        <v>969</v>
      </c>
      <c r="B243" t="s">
        <v>1303</v>
      </c>
      <c r="C243" t="str">
        <f t="shared" si="3"/>
        <v>INSERT INTO CCD_STD_SVY_NAMES (STD_SVY_NAME, FINSS_ID) VALUES ('Open Bay Shellfish Trawl Survey (TPWD)', 969);</v>
      </c>
    </row>
    <row r="244" spans="1:3" x14ac:dyDescent="0.25">
      <c r="A244">
        <v>970</v>
      </c>
      <c r="B244" t="s">
        <v>1304</v>
      </c>
      <c r="C244" t="str">
        <f t="shared" si="3"/>
        <v>INSERT INTO CCD_STD_SVY_NAMES (STD_SVY_NAME, FINSS_ID) VALUES ('Oyster Dredge Monitoring Survey (MDMR)', 970);</v>
      </c>
    </row>
    <row r="245" spans="1:3" x14ac:dyDescent="0.25">
      <c r="A245">
        <v>971</v>
      </c>
      <c r="B245" t="s">
        <v>1305</v>
      </c>
      <c r="C245" t="str">
        <f t="shared" si="3"/>
        <v>INSERT INTO CCD_STD_SVY_NAMES (STD_SVY_NAME, FINSS_ID) VALUES ('Oyster Visual Monitoring Survey (MDMR)', 971);</v>
      </c>
    </row>
    <row r="246" spans="1:3" x14ac:dyDescent="0.25">
      <c r="A246">
        <v>764</v>
      </c>
      <c r="B246" t="s">
        <v>1306</v>
      </c>
      <c r="C246" t="str">
        <f t="shared" si="3"/>
        <v>INSERT INTO CCD_STD_SVY_NAMES (STD_SVY_NAME, FINSS_ID) VALUES ('PIFSC - Hawaiian Islands Cetacean and Ecosystem Assessment Survey (HICEAS)', 764);</v>
      </c>
    </row>
    <row r="247" spans="1:3" x14ac:dyDescent="0.25">
      <c r="A247">
        <v>176</v>
      </c>
      <c r="B247" t="s">
        <v>1307</v>
      </c>
      <c r="C247" t="str">
        <f t="shared" si="3"/>
        <v>INSERT INTO CCD_STD_SVY_NAMES (STD_SVY_NAME, FINSS_ID) VALUES ('Pacific Coast Ocean Observing System (PacCOOS) Central CA (MBARI)', 176);</v>
      </c>
    </row>
    <row r="248" spans="1:3" x14ac:dyDescent="0.25">
      <c r="A248">
        <v>177</v>
      </c>
      <c r="B248" t="s">
        <v>1308</v>
      </c>
      <c r="C248" t="str">
        <f t="shared" si="3"/>
        <v>INSERT INTO CCD_STD_SVY_NAMES (STD_SVY_NAME, FINSS_ID) VALUES ('Pacific Coast Ocean Observing System (PacCOOS) North CA (Bodega Line)', 177);</v>
      </c>
    </row>
    <row r="249" spans="1:3" x14ac:dyDescent="0.25">
      <c r="A249">
        <v>1576</v>
      </c>
      <c r="B249" t="s">
        <v>1309</v>
      </c>
      <c r="C249" t="str">
        <f t="shared" si="3"/>
        <v>INSERT INTO CCD_STD_SVY_NAMES (STD_SVY_NAME, FINSS_ID) VALUES ('Pacific Hake Spawning Biomass Acoustic Survey', 1576);</v>
      </c>
    </row>
    <row r="250" spans="1:3" x14ac:dyDescent="0.25">
      <c r="A250">
        <v>295</v>
      </c>
      <c r="B250" t="s">
        <v>1310</v>
      </c>
      <c r="C250" t="str">
        <f t="shared" si="3"/>
        <v>INSERT INTO CCD_STD_SVY_NAMES (STD_SVY_NAME, FINSS_ID) VALUES ('Pacific Islands Cetacean Ecosystem Survey (PICES)', 295);</v>
      </c>
    </row>
    <row r="251" spans="1:3" x14ac:dyDescent="0.25">
      <c r="A251">
        <v>2039</v>
      </c>
      <c r="B251" t="s">
        <v>1311</v>
      </c>
      <c r="C251" t="str">
        <f t="shared" si="3"/>
        <v>INSERT INTO CCD_STD_SVY_NAMES (STD_SVY_NAME, FINSS_ID) VALUES ('Pacific Islands Cetacean and Ecosystem Assessment Survey (PICEAS)', 2039);</v>
      </c>
    </row>
    <row r="252" spans="1:3" x14ac:dyDescent="0.25">
      <c r="A252">
        <v>100</v>
      </c>
      <c r="B252" t="s">
        <v>1312</v>
      </c>
      <c r="C252" t="str">
        <f t="shared" si="3"/>
        <v>INSERT INTO CCD_STD_SVY_NAMES (STD_SVY_NAME, FINSS_ID) VALUES ('Pacific Northwest (PNW) Ichthyoplankton', 100);</v>
      </c>
    </row>
    <row r="253" spans="1:3" x14ac:dyDescent="0.25">
      <c r="A253">
        <v>101</v>
      </c>
      <c r="B253" t="s">
        <v>1313</v>
      </c>
      <c r="C253" t="str">
        <f t="shared" si="3"/>
        <v>INSERT INTO CCD_STD_SVY_NAMES (STD_SVY_NAME, FINSS_ID) VALUES ('Pacific Northwest (PNW) Piscine Predator and Forage Fish', 101);</v>
      </c>
    </row>
    <row r="254" spans="1:3" x14ac:dyDescent="0.25">
      <c r="A254">
        <v>250</v>
      </c>
      <c r="B254" t="s">
        <v>1314</v>
      </c>
      <c r="C254" t="str">
        <f t="shared" si="3"/>
        <v>INSERT INTO CCD_STD_SVY_NAMES (STD_SVY_NAME, FINSS_ID) VALUES ('Pacific Northwest Harmful Algal Bloom (HAB)', 250);</v>
      </c>
    </row>
    <row r="255" spans="1:3" x14ac:dyDescent="0.25">
      <c r="A255">
        <v>1441</v>
      </c>
      <c r="B255" s="5" t="s">
        <v>1315</v>
      </c>
      <c r="C255" t="str">
        <f t="shared" si="3"/>
        <v>INSERT INTO CCD_STD_SVY_NAMES (STD_SVY_NAME, FINSS_ID) VALUES ('Pacific Reef Assessment and Monitoring Program (Pacific RAMP) - National Coral Reef Monitoring Program (NCRMP)', 1441);</v>
      </c>
    </row>
    <row r="256" spans="1:3" x14ac:dyDescent="0.25">
      <c r="A256">
        <v>1424</v>
      </c>
      <c r="B256" t="s">
        <v>1316</v>
      </c>
      <c r="C256" t="str">
        <f t="shared" si="3"/>
        <v>INSERT INTO CCD_STD_SVY_NAMES (STD_SVY_NAME, FINSS_ID) VALUES ('Pacific Remote Islands Insular Reef Fish Survey', 1424);</v>
      </c>
    </row>
    <row r="257" spans="1:3" x14ac:dyDescent="0.25">
      <c r="A257">
        <v>979</v>
      </c>
      <c r="B257" t="s">
        <v>1317</v>
      </c>
      <c r="C257" t="str">
        <f t="shared" si="3"/>
        <v>INSERT INTO CCD_STD_SVY_NAMES (STD_SVY_NAME, FINSS_ID) VALUES ('Panama City Laboratory Reef Fish ROV', 979);</v>
      </c>
    </row>
    <row r="258" spans="1:3" x14ac:dyDescent="0.25">
      <c r="A258">
        <v>235</v>
      </c>
      <c r="B258" t="s">
        <v>1318</v>
      </c>
      <c r="C258" t="str">
        <f t="shared" si="3"/>
        <v>INSERT INTO CCD_STD_SVY_NAMES (STD_SVY_NAME, FINSS_ID) VALUES ('Panama City Laboratory Reef Fish Trap/Video', 235);</v>
      </c>
    </row>
    <row r="259" spans="1:3" x14ac:dyDescent="0.25">
      <c r="A259">
        <v>1351</v>
      </c>
      <c r="B259" t="s">
        <v>1319</v>
      </c>
      <c r="C259" t="str">
        <f t="shared" ref="C259:C322" si="4">CONCATENATE("INSERT INTO CCD_STD_SVY_NAMES (STD_SVY_NAME, FINSS_ID) VALUES ('", SUBSTITUTE(B259, "'", "''"), "', ", A259, ");")</f>
        <v>INSERT INTO CCD_STD_SVY_NAMES (STD_SVY_NAME, FINSS_ID) VALUES ('Pre-recruit Survey to Aid Stock Assessment', 1351);</v>
      </c>
    </row>
    <row r="260" spans="1:3" x14ac:dyDescent="0.25">
      <c r="A260">
        <v>139</v>
      </c>
      <c r="B260" s="5" t="s">
        <v>1320</v>
      </c>
      <c r="C260" t="str">
        <f t="shared" si="4"/>
        <v>INSERT INTO CCD_STD_SVY_NAMES (STD_SVY_NAME, FINSS_ID) VALUES ('Pulley Ridge HAPC Fish and Coral Survey_Spring', 139);</v>
      </c>
    </row>
    <row r="261" spans="1:3" x14ac:dyDescent="0.25">
      <c r="A261">
        <v>805</v>
      </c>
      <c r="B261" t="s">
        <v>1321</v>
      </c>
      <c r="C261" t="str">
        <f t="shared" si="4"/>
        <v>INSERT INTO CCD_STD_SVY_NAMES (STD_SVY_NAME, FINSS_ID) VALUES ('RecFIN Red Drum Trammel Net Survey (SCDNR)', 805);</v>
      </c>
    </row>
    <row r="262" spans="1:3" x14ac:dyDescent="0.25">
      <c r="A262">
        <v>980</v>
      </c>
      <c r="B262" t="s">
        <v>1322</v>
      </c>
      <c r="C262" t="str">
        <f t="shared" si="4"/>
        <v>INSERT INTO CCD_STD_SVY_NAMES (STD_SVY_NAME, FINSS_ID) VALUES ('Reef Fish Visual Census Survey - U.S. Caribbean', 980);</v>
      </c>
    </row>
    <row r="263" spans="1:3" x14ac:dyDescent="0.25">
      <c r="A263">
        <v>1412</v>
      </c>
      <c r="B263" t="s">
        <v>1323</v>
      </c>
      <c r="C263" t="str">
        <f t="shared" si="4"/>
        <v>INSERT INTO CCD_STD_SVY_NAMES (STD_SVY_NAME, FINSS_ID) VALUES ('Rockfish Habitat and Production Studies', 1412);</v>
      </c>
    </row>
    <row r="264" spans="1:3" x14ac:dyDescent="0.25">
      <c r="A264">
        <v>146</v>
      </c>
      <c r="B264" t="s">
        <v>1324</v>
      </c>
      <c r="C264" t="str">
        <f t="shared" si="4"/>
        <v>INSERT INTO CCD_STD_SVY_NAMES (STD_SVY_NAME, FINSS_ID) VALUES ('SEAMAP Gulf of Mexico Reef Fish', 146);</v>
      </c>
    </row>
    <row r="265" spans="1:3" x14ac:dyDescent="0.25">
      <c r="A265">
        <v>998</v>
      </c>
      <c r="B265" t="s">
        <v>1325</v>
      </c>
      <c r="C265" t="str">
        <f t="shared" si="4"/>
        <v>INSERT INTO CCD_STD_SVY_NAMES (STD_SVY_NAME, FINSS_ID) VALUES ('SEAMAP Gulf of Mexico Reef Fish Monitoring (FFWCC)', 998);</v>
      </c>
    </row>
    <row r="266" spans="1:3" x14ac:dyDescent="0.25">
      <c r="A266">
        <v>236</v>
      </c>
      <c r="B266" t="s">
        <v>1326</v>
      </c>
      <c r="C266" t="str">
        <f t="shared" si="4"/>
        <v>INSERT INTO CCD_STD_SVY_NAMES (STD_SVY_NAME, FINSS_ID) VALUES ('SEAMAP Plankton_Fall', 236);</v>
      </c>
    </row>
    <row r="267" spans="1:3" x14ac:dyDescent="0.25">
      <c r="A267">
        <v>144</v>
      </c>
      <c r="B267" t="s">
        <v>1327</v>
      </c>
      <c r="C267" t="str">
        <f t="shared" si="4"/>
        <v>INSERT INTO CCD_STD_SVY_NAMES (STD_SVY_NAME, FINSS_ID) VALUES ('SEAMAP Plankton_Spring', 144);</v>
      </c>
    </row>
    <row r="268" spans="1:3" x14ac:dyDescent="0.25">
      <c r="A268">
        <v>145</v>
      </c>
      <c r="B268" t="s">
        <v>1328</v>
      </c>
      <c r="C268" t="str">
        <f t="shared" si="4"/>
        <v>INSERT INTO CCD_STD_SVY_NAMES (STD_SVY_NAME, FINSS_ID) VALUES ('SEAMAP Plankton_Winter', 145);</v>
      </c>
    </row>
    <row r="269" spans="1:3" x14ac:dyDescent="0.25">
      <c r="A269">
        <v>1250</v>
      </c>
      <c r="B269" t="s">
        <v>1329</v>
      </c>
      <c r="C269" t="str">
        <f t="shared" si="4"/>
        <v>INSERT INTO CCD_STD_SVY_NAMES (STD_SVY_NAME, FINSS_ID) VALUES ('SEAMAP Reef Fish Camera/Trap', 1250);</v>
      </c>
    </row>
    <row r="270" spans="1:3" x14ac:dyDescent="0.25">
      <c r="A270">
        <v>131</v>
      </c>
      <c r="B270" t="s">
        <v>1330</v>
      </c>
      <c r="C270" t="str">
        <f t="shared" si="4"/>
        <v>INSERT INTO CCD_STD_SVY_NAMES (STD_SVY_NAME, FINSS_ID) VALUES ('SEAMAP Shark/Red Snapper Bottom Longline', 131);</v>
      </c>
    </row>
    <row r="271" spans="1:3" x14ac:dyDescent="0.25">
      <c r="A271">
        <v>149</v>
      </c>
      <c r="B271" t="s">
        <v>1331</v>
      </c>
      <c r="C271" t="str">
        <f t="shared" si="4"/>
        <v>INSERT INTO CCD_STD_SVY_NAMES (STD_SVY_NAME, FINSS_ID) VALUES ('SEAMAP South Atlantic Coastal Trawl_Fall (SCDNR)', 149);</v>
      </c>
    </row>
    <row r="272" spans="1:3" x14ac:dyDescent="0.25">
      <c r="A272">
        <v>624</v>
      </c>
      <c r="B272" t="s">
        <v>1332</v>
      </c>
      <c r="C272" t="str">
        <f t="shared" si="4"/>
        <v>INSERT INTO CCD_STD_SVY_NAMES (STD_SVY_NAME, FINSS_ID) VALUES ('SEAMAP South Atlantic Coastal Trawl_Spring (SCDNR)', 624);</v>
      </c>
    </row>
    <row r="273" spans="1:3" x14ac:dyDescent="0.25">
      <c r="A273">
        <v>150</v>
      </c>
      <c r="B273" t="s">
        <v>1333</v>
      </c>
      <c r="C273" t="str">
        <f t="shared" si="4"/>
        <v>INSERT INTO CCD_STD_SVY_NAMES (STD_SVY_NAME, FINSS_ID) VALUES ('SEAMAP South Atlantic Coastal Trawl_Summer (SCDNR)', 150);</v>
      </c>
    </row>
    <row r="274" spans="1:3" x14ac:dyDescent="0.25">
      <c r="A274">
        <v>626</v>
      </c>
      <c r="B274" t="s">
        <v>1334</v>
      </c>
      <c r="C274" t="str">
        <f t="shared" si="4"/>
        <v>INSERT INTO CCD_STD_SVY_NAMES (STD_SVY_NAME, FINSS_ID) VALUES ('SEAMAP South Atlantic NC Red Drum Longline', 626);</v>
      </c>
    </row>
    <row r="275" spans="1:3" x14ac:dyDescent="0.25">
      <c r="A275">
        <v>3071</v>
      </c>
      <c r="B275" t="s">
        <v>1335</v>
      </c>
      <c r="C275" t="str">
        <f t="shared" si="4"/>
        <v>INSERT INTO CCD_STD_SVY_NAMES (STD_SVY_NAME, FINSS_ID) VALUES ('SEAMAP South Atlantic NC Red Drum Longline (NCDENR)', 3071);</v>
      </c>
    </row>
    <row r="276" spans="1:3" x14ac:dyDescent="0.25">
      <c r="A276">
        <v>1010</v>
      </c>
      <c r="B276" t="s">
        <v>1336</v>
      </c>
      <c r="C276" t="str">
        <f t="shared" si="4"/>
        <v>INSERT INTO CCD_STD_SVY_NAMES (STD_SVY_NAME, FINSS_ID) VALUES ('SEAMAP South Atlantic North Carolina Pamlico Sound Trawl (NCDENR)', 1010);</v>
      </c>
    </row>
    <row r="277" spans="1:3" x14ac:dyDescent="0.25">
      <c r="A277">
        <v>627</v>
      </c>
      <c r="B277" t="s">
        <v>1337</v>
      </c>
      <c r="C277" t="str">
        <f t="shared" si="4"/>
        <v>INSERT INTO CCD_STD_SVY_NAMES (STD_SVY_NAME, FINSS_ID) VALUES ('SEAMAP South Atlantic Reef Fish', 627);</v>
      </c>
    </row>
    <row r="278" spans="1:3" x14ac:dyDescent="0.25">
      <c r="A278">
        <v>1383</v>
      </c>
      <c r="B278" t="s">
        <v>1338</v>
      </c>
      <c r="C278" t="str">
        <f t="shared" si="4"/>
        <v>INSERT INTO CCD_STD_SVY_NAMES (STD_SVY_NAME, FINSS_ID) VALUES ('SEAMAP South Atlantic Trawl_Fall', 1383);</v>
      </c>
    </row>
    <row r="279" spans="1:3" x14ac:dyDescent="0.25">
      <c r="A279">
        <v>1384</v>
      </c>
      <c r="B279" t="s">
        <v>1339</v>
      </c>
      <c r="C279" t="str">
        <f t="shared" si="4"/>
        <v>INSERT INTO CCD_STD_SVY_NAMES (STD_SVY_NAME, FINSS_ID) VALUES ('SEAMAP South Atlantic Trawl_Summer', 1384);</v>
      </c>
    </row>
    <row r="280" spans="1:3" x14ac:dyDescent="0.25">
      <c r="A280">
        <v>1385</v>
      </c>
      <c r="B280" t="s">
        <v>1340</v>
      </c>
      <c r="C280" t="str">
        <f t="shared" si="4"/>
        <v>INSERT INTO CCD_STD_SVY_NAMES (STD_SVY_NAME, FINSS_ID) VALUES ('SEAMAP South Atlantic Trawl_Winter', 1385);</v>
      </c>
    </row>
    <row r="281" spans="1:3" x14ac:dyDescent="0.25">
      <c r="A281">
        <v>981</v>
      </c>
      <c r="B281" t="s">
        <v>1341</v>
      </c>
      <c r="C281" t="str">
        <f t="shared" si="4"/>
        <v>INSERT INTO CCD_STD_SVY_NAMES (STD_SVY_NAME, FINSS_ID) VALUES ('SEAMAP-C Finfish Rod-and-Reel Survey (PR-DNER)', 981);</v>
      </c>
    </row>
    <row r="282" spans="1:3" x14ac:dyDescent="0.25">
      <c r="A282">
        <v>982</v>
      </c>
      <c r="B282" t="s">
        <v>1342</v>
      </c>
      <c r="C282" t="str">
        <f t="shared" si="4"/>
        <v>INSERT INTO CCD_STD_SVY_NAMES (STD_SVY_NAME, FINSS_ID) VALUES ('SEAMAP-C Lane Snapper Bottom Longline (DNER)', 982);</v>
      </c>
    </row>
    <row r="283" spans="1:3" x14ac:dyDescent="0.25">
      <c r="A283">
        <v>988</v>
      </c>
      <c r="B283" t="s">
        <v>1343</v>
      </c>
      <c r="C283" t="str">
        <f t="shared" si="4"/>
        <v>INSERT INTO CCD_STD_SVY_NAMES (STD_SVY_NAME, FINSS_ID) VALUES ('SEAMAP-C Queen Conch Visual Surveys (PR-DNER,USVI-DFW)', 988);</v>
      </c>
    </row>
    <row r="284" spans="1:3" x14ac:dyDescent="0.25">
      <c r="A284">
        <v>989</v>
      </c>
      <c r="B284" t="s">
        <v>1344</v>
      </c>
      <c r="C284" t="str">
        <f t="shared" si="4"/>
        <v>INSERT INTO CCD_STD_SVY_NAMES (STD_SVY_NAME, FINSS_ID) VALUES ('SEAMAP-C Spiny Lobster Artificial Habitat Surveys (PR-DNER,USVI-DFW)', 989);</v>
      </c>
    </row>
    <row r="285" spans="1:3" x14ac:dyDescent="0.25">
      <c r="A285">
        <v>990</v>
      </c>
      <c r="B285" t="s">
        <v>1345</v>
      </c>
      <c r="C285" t="str">
        <f t="shared" si="4"/>
        <v>INSERT INTO CCD_STD_SVY_NAMES (STD_SVY_NAME, FINSS_ID) VALUES ('SEAMAP-C Yellowtail Snapper Rod-and-Reel (DNER)', 990);</v>
      </c>
    </row>
    <row r="286" spans="1:3" x14ac:dyDescent="0.25">
      <c r="A286">
        <v>991</v>
      </c>
      <c r="B286" t="s">
        <v>1346</v>
      </c>
      <c r="C286" t="str">
        <f t="shared" si="4"/>
        <v>INSERT INTO CCD_STD_SVY_NAMES (STD_SVY_NAME, FINSS_ID) VALUES ('SEAMAP-GOM Bottom Longline Survey (ADCNR)', 991);</v>
      </c>
    </row>
    <row r="287" spans="1:3" x14ac:dyDescent="0.25">
      <c r="A287">
        <v>992</v>
      </c>
      <c r="B287" t="s">
        <v>1347</v>
      </c>
      <c r="C287" t="str">
        <f t="shared" si="4"/>
        <v>INSERT INTO CCD_STD_SVY_NAMES (STD_SVY_NAME, FINSS_ID) VALUES ('SEAMAP-GOM Bottom Longline Survey (LDWF)', 992);</v>
      </c>
    </row>
    <row r="288" spans="1:3" x14ac:dyDescent="0.25">
      <c r="A288">
        <v>993</v>
      </c>
      <c r="B288" t="s">
        <v>1348</v>
      </c>
      <c r="C288" t="str">
        <f t="shared" si="4"/>
        <v>INSERT INTO CCD_STD_SVY_NAMES (STD_SVY_NAME, FINSS_ID) VALUES ('SEAMAP-GOM Bottom Longline Survey (TPWD)', 993);</v>
      </c>
    </row>
    <row r="289" spans="1:3" x14ac:dyDescent="0.25">
      <c r="A289">
        <v>994</v>
      </c>
      <c r="B289" t="s">
        <v>1349</v>
      </c>
      <c r="C289" t="str">
        <f t="shared" si="4"/>
        <v>INSERT INTO CCD_STD_SVY_NAMES (STD_SVY_NAME, FINSS_ID) VALUES ('SEAMAP-GOM Bottom Longline Survey (USM/GCRL)', 994);</v>
      </c>
    </row>
    <row r="290" spans="1:3" x14ac:dyDescent="0.25">
      <c r="A290">
        <v>995</v>
      </c>
      <c r="B290" t="s">
        <v>1350</v>
      </c>
      <c r="C290" t="str">
        <f t="shared" si="4"/>
        <v>INSERT INTO CCD_STD_SVY_NAMES (STD_SVY_NAME, FINSS_ID) VALUES ('SEAMAP-GOM Offshore Plankton (LDWF)', 995);</v>
      </c>
    </row>
    <row r="291" spans="1:3" x14ac:dyDescent="0.25">
      <c r="A291">
        <v>996</v>
      </c>
      <c r="B291" t="s">
        <v>1351</v>
      </c>
      <c r="C291" t="str">
        <f t="shared" si="4"/>
        <v>INSERT INTO CCD_STD_SVY_NAMES (STD_SVY_NAME, FINSS_ID) VALUES ('SEAMAP-GOM Plankton (ADCNR)', 996);</v>
      </c>
    </row>
    <row r="292" spans="1:3" x14ac:dyDescent="0.25">
      <c r="A292">
        <v>997</v>
      </c>
      <c r="B292" t="s">
        <v>1352</v>
      </c>
      <c r="C292" t="str">
        <f t="shared" si="4"/>
        <v>INSERT INTO CCD_STD_SVY_NAMES (STD_SVY_NAME, FINSS_ID) VALUES ('SEAMAP-GOM Plankton (GCRL)', 997);</v>
      </c>
    </row>
    <row r="293" spans="1:3" x14ac:dyDescent="0.25">
      <c r="A293">
        <v>147</v>
      </c>
      <c r="B293" t="s">
        <v>1353</v>
      </c>
      <c r="C293" t="str">
        <f t="shared" si="4"/>
        <v>INSERT INTO CCD_STD_SVY_NAMES (STD_SVY_NAME, FINSS_ID) VALUES ('SEAMAP-GOM Shrimp/Groundfish Trawl_Fall', 147);</v>
      </c>
    </row>
    <row r="294" spans="1:3" x14ac:dyDescent="0.25">
      <c r="A294">
        <v>1000</v>
      </c>
      <c r="B294" t="s">
        <v>1354</v>
      </c>
      <c r="C294" t="str">
        <f t="shared" si="4"/>
        <v>INSERT INTO CCD_STD_SVY_NAMES (STD_SVY_NAME, FINSS_ID) VALUES ('SEAMAP-GOM Shrimp/Groundfish Trawl_Fall (ADCNR)', 1000);</v>
      </c>
    </row>
    <row r="295" spans="1:3" x14ac:dyDescent="0.25">
      <c r="A295">
        <v>948</v>
      </c>
      <c r="B295" t="s">
        <v>1355</v>
      </c>
      <c r="C295" t="str">
        <f t="shared" si="4"/>
        <v>INSERT INTO CCD_STD_SVY_NAMES (STD_SVY_NAME, FINSS_ID) VALUES ('SEAMAP-GOM Shrimp/Groundfish Trawl_Fall (FFWCC)', 948);</v>
      </c>
    </row>
    <row r="296" spans="1:3" x14ac:dyDescent="0.25">
      <c r="A296">
        <v>1006</v>
      </c>
      <c r="B296" t="s">
        <v>1356</v>
      </c>
      <c r="C296" t="str">
        <f t="shared" si="4"/>
        <v>INSERT INTO CCD_STD_SVY_NAMES (STD_SVY_NAME, FINSS_ID) VALUES ('SEAMAP-GOM Shrimp/Groundfish Trawl_Fall (GCRL)', 1006);</v>
      </c>
    </row>
    <row r="297" spans="1:3" x14ac:dyDescent="0.25">
      <c r="A297">
        <v>1004</v>
      </c>
      <c r="B297" t="s">
        <v>1357</v>
      </c>
      <c r="C297" t="str">
        <f t="shared" si="4"/>
        <v>INSERT INTO CCD_STD_SVY_NAMES (STD_SVY_NAME, FINSS_ID) VALUES ('SEAMAP-GOM Shrimp/Groundfish Trawl_Fall (LDWF)', 1004);</v>
      </c>
    </row>
    <row r="298" spans="1:3" x14ac:dyDescent="0.25">
      <c r="A298">
        <v>1002</v>
      </c>
      <c r="B298" t="s">
        <v>1358</v>
      </c>
      <c r="C298" t="str">
        <f t="shared" si="4"/>
        <v>INSERT INTO CCD_STD_SVY_NAMES (STD_SVY_NAME, FINSS_ID) VALUES ('SEAMAP-GOM Shrimp/Groundfish Trawl_Fall (TPWD)', 1002);</v>
      </c>
    </row>
    <row r="299" spans="1:3" x14ac:dyDescent="0.25">
      <c r="A299">
        <v>238</v>
      </c>
      <c r="B299" t="s">
        <v>1359</v>
      </c>
      <c r="C299" t="str">
        <f t="shared" si="4"/>
        <v>INSERT INTO CCD_STD_SVY_NAMES (STD_SVY_NAME, FINSS_ID) VALUES ('SEAMAP-GOM Shrimp/Groundfish Trawl_Spring', 238);</v>
      </c>
    </row>
    <row r="300" spans="1:3" x14ac:dyDescent="0.25">
      <c r="A300">
        <v>148</v>
      </c>
      <c r="B300" t="s">
        <v>1360</v>
      </c>
      <c r="C300" t="str">
        <f t="shared" si="4"/>
        <v>INSERT INTO CCD_STD_SVY_NAMES (STD_SVY_NAME, FINSS_ID) VALUES ('SEAMAP-GOM Shrimp/Groundfish Trawl_Summer', 148);</v>
      </c>
    </row>
    <row r="301" spans="1:3" x14ac:dyDescent="0.25">
      <c r="A301">
        <v>999</v>
      </c>
      <c r="B301" t="s">
        <v>1361</v>
      </c>
      <c r="C301" t="str">
        <f t="shared" si="4"/>
        <v>INSERT INTO CCD_STD_SVY_NAMES (STD_SVY_NAME, FINSS_ID) VALUES ('SEAMAP-GOM Shrimp/Groundfish Trawl_Summer (ADCNR)', 999);</v>
      </c>
    </row>
    <row r="302" spans="1:3" x14ac:dyDescent="0.25">
      <c r="A302">
        <v>846</v>
      </c>
      <c r="B302" t="s">
        <v>1362</v>
      </c>
      <c r="C302" t="str">
        <f t="shared" si="4"/>
        <v>INSERT INTO CCD_STD_SVY_NAMES (STD_SVY_NAME, FINSS_ID) VALUES ('SEAMAP-GOM Shrimp/Groundfish Trawl_Summer (FFWCC)', 846);</v>
      </c>
    </row>
    <row r="303" spans="1:3" x14ac:dyDescent="0.25">
      <c r="A303">
        <v>1005</v>
      </c>
      <c r="B303" t="s">
        <v>1363</v>
      </c>
      <c r="C303" t="str">
        <f t="shared" si="4"/>
        <v>INSERT INTO CCD_STD_SVY_NAMES (STD_SVY_NAME, FINSS_ID) VALUES ('SEAMAP-GOM Shrimp/Groundfish Trawl_Summer (GCRL)', 1005);</v>
      </c>
    </row>
    <row r="304" spans="1:3" x14ac:dyDescent="0.25">
      <c r="A304">
        <v>1003</v>
      </c>
      <c r="B304" t="s">
        <v>1364</v>
      </c>
      <c r="C304" t="str">
        <f t="shared" si="4"/>
        <v>INSERT INTO CCD_STD_SVY_NAMES (STD_SVY_NAME, FINSS_ID) VALUES ('SEAMAP-GOM Shrimp/Groundfish Trawl_Summer (LDWF)', 1003);</v>
      </c>
    </row>
    <row r="305" spans="1:3" x14ac:dyDescent="0.25">
      <c r="A305">
        <v>1001</v>
      </c>
      <c r="B305" t="s">
        <v>1365</v>
      </c>
      <c r="C305" t="str">
        <f t="shared" si="4"/>
        <v>INSERT INTO CCD_STD_SVY_NAMES (STD_SVY_NAME, FINSS_ID) VALUES ('SEAMAP-GOM Shrimp/Groundfish Trawl_Summer (TPWD)', 1001);</v>
      </c>
    </row>
    <row r="306" spans="1:3" x14ac:dyDescent="0.25">
      <c r="A306">
        <v>239</v>
      </c>
      <c r="B306" t="s">
        <v>1366</v>
      </c>
      <c r="C306" t="str">
        <f t="shared" si="4"/>
        <v>INSERT INTO CCD_STD_SVY_NAMES (STD_SVY_NAME, FINSS_ID) VALUES ('SEAMAP-GOM Shrimp/Groundfish Trawl_Winter', 239);</v>
      </c>
    </row>
    <row r="307" spans="1:3" x14ac:dyDescent="0.25">
      <c r="A307">
        <v>1007</v>
      </c>
      <c r="B307" t="s">
        <v>1367</v>
      </c>
      <c r="C307" t="str">
        <f t="shared" si="4"/>
        <v>INSERT INTO CCD_STD_SVY_NAMES (STD_SVY_NAME, FINSS_ID) VALUES ('SEAMAP-GOM Vertical Line Survey (ADCNR)', 1007);</v>
      </c>
    </row>
    <row r="308" spans="1:3" x14ac:dyDescent="0.25">
      <c r="A308">
        <v>1008</v>
      </c>
      <c r="B308" t="s">
        <v>1368</v>
      </c>
      <c r="C308" t="str">
        <f t="shared" si="4"/>
        <v>INSERT INTO CCD_STD_SVY_NAMES (STD_SVY_NAME, FINSS_ID) VALUES ('SEAMAP-GOM Vertical Line Survey (LDWF)', 1008);</v>
      </c>
    </row>
    <row r="309" spans="1:3" x14ac:dyDescent="0.25">
      <c r="A309">
        <v>1009</v>
      </c>
      <c r="B309" t="s">
        <v>1369</v>
      </c>
      <c r="C309" t="str">
        <f t="shared" si="4"/>
        <v>INSERT INTO CCD_STD_SVY_NAMES (STD_SVY_NAME, FINSS_ID) VALUES ('SEAMAP-GOM Vertical Line Survey (USM/GCRL)', 1009);</v>
      </c>
    </row>
    <row r="310" spans="1:3" x14ac:dyDescent="0.25">
      <c r="A310">
        <v>628</v>
      </c>
      <c r="B310" t="s">
        <v>1370</v>
      </c>
      <c r="C310" t="str">
        <f t="shared" si="4"/>
        <v>INSERT INTO CCD_STD_SVY_NAMES (STD_SVY_NAME, FINSS_ID) VALUES ('SEAMAP-SA Juvenile Grouper (Gag) Ingress Study (SCDNR)', 628);</v>
      </c>
    </row>
    <row r="311" spans="1:3" x14ac:dyDescent="0.25">
      <c r="A311">
        <v>625</v>
      </c>
      <c r="B311" t="s">
        <v>1371</v>
      </c>
      <c r="C311" t="str">
        <f t="shared" si="4"/>
        <v>INSERT INTO CCD_STD_SVY_NAMES (STD_SVY_NAME, FINSS_ID) VALUES ('SEAMAP-SA Red Drum Bottom Longline Survey (GADNR)', 625);</v>
      </c>
    </row>
    <row r="312" spans="1:3" x14ac:dyDescent="0.25">
      <c r="A312">
        <v>1011</v>
      </c>
      <c r="B312" t="s">
        <v>1372</v>
      </c>
      <c r="C312" t="str">
        <f t="shared" si="4"/>
        <v>INSERT INTO CCD_STD_SVY_NAMES (STD_SVY_NAME, FINSS_ID) VALUES ('SEAMAP-SA Red Drum Bottom Longline Survey (NCDENR)', 1011);</v>
      </c>
    </row>
    <row r="313" spans="1:3" x14ac:dyDescent="0.25">
      <c r="A313">
        <v>1012</v>
      </c>
      <c r="B313" t="s">
        <v>1373</v>
      </c>
      <c r="C313" t="str">
        <f t="shared" si="4"/>
        <v>INSERT INTO CCD_STD_SVY_NAMES (STD_SVY_NAME, FINSS_ID) VALUES ('SEAMAP-SA Red Drum Bottom Longline Survey (SCDNR)', 1012);</v>
      </c>
    </row>
    <row r="314" spans="1:3" x14ac:dyDescent="0.25">
      <c r="A314">
        <v>543</v>
      </c>
      <c r="B314" t="s">
        <v>1374</v>
      </c>
      <c r="C314" t="str">
        <f t="shared" si="4"/>
        <v>INSERT INTO CCD_STD_SVY_NAMES (STD_SVY_NAME, FINSS_ID) VALUES ('SWFSC - Hawaiian Islands Cetacean and Ecosystem Assessment Survey (HICEAS)', 543);</v>
      </c>
    </row>
    <row r="315" spans="1:3" x14ac:dyDescent="0.25">
      <c r="A315">
        <v>2124</v>
      </c>
      <c r="B315" t="s">
        <v>1375</v>
      </c>
      <c r="C315" t="str">
        <f t="shared" si="4"/>
        <v>INSERT INTO CCD_STD_SVY_NAMES (STD_SVY_NAME, FINSS_ID) VALUES ('Sablefish and Deepwater Rockfish Maturity', 2124);</v>
      </c>
    </row>
    <row r="316" spans="1:3" x14ac:dyDescent="0.25">
      <c r="A316">
        <v>142</v>
      </c>
      <c r="B316" t="s">
        <v>1376</v>
      </c>
      <c r="C316" t="str">
        <f t="shared" si="4"/>
        <v>INSERT INTO CCD_STD_SVY_NAMES (STD_SVY_NAME, FINSS_ID) VALUES ('Saint Andrew Bay Juvenile Reef Fish Trawl', 142);</v>
      </c>
    </row>
    <row r="317" spans="1:3" x14ac:dyDescent="0.25">
      <c r="A317">
        <v>785</v>
      </c>
      <c r="B317" t="s">
        <v>1377</v>
      </c>
      <c r="C317" t="str">
        <f t="shared" si="4"/>
        <v>INSERT INTO CCD_STD_SVY_NAMES (STD_SVY_NAME, FINSS_ID) VALUES ('Sardine - Hake Acoustic Trawl Survey (SaKe)', 785);</v>
      </c>
    </row>
    <row r="318" spans="1:3" x14ac:dyDescent="0.25">
      <c r="A318">
        <v>972</v>
      </c>
      <c r="B318" t="s">
        <v>1378</v>
      </c>
      <c r="C318" t="str">
        <f t="shared" si="4"/>
        <v>INSERT INTO CCD_STD_SVY_NAMES (STD_SVY_NAME, FINSS_ID) VALUES ('Shoreline Shellfish Bag Seine Survey (TPWD)', 972);</v>
      </c>
    </row>
    <row r="319" spans="1:3" x14ac:dyDescent="0.25">
      <c r="A319">
        <v>87</v>
      </c>
      <c r="B319" t="s">
        <v>1379</v>
      </c>
      <c r="C319" t="str">
        <f t="shared" si="4"/>
        <v>INSERT INTO CCD_STD_SVY_NAMES (STD_SVY_NAME, FINSS_ID) VALUES ('Shrimp Survey (ASMFC) Northern Shrimp', 87);</v>
      </c>
    </row>
    <row r="320" spans="1:3" x14ac:dyDescent="0.25">
      <c r="A320">
        <v>228</v>
      </c>
      <c r="B320" t="s">
        <v>1380</v>
      </c>
      <c r="C320" t="str">
        <f t="shared" si="4"/>
        <v>INSERT INTO CCD_STD_SVY_NAMES (STD_SVY_NAME, FINSS_ID) VALUES ('Skagit Bay Juvenile Salmon', 228);</v>
      </c>
    </row>
    <row r="321" spans="1:3" x14ac:dyDescent="0.25">
      <c r="A321">
        <v>888</v>
      </c>
      <c r="B321" t="s">
        <v>1381</v>
      </c>
      <c r="C321" t="str">
        <f t="shared" si="4"/>
        <v>INSERT INTO CCD_STD_SVY_NAMES (STD_SVY_NAME, FINSS_ID) VALUES ('Skimmer Trawl TED Testing', 888);</v>
      </c>
    </row>
    <row r="322" spans="1:3" x14ac:dyDescent="0.25">
      <c r="A322">
        <v>151</v>
      </c>
      <c r="B322" t="s">
        <v>1382</v>
      </c>
      <c r="C322" t="str">
        <f t="shared" si="4"/>
        <v>INSERT INTO CCD_STD_SVY_NAMES (STD_SVY_NAME, FINSS_ID) VALUES ('Small Pelagics Survey_Fall', 151);</v>
      </c>
    </row>
    <row r="323" spans="1:3" x14ac:dyDescent="0.25">
      <c r="A323">
        <v>2185</v>
      </c>
      <c r="B323" t="s">
        <v>1383</v>
      </c>
      <c r="C323" t="str">
        <f t="shared" ref="C323:C360" si="5">CONCATENATE("INSERT INTO CCD_STD_SVY_NAMES (STD_SVY_NAME, FINSS_ID) VALUES ('", SUBSTITUTE(B323, "'", "''"), "', ", A323, ");")</f>
        <v>INSERT INTO CCD_STD_SVY_NAMES (STD_SVY_NAME, FINSS_ID) VALUES ('Snow Crab Growth Collection', 2185);</v>
      </c>
    </row>
    <row r="324" spans="1:3" x14ac:dyDescent="0.25">
      <c r="A324">
        <v>153</v>
      </c>
      <c r="B324" t="s">
        <v>1384</v>
      </c>
      <c r="C324" t="str">
        <f t="shared" si="5"/>
        <v>INSERT INTO CCD_STD_SVY_NAMES (STD_SVY_NAME, FINSS_ID) VALUES ('South Atlantic Bight MPA', 153);</v>
      </c>
    </row>
    <row r="325" spans="1:3" x14ac:dyDescent="0.25">
      <c r="A325">
        <v>721</v>
      </c>
      <c r="B325" t="s">
        <v>1385</v>
      </c>
      <c r="C325" t="str">
        <f t="shared" si="5"/>
        <v>INSERT INTO CCD_STD_SVY_NAMES (STD_SVY_NAME, FINSS_ID) VALUES ('South Atlantic Pilot Whale_Fall', 721);</v>
      </c>
    </row>
    <row r="326" spans="1:3" x14ac:dyDescent="0.25">
      <c r="A326">
        <v>976</v>
      </c>
      <c r="B326" t="s">
        <v>1386</v>
      </c>
      <c r="C326" t="str">
        <f t="shared" si="5"/>
        <v>INSERT INTO CCD_STD_SVY_NAMES (STD_SVY_NAME, FINSS_ID) VALUES ('Southeast Atlantic Marine Assessment Program for Protected Species (AMAPPS) Marine Mammal Assessment_Summer', 976);</v>
      </c>
    </row>
    <row r="327" spans="1:3" x14ac:dyDescent="0.25">
      <c r="A327">
        <v>1646</v>
      </c>
      <c r="B327" t="s">
        <v>1387</v>
      </c>
      <c r="C327" t="str">
        <f t="shared" si="5"/>
        <v>INSERT INTO CCD_STD_SVY_NAMES (STD_SVY_NAME, FINSS_ID) VALUES ('Southeast Atlantic Seafloor Partnership for Integrated Research &amp;amp; Exploration (ASPIRE)', 1646);</v>
      </c>
    </row>
    <row r="328" spans="1:3" x14ac:dyDescent="0.25">
      <c r="A328">
        <v>55</v>
      </c>
      <c r="B328" t="s">
        <v>1388</v>
      </c>
      <c r="C328" t="str">
        <f t="shared" si="5"/>
        <v>INSERT INTO CCD_STD_SVY_NAMES (STD_SVY_NAME, FINSS_ID) VALUES ('Southeast Coastal Monitoring (SECM)', 55);</v>
      </c>
    </row>
    <row r="329" spans="1:3" x14ac:dyDescent="0.25">
      <c r="A329">
        <v>602</v>
      </c>
      <c r="B329" t="s">
        <v>1389</v>
      </c>
      <c r="C329" t="str">
        <f t="shared" si="5"/>
        <v>INSERT INTO CCD_STD_SVY_NAMES (STD_SVY_NAME, FINSS_ID) VALUES ('Southeast Fishery-Independent Survey (SEFIS)', 602);</v>
      </c>
    </row>
    <row r="330" spans="1:3" x14ac:dyDescent="0.25">
      <c r="A330">
        <v>500</v>
      </c>
      <c r="B330" t="s">
        <v>1390</v>
      </c>
      <c r="C330" t="str">
        <f t="shared" si="5"/>
        <v>INSERT INTO CCD_STD_SVY_NAMES (STD_SVY_NAME, FINSS_ID) VALUES ('Southeast Sawfish Abundance', 500);</v>
      </c>
    </row>
    <row r="331" spans="1:3" x14ac:dyDescent="0.25">
      <c r="A331">
        <v>69</v>
      </c>
      <c r="B331" t="s">
        <v>1391</v>
      </c>
      <c r="C331" t="str">
        <f t="shared" si="5"/>
        <v>INSERT INTO CCD_STD_SVY_NAMES (STD_SVY_NAME, FINSS_ID) VALUES ('Southeast/Northeast Ecosystem Monitoring', 69);</v>
      </c>
    </row>
    <row r="332" spans="1:3" x14ac:dyDescent="0.25">
      <c r="A332">
        <v>105</v>
      </c>
      <c r="B332" t="s">
        <v>1392</v>
      </c>
      <c r="C332" t="str">
        <f t="shared" si="5"/>
        <v>INSERT INTO CCD_STD_SVY_NAMES (STD_SVY_NAME, FINSS_ID) VALUES ('Southern Resident Killer Whales (SRKW)_Spring', 105);</v>
      </c>
    </row>
    <row r="333" spans="1:3" x14ac:dyDescent="0.25">
      <c r="A333">
        <v>106</v>
      </c>
      <c r="B333" t="s">
        <v>1393</v>
      </c>
      <c r="C333" t="str">
        <f t="shared" si="5"/>
        <v>INSERT INTO CCD_STD_SVY_NAMES (STD_SVY_NAME, FINSS_ID) VALUES ('Southern Resident Killer Whales (SRKW)_Winter', 106);</v>
      </c>
    </row>
    <row r="334" spans="1:3" x14ac:dyDescent="0.25">
      <c r="A334">
        <v>173</v>
      </c>
      <c r="B334" t="s">
        <v>1394</v>
      </c>
      <c r="C334" t="str">
        <f t="shared" si="5"/>
        <v>INSERT INTO CCD_STD_SVY_NAMES (STD_SVY_NAME, FINSS_ID) VALUES ('Southwest Highly Migratory Species (HMS) Longline', 173);</v>
      </c>
    </row>
    <row r="335" spans="1:3" x14ac:dyDescent="0.25">
      <c r="A335">
        <v>908</v>
      </c>
      <c r="B335" t="s">
        <v>1395</v>
      </c>
      <c r="C335" t="str">
        <f t="shared" si="5"/>
        <v>INSERT INTO CCD_STD_SVY_NAMES (STD_SVY_NAME, FINSS_ID) VALUES ('St. Lucie Rod-and-Reel Fish Health Study', 908);</v>
      </c>
    </row>
    <row r="336" spans="1:3" x14ac:dyDescent="0.25">
      <c r="A336">
        <v>1725</v>
      </c>
      <c r="B336" t="s">
        <v>1396</v>
      </c>
      <c r="C336" t="str">
        <f t="shared" si="5"/>
        <v>INSERT INTO CCD_STD_SVY_NAMES (STD_SVY_NAME, FINSS_ID) VALUES ('Standardized Bottom Trawl Gear Research', 1725);</v>
      </c>
    </row>
    <row r="337" spans="1:3" x14ac:dyDescent="0.25">
      <c r="A337">
        <v>2097</v>
      </c>
      <c r="B337" t="s">
        <v>1397</v>
      </c>
      <c r="C337" t="str">
        <f t="shared" si="5"/>
        <v>INSERT INTO CCD_STD_SVY_NAMES (STD_SVY_NAME, FINSS_ID) VALUES ('Steller Sea Lion Vital Rate and Pup Health Studies', 2097);</v>
      </c>
    </row>
    <row r="338" spans="1:3" x14ac:dyDescent="0.25">
      <c r="A338">
        <v>56</v>
      </c>
      <c r="B338" t="s">
        <v>1398</v>
      </c>
      <c r="C338" t="str">
        <f t="shared" si="5"/>
        <v>INSERT INTO CCD_STD_SVY_NAMES (STD_SVY_NAME, FINSS_ID) VALUES ('Steller sea lion brand resights/food habits_Summer', 56);</v>
      </c>
    </row>
    <row r="339" spans="1:3" x14ac:dyDescent="0.25">
      <c r="A339">
        <v>57</v>
      </c>
      <c r="B339" t="s">
        <v>1399</v>
      </c>
      <c r="C339" t="str">
        <f t="shared" si="5"/>
        <v>INSERT INTO CCD_STD_SVY_NAMES (STD_SVY_NAME, FINSS_ID) VALUES ('Steller sea lion pup condition/branding_Spring', 57);</v>
      </c>
    </row>
    <row r="340" spans="1:3" x14ac:dyDescent="0.25">
      <c r="A340">
        <v>746</v>
      </c>
      <c r="B340" t="s">
        <v>1400</v>
      </c>
      <c r="C340" t="str">
        <f t="shared" si="5"/>
        <v>INSERT INTO CCD_STD_SVY_NAMES (STD_SVY_NAME, FINSS_ID) VALUES ('Swordfish Tagging Using Deep-set Buoy Gear', 746);</v>
      </c>
    </row>
    <row r="341" spans="1:3" x14ac:dyDescent="0.25">
      <c r="A341">
        <v>152</v>
      </c>
      <c r="B341" t="s">
        <v>1401</v>
      </c>
      <c r="C341" t="str">
        <f t="shared" si="5"/>
        <v>INSERT INTO CCD_STD_SVY_NAMES (STD_SVY_NAME, FINSS_ID) VALUES ('Tortugas Ecological Reserve Study', 152);</v>
      </c>
    </row>
    <row r="342" spans="1:3" x14ac:dyDescent="0.25">
      <c r="A342">
        <v>186</v>
      </c>
      <c r="B342" t="s">
        <v>1402</v>
      </c>
      <c r="C342" t="str">
        <f t="shared" si="5"/>
        <v>INSERT INTO CCD_STD_SVY_NAMES (STD_SVY_NAME, FINSS_ID) VALUES ('U.S. Antarctic Marine Living Resources (AMLR) Program', 186);</v>
      </c>
    </row>
    <row r="343" spans="1:3" x14ac:dyDescent="0.25">
      <c r="A343">
        <v>1644</v>
      </c>
      <c r="B343" s="5" t="s">
        <v>1403</v>
      </c>
      <c r="C343" t="str">
        <f t="shared" si="5"/>
        <v>INSERT INTO CCD_STD_SVY_NAMES (STD_SVY_NAME, FINSS_ID) VALUES ('US South Atlantic Southeast Deep Coral Program', 1644);</v>
      </c>
    </row>
    <row r="344" spans="1:3" x14ac:dyDescent="0.25">
      <c r="A344">
        <v>154</v>
      </c>
      <c r="B344" t="s">
        <v>1404</v>
      </c>
      <c r="C344" t="str">
        <f t="shared" si="5"/>
        <v>INSERT INTO CCD_STD_SVY_NAMES (STD_SVY_NAME, FINSS_ID) VALUES ('USVI Larval Fish Cruise Surveys_Spring', 154);</v>
      </c>
    </row>
    <row r="345" spans="1:3" x14ac:dyDescent="0.25">
      <c r="A345">
        <v>290</v>
      </c>
      <c r="B345" s="5" t="s">
        <v>1405</v>
      </c>
      <c r="C345" t="str">
        <f t="shared" si="5"/>
        <v>INSERT INTO CCD_STD_SVY_NAMES (STD_SVY_NAME, FINSS_ID) VALUES ('Untrawlable Habitat Adult Rockfish/Deepsea Corals (COAST)_Acoustics', 290);</v>
      </c>
    </row>
    <row r="346" spans="1:3" x14ac:dyDescent="0.25">
      <c r="A346">
        <v>289</v>
      </c>
      <c r="B346" s="5" t="s">
        <v>1406</v>
      </c>
      <c r="C346" t="str">
        <f t="shared" si="5"/>
        <v>INSERT INTO CCD_STD_SVY_NAMES (STD_SVY_NAME, FINSS_ID) VALUES ('Untrawlable Habitat Adult Rockfish/Deepsea Corals (COAST)_ROV', 289);</v>
      </c>
    </row>
    <row r="347" spans="1:3" x14ac:dyDescent="0.25">
      <c r="A347">
        <v>2128</v>
      </c>
      <c r="B347" t="s">
        <v>1407</v>
      </c>
      <c r="C347" t="str">
        <f t="shared" si="5"/>
        <v>INSERT INTO CCD_STD_SVY_NAMES (STD_SVY_NAME, FINSS_ID) VALUES ('UxS Project to Support Innovative ASV Technology for Fisheries Surveys', 2128);</v>
      </c>
    </row>
    <row r="348" spans="1:3" x14ac:dyDescent="0.25">
      <c r="A348">
        <v>2</v>
      </c>
      <c r="B348" t="s">
        <v>1408</v>
      </c>
      <c r="C348" t="str">
        <f t="shared" si="5"/>
        <v>INSERT INTO CCD_STD_SVY_NAMES (STD_SVY_NAME, FINSS_ID) VALUES ('Walleye Pollock Bering Sea (Bogoslof) Pre-spawning Survey', 2);</v>
      </c>
    </row>
    <row r="349" spans="1:3" x14ac:dyDescent="0.25">
      <c r="A349">
        <v>3</v>
      </c>
      <c r="B349" t="s">
        <v>1409</v>
      </c>
      <c r="C349" t="str">
        <f t="shared" si="5"/>
        <v>INSERT INTO CCD_STD_SVY_NAMES (STD_SVY_NAME, FINSS_ID) VALUES ('Walleye Pollock Bering Sea (Bogoslof)/Shelikof/Chirikof Shelf-break (GOA) Pre-spawning Survey', 3);</v>
      </c>
    </row>
    <row r="350" spans="1:3" x14ac:dyDescent="0.25">
      <c r="A350">
        <v>1751</v>
      </c>
      <c r="B350" t="s">
        <v>1410</v>
      </c>
      <c r="C350" t="str">
        <f t="shared" si="5"/>
        <v>INSERT INTO CCD_STD_SVY_NAMES (STD_SVY_NAME, FINSS_ID) VALUES ('Walleye Pollock Kenai/PWS (GOA) Pre-spawning survey', 1751);</v>
      </c>
    </row>
    <row r="351" spans="1:3" x14ac:dyDescent="0.25">
      <c r="A351">
        <v>4</v>
      </c>
      <c r="B351" t="s">
        <v>1411</v>
      </c>
      <c r="C351" t="str">
        <f t="shared" si="5"/>
        <v>INSERT INTO CCD_STD_SVY_NAMES (STD_SVY_NAME, FINSS_ID) VALUES ('Walleye Pollock Shumagin/Sanak (GOA) Pre-spawning Survey', 4);</v>
      </c>
    </row>
    <row r="352" spans="1:3" x14ac:dyDescent="0.25">
      <c r="A352">
        <v>89</v>
      </c>
      <c r="B352" t="s">
        <v>1412</v>
      </c>
      <c r="C352" t="str">
        <f t="shared" si="5"/>
        <v>INSERT INTO CCD_STD_SVY_NAMES (STD_SVY_NAME, FINSS_ID) VALUES ('West Coast Groundfish Bottom Trawl', 89);</v>
      </c>
    </row>
    <row r="353" spans="1:3" x14ac:dyDescent="0.25">
      <c r="A353">
        <v>1625</v>
      </c>
      <c r="B353" t="s">
        <v>1413</v>
      </c>
      <c r="C353" t="str">
        <f t="shared" si="5"/>
        <v>INSERT INTO CCD_STD_SVY_NAMES (STD_SVY_NAME, FINSS_ID) VALUES ('West Coast Marine Mammal_Fall', 1625);</v>
      </c>
    </row>
    <row r="354" spans="1:3" x14ac:dyDescent="0.25">
      <c r="A354">
        <v>644</v>
      </c>
      <c r="B354" t="s">
        <v>1414</v>
      </c>
      <c r="C354" t="str">
        <f t="shared" si="5"/>
        <v>INSERT INTO CCD_STD_SVY_NAMES (STD_SVY_NAME, FINSS_ID) VALUES ('West Coast Marine Mammal_Winter', 644);</v>
      </c>
    </row>
    <row r="355" spans="1:3" x14ac:dyDescent="0.25">
      <c r="A355">
        <v>2245</v>
      </c>
      <c r="B355" t="s">
        <v>1415</v>
      </c>
      <c r="C355" t="str">
        <f t="shared" si="5"/>
        <v>INSERT INTO CCD_STD_SVY_NAMES (STD_SVY_NAME, FINSS_ID) VALUES ('West Coast Pelagic Fish Survey', 2245);</v>
      </c>
    </row>
    <row r="356" spans="1:3" x14ac:dyDescent="0.25">
      <c r="A356">
        <v>93</v>
      </c>
      <c r="B356" t="s">
        <v>1416</v>
      </c>
      <c r="C356" t="str">
        <f t="shared" si="5"/>
        <v>INSERT INTO CCD_STD_SVY_NAMES (STD_SVY_NAME, FINSS_ID) VALUES ('West Coast Rockfish Hook and Line', 93);</v>
      </c>
    </row>
    <row r="357" spans="1:3" x14ac:dyDescent="0.25">
      <c r="A357">
        <v>185</v>
      </c>
      <c r="B357" t="s">
        <v>1417</v>
      </c>
      <c r="C357" t="str">
        <f t="shared" si="5"/>
        <v>INSERT INTO CCD_STD_SVY_NAMES (STD_SVY_NAME, FINSS_ID) VALUES ('West Coast Thresher Shark Longline', 185);</v>
      </c>
    </row>
    <row r="358" spans="1:3" x14ac:dyDescent="0.25">
      <c r="A358">
        <v>187</v>
      </c>
      <c r="B358" t="s">
        <v>1418</v>
      </c>
      <c r="C358" t="str">
        <f t="shared" si="5"/>
        <v>INSERT INTO CCD_STD_SVY_NAMES (STD_SVY_NAME, FINSS_ID) VALUES ('White Abalone Survey', 187);</v>
      </c>
    </row>
    <row r="359" spans="1:3" x14ac:dyDescent="0.25">
      <c r="A359">
        <v>2117</v>
      </c>
      <c r="B359" t="s">
        <v>1419</v>
      </c>
      <c r="C359" t="str">
        <f t="shared" si="5"/>
        <v>INSERT INTO CCD_STD_SVY_NAMES (STD_SVY_NAME, FINSS_ID) VALUES ('Yukon Juvenile Chinook', 2117);</v>
      </c>
    </row>
    <row r="360" spans="1:3" x14ac:dyDescent="0.25">
      <c r="A360">
        <v>2164</v>
      </c>
      <c r="B360" t="s">
        <v>1420</v>
      </c>
      <c r="C360" t="str">
        <f t="shared" si="5"/>
        <v>INSERT INTO CCD_STD_SVY_NAMES (STD_SVY_NAME, FINSS_ID) VALUES ('test', 2164);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 sqref="C2:C11"/>
    </sheetView>
  </sheetViews>
  <sheetFormatPr defaultRowHeight="15" x14ac:dyDescent="0.25"/>
  <cols>
    <col min="1" max="2" width="14" bestFit="1" customWidth="1"/>
  </cols>
  <sheetData>
    <row r="1" spans="1:3" x14ac:dyDescent="0.25">
      <c r="A1" t="s">
        <v>431</v>
      </c>
      <c r="B1" t="s">
        <v>432</v>
      </c>
      <c r="C1" t="s">
        <v>1714</v>
      </c>
    </row>
    <row r="2" spans="1:3" x14ac:dyDescent="0.25">
      <c r="A2" t="s">
        <v>1421</v>
      </c>
      <c r="B2" t="s">
        <v>1421</v>
      </c>
      <c r="C2" t="str">
        <f>CONCATENATE("INSERT INTO CCD_SVY_FREQ (SVY_FREQ_NAME) VALUES ('", SUBSTITUTE(B2, "'", "''"), "');")</f>
        <v>INSERT INTO CCD_SVY_FREQ (SVY_FREQ_NAME) VALUES ('ANNUAL');</v>
      </c>
    </row>
    <row r="3" spans="1:3" x14ac:dyDescent="0.25">
      <c r="A3" t="s">
        <v>1422</v>
      </c>
      <c r="B3" t="s">
        <v>1422</v>
      </c>
      <c r="C3" t="str">
        <f t="shared" ref="C3:C11" si="0">CONCATENATE("INSERT INTO CCD_SVY_FREQ (SVY_FREQ_NAME) VALUES ('", SUBSTITUTE(B3, "'", "''"), "');")</f>
        <v>INSERT INTO CCD_SVY_FREQ (SVY_FREQ_NAME) VALUES ('BI-WEEKLY');</v>
      </c>
    </row>
    <row r="4" spans="1:3" x14ac:dyDescent="0.25">
      <c r="A4" t="s">
        <v>1423</v>
      </c>
      <c r="B4" t="s">
        <v>1423</v>
      </c>
      <c r="C4" t="str">
        <f t="shared" si="0"/>
        <v>INSERT INTO CCD_SVY_FREQ (SVY_FREQ_NAME) VALUES ('BIENNIAL');</v>
      </c>
    </row>
    <row r="5" spans="1:3" x14ac:dyDescent="0.25">
      <c r="A5" t="s">
        <v>1424</v>
      </c>
      <c r="B5" t="s">
        <v>1424</v>
      </c>
      <c r="C5" t="str">
        <f t="shared" si="0"/>
        <v>INSERT INTO CCD_SVY_FREQ (SVY_FREQ_NAME) VALUES ('DAILY');</v>
      </c>
    </row>
    <row r="6" spans="1:3" x14ac:dyDescent="0.25">
      <c r="A6" t="s">
        <v>1425</v>
      </c>
      <c r="B6" t="s">
        <v>1425</v>
      </c>
      <c r="C6" t="str">
        <f t="shared" si="0"/>
        <v>INSERT INTO CCD_SVY_FREQ (SVY_FREQ_NAME) VALUES ('INTERMITTENT');</v>
      </c>
    </row>
    <row r="7" spans="1:3" x14ac:dyDescent="0.25">
      <c r="A7" t="s">
        <v>1426</v>
      </c>
      <c r="B7" t="s">
        <v>1426</v>
      </c>
      <c r="C7" t="str">
        <f t="shared" si="0"/>
        <v>INSERT INTO CCD_SVY_FREQ (SVY_FREQ_NAME) VALUES ('MONTHLY');</v>
      </c>
    </row>
    <row r="8" spans="1:3" x14ac:dyDescent="0.25">
      <c r="A8" t="s">
        <v>1427</v>
      </c>
      <c r="B8" t="s">
        <v>1427</v>
      </c>
      <c r="C8" t="str">
        <f t="shared" si="0"/>
        <v>INSERT INTO CCD_SVY_FREQ (SVY_FREQ_NAME) VALUES ('QUARTERLY');</v>
      </c>
    </row>
    <row r="9" spans="1:3" x14ac:dyDescent="0.25">
      <c r="A9" t="s">
        <v>1428</v>
      </c>
      <c r="B9" t="s">
        <v>1428</v>
      </c>
      <c r="C9" t="str">
        <f t="shared" si="0"/>
        <v>INSERT INTO CCD_SVY_FREQ (SVY_FREQ_NAME) VALUES ('SEMI-ANNUAL');</v>
      </c>
    </row>
    <row r="10" spans="1:3" x14ac:dyDescent="0.25">
      <c r="A10" t="s">
        <v>1429</v>
      </c>
      <c r="B10" t="s">
        <v>1429</v>
      </c>
      <c r="C10" t="str">
        <f t="shared" si="0"/>
        <v>INSERT INTO CCD_SVY_FREQ (SVY_FREQ_NAME) VALUES ('TRIENNIAL');</v>
      </c>
    </row>
    <row r="11" spans="1:3" x14ac:dyDescent="0.25">
      <c r="A11" t="s">
        <v>1430</v>
      </c>
      <c r="B11" t="s">
        <v>1430</v>
      </c>
      <c r="C11" t="str">
        <f t="shared" si="0"/>
        <v>INSERT INTO CCD_SVY_FREQ (SVY_FREQ_NAME) VALUES ('WEEKLY');</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80"/>
  <sheetViews>
    <sheetView workbookViewId="0"/>
  </sheetViews>
  <sheetFormatPr defaultRowHeight="15" x14ac:dyDescent="0.25"/>
  <sheetData>
    <row r="1" spans="1:2" x14ac:dyDescent="0.25">
      <c r="A1" t="s">
        <v>431</v>
      </c>
      <c r="B1" t="s">
        <v>432</v>
      </c>
    </row>
    <row r="2" spans="1:2" x14ac:dyDescent="0.25">
      <c r="A2">
        <v>1431</v>
      </c>
      <c r="B2" t="s">
        <v>1072</v>
      </c>
    </row>
    <row r="3" spans="1:2" x14ac:dyDescent="0.25">
      <c r="A3">
        <v>2285</v>
      </c>
      <c r="B3" t="s">
        <v>1431</v>
      </c>
    </row>
    <row r="4" spans="1:2" x14ac:dyDescent="0.25">
      <c r="A4">
        <v>1425</v>
      </c>
      <c r="B4" t="s">
        <v>1073</v>
      </c>
    </row>
    <row r="5" spans="1:2" x14ac:dyDescent="0.25">
      <c r="A5">
        <v>769</v>
      </c>
      <c r="B5" t="s">
        <v>1074</v>
      </c>
    </row>
    <row r="6" spans="1:2" x14ac:dyDescent="0.25">
      <c r="A6">
        <v>2043</v>
      </c>
      <c r="B6" t="s">
        <v>1075</v>
      </c>
    </row>
    <row r="7" spans="1:2" x14ac:dyDescent="0.25">
      <c r="A7">
        <v>2790</v>
      </c>
      <c r="B7" t="s">
        <v>1432</v>
      </c>
    </row>
    <row r="8" spans="1:2" x14ac:dyDescent="0.25">
      <c r="A8">
        <v>1984</v>
      </c>
      <c r="B8" t="s">
        <v>1076</v>
      </c>
    </row>
    <row r="9" spans="1:2" x14ac:dyDescent="0.25">
      <c r="A9">
        <v>1422</v>
      </c>
      <c r="B9" t="s">
        <v>1077</v>
      </c>
    </row>
    <row r="10" spans="1:2" x14ac:dyDescent="0.25">
      <c r="A10">
        <v>2971</v>
      </c>
      <c r="B10" t="s">
        <v>1089</v>
      </c>
    </row>
    <row r="11" spans="1:2" x14ac:dyDescent="0.25">
      <c r="A11">
        <v>2748</v>
      </c>
      <c r="B11" t="s">
        <v>1433</v>
      </c>
    </row>
    <row r="12" spans="1:2" x14ac:dyDescent="0.25">
      <c r="A12">
        <v>269</v>
      </c>
      <c r="B12" t="s">
        <v>1434</v>
      </c>
    </row>
    <row r="13" spans="1:2" x14ac:dyDescent="0.25">
      <c r="A13">
        <v>270</v>
      </c>
      <c r="B13" t="s">
        <v>1435</v>
      </c>
    </row>
    <row r="14" spans="1:2" x14ac:dyDescent="0.25">
      <c r="A14">
        <v>763</v>
      </c>
      <c r="B14" t="s">
        <v>1436</v>
      </c>
    </row>
    <row r="15" spans="1:2" x14ac:dyDescent="0.25">
      <c r="A15">
        <v>108</v>
      </c>
      <c r="B15" t="s">
        <v>1437</v>
      </c>
    </row>
    <row r="16" spans="1:2" x14ac:dyDescent="0.25">
      <c r="A16">
        <v>781</v>
      </c>
      <c r="B16" t="s">
        <v>1438</v>
      </c>
    </row>
    <row r="17" spans="1:2" x14ac:dyDescent="0.25">
      <c r="A17">
        <v>1465</v>
      </c>
      <c r="B17" t="s">
        <v>1439</v>
      </c>
    </row>
    <row r="18" spans="1:2" x14ac:dyDescent="0.25">
      <c r="A18">
        <v>109</v>
      </c>
      <c r="B18" t="s">
        <v>1440</v>
      </c>
    </row>
    <row r="19" spans="1:2" x14ac:dyDescent="0.25">
      <c r="A19">
        <v>110</v>
      </c>
      <c r="B19" t="s">
        <v>1441</v>
      </c>
    </row>
    <row r="20" spans="1:2" x14ac:dyDescent="0.25">
      <c r="A20">
        <v>271</v>
      </c>
      <c r="B20" t="s">
        <v>1442</v>
      </c>
    </row>
    <row r="21" spans="1:2" x14ac:dyDescent="0.25">
      <c r="A21">
        <v>272</v>
      </c>
      <c r="B21" t="s">
        <v>1443</v>
      </c>
    </row>
    <row r="22" spans="1:2" x14ac:dyDescent="0.25">
      <c r="A22">
        <v>112</v>
      </c>
      <c r="B22" t="s">
        <v>1444</v>
      </c>
    </row>
    <row r="23" spans="1:2" x14ac:dyDescent="0.25">
      <c r="A23">
        <v>1469</v>
      </c>
      <c r="B23" t="s">
        <v>1172</v>
      </c>
    </row>
    <row r="24" spans="1:2" x14ac:dyDescent="0.25">
      <c r="A24">
        <v>1468</v>
      </c>
      <c r="B24" t="s">
        <v>1173</v>
      </c>
    </row>
    <row r="25" spans="1:2" x14ac:dyDescent="0.25">
      <c r="A25">
        <v>779</v>
      </c>
      <c r="B25" t="s">
        <v>1174</v>
      </c>
    </row>
    <row r="26" spans="1:2" x14ac:dyDescent="0.25">
      <c r="A26">
        <v>546</v>
      </c>
      <c r="B26" t="s">
        <v>1175</v>
      </c>
    </row>
    <row r="27" spans="1:2" x14ac:dyDescent="0.25">
      <c r="A27">
        <v>545</v>
      </c>
      <c r="B27" t="s">
        <v>1445</v>
      </c>
    </row>
    <row r="28" spans="1:2" x14ac:dyDescent="0.25">
      <c r="A28">
        <v>2325</v>
      </c>
      <c r="B28" t="s">
        <v>1446</v>
      </c>
    </row>
    <row r="29" spans="1:2" x14ac:dyDescent="0.25">
      <c r="A29">
        <v>1893</v>
      </c>
      <c r="B29" t="s">
        <v>1181</v>
      </c>
    </row>
    <row r="30" spans="1:2" x14ac:dyDescent="0.25">
      <c r="A30">
        <v>1462</v>
      </c>
      <c r="B30" t="s">
        <v>1182</v>
      </c>
    </row>
    <row r="31" spans="1:2" x14ac:dyDescent="0.25">
      <c r="A31">
        <v>773</v>
      </c>
      <c r="B31" t="s">
        <v>1447</v>
      </c>
    </row>
    <row r="32" spans="1:2" x14ac:dyDescent="0.25">
      <c r="A32">
        <v>774</v>
      </c>
      <c r="B32" t="s">
        <v>1448</v>
      </c>
    </row>
    <row r="33" spans="1:2" x14ac:dyDescent="0.25">
      <c r="A33">
        <v>768</v>
      </c>
      <c r="B33" t="s">
        <v>1206</v>
      </c>
    </row>
    <row r="34" spans="1:2" x14ac:dyDescent="0.25">
      <c r="A34">
        <v>1427</v>
      </c>
      <c r="B34" t="s">
        <v>1207</v>
      </c>
    </row>
    <row r="35" spans="1:2" x14ac:dyDescent="0.25">
      <c r="A35">
        <v>2037</v>
      </c>
      <c r="B35" t="s">
        <v>1208</v>
      </c>
    </row>
    <row r="36" spans="1:2" x14ac:dyDescent="0.25">
      <c r="A36">
        <v>2038</v>
      </c>
      <c r="B36" t="s">
        <v>1209</v>
      </c>
    </row>
    <row r="37" spans="1:2" x14ac:dyDescent="0.25">
      <c r="A37">
        <v>2041</v>
      </c>
      <c r="B37" t="s">
        <v>1210</v>
      </c>
    </row>
    <row r="38" spans="1:2" x14ac:dyDescent="0.25">
      <c r="A38">
        <v>1423</v>
      </c>
      <c r="B38" t="s">
        <v>1211</v>
      </c>
    </row>
    <row r="39" spans="1:2" x14ac:dyDescent="0.25">
      <c r="A39">
        <v>1442</v>
      </c>
      <c r="B39" t="s">
        <v>1212</v>
      </c>
    </row>
    <row r="40" spans="1:2" x14ac:dyDescent="0.25">
      <c r="A40">
        <v>1463</v>
      </c>
      <c r="B40" t="s">
        <v>1213</v>
      </c>
    </row>
    <row r="41" spans="1:2" x14ac:dyDescent="0.25">
      <c r="A41">
        <v>776</v>
      </c>
      <c r="B41" t="s">
        <v>1449</v>
      </c>
    </row>
    <row r="42" spans="1:2" x14ac:dyDescent="0.25">
      <c r="A42">
        <v>1432</v>
      </c>
      <c r="B42" t="s">
        <v>1214</v>
      </c>
    </row>
    <row r="43" spans="1:2" x14ac:dyDescent="0.25">
      <c r="A43">
        <v>209</v>
      </c>
      <c r="B43" t="s">
        <v>1215</v>
      </c>
    </row>
    <row r="44" spans="1:2" x14ac:dyDescent="0.25">
      <c r="A44">
        <v>771</v>
      </c>
      <c r="B44" t="s">
        <v>1450</v>
      </c>
    </row>
    <row r="45" spans="1:2" x14ac:dyDescent="0.25">
      <c r="A45">
        <v>2040</v>
      </c>
      <c r="B45" t="s">
        <v>1224</v>
      </c>
    </row>
    <row r="46" spans="1:2" x14ac:dyDescent="0.25">
      <c r="A46">
        <v>777</v>
      </c>
      <c r="B46" t="s">
        <v>1451</v>
      </c>
    </row>
    <row r="47" spans="1:2" x14ac:dyDescent="0.25">
      <c r="A47">
        <v>762</v>
      </c>
      <c r="B47" t="s">
        <v>1452</v>
      </c>
    </row>
    <row r="48" spans="1:2" x14ac:dyDescent="0.25">
      <c r="A48">
        <v>1464</v>
      </c>
      <c r="B48" t="s">
        <v>1453</v>
      </c>
    </row>
    <row r="49" spans="1:2" x14ac:dyDescent="0.25">
      <c r="A49">
        <v>772</v>
      </c>
      <c r="B49" t="s">
        <v>1238</v>
      </c>
    </row>
    <row r="50" spans="1:2" x14ac:dyDescent="0.25">
      <c r="A50">
        <v>121</v>
      </c>
      <c r="B50" t="s">
        <v>1454</v>
      </c>
    </row>
    <row r="51" spans="1:2" x14ac:dyDescent="0.25">
      <c r="A51">
        <v>273</v>
      </c>
      <c r="B51" t="s">
        <v>1455</v>
      </c>
    </row>
    <row r="52" spans="1:2" x14ac:dyDescent="0.25">
      <c r="A52">
        <v>125</v>
      </c>
      <c r="B52" t="s">
        <v>1456</v>
      </c>
    </row>
    <row r="53" spans="1:2" x14ac:dyDescent="0.25">
      <c r="A53">
        <v>1430</v>
      </c>
      <c r="B53" t="s">
        <v>1242</v>
      </c>
    </row>
    <row r="54" spans="1:2" x14ac:dyDescent="0.25">
      <c r="A54">
        <v>1429</v>
      </c>
      <c r="B54" t="s">
        <v>1243</v>
      </c>
    </row>
    <row r="55" spans="1:2" x14ac:dyDescent="0.25">
      <c r="A55">
        <v>1428</v>
      </c>
      <c r="B55" t="s">
        <v>1244</v>
      </c>
    </row>
    <row r="56" spans="1:2" x14ac:dyDescent="0.25">
      <c r="A56">
        <v>2305</v>
      </c>
      <c r="B56" t="s">
        <v>1457</v>
      </c>
    </row>
    <row r="57" spans="1:2" x14ac:dyDescent="0.25">
      <c r="A57">
        <v>1461</v>
      </c>
      <c r="B57" t="s">
        <v>1246</v>
      </c>
    </row>
    <row r="58" spans="1:2" x14ac:dyDescent="0.25">
      <c r="A58">
        <v>2042</v>
      </c>
      <c r="B58" t="s">
        <v>1247</v>
      </c>
    </row>
    <row r="59" spans="1:2" x14ac:dyDescent="0.25">
      <c r="A59">
        <v>767</v>
      </c>
      <c r="B59" t="s">
        <v>1248</v>
      </c>
    </row>
    <row r="60" spans="1:2" x14ac:dyDescent="0.25">
      <c r="A60">
        <v>1426</v>
      </c>
      <c r="B60" t="s">
        <v>1249</v>
      </c>
    </row>
    <row r="61" spans="1:2" x14ac:dyDescent="0.25">
      <c r="A61">
        <v>770</v>
      </c>
      <c r="B61" t="s">
        <v>1250</v>
      </c>
    </row>
    <row r="62" spans="1:2" x14ac:dyDescent="0.25">
      <c r="A62">
        <v>2286</v>
      </c>
      <c r="B62" t="s">
        <v>1458</v>
      </c>
    </row>
    <row r="63" spans="1:2" x14ac:dyDescent="0.25">
      <c r="A63">
        <v>1421</v>
      </c>
      <c r="B63" t="s">
        <v>1251</v>
      </c>
    </row>
    <row r="64" spans="1:2" x14ac:dyDescent="0.25">
      <c r="A64">
        <v>208</v>
      </c>
      <c r="B64" t="s">
        <v>1459</v>
      </c>
    </row>
    <row r="65" spans="1:2" x14ac:dyDescent="0.25">
      <c r="A65">
        <v>775</v>
      </c>
      <c r="B65" t="s">
        <v>1252</v>
      </c>
    </row>
    <row r="66" spans="1:2" x14ac:dyDescent="0.25">
      <c r="A66">
        <v>1466</v>
      </c>
      <c r="B66" t="s">
        <v>1257</v>
      </c>
    </row>
    <row r="67" spans="1:2" x14ac:dyDescent="0.25">
      <c r="A67">
        <v>115</v>
      </c>
      <c r="B67" t="s">
        <v>1460</v>
      </c>
    </row>
    <row r="68" spans="1:2" x14ac:dyDescent="0.25">
      <c r="A68">
        <v>210</v>
      </c>
      <c r="B68" t="s">
        <v>1461</v>
      </c>
    </row>
    <row r="69" spans="1:2" x14ac:dyDescent="0.25">
      <c r="A69">
        <v>1918</v>
      </c>
      <c r="B69" t="s">
        <v>1462</v>
      </c>
    </row>
    <row r="70" spans="1:2" x14ac:dyDescent="0.25">
      <c r="A70">
        <v>1108</v>
      </c>
      <c r="B70" t="s">
        <v>1269</v>
      </c>
    </row>
    <row r="71" spans="1:2" x14ac:dyDescent="0.25">
      <c r="A71">
        <v>1811</v>
      </c>
      <c r="B71" t="s">
        <v>1270</v>
      </c>
    </row>
    <row r="72" spans="1:2" x14ac:dyDescent="0.25">
      <c r="A72">
        <v>2647</v>
      </c>
      <c r="B72" t="s">
        <v>1463</v>
      </c>
    </row>
    <row r="73" spans="1:2" x14ac:dyDescent="0.25">
      <c r="A73">
        <v>274</v>
      </c>
      <c r="B73" t="s">
        <v>1464</v>
      </c>
    </row>
    <row r="74" spans="1:2" x14ac:dyDescent="0.25">
      <c r="A74">
        <v>764</v>
      </c>
      <c r="B74" t="s">
        <v>1306</v>
      </c>
    </row>
    <row r="75" spans="1:2" x14ac:dyDescent="0.25">
      <c r="A75">
        <v>2727</v>
      </c>
      <c r="B75" t="s">
        <v>1465</v>
      </c>
    </row>
    <row r="76" spans="1:2" x14ac:dyDescent="0.25">
      <c r="A76">
        <v>2039</v>
      </c>
      <c r="B76" t="s">
        <v>1311</v>
      </c>
    </row>
    <row r="77" spans="1:2" x14ac:dyDescent="0.25">
      <c r="A77">
        <v>1441</v>
      </c>
      <c r="B77" t="s">
        <v>1315</v>
      </c>
    </row>
    <row r="78" spans="1:2" x14ac:dyDescent="0.25">
      <c r="A78">
        <v>1424</v>
      </c>
      <c r="B78" t="s">
        <v>1316</v>
      </c>
    </row>
    <row r="79" spans="1:2" x14ac:dyDescent="0.25">
      <c r="A79">
        <v>275</v>
      </c>
      <c r="B79" t="s">
        <v>1466</v>
      </c>
    </row>
    <row r="80" spans="1:2" x14ac:dyDescent="0.25">
      <c r="A80">
        <v>276</v>
      </c>
      <c r="B80" t="s">
        <v>1467</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6.42578125" bestFit="1" customWidth="1"/>
    <col min="2" max="2" width="19.85546875" bestFit="1" customWidth="1"/>
    <col min="3" max="3" width="23.7109375" customWidth="1"/>
  </cols>
  <sheetData>
    <row r="1" spans="1:3" x14ac:dyDescent="0.25">
      <c r="A1" t="s">
        <v>431</v>
      </c>
      <c r="B1" t="s">
        <v>432</v>
      </c>
      <c r="C1" t="s">
        <v>1714</v>
      </c>
    </row>
    <row r="2" spans="1:3" x14ac:dyDescent="0.25">
      <c r="A2" t="s">
        <v>1715</v>
      </c>
      <c r="B2" t="s">
        <v>1715</v>
      </c>
      <c r="C2" t="str">
        <f>CONCATENATE("INSERT INTO CCD_SVY_TYPES (SVY_TYPE_NAME) VALUES ('", SUBSTITUTE(B2, "'", "''"), "');")</f>
        <v>INSERT INTO CCD_SVY_TYPES (SVY_TYPE_NAME) VALUES ('NMFS Survey');</v>
      </c>
    </row>
    <row r="3" spans="1:3" x14ac:dyDescent="0.25">
      <c r="A3" t="s">
        <v>1716</v>
      </c>
      <c r="B3" t="s">
        <v>1716</v>
      </c>
      <c r="C3" t="str">
        <f>CONCATENATE("INSERT INTO CCD_SVY_TYPES (SVY_TYPE_NAME) VALUES ('", SUBSTITUTE(B3, "'", "''"), "');")</f>
        <v>INSERT INTO CCD_SVY_TYPES (SVY_TYPE_NAME) VALUES ('NMFS Partner Survey');</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9"/>
  <sheetViews>
    <sheetView workbookViewId="0">
      <selection activeCell="D249" sqref="D2:D249"/>
    </sheetView>
  </sheetViews>
  <sheetFormatPr defaultRowHeight="15" x14ac:dyDescent="0.25"/>
  <cols>
    <col min="2" max="2" width="24.42578125" bestFit="1" customWidth="1"/>
    <col min="3" max="3" width="24.42578125" customWidth="1"/>
  </cols>
  <sheetData>
    <row r="1" spans="1:4" x14ac:dyDescent="0.25">
      <c r="A1" t="s">
        <v>431</v>
      </c>
      <c r="B1" t="s">
        <v>432</v>
      </c>
      <c r="C1" t="s">
        <v>1032</v>
      </c>
      <c r="D1" t="s">
        <v>1714</v>
      </c>
    </row>
    <row r="2" spans="1:4" x14ac:dyDescent="0.25">
      <c r="A2">
        <v>2137</v>
      </c>
      <c r="B2" t="s">
        <v>1468</v>
      </c>
      <c r="D2" t="str">
        <f>CONCATENATE("INSERT INTO CCD_VESSELS (VESSEL_NAME, FINSS_ID, VESSEL_DESC) VALUES ('", SUBSTITUTE(B2, "'", "''"), "', ", IF(ISBLANK(A2), "NULL", A2), ", '", SUBSTITUTE(C2, "'", "''"), "');")</f>
        <v>INSERT INTO CCD_VESSELS (VESSEL_NAME, FINSS_ID, VESSEL_DESC) VALUES ('A. E. Verrill', 2137, '');</v>
      </c>
    </row>
    <row r="3" spans="1:4" x14ac:dyDescent="0.25">
      <c r="A3">
        <v>2001</v>
      </c>
      <c r="B3" t="s">
        <v>1469</v>
      </c>
      <c r="D3" t="str">
        <f t="shared" ref="D3:D66" si="0">CONCATENATE("INSERT INTO CCD_VESSELS (VESSEL_NAME, FINSS_ID, VESSEL_DESC) VALUES ('", SUBSTITUTE(B3, "'", "''"), "', ", IF(ISBLANK(A3), "NULL", A3), ", '", SUBSTITUTE(C3, "'", "''"), "');")</f>
        <v>INSERT INTO CCD_VESSELS (VESSEL_NAME, FINSS_ID, VESSEL_DESC) VALUES ('Acadiana', 2001, '');</v>
      </c>
    </row>
    <row r="4" spans="1:4" x14ac:dyDescent="0.25">
      <c r="A4">
        <v>2110</v>
      </c>
      <c r="B4" t="s">
        <v>1470</v>
      </c>
      <c r="D4" t="str">
        <f t="shared" si="0"/>
        <v>INSERT INTO CCD_VESSELS (VESSEL_NAME, FINSS_ID, VESSEL_DESC) VALUES ('Achilles inflatable (F1821)', 2110, '');</v>
      </c>
    </row>
    <row r="5" spans="1:4" x14ac:dyDescent="0.25">
      <c r="A5">
        <v>2081</v>
      </c>
      <c r="B5" t="s">
        <v>1471</v>
      </c>
      <c r="D5" t="str">
        <f t="shared" si="0"/>
        <v>INSERT INTO CCD_VESSELS (VESSEL_NAME, FINSS_ID, VESSEL_DESC) VALUES ('Aggressor', 2081, '');</v>
      </c>
    </row>
    <row r="6" spans="1:4" x14ac:dyDescent="0.25">
      <c r="A6">
        <v>2200</v>
      </c>
      <c r="B6" t="s">
        <v>1472</v>
      </c>
      <c r="D6" t="str">
        <f t="shared" si="0"/>
        <v>INSERT INTO CCD_VESSELS (VESSEL_NAME, FINSS_ID, VESSEL_DESC) VALUES ('Ahi', 2200, '');</v>
      </c>
    </row>
    <row r="7" spans="1:4" x14ac:dyDescent="0.25">
      <c r="A7">
        <v>2002</v>
      </c>
      <c r="B7" t="s">
        <v>1473</v>
      </c>
      <c r="D7" t="str">
        <f t="shared" si="0"/>
        <v>INSERT INTO CCD_VESSELS (VESSEL_NAME, FINSS_ID, VESSEL_DESC) VALUES ('Alabama Discovery', 2002, '');</v>
      </c>
    </row>
    <row r="8" spans="1:4" x14ac:dyDescent="0.25">
      <c r="A8">
        <v>2035</v>
      </c>
      <c r="B8" t="s">
        <v>1474</v>
      </c>
      <c r="D8" t="str">
        <f t="shared" si="0"/>
        <v>INSERT INTO CCD_VESSELS (VESSEL_NAME, FINSS_ID, VESSEL_DESC) VALUES ('Alaska Adventurer', 2035, '');</v>
      </c>
    </row>
    <row r="9" spans="1:4" x14ac:dyDescent="0.25">
      <c r="A9">
        <v>2285</v>
      </c>
      <c r="B9" t="s">
        <v>1475</v>
      </c>
      <c r="D9" t="str">
        <f t="shared" si="0"/>
        <v>INSERT INTO CCD_VESSELS (VESSEL_NAME, FINSS_ID, VESSEL_DESC) VALUES ('Alaska Endeavor', 2285, '');</v>
      </c>
    </row>
    <row r="10" spans="1:4" x14ac:dyDescent="0.25">
      <c r="A10">
        <v>2036</v>
      </c>
      <c r="B10" t="s">
        <v>1476</v>
      </c>
      <c r="D10" t="str">
        <f t="shared" si="0"/>
        <v>INSERT INTO CCD_VESSELS (VESSEL_NAME, FINSS_ID, VESSEL_DESC) VALUES ('Alaska Knight', 2036, '');</v>
      </c>
    </row>
    <row r="11" spans="1:4" x14ac:dyDescent="0.25">
      <c r="A11">
        <v>2037</v>
      </c>
      <c r="B11" t="s">
        <v>1477</v>
      </c>
      <c r="D11" t="str">
        <f t="shared" si="0"/>
        <v>INSERT INTO CCD_VESSELS (VESSEL_NAME, FINSS_ID, VESSEL_DESC) VALUES ('Alaska Provider', 2037, '');</v>
      </c>
    </row>
    <row r="12" spans="1:4" x14ac:dyDescent="0.25">
      <c r="A12">
        <v>2038</v>
      </c>
      <c r="B12" t="s">
        <v>1478</v>
      </c>
      <c r="D12" t="str">
        <f t="shared" si="0"/>
        <v>INSERT INTO CCD_VESSELS (VESSEL_NAME, FINSS_ID, VESSEL_DESC) VALUES ('Alaskan', 2038, '');</v>
      </c>
    </row>
    <row r="13" spans="1:4" x14ac:dyDescent="0.25">
      <c r="A13">
        <v>2039</v>
      </c>
      <c r="B13" t="s">
        <v>1479</v>
      </c>
      <c r="D13" t="str">
        <f t="shared" si="0"/>
        <v>INSERT INTO CCD_VESSELS (VESSEL_NAME, FINSS_ID, VESSEL_DESC) VALUES ('Alaskan Enterprise', 2039, '');</v>
      </c>
    </row>
    <row r="14" spans="1:4" x14ac:dyDescent="0.25">
      <c r="A14">
        <v>2040</v>
      </c>
      <c r="B14" t="s">
        <v>1480</v>
      </c>
      <c r="D14" t="str">
        <f t="shared" si="0"/>
        <v>INSERT INTO CCD_VESSELS (VESSEL_NAME, FINSS_ID, VESSEL_DESC) VALUES ('Alaskan Leader', 2040, '');</v>
      </c>
    </row>
    <row r="15" spans="1:4" x14ac:dyDescent="0.25">
      <c r="A15">
        <v>2041</v>
      </c>
      <c r="B15" t="s">
        <v>1481</v>
      </c>
      <c r="D15" t="str">
        <f t="shared" si="0"/>
        <v>INSERT INTO CCD_VESSELS (VESSEL_NAME, FINSS_ID, VESSEL_DESC) VALUES ('Alaskan Legend', 2041, '');</v>
      </c>
    </row>
    <row r="16" spans="1:4" x14ac:dyDescent="0.25">
      <c r="A16">
        <v>2172</v>
      </c>
      <c r="B16" t="s">
        <v>1482</v>
      </c>
      <c r="D16" t="str">
        <f t="shared" si="0"/>
        <v>INSERT INTO CCD_VESSELS (VESSEL_NAME, FINSS_ID, VESSEL_DESC) VALUES ('Albatross IV', 2172, '');</v>
      </c>
    </row>
    <row r="17" spans="1:4" x14ac:dyDescent="0.25">
      <c r="A17">
        <v>2042</v>
      </c>
      <c r="B17" t="s">
        <v>1483</v>
      </c>
      <c r="D17" t="str">
        <f t="shared" si="0"/>
        <v>INSERT INTO CCD_VESSELS (VESSEL_NAME, FINSS_ID, VESSEL_DESC) VALUES ('Aldebaran', 2042, '');</v>
      </c>
    </row>
    <row r="18" spans="1:4" x14ac:dyDescent="0.25">
      <c r="A18">
        <v>2201</v>
      </c>
      <c r="B18" t="s">
        <v>1484</v>
      </c>
      <c r="D18" t="str">
        <f t="shared" si="0"/>
        <v>INSERT INTO CCD_VESSELS (VESSEL_NAME, FINSS_ID, VESSEL_DESC) VALUES ('Aldo Leopold', 2201, '');</v>
      </c>
    </row>
    <row r="19" spans="1:4" x14ac:dyDescent="0.25">
      <c r="A19">
        <v>2043</v>
      </c>
      <c r="B19" t="s">
        <v>1485</v>
      </c>
      <c r="D19" t="str">
        <f t="shared" si="0"/>
        <v>INSERT INTO CCD_VESSELS (VESSEL_NAME, FINSS_ID, VESSEL_DESC) VALUES ('Aleutian Mariner', 2043, '');</v>
      </c>
    </row>
    <row r="20" spans="1:4" x14ac:dyDescent="0.25">
      <c r="A20">
        <v>2138</v>
      </c>
      <c r="B20" t="s">
        <v>1486</v>
      </c>
      <c r="D20" t="str">
        <f t="shared" si="0"/>
        <v>INSERT INTO CCD_VESSELS (VESSEL_NAME, FINSS_ID, VESSEL_DESC) VALUES ('Alexis M', 2138, '');</v>
      </c>
    </row>
    <row r="21" spans="1:4" x14ac:dyDescent="0.25">
      <c r="A21">
        <v>2044</v>
      </c>
      <c r="B21" t="s">
        <v>1487</v>
      </c>
      <c r="D21" t="str">
        <f t="shared" si="0"/>
        <v>INSERT INTO CCD_VESSELS (VESSEL_NAME, FINSS_ID, VESSEL_DESC) VALUES ('Alykrie', 2044, '');</v>
      </c>
    </row>
    <row r="22" spans="1:4" x14ac:dyDescent="0.25">
      <c r="A22">
        <v>2281</v>
      </c>
      <c r="B22" t="s">
        <v>1488</v>
      </c>
      <c r="D22" t="str">
        <f t="shared" si="0"/>
        <v>INSERT INTO CCD_VESSELS (VESSEL_NAME, FINSS_ID, VESSEL_DESC) VALUES ('Anchor Point', 2281, '');</v>
      </c>
    </row>
    <row r="23" spans="1:4" x14ac:dyDescent="0.25">
      <c r="A23">
        <v>2202</v>
      </c>
      <c r="B23" t="s">
        <v>1489</v>
      </c>
      <c r="D23" t="str">
        <f t="shared" si="0"/>
        <v>INSERT INTO CCD_VESSELS (VESSEL_NAME, FINSS_ID, VESSEL_DESC) VALUES ('Anna Maria', 2202, '');</v>
      </c>
    </row>
    <row r="24" spans="1:4" x14ac:dyDescent="0.25">
      <c r="A24">
        <v>2280</v>
      </c>
      <c r="B24" t="s">
        <v>1490</v>
      </c>
      <c r="D24" t="str">
        <f t="shared" si="0"/>
        <v>INSERT INTO CCD_VESSELS (VESSEL_NAME, FINSS_ID, VESSEL_DESC) VALUES ('Annika Marie', 2280, '');</v>
      </c>
    </row>
    <row r="25" spans="1:4" x14ac:dyDescent="0.25">
      <c r="A25">
        <v>2045</v>
      </c>
      <c r="B25" t="s">
        <v>1491</v>
      </c>
      <c r="D25" t="str">
        <f t="shared" si="0"/>
        <v>INSERT INTO CCD_VESSELS (VESSEL_NAME, FINSS_ID, VESSEL_DESC) VALUES ('Antares', 2045, '');</v>
      </c>
    </row>
    <row r="26" spans="1:4" x14ac:dyDescent="0.25">
      <c r="A26">
        <v>2003</v>
      </c>
      <c r="B26" t="s">
        <v>1492</v>
      </c>
      <c r="D26" t="str">
        <f t="shared" si="0"/>
        <v>INSERT INTO CCD_VESSELS (VESSEL_NAME, FINSS_ID, VESSEL_DESC) VALUES ('Apalachee', 2003, '');</v>
      </c>
    </row>
    <row r="27" spans="1:4" x14ac:dyDescent="0.25">
      <c r="A27">
        <v>2046</v>
      </c>
      <c r="B27" t="s">
        <v>1493</v>
      </c>
      <c r="D27" t="str">
        <f t="shared" si="0"/>
        <v>INSERT INTO CCD_VESSELS (VESSEL_NAME, FINSS_ID, VESSEL_DESC) VALUES ('Aquila', 2046, '');</v>
      </c>
    </row>
    <row r="28" spans="1:4" x14ac:dyDescent="0.25">
      <c r="A28">
        <v>2047</v>
      </c>
      <c r="B28" t="s">
        <v>1494</v>
      </c>
      <c r="D28" t="str">
        <f t="shared" si="0"/>
        <v>INSERT INTO CCD_VESSELS (VESSEL_NAME, FINSS_ID, VESSEL_DESC) VALUES ('Arcturus', 2047, '');</v>
      </c>
    </row>
    <row r="29" spans="1:4" x14ac:dyDescent="0.25">
      <c r="A29">
        <v>2048</v>
      </c>
      <c r="B29" t="s">
        <v>1495</v>
      </c>
      <c r="D29" t="str">
        <f t="shared" si="0"/>
        <v>INSERT INTO CCD_VESSELS (VESSEL_NAME, FINSS_ID, VESSEL_DESC) VALUES ('Artemus', 2048, '');</v>
      </c>
    </row>
    <row r="30" spans="1:4" x14ac:dyDescent="0.25">
      <c r="A30">
        <v>2187</v>
      </c>
      <c r="B30" t="s">
        <v>1496</v>
      </c>
      <c r="D30" t="str">
        <f t="shared" si="0"/>
        <v>INSERT INTO CCD_VESSELS (VESSEL_NAME, FINSS_ID, VESSEL_DESC) VALUES ('Atlantis', 2187, '');</v>
      </c>
    </row>
    <row r="31" spans="1:4" x14ac:dyDescent="0.25">
      <c r="A31">
        <v>2049</v>
      </c>
      <c r="B31" t="s">
        <v>1497</v>
      </c>
      <c r="D31" t="str">
        <f t="shared" si="0"/>
        <v>INSERT INTO CCD_VESSELS (VESSEL_NAME, FINSS_ID, VESSEL_DESC) VALUES ('Auklet', 2049, '');</v>
      </c>
    </row>
    <row r="32" spans="1:4" x14ac:dyDescent="0.25">
      <c r="A32">
        <v>2203</v>
      </c>
      <c r="B32" t="s">
        <v>1498</v>
      </c>
      <c r="D32" t="str">
        <f t="shared" si="0"/>
        <v>INSERT INTO CCD_VESSELS (VESSEL_NAME, FINSS_ID, VESSEL_DESC) VALUES ('Avon (F1728)', 2203, '');</v>
      </c>
    </row>
    <row r="33" spans="1:4" x14ac:dyDescent="0.25">
      <c r="A33">
        <v>2204</v>
      </c>
      <c r="B33" t="s">
        <v>1499</v>
      </c>
      <c r="D33" t="str">
        <f t="shared" si="0"/>
        <v>INSERT INTO CCD_VESSELS (VESSEL_NAME, FINSS_ID, VESSEL_DESC) VALUES ('Avon (F1740)', 2204, '');</v>
      </c>
    </row>
    <row r="34" spans="1:4" x14ac:dyDescent="0.25">
      <c r="A34">
        <v>2205</v>
      </c>
      <c r="B34" t="s">
        <v>1500</v>
      </c>
      <c r="D34" t="str">
        <f t="shared" si="0"/>
        <v>INSERT INTO CCD_VESSELS (VESSEL_NAME, FINSS_ID, VESSEL_DESC) VALUES ('Avon (F1753)', 2205, '');</v>
      </c>
    </row>
    <row r="35" spans="1:4" x14ac:dyDescent="0.25">
      <c r="A35">
        <v>2206</v>
      </c>
      <c r="B35" t="s">
        <v>1501</v>
      </c>
      <c r="D35" t="str">
        <f t="shared" si="0"/>
        <v>INSERT INTO CCD_VESSELS (VESSEL_NAME, FINSS_ID, VESSEL_DESC) VALUES ('Avon (F1754)', 2206, '');</v>
      </c>
    </row>
    <row r="36" spans="1:4" x14ac:dyDescent="0.25">
      <c r="A36">
        <v>2207</v>
      </c>
      <c r="B36" t="s">
        <v>1502</v>
      </c>
      <c r="D36" t="str">
        <f t="shared" si="0"/>
        <v>INSERT INTO CCD_VESSELS (VESSEL_NAME, FINSS_ID, VESSEL_DESC) VALUES ('Avon (F1755)', 2207, '');</v>
      </c>
    </row>
    <row r="37" spans="1:4" x14ac:dyDescent="0.25">
      <c r="A37">
        <v>2096</v>
      </c>
      <c r="B37" t="s">
        <v>1503</v>
      </c>
      <c r="D37" t="str">
        <f t="shared" si="0"/>
        <v>INSERT INTO CCD_VESSELS (VESSEL_NAME, FINSS_ID, VESSEL_DESC) VALUES ('BJ Thomas', 2096, '');</v>
      </c>
    </row>
    <row r="38" spans="1:4" x14ac:dyDescent="0.25">
      <c r="A38">
        <v>2111</v>
      </c>
      <c r="B38" t="s">
        <v>1504</v>
      </c>
      <c r="D38" t="str">
        <f t="shared" si="0"/>
        <v>INSERT INTO CCD_VESSELS (VESSEL_NAME, FINSS_ID, VESSEL_DESC) VALUES ('Bat98467', 2111, '');</v>
      </c>
    </row>
    <row r="39" spans="1:4" x14ac:dyDescent="0.25">
      <c r="A39">
        <v>2139</v>
      </c>
      <c r="B39" t="s">
        <v>1505</v>
      </c>
      <c r="D39" t="str">
        <f t="shared" si="0"/>
        <v>INSERT INTO CCD_VESSELS (VESSEL_NAME, FINSS_ID, VESSEL_DESC) VALUES ('Bay Shark 21''', 2139, '');</v>
      </c>
    </row>
    <row r="40" spans="1:4" x14ac:dyDescent="0.25">
      <c r="A40">
        <v>2140</v>
      </c>
      <c r="B40" t="s">
        <v>1506</v>
      </c>
      <c r="D40" t="str">
        <f t="shared" si="0"/>
        <v>INSERT INTO CCD_VESSELS (VESSEL_NAME, FINSS_ID, VESSEL_DESC) VALUES ('Beau Rivage', 2140, '');</v>
      </c>
    </row>
    <row r="41" spans="1:4" x14ac:dyDescent="0.25">
      <c r="A41">
        <v>2173</v>
      </c>
      <c r="B41" t="s">
        <v>1507</v>
      </c>
      <c r="D41" t="str">
        <f t="shared" si="0"/>
        <v>INSERT INTO CCD_VESSELS (VESSEL_NAME, FINSS_ID, VESSEL_DESC) VALUES ('Bell M. Shimada', 2173, '');</v>
      </c>
    </row>
    <row r="42" spans="1:4" x14ac:dyDescent="0.25">
      <c r="A42">
        <v>2050</v>
      </c>
      <c r="B42" t="s">
        <v>1508</v>
      </c>
      <c r="D42" t="str">
        <f t="shared" si="0"/>
        <v>INSERT INTO CCD_VESSELS (VESSEL_NAME, FINSS_ID, VESSEL_DESC) VALUES ('Big Mel', 2050, '');</v>
      </c>
    </row>
    <row r="43" spans="1:4" x14ac:dyDescent="0.25">
      <c r="A43">
        <v>2051</v>
      </c>
      <c r="B43" t="s">
        <v>1509</v>
      </c>
      <c r="D43" t="str">
        <f t="shared" si="0"/>
        <v>INSERT INTO CCD_VESSELS (VESSEL_NAME, FINSS_ID, VESSEL_DESC) VALUES ('Big Valley', 2051, '');</v>
      </c>
    </row>
    <row r="44" spans="1:4" x14ac:dyDescent="0.25">
      <c r="A44">
        <v>2141</v>
      </c>
      <c r="B44" t="s">
        <v>1510</v>
      </c>
      <c r="D44" t="str">
        <f t="shared" si="0"/>
        <v>INSERT INTO CCD_VESSELS (VESSEL_NAME, FINSS_ID, VESSEL_DESC) VALUES ('BlackJack IV', 2141, '');</v>
      </c>
    </row>
    <row r="45" spans="1:4" x14ac:dyDescent="0.25">
      <c r="A45">
        <v>2004</v>
      </c>
      <c r="B45" t="s">
        <v>1511</v>
      </c>
      <c r="D45" t="str">
        <f t="shared" si="0"/>
        <v>INSERT INTO CCD_VESSELS (VESSEL_NAME, FINSS_ID, VESSEL_DESC) VALUES ('Blazing Seven', 2004, '');</v>
      </c>
    </row>
    <row r="46" spans="1:4" x14ac:dyDescent="0.25">
      <c r="A46">
        <v>2153</v>
      </c>
      <c r="B46" t="s">
        <v>1512</v>
      </c>
      <c r="D46" t="str">
        <f t="shared" si="0"/>
        <v>INSERT INTO CCD_VESSELS (VESSEL_NAME, FINSS_ID, VESSEL_DESC) VALUES ('Bold Horizon', 2153, '');</v>
      </c>
    </row>
    <row r="47" spans="1:4" x14ac:dyDescent="0.25">
      <c r="A47">
        <v>2112</v>
      </c>
      <c r="B47" t="s">
        <v>1513</v>
      </c>
      <c r="D47" t="str">
        <f t="shared" si="0"/>
        <v>INSERT INTO CCD_VESSELS (VESSEL_NAME, FINSS_ID, VESSEL_DESC) VALUES ('Bonavista II', 2112, '');</v>
      </c>
    </row>
    <row r="48" spans="1:4" x14ac:dyDescent="0.25">
      <c r="A48">
        <v>2005</v>
      </c>
      <c r="B48" t="s">
        <v>1514</v>
      </c>
      <c r="D48" t="str">
        <f t="shared" si="0"/>
        <v>INSERT INTO CCD_VESSELS (VESSEL_NAME, FINSS_ID, VESSEL_DESC) VALUES ('Boston Whaler', 2005, '');</v>
      </c>
    </row>
    <row r="49" spans="1:4" x14ac:dyDescent="0.25">
      <c r="A49">
        <v>2052</v>
      </c>
      <c r="B49" t="s">
        <v>1515</v>
      </c>
      <c r="D49" t="str">
        <f t="shared" si="0"/>
        <v>INSERT INTO CCD_VESSELS (VESSEL_NAME, FINSS_ID, VESSEL_DESC) VALUES ('Bristol Explorer', 2052, '');</v>
      </c>
    </row>
    <row r="50" spans="1:4" x14ac:dyDescent="0.25">
      <c r="A50">
        <v>2053</v>
      </c>
      <c r="B50" t="s">
        <v>1516</v>
      </c>
      <c r="D50" t="str">
        <f t="shared" si="0"/>
        <v>INSERT INTO CCD_VESSELS (VESSEL_NAME, FINSS_ID, VESSEL_DESC) VALUES ('Bristol Mariner', 2053, '');</v>
      </c>
    </row>
    <row r="51" spans="1:4" x14ac:dyDescent="0.25">
      <c r="A51">
        <v>2154</v>
      </c>
      <c r="B51" t="s">
        <v>1517</v>
      </c>
      <c r="D51" t="str">
        <f t="shared" si="0"/>
        <v>INSERT INTO CCD_VESSELS (VESSEL_NAME, FINSS_ID, VESSEL_DESC) VALUES ('CTS', 2154, '');</v>
      </c>
    </row>
    <row r="52" spans="1:4" x14ac:dyDescent="0.25">
      <c r="A52">
        <v>2054</v>
      </c>
      <c r="B52" t="s">
        <v>1518</v>
      </c>
      <c r="D52" t="str">
        <f t="shared" si="0"/>
        <v>INSERT INTO CCD_VESSELS (VESSEL_NAME, FINSS_ID, VESSEL_DESC) VALUES ('Cape Flattery', 2054, '');</v>
      </c>
    </row>
    <row r="53" spans="1:4" x14ac:dyDescent="0.25">
      <c r="A53">
        <v>2055</v>
      </c>
      <c r="B53" t="s">
        <v>1519</v>
      </c>
      <c r="D53" t="str">
        <f t="shared" si="0"/>
        <v>INSERT INTO CCD_VESSELS (VESSEL_NAME, FINSS_ID, VESSEL_DESC) VALUES ('Cape Horn', 2055, '');</v>
      </c>
    </row>
    <row r="54" spans="1:4" x14ac:dyDescent="0.25">
      <c r="A54">
        <v>2208</v>
      </c>
      <c r="B54" t="s">
        <v>1520</v>
      </c>
      <c r="D54" t="str">
        <f t="shared" si="0"/>
        <v>INSERT INTO CCD_VESSELS (VESSEL_NAME, FINSS_ID, VESSEL_DESC) VALUES ('Caretta', 2208, '');</v>
      </c>
    </row>
    <row r="55" spans="1:4" x14ac:dyDescent="0.25">
      <c r="A55">
        <v>2006</v>
      </c>
      <c r="B55" t="s">
        <v>1521</v>
      </c>
      <c r="D55" t="str">
        <f t="shared" si="0"/>
        <v>INSERT INTO CCD_VESSELS (VESSEL_NAME, FINSS_ID, VESSEL_DESC) VALUES ('Carolina Coast', 2006, '');</v>
      </c>
    </row>
    <row r="56" spans="1:4" x14ac:dyDescent="0.25">
      <c r="A56">
        <v>2155</v>
      </c>
      <c r="B56" t="s">
        <v>1522</v>
      </c>
      <c r="D56" t="str">
        <f t="shared" si="0"/>
        <v>INSERT INTO CCD_VESSELS (VESSEL_NAME, FINSS_ID, VESSEL_DESC) VALUES ('Cassandra Ann', 2155, '');</v>
      </c>
    </row>
    <row r="57" spans="1:4" x14ac:dyDescent="0.25">
      <c r="A57">
        <v>2007</v>
      </c>
      <c r="B57" t="s">
        <v>1523</v>
      </c>
      <c r="D57" t="str">
        <f t="shared" si="0"/>
        <v>INSERT INTO CCD_VESSELS (VESSEL_NAME, FINSS_ID, VESSEL_DESC) VALUES ('Copono Bay', 2007, '');</v>
      </c>
    </row>
    <row r="58" spans="1:4" x14ac:dyDescent="0.25">
      <c r="A58">
        <v>2142</v>
      </c>
      <c r="B58" t="s">
        <v>1524</v>
      </c>
      <c r="D58" t="str">
        <f t="shared" si="0"/>
        <v>INSERT INTO CCD_VESSELS (VESSEL_NAME, FINSS_ID, VESSEL_DESC) VALUES ('Coral Reef II', 2142, '');</v>
      </c>
    </row>
    <row r="59" spans="1:4" x14ac:dyDescent="0.25">
      <c r="A59">
        <v>2156</v>
      </c>
      <c r="B59" t="s">
        <v>1525</v>
      </c>
      <c r="D59" t="str">
        <f t="shared" si="0"/>
        <v>INSERT INTO CCD_VESSELS (VESSEL_NAME, FINSS_ID, VESSEL_DESC) VALUES ('Coral Sea', 2156, '');</v>
      </c>
    </row>
    <row r="60" spans="1:4" x14ac:dyDescent="0.25">
      <c r="A60">
        <v>2056</v>
      </c>
      <c r="B60" t="s">
        <v>1526</v>
      </c>
      <c r="D60" t="str">
        <f t="shared" si="0"/>
        <v>INSERT INTO CCD_VESSELS (VESSEL_NAME, FINSS_ID, VESSEL_DESC) VALUES ('Curlew', 2056, '');</v>
      </c>
    </row>
    <row r="61" spans="1:4" x14ac:dyDescent="0.25">
      <c r="A61">
        <v>2008</v>
      </c>
      <c r="B61" t="s">
        <v>1527</v>
      </c>
      <c r="D61" t="str">
        <f t="shared" si="0"/>
        <v>INSERT INTO CCD_VESSELS (VESSEL_NAME, FINSS_ID, VESSEL_DESC) VALUES ('DAWR 13''', 2008, '');</v>
      </c>
    </row>
    <row r="62" spans="1:4" x14ac:dyDescent="0.25">
      <c r="A62">
        <v>2009</v>
      </c>
      <c r="B62" t="s">
        <v>1528</v>
      </c>
      <c r="D62" t="str">
        <f t="shared" si="0"/>
        <v>INSERT INTO CCD_VESSELS (VESSEL_NAME, FINSS_ID, VESSEL_DESC) VALUES ('DAWR 15'' ', 2009, '');</v>
      </c>
    </row>
    <row r="63" spans="1:4" x14ac:dyDescent="0.25">
      <c r="A63">
        <v>2010</v>
      </c>
      <c r="B63" t="s">
        <v>1529</v>
      </c>
      <c r="D63" t="str">
        <f t="shared" si="0"/>
        <v>INSERT INTO CCD_VESSELS (VESSEL_NAME, FINSS_ID, VESSEL_DESC) VALUES ('DAWR 21''', 2010, '');</v>
      </c>
    </row>
    <row r="64" spans="1:4" x14ac:dyDescent="0.25">
      <c r="A64">
        <v>2011</v>
      </c>
      <c r="B64" t="s">
        <v>1530</v>
      </c>
      <c r="D64" t="str">
        <f t="shared" si="0"/>
        <v>INSERT INTO CCD_VESSELS (VESSEL_NAME, FINSS_ID, VESSEL_DESC) VALUES ('DFW 13''', 2011, '');</v>
      </c>
    </row>
    <row r="65" spans="1:4" x14ac:dyDescent="0.25">
      <c r="A65">
        <v>2174</v>
      </c>
      <c r="B65" t="s">
        <v>1531</v>
      </c>
      <c r="D65" t="str">
        <f t="shared" si="0"/>
        <v>INSERT INTO CCD_VESSELS (VESSEL_NAME, FINSS_ID, VESSEL_DESC) VALUES ('David Starr Jordan', 2174, '');</v>
      </c>
    </row>
    <row r="66" spans="1:4" x14ac:dyDescent="0.25">
      <c r="A66">
        <v>2143</v>
      </c>
      <c r="B66" t="s">
        <v>1532</v>
      </c>
      <c r="D66" t="str">
        <f t="shared" si="0"/>
        <v>INSERT INTO CCD_VESSELS (VESSEL_NAME, FINSS_ID, VESSEL_DESC) VALUES ('Daytona', 2143, '');</v>
      </c>
    </row>
    <row r="67" spans="1:4" x14ac:dyDescent="0.25">
      <c r="A67">
        <v>2209</v>
      </c>
      <c r="B67" t="s">
        <v>1533</v>
      </c>
      <c r="D67" t="str">
        <f t="shared" ref="D67:D130" si="1">CONCATENATE("INSERT INTO CCD_VESSELS (VESSEL_NAME, FINSS_ID, VESSEL_DESC) VALUES ('", SUBSTITUTE(B67, "'", "''"), "', ", IF(ISBLANK(A67), "NULL", A67), ", '", SUBSTITUTE(C67, "'", "''"), "');")</f>
        <v>INSERT INTO CCD_VESSELS (VESSEL_NAME, FINSS_ID, VESSEL_DESC) VALUES ('Defender', 2209, '');</v>
      </c>
    </row>
    <row r="68" spans="1:4" x14ac:dyDescent="0.25">
      <c r="A68">
        <v>2175</v>
      </c>
      <c r="B68" t="s">
        <v>1534</v>
      </c>
      <c r="D68" t="str">
        <f t="shared" si="1"/>
        <v>INSERT INTO CCD_VESSELS (VESSEL_NAME, FINSS_ID, VESSEL_DESC) VALUES ('Delaware II', 2175, '');</v>
      </c>
    </row>
    <row r="69" spans="1:4" x14ac:dyDescent="0.25">
      <c r="A69">
        <v>2157</v>
      </c>
      <c r="B69" t="s">
        <v>1535</v>
      </c>
      <c r="D69" t="str">
        <f t="shared" si="1"/>
        <v>INSERT INTO CCD_VESSELS (VESSEL_NAME, FINSS_ID, VESSEL_DESC) VALUES ('Don Christopher', 2157, '');</v>
      </c>
    </row>
    <row r="70" spans="1:4" x14ac:dyDescent="0.25">
      <c r="A70">
        <v>2113</v>
      </c>
      <c r="B70" t="s">
        <v>1536</v>
      </c>
      <c r="D70" t="str">
        <f t="shared" si="1"/>
        <v>INSERT INTO CCD_VESSELS (VESSEL_NAME, FINSS_ID, VESSEL_DESC) VALUES ('Double Barrel', 2113, '');</v>
      </c>
    </row>
    <row r="71" spans="1:4" x14ac:dyDescent="0.25">
      <c r="A71">
        <v>2012</v>
      </c>
      <c r="B71" t="s">
        <v>1537</v>
      </c>
      <c r="D71" t="str">
        <f t="shared" si="1"/>
        <v>INSERT INTO CCD_VESSELS (VESSEL_NAME, FINSS_ID, VESSEL_DESC) VALUES ('E.O.Wilson', 2012, '');</v>
      </c>
    </row>
    <row r="72" spans="1:4" x14ac:dyDescent="0.25">
      <c r="A72">
        <v>2082</v>
      </c>
      <c r="B72" t="s">
        <v>1538</v>
      </c>
      <c r="D72" t="str">
        <f t="shared" si="1"/>
        <v>INSERT INTO CCD_VESSELS (VESSEL_NAME, FINSS_ID, VESSEL_DESC) VALUES ('ESS Pursuit ', 2082, '');</v>
      </c>
    </row>
    <row r="73" spans="1:4" x14ac:dyDescent="0.25">
      <c r="A73">
        <v>2083</v>
      </c>
      <c r="B73" t="s">
        <v>1539</v>
      </c>
      <c r="D73" t="str">
        <f t="shared" si="1"/>
        <v>INSERT INTO CCD_VESSELS (VESSEL_NAME, FINSS_ID, VESSEL_DESC) VALUES ('Eagle Eye II', 2083, '');</v>
      </c>
    </row>
    <row r="74" spans="1:4" x14ac:dyDescent="0.25">
      <c r="A74">
        <v>2013</v>
      </c>
      <c r="B74" t="s">
        <v>1540</v>
      </c>
      <c r="D74" t="str">
        <f t="shared" si="1"/>
        <v>INSERT INTO CCD_VESSELS (VESSEL_NAME, FINSS_ID, VESSEL_DESC) VALUES ('Elakha ', 2013, '');</v>
      </c>
    </row>
    <row r="75" spans="1:4" x14ac:dyDescent="0.25">
      <c r="A75">
        <v>2084</v>
      </c>
      <c r="B75" t="s">
        <v>1541</v>
      </c>
      <c r="D75" t="str">
        <f t="shared" si="1"/>
        <v>INSERT INTO CCD_VESSELS (VESSEL_NAME, FINSS_ID, VESSEL_DESC) VALUES ('Endeavor', 2084, '');</v>
      </c>
    </row>
    <row r="76" spans="1:4" x14ac:dyDescent="0.25">
      <c r="A76">
        <v>2085</v>
      </c>
      <c r="B76" t="s">
        <v>1542</v>
      </c>
      <c r="D76" t="str">
        <f t="shared" si="1"/>
        <v>INSERT INTO CCD_VESSELS (VESSEL_NAME, FINSS_ID, VESSEL_DESC) VALUES ('Endurance', 2085, '');</v>
      </c>
    </row>
    <row r="77" spans="1:4" x14ac:dyDescent="0.25">
      <c r="A77">
        <v>2097</v>
      </c>
      <c r="B77" t="s">
        <v>1543</v>
      </c>
      <c r="D77" t="str">
        <f t="shared" si="1"/>
        <v>INSERT INTO CCD_VESSELS (VESSEL_NAME, FINSS_ID, VESSEL_DESC) VALUES ('Excalibur', 2097, '');</v>
      </c>
    </row>
    <row r="78" spans="1:4" x14ac:dyDescent="0.25">
      <c r="A78">
        <v>2032</v>
      </c>
      <c r="B78" t="s">
        <v>1544</v>
      </c>
      <c r="D78" t="str">
        <f t="shared" si="1"/>
        <v>INSERT INTO CCD_VESSELS (VESSEL_NAME, FINSS_ID, VESSEL_DESC) VALUES ('Fairweather', 2032, '');</v>
      </c>
    </row>
    <row r="79" spans="1:4" x14ac:dyDescent="0.25">
      <c r="A79">
        <v>2114</v>
      </c>
      <c r="B79" t="s">
        <v>1545</v>
      </c>
      <c r="D79" t="str">
        <f t="shared" si="1"/>
        <v>INSERT INTO CCD_VESSELS (VESSEL_NAME, FINSS_ID, VESSEL_DESC) VALUES ('Falkor', 2114, '');</v>
      </c>
    </row>
    <row r="80" spans="1:4" x14ac:dyDescent="0.25">
      <c r="A80">
        <v>2033</v>
      </c>
      <c r="B80" t="s">
        <v>1546</v>
      </c>
      <c r="D80" t="str">
        <f t="shared" si="1"/>
        <v>INSERT INTO CCD_VESSELS (VESSEL_NAME, FINSS_ID, VESSEL_DESC) VALUES ('Ferdinand R. Hassler', 2033, '');</v>
      </c>
    </row>
    <row r="81" spans="1:4" x14ac:dyDescent="0.25">
      <c r="A81">
        <v>2144</v>
      </c>
      <c r="B81" t="s">
        <v>1547</v>
      </c>
      <c r="D81" t="str">
        <f t="shared" si="1"/>
        <v>INSERT INTO CCD_VESSELS (VESSEL_NAME, FINSS_ID, VESSEL_DESC) VALUES ('Freedom Star', 2144, '');</v>
      </c>
    </row>
    <row r="82" spans="1:4" x14ac:dyDescent="0.25">
      <c r="A82">
        <v>2098</v>
      </c>
      <c r="B82" t="s">
        <v>1548</v>
      </c>
      <c r="D82" t="str">
        <f t="shared" si="1"/>
        <v>INSERT INTO CCD_VESSELS (VESSEL_NAME, FINSS_ID, VESSEL_DESC) VALUES ('Frosti', 2098, '');</v>
      </c>
    </row>
    <row r="83" spans="1:4" x14ac:dyDescent="0.25">
      <c r="A83">
        <v>2210</v>
      </c>
      <c r="B83" t="s">
        <v>1549</v>
      </c>
      <c r="D83" t="str">
        <f t="shared" si="1"/>
        <v>INSERT INTO CCD_VESSELS (VESSEL_NAME, FINSS_ID, VESSEL_DESC) VALUES ('Gandy', 2210, '');</v>
      </c>
    </row>
    <row r="84" spans="1:4" x14ac:dyDescent="0.25">
      <c r="A84">
        <v>2057</v>
      </c>
      <c r="B84" t="s">
        <v>1550</v>
      </c>
      <c r="D84" t="str">
        <f t="shared" si="1"/>
        <v>INSERT INTO CCD_VESSELS (VESSEL_NAME, FINSS_ID, VESSEL_DESC) VALUES ('Gladiator', 2057, '');</v>
      </c>
    </row>
    <row r="85" spans="1:4" x14ac:dyDescent="0.25">
      <c r="A85">
        <v>2176</v>
      </c>
      <c r="B85" t="s">
        <v>1551</v>
      </c>
      <c r="D85" t="str">
        <f t="shared" si="1"/>
        <v>INSERT INTO CCD_VESSELS (VESSEL_NAME, FINSS_ID, VESSEL_DESC) VALUES ('Gloria Michelle', 2176, '');</v>
      </c>
    </row>
    <row r="86" spans="1:4" x14ac:dyDescent="0.25">
      <c r="A86">
        <v>2282</v>
      </c>
      <c r="B86" t="s">
        <v>1552</v>
      </c>
      <c r="D86" t="str">
        <f t="shared" si="1"/>
        <v>INSERT INTO CCD_VESSELS (VESSEL_NAME, FINSS_ID, VESSEL_DESC) VALUES ('Gold Rush', 2282, '');</v>
      </c>
    </row>
    <row r="87" spans="1:4" x14ac:dyDescent="0.25">
      <c r="A87">
        <v>2177</v>
      </c>
      <c r="B87" t="s">
        <v>1553</v>
      </c>
      <c r="D87" t="str">
        <f t="shared" si="1"/>
        <v>INSERT INTO CCD_VESSELS (VESSEL_NAME, FINSS_ID, VESSEL_DESC) VALUES ('Gordon Gunter', 2177, '');</v>
      </c>
    </row>
    <row r="88" spans="1:4" x14ac:dyDescent="0.25">
      <c r="A88">
        <v>2188</v>
      </c>
      <c r="B88" t="s">
        <v>1554</v>
      </c>
      <c r="D88" t="str">
        <f t="shared" si="1"/>
        <v>INSERT INTO CCD_VESSELS (VESSEL_NAME, FINSS_ID, VESSEL_DESC) VALUES ('Gordon Sproul', 2188, '');</v>
      </c>
    </row>
    <row r="89" spans="1:4" x14ac:dyDescent="0.25">
      <c r="A89">
        <v>2284</v>
      </c>
      <c r="B89" t="s">
        <v>1555</v>
      </c>
      <c r="D89" t="str">
        <f t="shared" si="1"/>
        <v>INSERT INTO CCD_VESSELS (VESSEL_NAME, FINSS_ID, VESSEL_DESC) VALUES ('Great Pacific', 2284, '');</v>
      </c>
    </row>
    <row r="90" spans="1:4" x14ac:dyDescent="0.25">
      <c r="A90">
        <v>2145</v>
      </c>
      <c r="B90" t="s">
        <v>1556</v>
      </c>
      <c r="D90" t="str">
        <f t="shared" si="1"/>
        <v>INSERT INTO CCD_VESSELS (VESSEL_NAME, FINSS_ID, VESSEL_DESC) VALUES ('Gulf Search', 2145, '');</v>
      </c>
    </row>
    <row r="91" spans="1:4" x14ac:dyDescent="0.25">
      <c r="A91">
        <v>2146</v>
      </c>
      <c r="B91" t="s">
        <v>1557</v>
      </c>
      <c r="D91" t="str">
        <f t="shared" si="1"/>
        <v>INSERT INTO CCD_VESSELS (VESSEL_NAME, FINSS_ID, VESSEL_DESC) VALUES ('Gulfstream III', 2146, '');</v>
      </c>
    </row>
    <row r="92" spans="1:4" x14ac:dyDescent="0.25">
      <c r="A92">
        <v>2211</v>
      </c>
      <c r="B92" t="s">
        <v>1558</v>
      </c>
      <c r="D92" t="str">
        <f t="shared" si="1"/>
        <v>INSERT INTO CCD_VESSELS (VESSEL_NAME, FINSS_ID, VESSEL_DESC) VALUES ('HST', 2211, '');</v>
      </c>
    </row>
    <row r="93" spans="1:4" x14ac:dyDescent="0.25">
      <c r="A93">
        <v>2212</v>
      </c>
      <c r="B93" t="s">
        <v>1559</v>
      </c>
      <c r="D93" t="str">
        <f t="shared" si="1"/>
        <v>INSERT INTO CCD_VESSELS (VESSEL_NAME, FINSS_ID, VESSEL_DESC) VALUES ('Harold B.', 2212, '');</v>
      </c>
    </row>
    <row r="94" spans="1:4" x14ac:dyDescent="0.25">
      <c r="A94">
        <v>2213</v>
      </c>
      <c r="B94" t="s">
        <v>1560</v>
      </c>
      <c r="D94" t="str">
        <f t="shared" si="1"/>
        <v>INSERT INTO CCD_VESSELS (VESSEL_NAME, FINSS_ID, VESSEL_DESC) VALUES ('Harold Streeter', 2213, '');</v>
      </c>
    </row>
    <row r="95" spans="1:4" x14ac:dyDescent="0.25">
      <c r="A95">
        <v>2086</v>
      </c>
      <c r="B95" t="s">
        <v>1561</v>
      </c>
      <c r="D95" t="str">
        <f t="shared" si="1"/>
        <v>INSERT INTO CCD_VESSELS (VESSEL_NAME, FINSS_ID, VESSEL_DESC) VALUES ('Heather Lynn', 2086, '');</v>
      </c>
    </row>
    <row r="96" spans="1:4" x14ac:dyDescent="0.25">
      <c r="A96">
        <v>2178</v>
      </c>
      <c r="B96" t="s">
        <v>1562</v>
      </c>
      <c r="D96" t="str">
        <f t="shared" si="1"/>
        <v>INSERT INTO CCD_VESSELS (VESSEL_NAME, FINSS_ID, VESSEL_DESC) VALUES ('Henry B. Bigelow', 2178, '');</v>
      </c>
    </row>
    <row r="97" spans="1:4" x14ac:dyDescent="0.25">
      <c r="A97">
        <v>2087</v>
      </c>
      <c r="B97" t="s">
        <v>1563</v>
      </c>
      <c r="D97" t="str">
        <f t="shared" si="1"/>
        <v>INSERT INTO CCD_VESSELS (VESSEL_NAME, FINSS_ID, VESSEL_DESC) VALUES ('Hera', 2087, '');</v>
      </c>
    </row>
    <row r="98" spans="1:4" x14ac:dyDescent="0.25">
      <c r="A98">
        <v>2179</v>
      </c>
      <c r="B98" t="s">
        <v>4</v>
      </c>
      <c r="D98" t="str">
        <f t="shared" si="1"/>
        <v>INSERT INTO CCD_VESSELS (VESSEL_NAME, FINSS_ID, VESSEL_DESC) VALUES ('Hi''ialakai', 2179, '');</v>
      </c>
    </row>
    <row r="99" spans="1:4" x14ac:dyDescent="0.25">
      <c r="A99">
        <v>2115</v>
      </c>
      <c r="B99" t="s">
        <v>1564</v>
      </c>
      <c r="D99" t="str">
        <f t="shared" si="1"/>
        <v>INSERT INTO CCD_VESSELS (VESSEL_NAME, FINSS_ID, VESSEL_DESC) VALUES ('Hihimanu', 2115, '');</v>
      </c>
    </row>
    <row r="100" spans="1:4" x14ac:dyDescent="0.25">
      <c r="A100">
        <v>2116</v>
      </c>
      <c r="B100" t="s">
        <v>1565</v>
      </c>
      <c r="D100" t="str">
        <f t="shared" si="1"/>
        <v>INSERT INTO CCD_VESSELS (VESSEL_NAME, FINSS_ID, VESSEL_DESC) VALUES ('Honua', 2116, '');</v>
      </c>
    </row>
    <row r="101" spans="1:4" x14ac:dyDescent="0.25">
      <c r="A101">
        <v>2189</v>
      </c>
      <c r="B101" t="s">
        <v>1566</v>
      </c>
      <c r="D101" t="str">
        <f t="shared" si="1"/>
        <v>INSERT INTO CCD_VESSELS (VESSEL_NAME, FINSS_ID, VESSEL_DESC) VALUES ('Hugh R. Sharp', 2189, '');</v>
      </c>
    </row>
    <row r="102" spans="1:4" x14ac:dyDescent="0.25">
      <c r="A102">
        <v>2014</v>
      </c>
      <c r="B102" t="s">
        <v>1567</v>
      </c>
      <c r="D102" t="str">
        <f t="shared" si="1"/>
        <v>INSERT INTO CCD_VESSELS (VESSEL_NAME, FINSS_ID, VESSEL_DESC) VALUES ('Huki Pono', 2014, '');</v>
      </c>
    </row>
    <row r="103" spans="1:4" x14ac:dyDescent="0.25">
      <c r="A103">
        <v>2117</v>
      </c>
      <c r="B103" t="s">
        <v>1568</v>
      </c>
      <c r="D103" t="str">
        <f t="shared" si="1"/>
        <v>INSERT INTO CCD_VESSELS (VESSEL_NAME, FINSS_ID, VESSEL_DESC) VALUES ('Ighty Max', 2117, '');</v>
      </c>
    </row>
    <row r="104" spans="1:4" x14ac:dyDescent="0.25">
      <c r="A104">
        <v>2380</v>
      </c>
      <c r="B104" t="s">
        <v>1569</v>
      </c>
      <c r="D104" t="str">
        <f t="shared" si="1"/>
        <v>INSERT INTO CCD_VESSELS (VESSEL_NAME, FINSS_ID, VESSEL_DESC) VALUES ('Imua', 2380, '');</v>
      </c>
    </row>
    <row r="105" spans="1:4" x14ac:dyDescent="0.25">
      <c r="A105">
        <v>2058</v>
      </c>
      <c r="B105" t="s">
        <v>1570</v>
      </c>
      <c r="D105" t="str">
        <f t="shared" si="1"/>
        <v>INSERT INTO CCD_VESSELS (VESSEL_NAME, FINSS_ID, VESSEL_DESC) VALUES ('Ipuk', 2058, '');</v>
      </c>
    </row>
    <row r="106" spans="1:4" x14ac:dyDescent="0.25">
      <c r="A106">
        <v>2088</v>
      </c>
      <c r="B106" t="s">
        <v>1571</v>
      </c>
      <c r="D106" t="str">
        <f t="shared" si="1"/>
        <v>INSERT INTO CCD_VESSELS (VESSEL_NAME, FINSS_ID, VESSEL_DESC) VALUES ('Iron House ', 2088, '');</v>
      </c>
    </row>
    <row r="107" spans="1:4" x14ac:dyDescent="0.25">
      <c r="A107">
        <v>2059</v>
      </c>
      <c r="B107" t="s">
        <v>1572</v>
      </c>
      <c r="D107" t="str">
        <f t="shared" si="1"/>
        <v>INSERT INTO CCD_VESSELS (VESSEL_NAME, FINSS_ID, VESSEL_DESC) VALUES ('Island C', 2059, '');</v>
      </c>
    </row>
    <row r="108" spans="1:4" x14ac:dyDescent="0.25">
      <c r="A108">
        <v>2180</v>
      </c>
      <c r="B108" t="s">
        <v>1573</v>
      </c>
      <c r="D108" t="str">
        <f t="shared" si="1"/>
        <v>INSERT INTO CCD_VESSELS (VESSEL_NAME, FINSS_ID, VESSEL_DESC) VALUES ('John N. Cobb', 2180, '');</v>
      </c>
    </row>
    <row r="109" spans="1:4" x14ac:dyDescent="0.25">
      <c r="A109">
        <v>2118</v>
      </c>
      <c r="B109" t="s">
        <v>1574</v>
      </c>
      <c r="D109" t="str">
        <f t="shared" si="1"/>
        <v>INSERT INTO CCD_VESSELS (VESSEL_NAME, FINSS_ID, VESSEL_DESC) VALUES ('Kahana', 2118, '');</v>
      </c>
    </row>
    <row r="110" spans="1:4" x14ac:dyDescent="0.25">
      <c r="A110">
        <v>2089</v>
      </c>
      <c r="B110" t="s">
        <v>1575</v>
      </c>
      <c r="D110" t="str">
        <f t="shared" si="1"/>
        <v>INSERT INTO CCD_VESSELS (VESSEL_NAME, FINSS_ID, VESSEL_DESC) VALUES ('Karen Elizabeth ', 2089, '');</v>
      </c>
    </row>
    <row r="111" spans="1:4" x14ac:dyDescent="0.25">
      <c r="A111">
        <v>2119</v>
      </c>
      <c r="B111" t="s">
        <v>1576</v>
      </c>
      <c r="D111" t="str">
        <f t="shared" si="1"/>
        <v>INSERT INTO CCD_VESSELS (VESSEL_NAME, FINSS_ID, VESSEL_DESC) VALUES ('Katy Mary', 2119, '');</v>
      </c>
    </row>
    <row r="112" spans="1:4" x14ac:dyDescent="0.25">
      <c r="A112">
        <v>2190</v>
      </c>
      <c r="B112" t="s">
        <v>1577</v>
      </c>
      <c r="D112" t="str">
        <f t="shared" si="1"/>
        <v>INSERT INTO CCD_VESSELS (VESSEL_NAME, FINSS_ID, VESSEL_DESC) VALUES ('Kilo Moana', 2190, '');</v>
      </c>
    </row>
    <row r="113" spans="1:4" x14ac:dyDescent="0.25">
      <c r="A113">
        <v>2120</v>
      </c>
      <c r="B113" t="s">
        <v>1578</v>
      </c>
      <c r="D113" t="str">
        <f t="shared" si="1"/>
        <v>INSERT INTO CCD_VESSELS (VESSEL_NAME, FINSS_ID, VESSEL_DESC) VALUES ('Kohola R 3606/11m Ambar', 2120, '');</v>
      </c>
    </row>
    <row r="114" spans="1:4" x14ac:dyDescent="0.25">
      <c r="A114">
        <v>2121</v>
      </c>
      <c r="B114" t="s">
        <v>1579</v>
      </c>
      <c r="D114" t="str">
        <f t="shared" si="1"/>
        <v>INSERT INTO CCD_VESSELS (VESSEL_NAME, FINSS_ID, VESSEL_DESC) VALUES ('Kokua Kai', 2121, '');</v>
      </c>
    </row>
    <row r="115" spans="1:4" x14ac:dyDescent="0.25">
      <c r="A115">
        <v>2214</v>
      </c>
      <c r="B115" t="s">
        <v>1580</v>
      </c>
      <c r="D115" t="str">
        <f t="shared" si="1"/>
        <v>INSERT INTO CCD_VESSELS (VESSEL_NAME, FINSS_ID, VESSEL_DESC) VALUES ('Kumu', 2214, '');</v>
      </c>
    </row>
    <row r="116" spans="1:4" x14ac:dyDescent="0.25">
      <c r="A116">
        <v>2158</v>
      </c>
      <c r="B116" t="s">
        <v>1581</v>
      </c>
      <c r="D116" t="str">
        <f t="shared" si="1"/>
        <v>INSERT INTO CCD_VESSELS (VESSEL_NAME, FINSS_ID, VESSEL_DESC) VALUES ('Kuna', 2158, '');</v>
      </c>
    </row>
    <row r="117" spans="1:4" x14ac:dyDescent="0.25">
      <c r="A117">
        <v>2159</v>
      </c>
      <c r="B117" t="s">
        <v>1582</v>
      </c>
      <c r="D117" t="str">
        <f t="shared" si="1"/>
        <v>INSERT INTO CCD_VESSELS (VESSEL_NAME, FINSS_ID, VESSEL_DESC) VALUES ('La Mer', 2159, '');</v>
      </c>
    </row>
    <row r="118" spans="1:4" x14ac:dyDescent="0.25">
      <c r="A118">
        <v>2283</v>
      </c>
      <c r="B118" t="s">
        <v>1583</v>
      </c>
      <c r="D118" t="str">
        <f t="shared" si="1"/>
        <v>INSERT INTO CCD_VESSELS (VESSEL_NAME, FINSS_ID, VESSEL_DESC) VALUES ('Lady Gundy', 2283, '');</v>
      </c>
    </row>
    <row r="119" spans="1:4" x14ac:dyDescent="0.25">
      <c r="A119">
        <v>2099</v>
      </c>
      <c r="B119" t="s">
        <v>1584</v>
      </c>
      <c r="D119" t="str">
        <f t="shared" si="1"/>
        <v>INSERT INTO CCD_VESSELS (VESSEL_NAME, FINSS_ID, VESSEL_DESC) VALUES ('Lady Law', 2099, '');</v>
      </c>
    </row>
    <row r="120" spans="1:4" x14ac:dyDescent="0.25">
      <c r="A120">
        <v>2015</v>
      </c>
      <c r="B120" t="s">
        <v>1585</v>
      </c>
      <c r="D120" t="str">
        <f t="shared" si="1"/>
        <v>INSERT INTO CCD_VESSELS (VESSEL_NAME, FINSS_ID, VESSEL_DESC) VALUES ('Lady Lisa', 2015, '');</v>
      </c>
    </row>
    <row r="121" spans="1:4" x14ac:dyDescent="0.25">
      <c r="A121">
        <v>2100</v>
      </c>
      <c r="B121" t="s">
        <v>1586</v>
      </c>
      <c r="D121" t="str">
        <f t="shared" si="1"/>
        <v>INSERT INTO CCD_VESSELS (VESSEL_NAME, FINSS_ID, VESSEL_DESC) VALUES ('Last Straw', 2100, '');</v>
      </c>
    </row>
    <row r="122" spans="1:4" x14ac:dyDescent="0.25">
      <c r="A122">
        <v>2147</v>
      </c>
      <c r="B122" t="s">
        <v>1587</v>
      </c>
      <c r="D122" t="str">
        <f t="shared" si="1"/>
        <v>INSERT INTO CCD_VESSELS (VESSEL_NAME, FINSS_ID, VESSEL_DESC) VALUES ('Liberty Star', 2147, '');</v>
      </c>
    </row>
    <row r="123" spans="1:4" x14ac:dyDescent="0.25">
      <c r="A123">
        <v>2122</v>
      </c>
      <c r="B123" t="s">
        <v>1588</v>
      </c>
      <c r="D123" t="str">
        <f t="shared" si="1"/>
        <v>INSERT INTO CCD_VESSELS (VESSEL_NAME, FINSS_ID, VESSEL_DESC) VALUES ('Lucky Strike', 2122, '');</v>
      </c>
    </row>
    <row r="124" spans="1:4" x14ac:dyDescent="0.25">
      <c r="A124">
        <v>2016</v>
      </c>
      <c r="B124" t="s">
        <v>1589</v>
      </c>
      <c r="D124" t="str">
        <f t="shared" si="1"/>
        <v>INSERT INTO CCD_VESSELS (VESSEL_NAME, FINSS_ID, VESSEL_DESC) VALUES ('Lumcon Pelican', 2016, '');</v>
      </c>
    </row>
    <row r="125" spans="1:4" x14ac:dyDescent="0.25">
      <c r="A125">
        <v>2017</v>
      </c>
      <c r="B125" t="s">
        <v>1590</v>
      </c>
      <c r="D125" t="str">
        <f t="shared" si="1"/>
        <v>INSERT INTO CCD_VESSELS (VESSEL_NAME, FINSS_ID, VESSEL_DESC) VALUES ('Manuma', 2017, '');</v>
      </c>
    </row>
    <row r="126" spans="1:4" x14ac:dyDescent="0.25">
      <c r="A126">
        <v>2018</v>
      </c>
      <c r="B126" t="s">
        <v>1591</v>
      </c>
      <c r="D126" t="str">
        <f t="shared" si="1"/>
        <v>INSERT INTO CCD_VESSELS (VESSEL_NAME, FINSS_ID, VESSEL_DESC) VALUES ('Marguerite', 2018, '');</v>
      </c>
    </row>
    <row r="127" spans="1:4" x14ac:dyDescent="0.25">
      <c r="A127">
        <v>2123</v>
      </c>
      <c r="B127" t="s">
        <v>1592</v>
      </c>
      <c r="D127" t="str">
        <f t="shared" si="1"/>
        <v>INSERT INTO CCD_VESSELS (VESSEL_NAME, FINSS_ID, VESSEL_DESC) VALUES ('Marie M', 2123, '');</v>
      </c>
    </row>
    <row r="128" spans="1:4" x14ac:dyDescent="0.25">
      <c r="A128">
        <v>2090</v>
      </c>
      <c r="B128" t="s">
        <v>1593</v>
      </c>
      <c r="D128" t="str">
        <f t="shared" si="1"/>
        <v>INSERT INTO CCD_VESSELS (VESSEL_NAME, FINSS_ID, VESSEL_DESC) VALUES ('Mary Elena', 2090, '');</v>
      </c>
    </row>
    <row r="129" spans="1:4" x14ac:dyDescent="0.25">
      <c r="A129">
        <v>2259</v>
      </c>
      <c r="B129" t="s">
        <v>1594</v>
      </c>
      <c r="D129" t="str">
        <f t="shared" si="1"/>
        <v>INSERT INTO CCD_VESSELS (VESSEL_NAME, FINSS_ID, VESSEL_DESC) VALUES ('Mary Elizabeth', 2259, '');</v>
      </c>
    </row>
    <row r="130" spans="1:4" x14ac:dyDescent="0.25">
      <c r="A130">
        <v>2091</v>
      </c>
      <c r="B130" t="s">
        <v>1595</v>
      </c>
      <c r="D130" t="str">
        <f t="shared" si="1"/>
        <v>INSERT INTO CCD_VESSELS (VESSEL_NAME, FINSS_ID, VESSEL_DESC) VALUES ('Mary K', 2091, '');</v>
      </c>
    </row>
    <row r="131" spans="1:4" x14ac:dyDescent="0.25">
      <c r="A131">
        <v>2170</v>
      </c>
      <c r="B131" t="s">
        <v>1596</v>
      </c>
      <c r="D131" t="str">
        <f t="shared" ref="D131:D194" si="2">CONCATENATE("INSERT INTO CCD_VESSELS (VESSEL_NAME, FINSS_ID, VESSEL_DESC) VALUES ('", SUBSTITUTE(B131, "'", "''"), "', ", IF(ISBLANK(A131), "NULL", A131), ", '", SUBSTITUTE(C131, "'", "''"), "');")</f>
        <v>INSERT INTO CCD_VESSELS (VESSEL_NAME, FINSS_ID, VESSEL_DESC) VALUES ('McArthur II', 2170, '');</v>
      </c>
    </row>
    <row r="132" spans="1:4" x14ac:dyDescent="0.25">
      <c r="A132">
        <v>2019</v>
      </c>
      <c r="B132" t="s">
        <v>1597</v>
      </c>
      <c r="D132" t="str">
        <f t="shared" si="2"/>
        <v>INSERT INTO CCD_VESSELS (VESSEL_NAME, FINSS_ID, VESSEL_DESC) VALUES ('Medeia', 2019, '');</v>
      </c>
    </row>
    <row r="133" spans="1:4" x14ac:dyDescent="0.25">
      <c r="A133">
        <v>2191</v>
      </c>
      <c r="B133" t="s">
        <v>1598</v>
      </c>
      <c r="D133" t="str">
        <f t="shared" si="2"/>
        <v>INSERT INTO CCD_VESSELS (VESSEL_NAME, FINSS_ID, VESSEL_DESC) VALUES ('Melville', 2191, '');</v>
      </c>
    </row>
    <row r="134" spans="1:4" x14ac:dyDescent="0.25">
      <c r="A134">
        <v>2092</v>
      </c>
      <c r="B134" t="s">
        <v>1599</v>
      </c>
      <c r="D134" t="str">
        <f t="shared" si="2"/>
        <v>INSERT INTO CCD_VESSELS (VESSEL_NAME, FINSS_ID, VESSEL_DESC) VALUES ('Metacomet', 2092, '');</v>
      </c>
    </row>
    <row r="135" spans="1:4" x14ac:dyDescent="0.25">
      <c r="A135">
        <v>2215</v>
      </c>
      <c r="B135" t="s">
        <v>1600</v>
      </c>
      <c r="D135" t="str">
        <f t="shared" si="2"/>
        <v>INSERT INTO CCD_VESSELS (VESSEL_NAME, FINSS_ID, VESSEL_DESC) VALUES ('Miller', 2215, '');</v>
      </c>
    </row>
    <row r="136" spans="1:4" x14ac:dyDescent="0.25">
      <c r="A136">
        <v>2181</v>
      </c>
      <c r="B136" t="s">
        <v>1601</v>
      </c>
      <c r="D136" t="str">
        <f t="shared" si="2"/>
        <v>INSERT INTO CCD_VESSELS (VESSEL_NAME, FINSS_ID, VESSEL_DESC) VALUES ('Miller Freeman', 2181, '');</v>
      </c>
    </row>
    <row r="137" spans="1:4" x14ac:dyDescent="0.25">
      <c r="A137">
        <v>2124</v>
      </c>
      <c r="B137" t="s">
        <v>1602</v>
      </c>
      <c r="D137" t="str">
        <f t="shared" si="2"/>
        <v>INSERT INTO CCD_VESSELS (VESSEL_NAME, FINSS_ID, VESSEL_DESC) VALUES ('Mini Max', 2124, '');</v>
      </c>
    </row>
    <row r="138" spans="1:4" x14ac:dyDescent="0.25">
      <c r="A138">
        <v>2101</v>
      </c>
      <c r="B138" t="s">
        <v>1603</v>
      </c>
      <c r="D138" t="str">
        <f t="shared" si="2"/>
        <v>INSERT INTO CCD_VESSELS (VESSEL_NAME, FINSS_ID, VESSEL_DESC) VALUES ('Mirage', 2101, '');</v>
      </c>
    </row>
    <row r="139" spans="1:4" x14ac:dyDescent="0.25">
      <c r="A139">
        <v>2216</v>
      </c>
      <c r="B139" t="s">
        <v>1604</v>
      </c>
      <c r="D139" t="str">
        <f t="shared" si="2"/>
        <v>INSERT INTO CCD_VESSELS (VESSEL_NAME, FINSS_ID, VESSEL_DESC) VALUES ('Miriam', 2216, '');</v>
      </c>
    </row>
    <row r="140" spans="1:4" x14ac:dyDescent="0.25">
      <c r="A140">
        <v>2279</v>
      </c>
      <c r="B140" t="s">
        <v>1605</v>
      </c>
      <c r="D140" t="str">
        <f t="shared" si="2"/>
        <v>INSERT INTO CCD_VESSELS (VESSEL_NAME, FINSS_ID, VESSEL_DESC) VALUES ('Miss Alyssa', 2279, '');</v>
      </c>
    </row>
    <row r="141" spans="1:4" x14ac:dyDescent="0.25">
      <c r="A141">
        <v>2102</v>
      </c>
      <c r="B141" t="s">
        <v>1606</v>
      </c>
      <c r="D141" t="str">
        <f t="shared" si="2"/>
        <v>INSERT INTO CCD_VESSELS (VESSEL_NAME, FINSS_ID, VESSEL_DESC) VALUES ('Miss Linda', 2102, '');</v>
      </c>
    </row>
    <row r="142" spans="1:4" x14ac:dyDescent="0.25">
      <c r="A142">
        <v>2103</v>
      </c>
      <c r="B142" t="s">
        <v>1607</v>
      </c>
      <c r="D142" t="str">
        <f t="shared" si="2"/>
        <v>INSERT INTO CCD_VESSELS (VESSEL_NAME, FINSS_ID, VESSEL_DESC) VALUES ('Miss Sue', 2103, '');</v>
      </c>
    </row>
    <row r="143" spans="1:4" x14ac:dyDescent="0.25">
      <c r="A143">
        <v>2160</v>
      </c>
      <c r="B143" t="s">
        <v>1608</v>
      </c>
      <c r="D143" t="str">
        <f t="shared" si="2"/>
        <v>INSERT INTO CCD_VESSELS (VESSEL_NAME, FINSS_ID, VESSEL_DESC) VALUES ('Moana Wave', 2160, '');</v>
      </c>
    </row>
    <row r="144" spans="1:4" x14ac:dyDescent="0.25">
      <c r="A144">
        <v>2217</v>
      </c>
      <c r="B144" t="s">
        <v>1609</v>
      </c>
      <c r="D144" t="str">
        <f t="shared" si="2"/>
        <v>INSERT INTO CCD_VESSELS (VESSEL_NAME, FINSS_ID, VESSEL_DESC) VALUES ('Mokarran (F2504)', 2217, '');</v>
      </c>
    </row>
    <row r="145" spans="1:4" x14ac:dyDescent="0.25">
      <c r="A145">
        <v>2093</v>
      </c>
      <c r="B145" t="s">
        <v>1610</v>
      </c>
      <c r="D145" t="str">
        <f t="shared" si="2"/>
        <v>INSERT INTO CCD_VESSELS (VESSEL_NAME, FINSS_ID, VESSEL_DESC) VALUES ('Moragh K', 2093, '');</v>
      </c>
    </row>
    <row r="146" spans="1:4" x14ac:dyDescent="0.25">
      <c r="A146">
        <v>2104</v>
      </c>
      <c r="B146" t="s">
        <v>1611</v>
      </c>
      <c r="D146" t="str">
        <f t="shared" si="2"/>
        <v>INSERT INTO CCD_VESSELS (VESSEL_NAME, FINSS_ID, VESSEL_DESC) VALUES ('Ms. Julie', 2104, '');</v>
      </c>
    </row>
    <row r="147" spans="1:4" x14ac:dyDescent="0.25">
      <c r="A147">
        <v>2060</v>
      </c>
      <c r="B147" t="s">
        <v>1612</v>
      </c>
      <c r="D147" t="str">
        <f t="shared" si="2"/>
        <v>INSERT INTO CCD_VESSELS (VESSEL_NAME, FINSS_ID, VESSEL_DESC) VALUES ('Muir Milach', 2060, '');</v>
      </c>
    </row>
    <row r="148" spans="1:4" x14ac:dyDescent="0.25">
      <c r="A148">
        <v>2061</v>
      </c>
      <c r="B148" t="s">
        <v>1613</v>
      </c>
      <c r="D148" t="str">
        <f t="shared" si="2"/>
        <v>INSERT INTO CCD_VESSELS (VESSEL_NAME, FINSS_ID, VESSEL_DESC) VALUES ('Mythos', 2061, '');</v>
      </c>
    </row>
    <row r="149" spans="1:4" x14ac:dyDescent="0.25">
      <c r="A149">
        <v>2171</v>
      </c>
      <c r="B149" t="s">
        <v>1614</v>
      </c>
      <c r="D149" t="str">
        <f t="shared" si="2"/>
        <v>INSERT INTO CCD_VESSELS (VESSEL_NAME, FINSS_ID, VESSEL_DESC) VALUES ('Nancy Foster', 2171, '');</v>
      </c>
    </row>
    <row r="150" spans="1:4" x14ac:dyDescent="0.25">
      <c r="A150">
        <v>2161</v>
      </c>
      <c r="B150" t="s">
        <v>1615</v>
      </c>
      <c r="D150" t="str">
        <f t="shared" si="2"/>
        <v>INSERT INTO CCD_VESSELS (VESSEL_NAME, FINSS_ID, VESSEL_DESC) VALUES ('Nathaniel Palmer', 2161, '');</v>
      </c>
    </row>
    <row r="151" spans="1:4" x14ac:dyDescent="0.25">
      <c r="A151">
        <v>2192</v>
      </c>
      <c r="B151" t="s">
        <v>1616</v>
      </c>
      <c r="D151" t="str">
        <f t="shared" si="2"/>
        <v>INSERT INTO CCD_VESSELS (VESSEL_NAME, FINSS_ID, VESSEL_DESC) VALUES ('New Horizon', 2192, '');</v>
      </c>
    </row>
    <row r="152" spans="1:4" x14ac:dyDescent="0.25">
      <c r="A152">
        <v>2105</v>
      </c>
      <c r="B152" t="s">
        <v>1617</v>
      </c>
      <c r="D152" t="str">
        <f t="shared" si="2"/>
        <v>INSERT INTO CCD_VESSELS (VESSEL_NAME, FINSS_ID, VESSEL_DESC) VALUES ('Noahs Ark', 2105, '');</v>
      </c>
    </row>
    <row r="153" spans="1:4" x14ac:dyDescent="0.25">
      <c r="A153">
        <v>2062</v>
      </c>
      <c r="B153" t="s">
        <v>1618</v>
      </c>
      <c r="D153" t="str">
        <f t="shared" si="2"/>
        <v>INSERT INTO CCD_VESSELS (VESSEL_NAME, FINSS_ID, VESSEL_DESC) VALUES ('Norseman', 2062, '');</v>
      </c>
    </row>
    <row r="154" spans="1:4" x14ac:dyDescent="0.25">
      <c r="A154">
        <v>2063</v>
      </c>
      <c r="B154" t="s">
        <v>1619</v>
      </c>
      <c r="D154" t="str">
        <f t="shared" si="2"/>
        <v>INSERT INTO CCD_VESSELS (VESSEL_NAME, FINSS_ID, VESSEL_DESC) VALUES ('Norseman II', 2063, '');</v>
      </c>
    </row>
    <row r="155" spans="1:4" x14ac:dyDescent="0.25">
      <c r="A155">
        <v>2064</v>
      </c>
      <c r="B155" t="s">
        <v>1620</v>
      </c>
      <c r="D155" t="str">
        <f t="shared" si="2"/>
        <v>INSERT INTO CCD_VESSELS (VESSEL_NAME, FINSS_ID, VESSEL_DESC) VALUES ('Northwest Explorer', 2064, '');</v>
      </c>
    </row>
    <row r="156" spans="1:4" x14ac:dyDescent="0.25">
      <c r="A156">
        <v>2020</v>
      </c>
      <c r="B156" t="s">
        <v>1621</v>
      </c>
      <c r="D156" t="str">
        <f t="shared" si="2"/>
        <v>INSERT INTO CCD_VESSELS (VESSEL_NAME, FINSS_ID, VESSEL_DESC) VALUES ('Nueces', 2020, '');</v>
      </c>
    </row>
    <row r="157" spans="1:4" x14ac:dyDescent="0.25">
      <c r="A157">
        <v>2021</v>
      </c>
      <c r="B157" t="s">
        <v>1622</v>
      </c>
      <c r="D157" t="str">
        <f t="shared" si="2"/>
        <v>INSERT INTO CCD_VESSELS (VESSEL_NAME, FINSS_ID, VESSEL_DESC) VALUES ('OLE 23''', 2021, '');</v>
      </c>
    </row>
    <row r="158" spans="1:4" x14ac:dyDescent="0.25">
      <c r="A158">
        <v>2065</v>
      </c>
      <c r="B158" t="s">
        <v>1623</v>
      </c>
      <c r="D158" t="str">
        <f t="shared" si="2"/>
        <v>INSERT INTO CCD_VESSELS (VESSEL_NAME, FINSS_ID, VESSEL_DESC) VALUES ('Ocean Explorer', 2065, '');</v>
      </c>
    </row>
    <row r="159" spans="1:4" x14ac:dyDescent="0.25">
      <c r="A159">
        <v>2125</v>
      </c>
      <c r="B159" t="s">
        <v>1624</v>
      </c>
      <c r="D159" t="str">
        <f t="shared" si="2"/>
        <v>INSERT INTO CCD_VESSELS (VESSEL_NAME, FINSS_ID, VESSEL_DESC) VALUES ('Ocean Masta', 2125, '');</v>
      </c>
    </row>
    <row r="160" spans="1:4" x14ac:dyDescent="0.25">
      <c r="A160">
        <v>2066</v>
      </c>
      <c r="B160" t="s">
        <v>1625</v>
      </c>
      <c r="D160" t="str">
        <f t="shared" si="2"/>
        <v>INSERT INTO CCD_VESSELS (VESSEL_NAME, FINSS_ID, VESSEL_DESC) VALUES ('Ocean Olympic', 2066, '');</v>
      </c>
    </row>
    <row r="161" spans="1:4" x14ac:dyDescent="0.25">
      <c r="A161">
        <v>2067</v>
      </c>
      <c r="B161" t="s">
        <v>1626</v>
      </c>
      <c r="D161" t="str">
        <f t="shared" si="2"/>
        <v>INSERT INTO CCD_VESSELS (VESSEL_NAME, FINSS_ID, VESSEL_DESC) VALUES ('Ocean Prowler', 2067, '');</v>
      </c>
    </row>
    <row r="162" spans="1:4" x14ac:dyDescent="0.25">
      <c r="A162">
        <v>2162</v>
      </c>
      <c r="B162" t="s">
        <v>1627</v>
      </c>
      <c r="D162" t="str">
        <f t="shared" si="2"/>
        <v>INSERT INTO CCD_VESSELS (VESSEL_NAME, FINSS_ID, VESSEL_DESC) VALUES ('Ocean Starr', 2162, '');</v>
      </c>
    </row>
    <row r="163" spans="1:4" x14ac:dyDescent="0.25">
      <c r="A163">
        <v>2319</v>
      </c>
      <c r="B163" t="s">
        <v>1628</v>
      </c>
      <c r="D163" t="str">
        <f t="shared" si="2"/>
        <v>INSERT INTO CCD_VESSELS (VESSEL_NAME, FINSS_ID, VESSEL_DESC) VALUES ('Okeanos Explorer', 2319, '');</v>
      </c>
    </row>
    <row r="164" spans="1:4" x14ac:dyDescent="0.25">
      <c r="A164">
        <v>2218</v>
      </c>
      <c r="B164" t="s">
        <v>1629</v>
      </c>
      <c r="D164" t="str">
        <f t="shared" si="2"/>
        <v>INSERT INTO CCD_VESSELS (VESSEL_NAME, FINSS_ID, VESSEL_DESC) VALUES ('Ono', 2218, '');</v>
      </c>
    </row>
    <row r="165" spans="1:4" x14ac:dyDescent="0.25">
      <c r="A165">
        <v>2148</v>
      </c>
      <c r="B165" t="s">
        <v>1630</v>
      </c>
      <c r="D165" t="str">
        <f t="shared" si="2"/>
        <v>INSERT INTO CCD_VESSELS (VESSEL_NAME, FINSS_ID, VESSEL_DESC) VALUES ('Orca Too', 2148, '');</v>
      </c>
    </row>
    <row r="166" spans="1:4" x14ac:dyDescent="0.25">
      <c r="A166">
        <v>2182</v>
      </c>
      <c r="B166" t="s">
        <v>1631</v>
      </c>
      <c r="D166" t="str">
        <f t="shared" si="2"/>
        <v>INSERT INTO CCD_VESSELS (VESSEL_NAME, FINSS_ID, VESSEL_DESC) VALUES ('Oregon II', 2182, '');</v>
      </c>
    </row>
    <row r="167" spans="1:4" x14ac:dyDescent="0.25">
      <c r="A167">
        <v>2183</v>
      </c>
      <c r="B167" t="s">
        <v>1632</v>
      </c>
      <c r="D167" t="str">
        <f t="shared" si="2"/>
        <v>INSERT INTO CCD_VESSELS (VESSEL_NAME, FINSS_ID, VESSEL_DESC) VALUES ('Oscar Dyson', 2183, '');</v>
      </c>
    </row>
    <row r="168" spans="1:4" x14ac:dyDescent="0.25">
      <c r="A168">
        <v>2184</v>
      </c>
      <c r="B168" t="s">
        <v>33</v>
      </c>
      <c r="D168" t="str">
        <f t="shared" si="2"/>
        <v>INSERT INTO CCD_VESSELS (VESSEL_NAME, FINSS_ID, VESSEL_DESC) VALUES ('Oscar Elton Sette', 2184, '');</v>
      </c>
    </row>
    <row r="169" spans="1:4" x14ac:dyDescent="0.25">
      <c r="A169">
        <v>2163</v>
      </c>
      <c r="B169" t="s">
        <v>1633</v>
      </c>
      <c r="D169" t="str">
        <f t="shared" si="2"/>
        <v>INSERT INTO CCD_VESSELS (VESSEL_NAME, FINSS_ID, VESSEL_DESC) VALUES ('Outer Banks', 2163, '');</v>
      </c>
    </row>
    <row r="170" spans="1:4" x14ac:dyDescent="0.25">
      <c r="A170">
        <v>2164</v>
      </c>
      <c r="B170" t="s">
        <v>1634</v>
      </c>
      <c r="D170" t="str">
        <f t="shared" si="2"/>
        <v>INSERT INTO CCD_VESSELS (VESSEL_NAME, FINSS_ID, VESSEL_DESC) VALUES ('Outer Limits', 2164, '');</v>
      </c>
    </row>
    <row r="171" spans="1:4" x14ac:dyDescent="0.25">
      <c r="A171">
        <v>2399</v>
      </c>
      <c r="B171" t="s">
        <v>1635</v>
      </c>
      <c r="D171" t="str">
        <f t="shared" si="2"/>
        <v>INSERT INTO CCD_VESSELS (VESSEL_NAME, FINSS_ID, VESSEL_DESC) VALUES ('PIFG fishing boats', 2399, '');</v>
      </c>
    </row>
    <row r="172" spans="1:4" x14ac:dyDescent="0.25">
      <c r="A172">
        <v>2185</v>
      </c>
      <c r="B172" t="s">
        <v>1636</v>
      </c>
      <c r="D172" t="str">
        <f t="shared" si="2"/>
        <v>INSERT INTO CCD_VESSELS (VESSEL_NAME, FINSS_ID, VESSEL_DESC) VALUES ('PISCES', 2185, '');</v>
      </c>
    </row>
    <row r="173" spans="1:4" x14ac:dyDescent="0.25">
      <c r="A173">
        <v>2068</v>
      </c>
      <c r="B173" t="s">
        <v>1637</v>
      </c>
      <c r="D173" t="str">
        <f t="shared" si="2"/>
        <v>INSERT INTO CCD_VESSELS (VESSEL_NAME, FINSS_ID, VESSEL_DESC) VALUES ('Pacific Explorer', 2068, '');</v>
      </c>
    </row>
    <row r="174" spans="1:4" x14ac:dyDescent="0.25">
      <c r="A174">
        <v>2069</v>
      </c>
      <c r="B174" t="s">
        <v>1638</v>
      </c>
      <c r="D174" t="str">
        <f t="shared" si="2"/>
        <v>INSERT INTO CCD_VESSELS (VESSEL_NAME, FINSS_ID, VESSEL_DESC) VALUES ('Pacific Fisher', 2069, '');</v>
      </c>
    </row>
    <row r="175" spans="1:4" x14ac:dyDescent="0.25">
      <c r="A175">
        <v>2106</v>
      </c>
      <c r="B175" t="s">
        <v>1639</v>
      </c>
      <c r="D175" t="str">
        <f t="shared" si="2"/>
        <v>INSERT INTO CCD_VESSELS (VESSEL_NAME, FINSS_ID, VESSEL_DESC) VALUES ('Pacific Storm', 2106, '');</v>
      </c>
    </row>
    <row r="176" spans="1:4" x14ac:dyDescent="0.25">
      <c r="A176">
        <v>2022</v>
      </c>
      <c r="B176" t="s">
        <v>1640</v>
      </c>
      <c r="D176" t="str">
        <f t="shared" si="2"/>
        <v>INSERT INTO CCD_VESSELS (VESSEL_NAME, FINSS_ID, VESSEL_DESC) VALUES ('Palmetto', 2022, '');</v>
      </c>
    </row>
    <row r="177" spans="1:4" x14ac:dyDescent="0.25">
      <c r="A177">
        <v>2126</v>
      </c>
      <c r="B177" t="s">
        <v>1641</v>
      </c>
      <c r="D177" t="str">
        <f t="shared" si="2"/>
        <v>INSERT INTO CCD_VESSELS (VESSEL_NAME, FINSS_ID, VESSEL_DESC) VALUES ('Panga', 2126, '');</v>
      </c>
    </row>
    <row r="178" spans="1:4" x14ac:dyDescent="0.25">
      <c r="A178">
        <v>2193</v>
      </c>
      <c r="B178" t="s">
        <v>1642</v>
      </c>
      <c r="D178" t="str">
        <f t="shared" si="2"/>
        <v>INSERT INTO CCD_VESSELS (VESSEL_NAME, FINSS_ID, VESSEL_DESC) VALUES ('Pelican', 2193, '');</v>
      </c>
    </row>
    <row r="179" spans="1:4" x14ac:dyDescent="0.25">
      <c r="A179">
        <v>2107</v>
      </c>
      <c r="B179" t="s">
        <v>1643</v>
      </c>
      <c r="D179" t="str">
        <f t="shared" si="2"/>
        <v>INSERT INTO CCD_VESSELS (VESSEL_NAME, FINSS_ID, VESSEL_DESC) VALUES ('Piky', 2107, '');</v>
      </c>
    </row>
    <row r="180" spans="1:4" x14ac:dyDescent="0.25">
      <c r="A180">
        <v>2127</v>
      </c>
      <c r="B180" t="s">
        <v>1644</v>
      </c>
      <c r="D180" t="str">
        <f t="shared" si="2"/>
        <v>INSERT INTO CCD_VESSELS (VESSEL_NAME, FINSS_ID, VESSEL_DESC) VALUES ('Planet Dive 2', 2127, '');</v>
      </c>
    </row>
    <row r="181" spans="1:4" x14ac:dyDescent="0.25">
      <c r="A181">
        <v>2194</v>
      </c>
      <c r="B181" t="s">
        <v>1645</v>
      </c>
      <c r="D181" t="str">
        <f t="shared" si="2"/>
        <v>INSERT INTO CCD_VESSELS (VESSEL_NAME, FINSS_ID, VESSEL_DESC) VALUES ('Point Sur', 2194, '');</v>
      </c>
    </row>
    <row r="182" spans="1:4" x14ac:dyDescent="0.25">
      <c r="A182">
        <v>2219</v>
      </c>
      <c r="B182" t="s">
        <v>1646</v>
      </c>
      <c r="D182" t="str">
        <f t="shared" si="2"/>
        <v>INSERT INTO CCD_VESSELS (VESSEL_NAME, FINSS_ID, VESSEL_DESC) VALUES ('Polar 20''', 2219, '');</v>
      </c>
    </row>
    <row r="183" spans="1:4" x14ac:dyDescent="0.25">
      <c r="A183">
        <v>2220</v>
      </c>
      <c r="B183" t="s">
        <v>1647</v>
      </c>
      <c r="D183" t="str">
        <f t="shared" si="2"/>
        <v>INSERT INTO CCD_VESSELS (VESSEL_NAME, FINSS_ID, VESSEL_DESC) VALUES ('Pristis (F2116)', 2220, '');</v>
      </c>
    </row>
    <row r="184" spans="1:4" x14ac:dyDescent="0.25">
      <c r="A184">
        <v>2128</v>
      </c>
      <c r="B184" t="s">
        <v>1648</v>
      </c>
      <c r="D184" t="str">
        <f t="shared" si="2"/>
        <v>INSERT INTO CCD_VESSELS (VESSEL_NAME, FINSS_ID, VESSEL_DESC) VALUES ('Proline', 2128, '');</v>
      </c>
    </row>
    <row r="185" spans="1:4" x14ac:dyDescent="0.25">
      <c r="A185">
        <v>2070</v>
      </c>
      <c r="B185" t="s">
        <v>1649</v>
      </c>
      <c r="D185" t="str">
        <f t="shared" si="2"/>
        <v>INSERT INTO CCD_VESSELS (VESSEL_NAME, FINSS_ID, VESSEL_DESC) VALUES ('PropheSea', 2070, '');</v>
      </c>
    </row>
    <row r="186" spans="1:4" x14ac:dyDescent="0.25">
      <c r="A186">
        <v>2195</v>
      </c>
      <c r="B186" t="s">
        <v>1650</v>
      </c>
      <c r="D186" t="str">
        <f t="shared" si="2"/>
        <v>INSERT INTO CCD_VESSELS (VESSEL_NAME, FINSS_ID, VESSEL_DESC) VALUES ('Quest', 2195, '');</v>
      </c>
    </row>
    <row r="187" spans="1:4" x14ac:dyDescent="0.25">
      <c r="A187">
        <v>2359</v>
      </c>
      <c r="B187" t="s">
        <v>1651</v>
      </c>
      <c r="D187" t="str">
        <f t="shared" si="2"/>
        <v>INSERT INTO CCD_VESSELS (VESSEL_NAME, FINSS_ID, VESSEL_DESC) VALUES ('R/V Gloria Michelle', 2359, '');</v>
      </c>
    </row>
    <row r="188" spans="1:4" x14ac:dyDescent="0.25">
      <c r="A188">
        <v>2339</v>
      </c>
      <c r="B188" t="s">
        <v>1652</v>
      </c>
      <c r="D188" t="str">
        <f t="shared" si="2"/>
        <v>INSERT INTO CCD_VESSELS (VESSEL_NAME, FINSS_ID, VESSEL_DESC) VALUES ('R/V Ocean Starr', 2339, '');</v>
      </c>
    </row>
    <row r="189" spans="1:4" x14ac:dyDescent="0.25">
      <c r="A189">
        <v>2023</v>
      </c>
      <c r="B189" t="s">
        <v>1653</v>
      </c>
      <c r="D189" t="str">
        <f t="shared" si="2"/>
        <v>INSERT INTO CCD_VESSELS (VESSEL_NAME, FINSS_ID, VESSEL_DESC) VALUES ('RJ Kemp', 2023, '');</v>
      </c>
    </row>
    <row r="190" spans="1:4" x14ac:dyDescent="0.25">
      <c r="A190">
        <v>2129</v>
      </c>
      <c r="B190" t="s">
        <v>1654</v>
      </c>
      <c r="D190" t="str">
        <f t="shared" si="2"/>
        <v>INSERT INTO CCD_VESSELS (VESSEL_NAME, FINSS_ID, VESSEL_DESC) VALUES ('Radon 34''', 2129, '');</v>
      </c>
    </row>
    <row r="191" spans="1:4" x14ac:dyDescent="0.25">
      <c r="A191">
        <v>2379</v>
      </c>
      <c r="B191" t="s">
        <v>1655</v>
      </c>
      <c r="D191" t="str">
        <f t="shared" si="2"/>
        <v>INSERT INTO CCD_VESSELS (VESSEL_NAME, FINSS_ID, VESSEL_DESC) VALUES ('Rainier', 2379, '');</v>
      </c>
    </row>
    <row r="192" spans="1:4" x14ac:dyDescent="0.25">
      <c r="A192">
        <v>2108</v>
      </c>
      <c r="B192" t="s">
        <v>1656</v>
      </c>
      <c r="D192" t="str">
        <f t="shared" si="2"/>
        <v>INSERT INTO CCD_VESSELS (VESSEL_NAME, FINSS_ID, VESSEL_DESC) VALUES ('Raven', 2108, '');</v>
      </c>
    </row>
    <row r="193" spans="1:4" x14ac:dyDescent="0.25">
      <c r="A193">
        <v>2130</v>
      </c>
      <c r="B193" t="s">
        <v>1657</v>
      </c>
      <c r="D193" t="str">
        <f t="shared" si="2"/>
        <v>INSERT INTO CCD_VESSELS (VESSEL_NAME, FINSS_ID, VESSEL_DESC) VALUES ('Regulator', 2130, '');</v>
      </c>
    </row>
    <row r="194" spans="1:4" x14ac:dyDescent="0.25">
      <c r="A194">
        <v>2024</v>
      </c>
      <c r="B194" t="s">
        <v>1658</v>
      </c>
      <c r="D194" t="str">
        <f t="shared" si="2"/>
        <v>INSERT INTO CCD_VESSELS (VESSEL_NAME, FINSS_ID, VESSEL_DESC) VALUES ('Resolution', 2024, '');</v>
      </c>
    </row>
    <row r="195" spans="1:4" x14ac:dyDescent="0.25">
      <c r="A195">
        <v>2186</v>
      </c>
      <c r="B195" t="s">
        <v>341</v>
      </c>
      <c r="D195" t="str">
        <f t="shared" ref="D195:D249" si="3">CONCATENATE("INSERT INTO CCD_VESSELS (VESSEL_NAME, FINSS_ID, VESSEL_DESC) VALUES ('", SUBSTITUTE(B195, "'", "''"), "', ", IF(ISBLANK(A195), "NULL", A195), ", '", SUBSTITUTE(C195, "'", "''"), "');")</f>
        <v>INSERT INTO CCD_VESSELS (VESSEL_NAME, FINSS_ID, VESSEL_DESC) VALUES ('Reuben Lasker', 2186, '');</v>
      </c>
    </row>
    <row r="196" spans="1:4" x14ac:dyDescent="0.25">
      <c r="A196">
        <v>2196</v>
      </c>
      <c r="B196" t="s">
        <v>1659</v>
      </c>
      <c r="D196" t="str">
        <f t="shared" si="3"/>
        <v>INSERT INTO CCD_VESSELS (VESSEL_NAME, FINSS_ID, VESSEL_DESC) VALUES ('Roger Revelle', 2196, '');</v>
      </c>
    </row>
    <row r="197" spans="1:4" x14ac:dyDescent="0.25">
      <c r="A197">
        <v>2221</v>
      </c>
      <c r="B197" t="s">
        <v>1660</v>
      </c>
      <c r="D197" t="str">
        <f t="shared" si="3"/>
        <v>INSERT INTO CCD_VESSELS (VESSEL_NAME, FINSS_ID, VESSEL_DESC) VALUES ('Rubber Duck', 2221, '');</v>
      </c>
    </row>
    <row r="198" spans="1:4" x14ac:dyDescent="0.25">
      <c r="A198">
        <v>2025</v>
      </c>
      <c r="B198" t="s">
        <v>1661</v>
      </c>
      <c r="D198" t="str">
        <f t="shared" si="3"/>
        <v>INSERT INTO CCD_VESSELS (VESSEL_NAME, FINSS_ID, VESSEL_DESC) VALUES ('Sabine Lake', 2025, '');</v>
      </c>
    </row>
    <row r="199" spans="1:4" x14ac:dyDescent="0.25">
      <c r="A199">
        <v>2222</v>
      </c>
      <c r="B199" t="s">
        <v>1662</v>
      </c>
      <c r="D199" t="str">
        <f t="shared" si="3"/>
        <v>INSERT INTO CCD_VESSELS (VESSEL_NAME, FINSS_ID, VESSEL_DESC) VALUES ('Safe Boat (F1907)', 2222, '');</v>
      </c>
    </row>
    <row r="200" spans="1:4" x14ac:dyDescent="0.25">
      <c r="A200">
        <v>2239</v>
      </c>
      <c r="B200" t="s">
        <v>1663</v>
      </c>
      <c r="D200" t="str">
        <f t="shared" si="3"/>
        <v>INSERT INTO CCD_VESSELS (VESSEL_NAME, FINSS_ID, VESSEL_DESC) VALUES ('Sally Ride', 2239, '');</v>
      </c>
    </row>
    <row r="201" spans="1:4" x14ac:dyDescent="0.25">
      <c r="A201">
        <v>2165</v>
      </c>
      <c r="B201" t="s">
        <v>1664</v>
      </c>
      <c r="D201" t="str">
        <f t="shared" si="3"/>
        <v>INSERT INTO CCD_VESSELS (VESSEL_NAME, FINSS_ID, VESSEL_DESC) VALUES ('Samson', 2165, '');</v>
      </c>
    </row>
    <row r="202" spans="1:4" x14ac:dyDescent="0.25">
      <c r="A202">
        <v>2026</v>
      </c>
      <c r="B202" t="s">
        <v>1665</v>
      </c>
      <c r="D202" t="str">
        <f t="shared" si="3"/>
        <v>INSERT INTO CCD_VESSELS (VESSEL_NAME, FINSS_ID, VESSEL_DESC) VALUES ('San Antonio Bay', 2026, '');</v>
      </c>
    </row>
    <row r="203" spans="1:4" x14ac:dyDescent="0.25">
      <c r="A203">
        <v>2027</v>
      </c>
      <c r="B203" t="s">
        <v>1666</v>
      </c>
      <c r="D203" t="str">
        <f t="shared" si="3"/>
        <v>INSERT INTO CCD_VESSELS (VESSEL_NAME, FINSS_ID, VESSEL_DESC) VALUES ('San Jacinto', 2027, '');</v>
      </c>
    </row>
    <row r="204" spans="1:4" x14ac:dyDescent="0.25">
      <c r="A204">
        <v>2071</v>
      </c>
      <c r="B204" t="s">
        <v>1667</v>
      </c>
      <c r="D204" t="str">
        <f t="shared" si="3"/>
        <v>INSERT INTO CCD_VESSELS (VESSEL_NAME, FINSS_ID, VESSEL_DESC) VALUES ('Savage', 2071, '');</v>
      </c>
    </row>
    <row r="205" spans="1:4" x14ac:dyDescent="0.25">
      <c r="A205">
        <v>2197</v>
      </c>
      <c r="B205" t="s">
        <v>1668</v>
      </c>
      <c r="D205" t="str">
        <f t="shared" si="3"/>
        <v>INSERT INTO CCD_VESSELS (VESSEL_NAME, FINSS_ID, VESSEL_DESC) VALUES ('Savannah', 2197, '');</v>
      </c>
    </row>
    <row r="206" spans="1:4" x14ac:dyDescent="0.25">
      <c r="A206">
        <v>2131</v>
      </c>
      <c r="B206" t="s">
        <v>1669</v>
      </c>
      <c r="D206" t="str">
        <f t="shared" si="3"/>
        <v>INSERT INTO CCD_VESSELS (VESSEL_NAME, FINSS_ID, VESSEL_DESC) VALUES ('Sea Hunt', 2131, '');</v>
      </c>
    </row>
    <row r="207" spans="1:4" x14ac:dyDescent="0.25">
      <c r="A207">
        <v>2132</v>
      </c>
      <c r="B207" t="s">
        <v>1670</v>
      </c>
      <c r="D207" t="str">
        <f t="shared" si="3"/>
        <v>INSERT INTO CCD_VESSELS (VESSEL_NAME, FINSS_ID, VESSEL_DESC) VALUES ('Sea Spinner', 2132, '');</v>
      </c>
    </row>
    <row r="208" spans="1:4" x14ac:dyDescent="0.25">
      <c r="A208">
        <v>2072</v>
      </c>
      <c r="B208" t="s">
        <v>1671</v>
      </c>
      <c r="D208" t="str">
        <f t="shared" si="3"/>
        <v>INSERT INTO CCD_VESSELS (VESSEL_NAME, FINSS_ID, VESSEL_DESC) VALUES ('Sea Storm', 2072, '');</v>
      </c>
    </row>
    <row r="209" spans="1:4" x14ac:dyDescent="0.25">
      <c r="A209">
        <v>2073</v>
      </c>
      <c r="B209" t="s">
        <v>1672</v>
      </c>
      <c r="D209" t="str">
        <f t="shared" si="3"/>
        <v>INSERT INTO CCD_VESSELS (VESSEL_NAME, FINSS_ID, VESSEL_DESC) VALUES ('Sea Wolf', 2073, '');</v>
      </c>
    </row>
    <row r="210" spans="1:4" x14ac:dyDescent="0.25">
      <c r="A210">
        <v>2133</v>
      </c>
      <c r="B210" t="s">
        <v>1673</v>
      </c>
      <c r="D210" t="str">
        <f t="shared" si="3"/>
        <v>INSERT INTO CCD_VESSELS (VESSEL_NAME, FINSS_ID, VESSEL_DESC) VALUES ('Sea dragon', 2133, '');</v>
      </c>
    </row>
    <row r="211" spans="1:4" x14ac:dyDescent="0.25">
      <c r="A211">
        <v>2074</v>
      </c>
      <c r="B211" t="s">
        <v>1674</v>
      </c>
      <c r="D211" t="str">
        <f t="shared" si="3"/>
        <v>INSERT INTO CCD_VESSELS (VESSEL_NAME, FINSS_ID, VESSEL_DESC) VALUES ('Seafisher', 2074, '');</v>
      </c>
    </row>
    <row r="212" spans="1:4" x14ac:dyDescent="0.25">
      <c r="A212">
        <v>2134</v>
      </c>
      <c r="B212" t="s">
        <v>1675</v>
      </c>
      <c r="D212" t="str">
        <f t="shared" si="3"/>
        <v>INSERT INTO CCD_VESSELS (VESSEL_NAME, FINSS_ID, VESSEL_DESC) VALUES ('Searcher', 2134, '');</v>
      </c>
    </row>
    <row r="213" spans="1:4" x14ac:dyDescent="0.25">
      <c r="A213">
        <v>2075</v>
      </c>
      <c r="B213" t="s">
        <v>1676</v>
      </c>
      <c r="D213" t="str">
        <f t="shared" si="3"/>
        <v>INSERT INTO CCD_VESSELS (VESSEL_NAME, FINSS_ID, VESSEL_DESC) VALUES ('Seaview', 2075, '');</v>
      </c>
    </row>
    <row r="214" spans="1:4" x14ac:dyDescent="0.25">
      <c r="A214">
        <v>2223</v>
      </c>
      <c r="B214" t="s">
        <v>1677</v>
      </c>
      <c r="D214" t="str">
        <f t="shared" si="3"/>
        <v>INSERT INTO CCD_VESSELS (VESSEL_NAME, FINSS_ID, VESSEL_DESC) VALUES ('Sedna', 2223, '');</v>
      </c>
    </row>
    <row r="215" spans="1:4" x14ac:dyDescent="0.25">
      <c r="A215">
        <v>2224</v>
      </c>
      <c r="B215" t="s">
        <v>1678</v>
      </c>
      <c r="D215" t="str">
        <f t="shared" si="3"/>
        <v>INSERT INTO CCD_VESSELS (VESSEL_NAME, FINSS_ID, VESSEL_DESC) VALUES ('Senior Dung', 2224, '');</v>
      </c>
    </row>
    <row r="216" spans="1:4" x14ac:dyDescent="0.25">
      <c r="A216">
        <v>2094</v>
      </c>
      <c r="B216" t="s">
        <v>1679</v>
      </c>
      <c r="D216" t="str">
        <f t="shared" si="3"/>
        <v>INSERT INTO CCD_VESSELS (VESSEL_NAME, FINSS_ID, VESSEL_DESC) VALUES ('Silver Bay', 2094, '');</v>
      </c>
    </row>
    <row r="217" spans="1:4" x14ac:dyDescent="0.25">
      <c r="A217">
        <v>2149</v>
      </c>
      <c r="B217" t="s">
        <v>1680</v>
      </c>
      <c r="D217" t="str">
        <f t="shared" si="3"/>
        <v>INSERT INTO CCD_VESSELS (VESSEL_NAME, FINSS_ID, VESSEL_DESC) VALUES ('Simple Man', 2149, '');</v>
      </c>
    </row>
    <row r="218" spans="1:4" x14ac:dyDescent="0.25">
      <c r="A218">
        <v>2225</v>
      </c>
      <c r="B218" t="s">
        <v>1681</v>
      </c>
      <c r="D218" t="str">
        <f t="shared" si="3"/>
        <v>INSERT INTO CCD_VESSELS (VESSEL_NAME, FINSS_ID, VESSEL_DESC) VALUES ('Snoopy', 2225, '');</v>
      </c>
    </row>
    <row r="219" spans="1:4" x14ac:dyDescent="0.25">
      <c r="A219">
        <v>2166</v>
      </c>
      <c r="B219" t="s">
        <v>1682</v>
      </c>
      <c r="D219" t="str">
        <f t="shared" si="3"/>
        <v>INSERT INTO CCD_VESSELS (VESSEL_NAME, FINSS_ID, VESSEL_DESC) VALUES ('Southern Horizon', 2166, '');</v>
      </c>
    </row>
    <row r="220" spans="1:4" x14ac:dyDescent="0.25">
      <c r="A220">
        <v>2226</v>
      </c>
      <c r="B220" t="s">
        <v>1683</v>
      </c>
      <c r="D220" t="str">
        <f t="shared" si="3"/>
        <v>INSERT INTO CCD_VESSELS (VESSEL_NAME, FINSS_ID, VESSEL_DESC) VALUES ('Southern Journey', 2226, '');</v>
      </c>
    </row>
    <row r="221" spans="1:4" x14ac:dyDescent="0.25">
      <c r="A221">
        <v>2150</v>
      </c>
      <c r="B221" t="s">
        <v>1684</v>
      </c>
      <c r="D221" t="str">
        <f t="shared" si="3"/>
        <v>INSERT INTO CCD_VESSELS (VESSEL_NAME, FINSS_ID, VESSEL_DESC) VALUES ('Spree', 2150, '');</v>
      </c>
    </row>
    <row r="222" spans="1:4" x14ac:dyDescent="0.25">
      <c r="A222">
        <v>2151</v>
      </c>
      <c r="B222" t="s">
        <v>1685</v>
      </c>
      <c r="D222" t="str">
        <f t="shared" si="3"/>
        <v>INSERT INTO CCD_VESSELS (VESSEL_NAME, FINSS_ID, VESSEL_DESC) VALUES ('Suncoaster', 2151, '');</v>
      </c>
    </row>
    <row r="223" spans="1:4" x14ac:dyDescent="0.25">
      <c r="A223">
        <v>2076</v>
      </c>
      <c r="B223" t="s">
        <v>1686</v>
      </c>
      <c r="D223" t="str">
        <f t="shared" si="3"/>
        <v>INSERT INTO CCD_VESSELS (VESSEL_NAME, FINSS_ID, VESSEL_DESC) VALUES ('Sundance', 2076, '');</v>
      </c>
    </row>
    <row r="224" spans="1:4" x14ac:dyDescent="0.25">
      <c r="A224">
        <v>2299</v>
      </c>
      <c r="B224" t="s">
        <v>1687</v>
      </c>
      <c r="D224" t="str">
        <f t="shared" si="3"/>
        <v>INSERT INTO CCD_VESSELS (VESSEL_NAME, FINSS_ID, VESSEL_DESC) VALUES ('Sunset Bay', 2299, '');</v>
      </c>
    </row>
    <row r="225" spans="1:4" x14ac:dyDescent="0.25">
      <c r="A225">
        <v>2135</v>
      </c>
      <c r="B225" t="s">
        <v>1688</v>
      </c>
      <c r="D225" t="str">
        <f t="shared" si="3"/>
        <v>INSERT INTO CCD_VESSELS (VESSEL_NAME, FINSS_ID, VESSEL_DESC) VALUES ('Tagata (F189)', 2135, '');</v>
      </c>
    </row>
    <row r="226" spans="1:4" x14ac:dyDescent="0.25">
      <c r="A226">
        <v>2077</v>
      </c>
      <c r="B226" t="s">
        <v>1689</v>
      </c>
      <c r="D226" t="str">
        <f t="shared" si="3"/>
        <v>INSERT INTO CCD_VESSELS (VESSEL_NAME, FINSS_ID, VESSEL_DESC) VALUES ('Temptation', 2077, '');</v>
      </c>
    </row>
    <row r="227" spans="1:4" x14ac:dyDescent="0.25">
      <c r="A227">
        <v>2136</v>
      </c>
      <c r="B227" t="s">
        <v>1690</v>
      </c>
      <c r="D227" t="str">
        <f t="shared" si="3"/>
        <v>INSERT INTO CCD_VESSELS (VESSEL_NAME, FINSS_ID, VESSEL_DESC) VALUES ('Ten27', 2136, '');</v>
      </c>
    </row>
    <row r="228" spans="1:4" x14ac:dyDescent="0.25">
      <c r="A228">
        <v>2095</v>
      </c>
      <c r="B228" t="s">
        <v>1691</v>
      </c>
      <c r="D228" t="str">
        <f t="shared" si="3"/>
        <v>INSERT INTO CCD_VESSELS (VESSEL_NAME, FINSS_ID, VESSEL_DESC) VALUES ('Tenacious II', 2095, '');</v>
      </c>
    </row>
    <row r="229" spans="1:4" x14ac:dyDescent="0.25">
      <c r="A229">
        <v>2034</v>
      </c>
      <c r="B229" t="s">
        <v>1692</v>
      </c>
      <c r="D229" t="str">
        <f t="shared" si="3"/>
        <v>INSERT INTO CCD_VESSELS (VESSEL_NAME, FINSS_ID, VESSEL_DESC) VALUES ('Thomas Jefferson', 2034, '');</v>
      </c>
    </row>
    <row r="230" spans="1:4" x14ac:dyDescent="0.25">
      <c r="A230">
        <v>2028</v>
      </c>
      <c r="B230" t="s">
        <v>1693</v>
      </c>
      <c r="D230" t="str">
        <f t="shared" si="3"/>
        <v>INSERT INTO CCD_VESSELS (VESSEL_NAME, FINSS_ID, VESSEL_DESC) VALUES ('Tiglax', 2028, '');</v>
      </c>
    </row>
    <row r="231" spans="1:4" x14ac:dyDescent="0.25">
      <c r="A231">
        <v>2198</v>
      </c>
      <c r="B231" t="s">
        <v>1694</v>
      </c>
      <c r="D231" t="str">
        <f t="shared" si="3"/>
        <v>INSERT INTO CCD_VESSELS (VESSEL_NAME, FINSS_ID, VESSEL_DESC) VALUES ('Tommy G. Thompson', 2198, '');</v>
      </c>
    </row>
    <row r="232" spans="1:4" x14ac:dyDescent="0.25">
      <c r="A232">
        <v>2029</v>
      </c>
      <c r="B232" t="s">
        <v>1695</v>
      </c>
      <c r="D232" t="str">
        <f t="shared" si="3"/>
        <v>INSERT INTO CCD_VESSELS (VESSEL_NAME, FINSS_ID, VESSEL_DESC) VALUES ('Tommy Munro', 2029, '');</v>
      </c>
    </row>
    <row r="233" spans="1:4" x14ac:dyDescent="0.25">
      <c r="A233">
        <v>2109</v>
      </c>
      <c r="B233" t="s">
        <v>1696</v>
      </c>
      <c r="D233" t="str">
        <f t="shared" si="3"/>
        <v>INSERT INTO CCD_VESSELS (VESSEL_NAME, FINSS_ID, VESSEL_DESC) VALUES ('Toronado', 2109, '');</v>
      </c>
    </row>
    <row r="234" spans="1:4" x14ac:dyDescent="0.25">
      <c r="A234">
        <v>2030</v>
      </c>
      <c r="B234" t="s">
        <v>1697</v>
      </c>
      <c r="D234" t="str">
        <f t="shared" si="3"/>
        <v>INSERT INTO CCD_VESSELS (VESSEL_NAME, FINSS_ID, VESSEL_DESC) VALUES ('Trinity Bay', 2030, '');</v>
      </c>
    </row>
    <row r="235" spans="1:4" x14ac:dyDescent="0.25">
      <c r="A235">
        <v>2167</v>
      </c>
      <c r="B235" t="s">
        <v>1698</v>
      </c>
      <c r="D235" t="str">
        <f t="shared" si="3"/>
        <v>INSERT INTO CCD_VESSELS (VESSEL_NAME, FINSS_ID, VESSEL_DESC) VALUES ('Tytan', 2167, '');</v>
      </c>
    </row>
    <row r="236" spans="1:4" x14ac:dyDescent="0.25">
      <c r="A236">
        <v>2168</v>
      </c>
      <c r="B236" t="s">
        <v>1699</v>
      </c>
      <c r="D236" t="str">
        <f t="shared" si="3"/>
        <v>INSERT INTO CCD_VESSELS (VESSEL_NAME, FINSS_ID, VESSEL_DESC) VALUES ('Ventura II', 2168, '');</v>
      </c>
    </row>
    <row r="237" spans="1:4" x14ac:dyDescent="0.25">
      <c r="A237">
        <v>2078</v>
      </c>
      <c r="B237" t="s">
        <v>1700</v>
      </c>
      <c r="D237" t="str">
        <f t="shared" si="3"/>
        <v>INSERT INTO CCD_VESSELS (VESSEL_NAME, FINSS_ID, VESSEL_DESC) VALUES ('Vesteraalen', 2078, '');</v>
      </c>
    </row>
    <row r="238" spans="1:4" x14ac:dyDescent="0.25">
      <c r="A238">
        <v>2031</v>
      </c>
      <c r="B238" t="s">
        <v>1701</v>
      </c>
      <c r="D238" t="str">
        <f t="shared" si="3"/>
        <v>INSERT INTO CCD_VESSELS (VESSEL_NAME, FINSS_ID, VESSEL_DESC) VALUES ('Wake Atoll Kayak', 2031, '');</v>
      </c>
    </row>
    <row r="239" spans="1:4" x14ac:dyDescent="0.25">
      <c r="A239">
        <v>2079</v>
      </c>
      <c r="B239" t="s">
        <v>1702</v>
      </c>
      <c r="D239" t="str">
        <f t="shared" si="3"/>
        <v>INSERT INTO CCD_VESSELS (VESSEL_NAME, FINSS_ID, VESSEL_DESC) VALUES ('Waters', 2079, '');</v>
      </c>
    </row>
    <row r="240" spans="1:4" x14ac:dyDescent="0.25">
      <c r="A240">
        <v>2199</v>
      </c>
      <c r="B240" t="s">
        <v>1703</v>
      </c>
      <c r="D240" t="str">
        <f t="shared" si="3"/>
        <v>INSERT INTO CCD_VESSELS (VESSEL_NAME, FINSS_ID, VESSEL_DESC) VALUES ('Wecoma', 2199, '');</v>
      </c>
    </row>
    <row r="241" spans="1:4" x14ac:dyDescent="0.25">
      <c r="A241">
        <v>2227</v>
      </c>
      <c r="B241" t="s">
        <v>1704</v>
      </c>
      <c r="D241" t="str">
        <f t="shared" si="3"/>
        <v>INSERT INTO CCD_VESSELS (VESSEL_NAME, FINSS_ID, VESSEL_DESC) VALUES ('Whaler 17''', 2227, '');</v>
      </c>
    </row>
    <row r="242" spans="1:4" x14ac:dyDescent="0.25">
      <c r="A242">
        <v>2080</v>
      </c>
      <c r="B242" t="s">
        <v>1705</v>
      </c>
      <c r="D242" t="str">
        <f t="shared" si="3"/>
        <v>INSERT INTO CCD_VESSELS (VESSEL_NAME, FINSS_ID, VESSEL_DESC) VALUES ('Williwaw', 2080, '');</v>
      </c>
    </row>
    <row r="243" spans="1:4" x14ac:dyDescent="0.25">
      <c r="A243">
        <v>2152</v>
      </c>
      <c r="B243" t="s">
        <v>1706</v>
      </c>
      <c r="D243" t="str">
        <f t="shared" si="3"/>
        <v>INSERT INTO CCD_VESSELS (VESSEL_NAME, FINSS_ID, VESSEL_DESC) VALUES ('YellowFin', 2152, '');</v>
      </c>
    </row>
    <row r="244" spans="1:4" x14ac:dyDescent="0.25">
      <c r="A244">
        <v>2169</v>
      </c>
      <c r="B244" t="s">
        <v>1707</v>
      </c>
      <c r="D244" t="str">
        <f t="shared" si="3"/>
        <v>INSERT INTO CCD_VESSELS (VESSEL_NAME, FINSS_ID, VESSEL_DESC) VALUES ('Yuzhmorgelogiya', 2169, '');</v>
      </c>
    </row>
    <row r="245" spans="1:4" x14ac:dyDescent="0.25">
      <c r="A245">
        <v>2228</v>
      </c>
      <c r="B245" t="s">
        <v>1708</v>
      </c>
      <c r="D245" t="str">
        <f t="shared" si="3"/>
        <v>INSERT INTO CCD_VESSELS (VESSEL_NAME, FINSS_ID, VESSEL_DESC) VALUES ('no name (F1761)', 2228, '');</v>
      </c>
    </row>
    <row r="246" spans="1:4" x14ac:dyDescent="0.25">
      <c r="A246">
        <v>2229</v>
      </c>
      <c r="B246" t="s">
        <v>1709</v>
      </c>
      <c r="D246" t="str">
        <f t="shared" si="3"/>
        <v>INSERT INTO CCD_VESSELS (VESSEL_NAME, FINSS_ID, VESSEL_DESC) VALUES ('no name (F1762)', 2229, '');</v>
      </c>
    </row>
    <row r="247" spans="1:4" x14ac:dyDescent="0.25">
      <c r="A247">
        <v>2230</v>
      </c>
      <c r="B247" t="s">
        <v>1710</v>
      </c>
      <c r="D247" t="str">
        <f t="shared" si="3"/>
        <v>INSERT INTO CCD_VESSELS (VESSEL_NAME, FINSS_ID, VESSEL_DESC) VALUES ('no name (F1763)', 2230, '');</v>
      </c>
    </row>
    <row r="248" spans="1:4" x14ac:dyDescent="0.25">
      <c r="A248">
        <v>2231</v>
      </c>
      <c r="B248" t="s">
        <v>1711</v>
      </c>
      <c r="D248" t="str">
        <f t="shared" si="3"/>
        <v>INSERT INTO CCD_VESSELS (VESSEL_NAME, FINSS_ID, VESSEL_DESC) VALUES ('no name (R3302)', 2231, '');</v>
      </c>
    </row>
    <row r="249" spans="1:4" x14ac:dyDescent="0.25">
      <c r="B249" t="s">
        <v>79</v>
      </c>
      <c r="C249" t="s">
        <v>1724</v>
      </c>
      <c r="D249" t="str">
        <f t="shared" si="3"/>
        <v>INSERT INTO CCD_VESSELS (VESSEL_NAME, FINSS_ID, VESSEL_DESC) VALUES ('Townsend Cromwell', NULL, 'This was added manually, it was not retrieved from FINSS');</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opLeftCell="D1" workbookViewId="0">
      <selection activeCell="J61" sqref="J2:J61"/>
    </sheetView>
  </sheetViews>
  <sheetFormatPr defaultRowHeight="15" x14ac:dyDescent="0.25"/>
  <cols>
    <col min="1" max="1" width="10.28515625" customWidth="1"/>
    <col min="2" max="2" width="19.42578125" bestFit="1" customWidth="1"/>
    <col min="3" max="3" width="36.7109375" bestFit="1" customWidth="1"/>
    <col min="4" max="4" width="36.7109375" customWidth="1"/>
    <col min="5" max="5" width="15.5703125" customWidth="1"/>
    <col min="6" max="9" width="16" customWidth="1"/>
    <col min="10" max="10" width="144.5703125" customWidth="1"/>
  </cols>
  <sheetData>
    <row r="1" spans="1:10" x14ac:dyDescent="0.25">
      <c r="A1" s="1" t="s">
        <v>0</v>
      </c>
      <c r="B1" s="1" t="s">
        <v>1</v>
      </c>
      <c r="C1" s="1" t="s">
        <v>402</v>
      </c>
      <c r="D1" s="1" t="s">
        <v>1718</v>
      </c>
      <c r="E1" s="1" t="s">
        <v>1719</v>
      </c>
      <c r="F1" s="1" t="s">
        <v>1720</v>
      </c>
      <c r="G1" s="1" t="s">
        <v>1760</v>
      </c>
      <c r="H1" s="1" t="s">
        <v>1761</v>
      </c>
      <c r="I1" s="1" t="s">
        <v>1765</v>
      </c>
      <c r="J1" s="1" t="s">
        <v>2</v>
      </c>
    </row>
    <row r="2" spans="1:10" x14ac:dyDescent="0.25">
      <c r="A2" t="s">
        <v>3</v>
      </c>
      <c r="B2" t="s">
        <v>4</v>
      </c>
      <c r="C2" t="s">
        <v>1723</v>
      </c>
      <c r="D2" s="9" t="s">
        <v>1440</v>
      </c>
      <c r="E2" t="s">
        <v>1058</v>
      </c>
      <c r="F2" t="s">
        <v>1421</v>
      </c>
      <c r="G2" s="11" t="s">
        <v>1763</v>
      </c>
      <c r="H2" s="11" t="s">
        <v>1762</v>
      </c>
      <c r="I2" t="s">
        <v>1715</v>
      </c>
      <c r="J2" s="2" t="str">
        <f>CONCATENATE("insert into ccd_cruises (cruise_name, cruise_notes, sci_center_id, std_svy_name_id, svy_freq_id, std_svy_name_oth, CRUISE_URL, CRUISE_CONT_EMAIL, svy_type_id) values ('", A2, "', '", SUBSTITUTE(C2, "'", "''"), "', (select sci_center_id from ccd_sci_centers where sci_center_name = '", SUBSTITUTE(E2, "'", "''"),"'), (select STD_SVY_NAME_ID from ccd_std_svy_names where std_svy_name = '", SUBSTITUTE(D2, "'", "''"), "'), (select SVY_FREQ_ID from ccd_svy_freq where SVY_FREQ_name = '", SUBSTITUTE(F2, "'", "''"), "'), (CASE WHEN (select STD_SVY_NAME_ID from ccd_std_svy_names where std_svy_name = '", SUBSTITUTE(D2, "'", "''"), "') IS NULL THEN '", SUBSTITUTE(D2, "'", "''"), "' ELSE NULL END), '", SUBSTITUTE(G2, "'", "''"), "', '", SUBSTITUTE(H2, "'", "''"), "', (SELECT svy_type_id from ccd_svy_types where svy_type_name = '", SUBSTITUTE(I2, "'", "''"), "'));")</f>
        <v>insert into ccd_cruises (cruise_name, cruise_notes, sci_center_id, std_svy_name_id, svy_freq_id, std_svy_name_oth, CRUISE_URL, CRUISE_CONT_EMAIL, svy_type_id) values ('HA1007',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3" spans="1:10" x14ac:dyDescent="0.25">
      <c r="A3" t="s">
        <v>5</v>
      </c>
      <c r="B3" t="s">
        <v>4</v>
      </c>
      <c r="C3" t="s">
        <v>1723</v>
      </c>
      <c r="D3" s="9" t="s">
        <v>1440</v>
      </c>
      <c r="E3" t="s">
        <v>1058</v>
      </c>
      <c r="F3" t="s">
        <v>1421</v>
      </c>
      <c r="G3" s="11" t="s">
        <v>1763</v>
      </c>
      <c r="H3" s="11" t="s">
        <v>1762</v>
      </c>
      <c r="I3" t="s">
        <v>1715</v>
      </c>
      <c r="J3" s="2" t="str">
        <f t="shared" ref="J3:J51" si="0">CONCATENATE("insert into ccd_cruises (cruise_name, cruise_notes, sci_center_id, std_svy_name_id, svy_freq_id, std_svy_name_oth, CRUISE_URL, CRUISE_CONT_EMAIL, svy_type_id) values ('", A3, "', '", SUBSTITUTE(C3, "'", "''"), "', (select sci_center_id from ccd_sci_centers where sci_center_name = '", SUBSTITUTE(E3, "'", "''"),"'), (select STD_SVY_NAME_ID from ccd_std_svy_names where std_svy_name = '", SUBSTITUTE(D3, "'", "''"), "'), (select SVY_FREQ_ID from ccd_svy_freq where SVY_FREQ_name = '", SUBSTITUTE(F3, "'", "''"), "'), (CASE WHEN (select STD_SVY_NAME_ID from ccd_std_svy_names where std_svy_name = '", SUBSTITUTE(D3, "'", "''"), "') IS NULL THEN '", SUBSTITUTE(D3, "'", "''"), "' ELSE NULL END), '", SUBSTITUTE(G3, "'", "''"), "', '", SUBSTITUTE(H3, "'", "''"), "', (SELECT svy_type_id from ccd_svy_types where svy_type_name = '", SUBSTITUTE(I3, "'", "''"), "'));")</f>
        <v>insert into ccd_cruises (cruise_name, cruise_notes, sci_center_id, std_svy_name_id, svy_freq_id, std_svy_name_oth, CRUISE_URL, CRUISE_CONT_EMAIL, svy_type_id) values ('HA1008',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4" spans="1:10" x14ac:dyDescent="0.25">
      <c r="A4" t="s">
        <v>6</v>
      </c>
      <c r="B4" t="s">
        <v>4</v>
      </c>
      <c r="C4" t="s">
        <v>1723</v>
      </c>
      <c r="D4" s="9" t="s">
        <v>1440</v>
      </c>
      <c r="E4" t="s">
        <v>1058</v>
      </c>
      <c r="G4" s="11" t="s">
        <v>1763</v>
      </c>
      <c r="H4" s="11" t="s">
        <v>1762</v>
      </c>
      <c r="I4" t="s">
        <v>1715</v>
      </c>
      <c r="J4" s="2" t="str">
        <f t="shared" si="0"/>
        <v>insert into ccd_cruises (cruise_name, cruise_notes, sci_center_id, std_svy_name_id, svy_freq_id, std_svy_name_oth, CRUISE_URL, CRUISE_CONT_EMAIL, svy_type_id) values ('HA1201',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5" spans="1:10" x14ac:dyDescent="0.25">
      <c r="A5" t="s">
        <v>10</v>
      </c>
      <c r="B5" t="s">
        <v>4</v>
      </c>
      <c r="C5" t="s">
        <v>1723</v>
      </c>
      <c r="D5" s="9" t="s">
        <v>1440</v>
      </c>
      <c r="E5" t="s">
        <v>1058</v>
      </c>
      <c r="F5" t="s">
        <v>1421</v>
      </c>
      <c r="G5" s="11" t="s">
        <v>1763</v>
      </c>
      <c r="H5" s="11" t="s">
        <v>1762</v>
      </c>
      <c r="I5" t="s">
        <v>1715</v>
      </c>
      <c r="J5" s="2" t="str">
        <f t="shared" si="0"/>
        <v>insert into ccd_cruises (cruise_name, cruise_notes, sci_center_id, std_svy_name_id, svy_freq_id, std_svy_name_oth, CRUISE_URL, CRUISE_CONT_EMAIL, svy_type_id) values ('HI0401',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6" spans="1:10" x14ac:dyDescent="0.25">
      <c r="A6" t="s">
        <v>12</v>
      </c>
      <c r="B6" t="s">
        <v>4</v>
      </c>
      <c r="C6" t="s">
        <v>1723</v>
      </c>
      <c r="D6" s="9" t="s">
        <v>1440</v>
      </c>
      <c r="E6" t="s">
        <v>1058</v>
      </c>
      <c r="F6" t="s">
        <v>1421</v>
      </c>
      <c r="G6" s="11" t="s">
        <v>1763</v>
      </c>
      <c r="H6" s="11" t="s">
        <v>1762</v>
      </c>
      <c r="I6" t="s">
        <v>1715</v>
      </c>
      <c r="J6" s="2" t="str">
        <f t="shared" si="0"/>
        <v>insert into ccd_cruises (cruise_name, cruise_notes, sci_center_id, std_svy_name_id, svy_freq_id, std_svy_name_oth, CRUISE_URL, CRUISE_CONT_EMAIL, svy_type_id) values ('HI0602',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7" spans="1:10" x14ac:dyDescent="0.25">
      <c r="A7" t="s">
        <v>13</v>
      </c>
      <c r="B7" t="s">
        <v>4</v>
      </c>
      <c r="C7" t="s">
        <v>1723</v>
      </c>
      <c r="D7" s="9" t="s">
        <v>1440</v>
      </c>
      <c r="E7" t="s">
        <v>1058</v>
      </c>
      <c r="F7" t="s">
        <v>1421</v>
      </c>
      <c r="G7" s="11" t="s">
        <v>1763</v>
      </c>
      <c r="H7" s="11" t="s">
        <v>1762</v>
      </c>
      <c r="I7" t="s">
        <v>1715</v>
      </c>
      <c r="J7" s="2" t="str">
        <f t="shared" si="0"/>
        <v>insert into ccd_cruises (cruise_name, cruise_notes, sci_center_id, std_svy_name_id, svy_freq_id, std_svy_name_oth, CRUISE_URL, CRUISE_CONT_EMAIL, svy_type_id) values ('HI0604',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8" spans="1:10" x14ac:dyDescent="0.25">
      <c r="A8" t="s">
        <v>14</v>
      </c>
      <c r="B8" t="s">
        <v>4</v>
      </c>
      <c r="C8" t="s">
        <v>1723</v>
      </c>
      <c r="D8" s="9" t="s">
        <v>1441</v>
      </c>
      <c r="E8" t="s">
        <v>1058</v>
      </c>
      <c r="F8" t="s">
        <v>1425</v>
      </c>
      <c r="G8" s="11" t="s">
        <v>1763</v>
      </c>
      <c r="H8" s="11" t="s">
        <v>1762</v>
      </c>
      <c r="I8" t="s">
        <v>1715</v>
      </c>
      <c r="J8" s="2" t="str">
        <f t="shared" si="0"/>
        <v>insert into ccd_cruises (cruise_name, cruise_notes, sci_center_id, std_svy_name_id, svy_freq_id, std_svy_name_oth, CRUISE_URL, CRUISE_CONT_EMAIL, svy_type_id) values ('HI0609', 'Retrieved this information manually from FINSS on 1/16/20 for testing purposes', (select sci_center_id from ccd_sci_centers where sci_center_name = 'PIFSC'),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v>
      </c>
    </row>
    <row r="9" spans="1:10" x14ac:dyDescent="0.25">
      <c r="A9" t="s">
        <v>15</v>
      </c>
      <c r="B9" t="s">
        <v>4</v>
      </c>
      <c r="C9" t="s">
        <v>1723</v>
      </c>
      <c r="D9" s="9" t="s">
        <v>1440</v>
      </c>
      <c r="E9" t="s">
        <v>1058</v>
      </c>
      <c r="F9" t="s">
        <v>1421</v>
      </c>
      <c r="G9" s="11" t="s">
        <v>1763</v>
      </c>
      <c r="H9" s="11" t="s">
        <v>1762</v>
      </c>
      <c r="I9" t="s">
        <v>1715</v>
      </c>
      <c r="J9" s="2" t="str">
        <f t="shared" si="0"/>
        <v>insert into ccd_cruises (cruise_name, cruise_notes, sci_center_id, std_svy_name_id, svy_freq_id, std_svy_name_oth, CRUISE_URL, CRUISE_CONT_EMAIL, svy_type_id) values ('HI0610',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10" spans="1:10" x14ac:dyDescent="0.25">
      <c r="A10" t="s">
        <v>16</v>
      </c>
      <c r="B10" t="s">
        <v>4</v>
      </c>
      <c r="C10" t="s">
        <v>1723</v>
      </c>
      <c r="D10" s="9" t="s">
        <v>1440</v>
      </c>
      <c r="E10" t="s">
        <v>1058</v>
      </c>
      <c r="F10" t="s">
        <v>1421</v>
      </c>
      <c r="G10" s="11" t="s">
        <v>1763</v>
      </c>
      <c r="H10" s="11" t="s">
        <v>1762</v>
      </c>
      <c r="I10" t="s">
        <v>1715</v>
      </c>
      <c r="J10" s="2" t="str">
        <f t="shared" si="0"/>
        <v>insert into ccd_cruises (cruise_name, cruise_notes, sci_center_id, std_svy_name_id, svy_freq_id, std_svy_name_oth, CRUISE_URL, CRUISE_CONT_EMAIL, svy_type_id) values ('HI0611',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11" spans="1:10" x14ac:dyDescent="0.25">
      <c r="A11" t="s">
        <v>17</v>
      </c>
      <c r="B11" t="s">
        <v>4</v>
      </c>
      <c r="C11" t="s">
        <v>1723</v>
      </c>
      <c r="D11" s="9" t="s">
        <v>1440</v>
      </c>
      <c r="E11" t="s">
        <v>1058</v>
      </c>
      <c r="F11" t="s">
        <v>1421</v>
      </c>
      <c r="G11" s="11" t="s">
        <v>1763</v>
      </c>
      <c r="H11" s="11" t="s">
        <v>1762</v>
      </c>
      <c r="I11" t="s">
        <v>1715</v>
      </c>
      <c r="J11" s="2" t="str">
        <f t="shared" si="0"/>
        <v>insert into ccd_cruises (cruise_name, cruise_notes, sci_center_id, std_svy_name_id, svy_freq_id, std_svy_name_oth, CRUISE_URL, CRUISE_CONT_EMAIL, svy_type_id) values ('HI0701',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12" spans="1:10" x14ac:dyDescent="0.25">
      <c r="A12" t="s">
        <v>18</v>
      </c>
      <c r="B12" t="s">
        <v>4</v>
      </c>
      <c r="C12" t="s">
        <v>1723</v>
      </c>
      <c r="D12" s="9" t="s">
        <v>1440</v>
      </c>
      <c r="E12" t="s">
        <v>1058</v>
      </c>
      <c r="F12" t="s">
        <v>1421</v>
      </c>
      <c r="G12" s="11" t="s">
        <v>1763</v>
      </c>
      <c r="H12" s="11" t="s">
        <v>1762</v>
      </c>
      <c r="I12" t="s">
        <v>1715</v>
      </c>
      <c r="J12" s="2" t="str">
        <f t="shared" si="0"/>
        <v>insert into ccd_cruises (cruise_name, cruise_notes, sci_center_id, std_svy_name_id, svy_freq_id, std_svy_name_oth, CRUISE_URL, CRUISE_CONT_EMAIL, svy_type_id) values ('HI1001',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13" spans="1:10" x14ac:dyDescent="0.25">
      <c r="A13" t="s">
        <v>23</v>
      </c>
      <c r="B13" t="s">
        <v>4</v>
      </c>
      <c r="C13" t="s">
        <v>1723</v>
      </c>
      <c r="D13" s="9" t="s">
        <v>1440</v>
      </c>
      <c r="E13" t="s">
        <v>1058</v>
      </c>
      <c r="F13" t="s">
        <v>1421</v>
      </c>
      <c r="G13" s="11" t="s">
        <v>1763</v>
      </c>
      <c r="H13" s="11" t="s">
        <v>1762</v>
      </c>
      <c r="I13" t="s">
        <v>1715</v>
      </c>
      <c r="J13" s="2" t="str">
        <f t="shared" si="0"/>
        <v>insert into ccd_cruises (cruise_name, cruise_notes, sci_center_id, std_svy_name_id, svy_freq_id, std_svy_name_oth, CRUISE_URL, CRUISE_CONT_EMAIL, svy_type_id) values ('HI1101',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14" spans="1:10" x14ac:dyDescent="0.25">
      <c r="A14" t="s">
        <v>31</v>
      </c>
      <c r="B14" t="s">
        <v>33</v>
      </c>
      <c r="C14" t="s">
        <v>1723</v>
      </c>
      <c r="D14" t="s">
        <v>1215</v>
      </c>
      <c r="E14" t="s">
        <v>1058</v>
      </c>
      <c r="F14" t="s">
        <v>1428</v>
      </c>
      <c r="G14" s="11" t="s">
        <v>1763</v>
      </c>
      <c r="H14" s="11" t="s">
        <v>1762</v>
      </c>
      <c r="I14" t="s">
        <v>1715</v>
      </c>
      <c r="J14" s="2" t="str">
        <f t="shared" si="0"/>
        <v>insert into ccd_cruises (cruise_name, cruise_notes, sci_center_id, std_svy_name_id, svy_freq_id, std_svy_name_oth, CRUISE_URL, CRUISE_CONT_EMAIL, svy_type_id) values ('OES0304',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15" spans="1:10" x14ac:dyDescent="0.25">
      <c r="A15" t="s">
        <v>34</v>
      </c>
      <c r="B15" t="s">
        <v>33</v>
      </c>
      <c r="C15" t="s">
        <v>1723</v>
      </c>
      <c r="D15" t="s">
        <v>1215</v>
      </c>
      <c r="E15" t="s">
        <v>1058</v>
      </c>
      <c r="F15" t="s">
        <v>1428</v>
      </c>
      <c r="G15" s="11" t="s">
        <v>1763</v>
      </c>
      <c r="H15" s="11" t="s">
        <v>1762</v>
      </c>
      <c r="I15" t="s">
        <v>1715</v>
      </c>
      <c r="J15" s="2" t="str">
        <f t="shared" si="0"/>
        <v>insert into ccd_cruises (cruise_name, cruise_notes, sci_center_id, std_svy_name_id, svy_freq_id, std_svy_name_oth, CRUISE_URL, CRUISE_CONT_EMAIL, svy_type_id) values ('OES0306',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16" spans="1:10" x14ac:dyDescent="0.25">
      <c r="A16" t="s">
        <v>36</v>
      </c>
      <c r="B16" t="s">
        <v>33</v>
      </c>
      <c r="C16" t="s">
        <v>1723</v>
      </c>
      <c r="D16" t="s">
        <v>1215</v>
      </c>
      <c r="E16" t="s">
        <v>1058</v>
      </c>
      <c r="F16" t="s">
        <v>1428</v>
      </c>
      <c r="G16" s="11" t="s">
        <v>1763</v>
      </c>
      <c r="H16" s="11" t="s">
        <v>1762</v>
      </c>
      <c r="I16" t="s">
        <v>1715</v>
      </c>
      <c r="J16" s="2" t="str">
        <f t="shared" si="0"/>
        <v>insert into ccd_cruises (cruise_name, cruise_notes, sci_center_id, std_svy_name_id, svy_freq_id, std_svy_name_oth, CRUISE_URL, CRUISE_CONT_EMAIL, svy_type_id) values ('OES0407',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17" spans="1:10" x14ac:dyDescent="0.25">
      <c r="A17" t="s">
        <v>38</v>
      </c>
      <c r="B17" t="s">
        <v>33</v>
      </c>
      <c r="C17" t="s">
        <v>1723</v>
      </c>
      <c r="D17" t="s">
        <v>1215</v>
      </c>
      <c r="E17" t="s">
        <v>1058</v>
      </c>
      <c r="F17" t="s">
        <v>1428</v>
      </c>
      <c r="G17" s="11" t="s">
        <v>1763</v>
      </c>
      <c r="H17" s="11" t="s">
        <v>1762</v>
      </c>
      <c r="I17" t="s">
        <v>1715</v>
      </c>
      <c r="J17" s="2" t="str">
        <f t="shared" si="0"/>
        <v>insert into ccd_cruises (cruise_name, cruise_notes, sci_center_id, std_svy_name_id, svy_freq_id, std_svy_name_oth, CRUISE_URL, CRUISE_CONT_EMAIL, svy_type_id) values ('OES0410',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18" spans="1:10" x14ac:dyDescent="0.25">
      <c r="A18" t="s">
        <v>40</v>
      </c>
      <c r="B18" t="s">
        <v>33</v>
      </c>
      <c r="C18" t="s">
        <v>1723</v>
      </c>
      <c r="D18" t="s">
        <v>1444</v>
      </c>
      <c r="E18" t="s">
        <v>1058</v>
      </c>
      <c r="F18" t="s">
        <v>1425</v>
      </c>
      <c r="G18" s="11" t="s">
        <v>1763</v>
      </c>
      <c r="H18" s="11" t="s">
        <v>1762</v>
      </c>
      <c r="I18" t="s">
        <v>1715</v>
      </c>
      <c r="J18" s="2" t="str">
        <f t="shared" si="0"/>
        <v>insert into ccd_cruises (cruise_name, cruise_notes, sci_center_id, std_svy_name_id, svy_freq_id, std_svy_name_oth, CRUISE_URL, CRUISE_CONT_EMAIL, svy_type_id) values ('OES0411', 'Retrieved this information manually from FINSS on 1/16/20 for testing purposes', (select sci_center_id from ccd_sci_centers where sci_center_name = 'PIFSC'), (select STD_SVY_NAME_ID from ccd_std_svy_names where std_svy_name = 'Environmental Monitoring Research, Black Coral Research'), (select SVY_FREQ_ID from ccd_svy_freq where SVY_FREQ_name = 'INTERMITTENT'), (CASE WHEN (select STD_SVY_NAME_ID from ccd_std_svy_names where std_svy_name = 'Environmental Monitoring Research, Black Coral Research') IS NULL THEN 'Environmental Monitoring Research, Black Coral Research' ELSE NULL END), 'http://www.noaa.gov/testURL', 'test@test.com', (SELECT svy_type_id from ccd_svy_types where svy_type_name = 'NMFS Survey'));</v>
      </c>
    </row>
    <row r="19" spans="1:10" x14ac:dyDescent="0.25">
      <c r="A19" t="s">
        <v>41</v>
      </c>
      <c r="B19" t="s">
        <v>33</v>
      </c>
      <c r="C19" t="s">
        <v>1723</v>
      </c>
      <c r="D19" t="s">
        <v>1215</v>
      </c>
      <c r="E19" t="s">
        <v>1058</v>
      </c>
      <c r="G19" s="11" t="s">
        <v>1763</v>
      </c>
      <c r="H19" s="11" t="s">
        <v>1762</v>
      </c>
      <c r="I19" t="s">
        <v>1715</v>
      </c>
      <c r="J19" s="2" t="str">
        <f t="shared" si="0"/>
        <v>insert into ccd_cruises (cruise_name, cruise_notes, sci_center_id, std_svy_name_id, svy_freq_id, std_svy_name_oth, CRUISE_URL, CRUISE_CONT_EMAIL, svy_type_id) values ('OES0504',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20" spans="1:10" x14ac:dyDescent="0.25">
      <c r="A20" t="s">
        <v>44</v>
      </c>
      <c r="B20" t="s">
        <v>33</v>
      </c>
      <c r="C20" t="s">
        <v>1723</v>
      </c>
      <c r="D20" t="s">
        <v>1215</v>
      </c>
      <c r="E20" t="s">
        <v>1058</v>
      </c>
      <c r="G20" s="11" t="s">
        <v>1763</v>
      </c>
      <c r="H20" s="11" t="s">
        <v>1762</v>
      </c>
      <c r="I20" t="s">
        <v>1715</v>
      </c>
      <c r="J20" s="2" t="str">
        <f t="shared" si="0"/>
        <v>insert into ccd_cruises (cruise_name, cruise_notes, sci_center_id, std_svy_name_id, svy_freq_id, std_svy_name_oth, CRUISE_URL, CRUISE_CONT_EMAIL, svy_type_id) values ('OES0506',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21" spans="1:10" x14ac:dyDescent="0.25">
      <c r="A21" t="s">
        <v>47</v>
      </c>
      <c r="B21" t="s">
        <v>33</v>
      </c>
      <c r="C21" t="s">
        <v>1723</v>
      </c>
      <c r="D21" t="s">
        <v>1215</v>
      </c>
      <c r="E21" t="s">
        <v>1058</v>
      </c>
      <c r="G21" s="11" t="s">
        <v>1763</v>
      </c>
      <c r="H21" s="11" t="s">
        <v>1762</v>
      </c>
      <c r="I21" t="s">
        <v>1715</v>
      </c>
      <c r="J21" s="2" t="str">
        <f t="shared" si="0"/>
        <v>insert into ccd_cruises (cruise_name, cruise_notes, sci_center_id, std_svy_name_id, svy_freq_id, std_svy_name_oth, CRUISE_URL, CRUISE_CONT_EMAIL, svy_type_id) values ('OES0509',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22" spans="1:10" x14ac:dyDescent="0.25">
      <c r="A22" t="s">
        <v>50</v>
      </c>
      <c r="B22" t="s">
        <v>33</v>
      </c>
      <c r="C22" t="s">
        <v>1723</v>
      </c>
      <c r="D22" s="9" t="s">
        <v>1440</v>
      </c>
      <c r="E22" t="s">
        <v>1058</v>
      </c>
      <c r="F22" t="s">
        <v>1421</v>
      </c>
      <c r="G22" s="11" t="s">
        <v>1763</v>
      </c>
      <c r="H22" s="11" t="s">
        <v>1762</v>
      </c>
      <c r="I22" t="s">
        <v>1715</v>
      </c>
      <c r="J22" s="2" t="str">
        <f t="shared" si="0"/>
        <v>insert into ccd_cruises (cruise_name, cruise_notes, sci_center_id, std_svy_name_id, svy_freq_id, std_svy_name_oth, CRUISE_URL, CRUISE_CONT_EMAIL, svy_type_id) values ('OES0512', 'Retrieved this information manually from FINSS on 1/16/20 for testing purposes', (select sci_center_id from ccd_sci_centers where sci_center_name = 'PIFSC'),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v>
      </c>
    </row>
    <row r="23" spans="1:10" x14ac:dyDescent="0.25">
      <c r="A23" t="s">
        <v>53</v>
      </c>
      <c r="B23" t="s">
        <v>33</v>
      </c>
      <c r="C23" t="s">
        <v>1723</v>
      </c>
      <c r="D23" t="s">
        <v>1215</v>
      </c>
      <c r="E23" t="s">
        <v>1058</v>
      </c>
      <c r="G23" s="11" t="s">
        <v>1763</v>
      </c>
      <c r="H23" s="11" t="s">
        <v>1762</v>
      </c>
      <c r="I23" t="s">
        <v>1715</v>
      </c>
      <c r="J23" s="2" t="str">
        <f t="shared" si="0"/>
        <v>insert into ccd_cruises (cruise_name, cruise_notes, sci_center_id, std_svy_name_id, svy_freq_id, std_svy_name_oth, CRUISE_URL, CRUISE_CONT_EMAIL, svy_type_id) values ('OES0604',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24" spans="1:10" x14ac:dyDescent="0.25">
      <c r="A24" t="s">
        <v>56</v>
      </c>
      <c r="B24" t="s">
        <v>33</v>
      </c>
      <c r="C24" t="s">
        <v>1723</v>
      </c>
      <c r="D24" t="s">
        <v>1215</v>
      </c>
      <c r="E24" t="s">
        <v>1058</v>
      </c>
      <c r="G24" s="11" t="s">
        <v>1763</v>
      </c>
      <c r="H24" s="11" t="s">
        <v>1762</v>
      </c>
      <c r="I24" t="s">
        <v>1715</v>
      </c>
      <c r="J24" s="2" t="str">
        <f t="shared" si="0"/>
        <v>insert into ccd_cruises (cruise_name, cruise_notes, sci_center_id, std_svy_name_id, svy_freq_id, std_svy_name_oth, CRUISE_URL, CRUISE_CONT_EMAIL, svy_type_id) values ('OES0606',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25" spans="1:10" x14ac:dyDescent="0.25">
      <c r="A25" t="s">
        <v>59</v>
      </c>
      <c r="B25" t="s">
        <v>33</v>
      </c>
      <c r="C25" t="s">
        <v>1723</v>
      </c>
      <c r="D25" t="s">
        <v>1721</v>
      </c>
      <c r="E25" t="s">
        <v>1058</v>
      </c>
      <c r="G25" s="11" t="s">
        <v>1763</v>
      </c>
      <c r="H25" s="11" t="s">
        <v>1762</v>
      </c>
      <c r="I25" t="s">
        <v>1715</v>
      </c>
      <c r="J25" s="2" t="str">
        <f t="shared" si="0"/>
        <v>insert into ccd_cruises (cruise_name, cruise_notes, sci_center_id, std_svy_name_id, svy_freq_id, std_svy_name_oth, CRUISE_URL, CRUISE_CONT_EMAIL, svy_type_id) values ('OES0607', 'Retrieved this information manually from FINSS on 1/16/20 for testing purposes', (select sci_center_id from ccd_sci_centers where sci_center_name = 'PIFSC'), (select STD_SVY_NAME_ID from ccd_std_svy_names where std_svy_name = 'Lobster Research &amp; Bottomfishing'), (select SVY_FREQ_ID from ccd_svy_freq where SVY_FREQ_name = ''), (CASE WHEN (select STD_SVY_NAME_ID from ccd_std_svy_names where std_svy_name = 'Lobster Research &amp; Bottomfishing') IS NULL THEN 'Lobster Research &amp; Bottomfishing' ELSE NULL END), 'http://www.noaa.gov/testURL', 'test@test.com', (SELECT svy_type_id from ccd_svy_types where svy_type_name = 'NMFS Survey'));</v>
      </c>
    </row>
    <row r="26" spans="1:10" x14ac:dyDescent="0.25">
      <c r="A26" t="s">
        <v>62</v>
      </c>
      <c r="B26" t="s">
        <v>33</v>
      </c>
      <c r="C26" t="s">
        <v>1723</v>
      </c>
      <c r="D26" t="s">
        <v>1215</v>
      </c>
      <c r="E26" t="s">
        <v>1058</v>
      </c>
      <c r="G26" s="11" t="s">
        <v>1763</v>
      </c>
      <c r="H26" s="11" t="s">
        <v>1762</v>
      </c>
      <c r="I26" t="s">
        <v>1715</v>
      </c>
      <c r="J26" s="2" t="str">
        <f t="shared" si="0"/>
        <v>insert into ccd_cruises (cruise_name, cruise_notes, sci_center_id, std_svy_name_id, svy_freq_id, std_svy_name_oth, CRUISE_URL, CRUISE_CONT_EMAIL, svy_type_id) values ('OES0608', 'Retrieved this information manually from FINSS on 1/16/20 for testing purposes', (select sci_center_id from ccd_sci_centers where sci_center_name = 'PIFSC'),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27" spans="1:10" x14ac:dyDescent="0.25">
      <c r="A27" t="s">
        <v>65</v>
      </c>
      <c r="B27" t="s">
        <v>33</v>
      </c>
      <c r="C27" t="s">
        <v>1723</v>
      </c>
      <c r="D27" t="s">
        <v>1459</v>
      </c>
      <c r="E27" t="s">
        <v>1058</v>
      </c>
      <c r="F27" t="s">
        <v>1421</v>
      </c>
      <c r="G27" s="11" t="s">
        <v>1763</v>
      </c>
      <c r="H27" s="11" t="s">
        <v>1762</v>
      </c>
      <c r="I27" t="s">
        <v>1715</v>
      </c>
      <c r="J27" s="2" t="str">
        <f t="shared" si="0"/>
        <v>insert into ccd_cruises (cruise_name, cruise_notes, sci_center_id, std_svy_name_id, svy_freq_id, std_svy_name_oth, CRUISE_URL, CRUISE_CONT_EMAIL, svy_type_id) values ('OES0706', 'Retrieved this information manually from FINSS on 1/16/20 for testing purposes', (select sci_center_id from ccd_sci_centers where sci_center_name = 'PIFSC'), (select STD_SVY_NAME_ID from ccd_std_svy_names where std_svy_name = 'Marine Debris'), (select SVY_FREQ_ID from ccd_svy_freq where SVY_FREQ_name = 'ANNUAL'), (CASE WHEN (select STD_SVY_NAME_ID from ccd_std_svy_names where std_svy_name = 'Marine Debris') IS NULL THEN 'Marine Debris' ELSE NULL END), 'http://www.noaa.gov/testURL', 'test@test.com', (SELECT svy_type_id from ccd_svy_types where svy_type_name = 'NMFS Survey'));</v>
      </c>
    </row>
    <row r="28" spans="1:10" x14ac:dyDescent="0.25">
      <c r="A28" t="s">
        <v>68</v>
      </c>
      <c r="B28" t="s">
        <v>33</v>
      </c>
      <c r="C28" t="s">
        <v>1723</v>
      </c>
      <c r="D28" t="s">
        <v>1459</v>
      </c>
      <c r="E28" t="s">
        <v>1058</v>
      </c>
      <c r="F28" t="s">
        <v>1425</v>
      </c>
      <c r="G28" s="11" t="s">
        <v>1763</v>
      </c>
      <c r="H28" s="11" t="s">
        <v>1762</v>
      </c>
      <c r="I28" t="s">
        <v>1715</v>
      </c>
      <c r="J28" s="2" t="str">
        <f t="shared" si="0"/>
        <v>insert into ccd_cruises (cruise_name, cruise_notes, sci_center_id, std_svy_name_id, svy_freq_id, std_svy_name_oth, CRUISE_URL, CRUISE_CONT_EMAIL, svy_type_id) values ('OES0908', 'Retrieved this information manually from FINSS on 1/16/20 for testing purposes', (select sci_center_id from ccd_sci_centers where sci_center_name = 'PIFSC'),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v>
      </c>
    </row>
    <row r="29" spans="1:10" x14ac:dyDescent="0.25">
      <c r="A29" t="s">
        <v>75</v>
      </c>
      <c r="B29" t="s">
        <v>33</v>
      </c>
      <c r="C29" t="s">
        <v>1723</v>
      </c>
      <c r="D29" t="s">
        <v>1174</v>
      </c>
      <c r="E29" t="s">
        <v>1058</v>
      </c>
      <c r="F29" t="s">
        <v>1421</v>
      </c>
      <c r="G29" s="11" t="s">
        <v>1763</v>
      </c>
      <c r="H29" s="11" t="s">
        <v>1762</v>
      </c>
      <c r="I29" t="s">
        <v>1715</v>
      </c>
      <c r="J29" s="2" t="str">
        <f t="shared" si="0"/>
        <v>insert into ccd_cruises (cruise_name, cruise_notes, sci_center_id, std_svy_name_id, svy_freq_id, std_svy_name_oth, CRUISE_URL, CRUISE_CONT_EMAIL, svy_type_id) values ('SE-15-01', 'Retrieved this information manually from FINSS on 1/16/20 for testing purposes', (select sci_center_id from ccd_sci_centers where sci_center_name = 'PIFSC'), (select STD_SVY_NAME_ID from ccd_std_svy_names where std_svy_name = 'Fisheries Oceanography - North Pacific Subtropical Front Survey'), (select SVY_FREQ_ID from ccd_svy_freq where SVY_FREQ_name = 'ANNUAL'), (CASE WHEN (select STD_SVY_NAME_ID from ccd_std_svy_names where std_svy_name = 'Fisheries Oceanography - North Pacific Subtropical Front Survey') IS NULL THEN 'Fisheries Oceanography - North Pacific Subtropical Front Survey' ELSE NULL END), 'http://www.noaa.gov/testURL', 'test@test.com', (SELECT svy_type_id from ccd_svy_types where svy_type_name = 'NMFS Survey'));</v>
      </c>
    </row>
    <row r="30" spans="1:10" x14ac:dyDescent="0.25">
      <c r="A30" t="s">
        <v>77</v>
      </c>
      <c r="B30" t="s">
        <v>79</v>
      </c>
      <c r="C30" s="10" t="s">
        <v>1722</v>
      </c>
      <c r="D30" s="5" t="s">
        <v>1252</v>
      </c>
      <c r="E30" t="s">
        <v>1058</v>
      </c>
      <c r="G30" s="11" t="s">
        <v>1763</v>
      </c>
      <c r="H30" s="11" t="s">
        <v>1762</v>
      </c>
      <c r="I30" t="s">
        <v>1715</v>
      </c>
      <c r="J30" s="2" t="str">
        <f t="shared" si="0"/>
        <v>insert into ccd_cruises (cruise_name, cruise_notes, sci_center_id, std_svy_name_id, svy_freq_id, std_svy_name_oth, CRUISE_URL, CRUISE_CONT_EMAIL, svy_type_id) values ('TC0005',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v>
      </c>
    </row>
    <row r="31" spans="1:10" x14ac:dyDescent="0.25">
      <c r="A31" t="s">
        <v>80</v>
      </c>
      <c r="B31" t="s">
        <v>79</v>
      </c>
      <c r="C31" s="10" t="s">
        <v>1722</v>
      </c>
      <c r="D31" s="5" t="s">
        <v>1315</v>
      </c>
      <c r="E31" t="s">
        <v>1058</v>
      </c>
      <c r="G31" s="11" t="s">
        <v>1763</v>
      </c>
      <c r="H31" s="11" t="s">
        <v>1762</v>
      </c>
      <c r="I31" t="s">
        <v>1715</v>
      </c>
      <c r="J31" s="2" t="str">
        <f t="shared" si="0"/>
        <v>insert into ccd_cruises (cruise_name, cruise_notes, sci_center_id, std_svy_name_id, svy_freq_id, std_svy_name_oth, CRUISE_URL, CRUISE_CONT_EMAIL, svy_type_id) values ('TC0009',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v>
      </c>
    </row>
    <row r="32" spans="1:10" x14ac:dyDescent="0.25">
      <c r="A32" t="s">
        <v>82</v>
      </c>
      <c r="B32" t="s">
        <v>79</v>
      </c>
      <c r="C32" s="10" t="s">
        <v>1722</v>
      </c>
      <c r="D32" s="5" t="s">
        <v>1316</v>
      </c>
      <c r="E32" t="s">
        <v>1058</v>
      </c>
      <c r="G32" s="11" t="s">
        <v>1763</v>
      </c>
      <c r="H32" s="11" t="s">
        <v>1762</v>
      </c>
      <c r="I32" t="s">
        <v>1715</v>
      </c>
      <c r="J32" s="2" t="str">
        <f t="shared" si="0"/>
        <v>insert into ccd_cruises (cruise_name, cruise_notes, sci_center_id, std_svy_name_id, svy_freq_id, std_svy_name_oth, CRUISE_URL, CRUISE_CONT_EMAIL, svy_type_id) values ('TC0011',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v>
      </c>
    </row>
    <row r="33" spans="1:10" x14ac:dyDescent="0.25">
      <c r="A33" t="s">
        <v>84</v>
      </c>
      <c r="B33" t="s">
        <v>79</v>
      </c>
      <c r="C33" s="10" t="s">
        <v>1722</v>
      </c>
      <c r="D33" s="5" t="s">
        <v>1315</v>
      </c>
      <c r="E33" t="s">
        <v>1058</v>
      </c>
      <c r="G33" s="11" t="s">
        <v>1763</v>
      </c>
      <c r="H33" s="11" t="s">
        <v>1762</v>
      </c>
      <c r="I33" t="s">
        <v>1715</v>
      </c>
      <c r="J33" s="2" t="str">
        <f t="shared" si="0"/>
        <v>insert into ccd_cruises (cruise_name, cruise_notes, sci_center_id, std_svy_name_id, svy_freq_id, std_svy_name_oth, CRUISE_URL, CRUISE_CONT_EMAIL, svy_type_id) values ('TC0012',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v>
      </c>
    </row>
    <row r="34" spans="1:10" x14ac:dyDescent="0.25">
      <c r="A34" t="s">
        <v>86</v>
      </c>
      <c r="B34" t="s">
        <v>79</v>
      </c>
      <c r="C34" s="10" t="s">
        <v>1722</v>
      </c>
      <c r="D34" s="5" t="s">
        <v>1310</v>
      </c>
      <c r="E34" t="s">
        <v>1058</v>
      </c>
      <c r="G34" s="11" t="s">
        <v>1763</v>
      </c>
      <c r="H34" s="11" t="s">
        <v>1762</v>
      </c>
      <c r="I34" t="s">
        <v>1715</v>
      </c>
      <c r="J34" s="2" t="str">
        <f t="shared" si="0"/>
        <v>insert into ccd_cruises (cruise_name, cruise_notes, sci_center_id, std_svy_name_id, svy_freq_id, std_svy_name_oth, CRUISE_URL, CRUISE_CONT_EMAIL, svy_type_id) values ('TC0108',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v>
      </c>
    </row>
    <row r="35" spans="1:10" x14ac:dyDescent="0.25">
      <c r="A35" t="s">
        <v>88</v>
      </c>
      <c r="B35" t="s">
        <v>79</v>
      </c>
      <c r="C35" s="10" t="s">
        <v>1722</v>
      </c>
      <c r="D35" s="5" t="s">
        <v>1269</v>
      </c>
      <c r="E35" t="s">
        <v>1058</v>
      </c>
      <c r="G35" s="11" t="s">
        <v>1763</v>
      </c>
      <c r="H35" s="11" t="s">
        <v>1762</v>
      </c>
      <c r="I35" t="s">
        <v>1715</v>
      </c>
      <c r="J35" s="2" t="str">
        <f t="shared" si="0"/>
        <v>insert into ccd_cruises (cruise_name, cruise_notes, sci_center_id, std_svy_name_id, svy_freq_id, std_svy_name_oth, CRUISE_URL, CRUISE_CONT_EMAIL, svy_type_id) values ('TC0109',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v>
      </c>
    </row>
    <row r="36" spans="1:10" x14ac:dyDescent="0.25">
      <c r="A36" t="s">
        <v>90</v>
      </c>
      <c r="B36" t="s">
        <v>79</v>
      </c>
      <c r="C36" s="10" t="s">
        <v>1722</v>
      </c>
      <c r="D36" s="5" t="s">
        <v>1252</v>
      </c>
      <c r="E36" t="s">
        <v>1058</v>
      </c>
      <c r="G36" s="11" t="s">
        <v>1763</v>
      </c>
      <c r="H36" s="11" t="s">
        <v>1762</v>
      </c>
      <c r="I36" t="s">
        <v>1715</v>
      </c>
      <c r="J36" s="2" t="str">
        <f t="shared" si="0"/>
        <v>insert into ccd_cruises (cruise_name, cruise_notes, sci_center_id, std_svy_name_id, svy_freq_id, std_svy_name_oth, CRUISE_URL, CRUISE_CONT_EMAIL, svy_type_id) values ('TC0110',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v>
      </c>
    </row>
    <row r="37" spans="1:10" x14ac:dyDescent="0.25">
      <c r="A37" t="s">
        <v>92</v>
      </c>
      <c r="B37" t="s">
        <v>79</v>
      </c>
      <c r="C37" s="10" t="s">
        <v>1722</v>
      </c>
      <c r="D37" s="5" t="s">
        <v>1251</v>
      </c>
      <c r="E37" t="s">
        <v>1058</v>
      </c>
      <c r="G37" s="11" t="s">
        <v>1763</v>
      </c>
      <c r="H37" s="11" t="s">
        <v>1762</v>
      </c>
      <c r="I37" t="s">
        <v>1715</v>
      </c>
      <c r="J37" s="2" t="str">
        <f t="shared" si="0"/>
        <v>insert into ccd_cruises (cruise_name, cruise_notes, sci_center_id, std_svy_name_id, svy_freq_id, std_svy_name_oth, CRUISE_URL, CRUISE_CONT_EMAIL, svy_type_id) values ('TC0111',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v>
      </c>
    </row>
    <row r="38" spans="1:10" x14ac:dyDescent="0.25">
      <c r="A38" t="s">
        <v>94</v>
      </c>
      <c r="B38" t="s">
        <v>79</v>
      </c>
      <c r="C38" s="10" t="s">
        <v>1722</v>
      </c>
      <c r="D38" s="5" t="s">
        <v>1310</v>
      </c>
      <c r="E38" t="s">
        <v>1058</v>
      </c>
      <c r="G38" s="11" t="s">
        <v>1763</v>
      </c>
      <c r="H38" s="11" t="s">
        <v>1762</v>
      </c>
      <c r="I38" t="s">
        <v>1715</v>
      </c>
      <c r="J38" s="2" t="str">
        <f t="shared" si="0"/>
        <v>insert into ccd_cruises (cruise_name, cruise_notes, sci_center_id, std_svy_name_id, svy_freq_id, std_svy_name_oth, CRUISE_URL, CRUISE_CONT_EMAIL, svy_type_id) values ('TC0201',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v>
      </c>
    </row>
    <row r="39" spans="1:10" x14ac:dyDescent="0.25">
      <c r="A39" t="s">
        <v>96</v>
      </c>
      <c r="B39" t="s">
        <v>79</v>
      </c>
      <c r="C39" s="10" t="s">
        <v>1722</v>
      </c>
      <c r="D39" s="5" t="s">
        <v>1315</v>
      </c>
      <c r="E39" t="s">
        <v>1058</v>
      </c>
      <c r="G39" s="11" t="s">
        <v>1763</v>
      </c>
      <c r="H39" s="11" t="s">
        <v>1762</v>
      </c>
      <c r="I39" t="s">
        <v>1715</v>
      </c>
      <c r="J39" s="2" t="str">
        <f t="shared" si="0"/>
        <v>insert into ccd_cruises (cruise_name, cruise_notes, sci_center_id, std_svy_name_id, svy_freq_id, std_svy_name_oth, CRUISE_URL, CRUISE_CONT_EMAIL, svy_type_id) values ('TC0207',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v>
      </c>
    </row>
    <row r="40" spans="1:10" x14ac:dyDescent="0.25">
      <c r="A40" t="s">
        <v>98</v>
      </c>
      <c r="B40" t="s">
        <v>79</v>
      </c>
      <c r="C40" s="10" t="s">
        <v>1722</v>
      </c>
      <c r="D40" s="5" t="s">
        <v>1251</v>
      </c>
      <c r="E40" t="s">
        <v>1058</v>
      </c>
      <c r="G40" s="11" t="s">
        <v>1763</v>
      </c>
      <c r="H40" s="11" t="s">
        <v>1762</v>
      </c>
      <c r="I40" t="s">
        <v>1715</v>
      </c>
      <c r="J40" s="2" t="str">
        <f t="shared" si="0"/>
        <v>insert into ccd_cruises (cruise_name, cruise_notes, sci_center_id, std_svy_name_id, svy_freq_id, std_svy_name_oth, CRUISE_URL, CRUISE_CONT_EMAIL, svy_type_id) values ('TC9905',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v>
      </c>
    </row>
    <row r="41" spans="1:10" x14ac:dyDescent="0.25">
      <c r="A41" t="s">
        <v>100</v>
      </c>
      <c r="B41" t="s">
        <v>79</v>
      </c>
      <c r="C41" s="10" t="s">
        <v>1722</v>
      </c>
      <c r="D41" s="5" t="s">
        <v>1252</v>
      </c>
      <c r="E41" t="s">
        <v>1058</v>
      </c>
      <c r="G41" s="11" t="s">
        <v>1763</v>
      </c>
      <c r="H41" s="11" t="s">
        <v>1762</v>
      </c>
      <c r="I41" t="s">
        <v>1715</v>
      </c>
      <c r="J41" s="2" t="str">
        <f t="shared" si="0"/>
        <v>insert into ccd_cruises (cruise_name, cruise_notes, sci_center_id, std_svy_name_id, svy_freq_id, std_svy_name_oth, CRUISE_URL, CRUISE_CONT_EMAIL, svy_type_id) values ('TC9906',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v>
      </c>
    </row>
    <row r="42" spans="1:10" x14ac:dyDescent="0.25">
      <c r="A42" t="s">
        <v>102</v>
      </c>
      <c r="B42" t="s">
        <v>79</v>
      </c>
      <c r="C42" s="10" t="s">
        <v>1722</v>
      </c>
      <c r="D42" s="5" t="s">
        <v>1316</v>
      </c>
      <c r="E42" t="s">
        <v>1058</v>
      </c>
      <c r="G42" s="11" t="s">
        <v>1763</v>
      </c>
      <c r="H42" s="11" t="s">
        <v>1762</v>
      </c>
      <c r="I42" t="s">
        <v>1715</v>
      </c>
      <c r="J42" s="2" t="str">
        <f t="shared" si="0"/>
        <v>insert into ccd_cruises (cruise_name, cruise_notes, sci_center_id, std_svy_name_id, svy_freq_id, std_svy_name_oth, CRUISE_URL, CRUISE_CONT_EMAIL, svy_type_id) values ('TC9908',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v>
      </c>
    </row>
    <row r="43" spans="1:10" x14ac:dyDescent="0.25">
      <c r="A43" t="s">
        <v>104</v>
      </c>
      <c r="B43" t="s">
        <v>79</v>
      </c>
      <c r="C43" s="10" t="s">
        <v>1722</v>
      </c>
      <c r="D43" s="5" t="s">
        <v>1269</v>
      </c>
      <c r="E43" t="s">
        <v>1058</v>
      </c>
      <c r="G43" s="11" t="s">
        <v>1763</v>
      </c>
      <c r="H43" s="11" t="s">
        <v>1762</v>
      </c>
      <c r="I43" t="s">
        <v>1715</v>
      </c>
      <c r="J43" s="2" t="str">
        <f t="shared" si="0"/>
        <v>insert into ccd_cruises (cruise_name, cruise_notes, sci_center_id, std_svy_name_id, svy_freq_id, std_svy_name_oth, CRUISE_URL, CRUISE_CONT_EMAIL, svy_type_id) values ('TC9909',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v>
      </c>
    </row>
    <row r="44" spans="1:10" x14ac:dyDescent="0.25">
      <c r="A44" t="s">
        <v>105</v>
      </c>
      <c r="B44" t="s">
        <v>79</v>
      </c>
      <c r="C44" s="10" t="s">
        <v>1722</v>
      </c>
      <c r="D44" s="5" t="s">
        <v>1243</v>
      </c>
      <c r="E44" t="s">
        <v>1058</v>
      </c>
      <c r="G44" s="11" t="s">
        <v>1763</v>
      </c>
      <c r="H44" s="11" t="s">
        <v>1762</v>
      </c>
      <c r="I44" t="s">
        <v>1715</v>
      </c>
      <c r="J44" s="2" t="str">
        <f t="shared" si="0"/>
        <v>insert into ccd_cruises (cruise_name, cruise_notes, sci_center_id, std_svy_name_id, svy_freq_id, std_svy_name_oth, CRUISE_URL, CRUISE_CONT_EMAIL, svy_type_id) values ('TC9910', 'Could not retrieve this information from FINSS since data is only available for 2014 and later, these values were made up for testing purposes', (select sci_center_id from ccd_sci_centers where sci_center_name = 'PIFSC'), (select STD_SVY_NAME_ID from ccd_std_svy_names where std_svy_name = 'Main Hawaiian Island (MHI) Insular Bottomfish Survey_Fall'), (select SVY_FREQ_ID from ccd_svy_freq where SVY_FREQ_name = ''),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v>
      </c>
    </row>
    <row r="45" spans="1:10" x14ac:dyDescent="0.25">
      <c r="A45" s="9" t="s">
        <v>143</v>
      </c>
      <c r="B45" s="9" t="s">
        <v>33</v>
      </c>
      <c r="C45" s="9" t="s">
        <v>1723</v>
      </c>
      <c r="D45" s="9" t="s">
        <v>1207</v>
      </c>
      <c r="E45" s="9" t="s">
        <v>1058</v>
      </c>
      <c r="F45" s="9" t="s">
        <v>1428</v>
      </c>
      <c r="G45" s="11" t="s">
        <v>1763</v>
      </c>
      <c r="H45" s="11" t="s">
        <v>1762</v>
      </c>
      <c r="I45" t="s">
        <v>1715</v>
      </c>
      <c r="J45" s="2" t="str">
        <f t="shared" si="0"/>
        <v>insert into ccd_cruises (cruise_name, cruise_notes, sci_center_id, std_svy_name_id, svy_freq_id, std_svy_name_oth, CRUISE_URL, CRUISE_CONT_EMAIL, svy_type_id) values ('SE-17-07', 'Retrieved this information manually from FINSS on 1/16/20 for testing purposes', (select sci_center_id from ccd_sci_centers where sci_center_name = 'PIFSC'),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v>
      </c>
    </row>
    <row r="46" spans="1:10" x14ac:dyDescent="0.25">
      <c r="A46" s="9" t="s">
        <v>151</v>
      </c>
      <c r="B46" s="9" t="s">
        <v>33</v>
      </c>
      <c r="C46" s="9" t="s">
        <v>1723</v>
      </c>
      <c r="D46" s="9" t="s">
        <v>1243</v>
      </c>
      <c r="E46" s="9" t="s">
        <v>1058</v>
      </c>
      <c r="F46" s="9" t="s">
        <v>1423</v>
      </c>
      <c r="G46" s="11" t="s">
        <v>1763</v>
      </c>
      <c r="H46" s="11" t="s">
        <v>1762</v>
      </c>
      <c r="I46" t="s">
        <v>1715</v>
      </c>
      <c r="J46" s="2" t="str">
        <f t="shared" si="0"/>
        <v>insert into ccd_cruises (cruise_name, cruise_notes, sci_center_id, std_svy_name_id, svy_freq_id, std_svy_name_oth, CRUISE_URL, CRUISE_CONT_EMAIL, svy_type_id) values ('SE-18-06', 'Retrieved this information manually from FINSS on 1/16/20 for testing purposes', (select sci_center_id from ccd_sci_centers where sci_center_name = 'PIFSC'), (select STD_SVY_NAME_ID from ccd_std_svy_names where std_svy_name = 'Main Hawaiian Island (MHI) Insular Bottomfish Survey_Fall'), (select SVY_FREQ_ID from ccd_svy_freq where SVY_FREQ_name = 'BIENNIAL'),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v>
      </c>
    </row>
    <row r="47" spans="1:10" x14ac:dyDescent="0.25">
      <c r="A47" s="9" t="s">
        <v>153</v>
      </c>
      <c r="B47" s="9" t="s">
        <v>33</v>
      </c>
      <c r="C47" s="9" t="s">
        <v>1723</v>
      </c>
      <c r="D47" s="9" t="s">
        <v>1207</v>
      </c>
      <c r="E47" s="9" t="s">
        <v>1058</v>
      </c>
      <c r="F47" s="9" t="s">
        <v>1428</v>
      </c>
      <c r="G47" s="11" t="s">
        <v>1763</v>
      </c>
      <c r="H47" s="11" t="s">
        <v>1762</v>
      </c>
      <c r="I47" t="s">
        <v>1715</v>
      </c>
      <c r="J47" s="2" t="str">
        <f t="shared" si="0"/>
        <v>insert into ccd_cruises (cruise_name, cruise_notes, sci_center_id, std_svy_name_id, svy_freq_id, std_svy_name_oth, CRUISE_URL, CRUISE_CONT_EMAIL, svy_type_id) values ('SE-17-02', 'Retrieved this information manually from FINSS on 1/16/20 for testing purposes', (select sci_center_id from ccd_sci_centers where sci_center_name = 'PIFSC'),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v>
      </c>
    </row>
    <row r="48" spans="1:10" x14ac:dyDescent="0.25">
      <c r="A48" s="9" t="s">
        <v>345</v>
      </c>
      <c r="B48" s="9" t="s">
        <v>33</v>
      </c>
      <c r="C48" s="9" t="s">
        <v>1723</v>
      </c>
      <c r="D48" s="9" t="s">
        <v>1306</v>
      </c>
      <c r="E48" s="9" t="s">
        <v>1058</v>
      </c>
      <c r="F48" s="9" t="s">
        <v>1425</v>
      </c>
      <c r="G48" s="11" t="s">
        <v>1763</v>
      </c>
      <c r="H48" s="11" t="s">
        <v>1762</v>
      </c>
      <c r="I48" t="s">
        <v>1715</v>
      </c>
      <c r="J48" s="2" t="str">
        <f t="shared" si="0"/>
        <v>insert into ccd_cruises (cruise_name, cruise_notes, sci_center_id, std_svy_name_id, svy_freq_id, std_svy_name_oth, CRUISE_URL, CRUISE_CONT_EMAIL, svy_type_id) values ('SE-17-06', 'Retrieved this information manually from FINSS on 1/16/20 for testing purposes', (select sci_center_id from ccd_sci_centers where sci_center_name = 'PIFSC'),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v>
      </c>
    </row>
    <row r="49" spans="1:10" s="5" customFormat="1" x14ac:dyDescent="0.25">
      <c r="A49" s="9" t="s">
        <v>342</v>
      </c>
      <c r="B49" s="9" t="s">
        <v>341</v>
      </c>
      <c r="C49" s="9" t="s">
        <v>1723</v>
      </c>
      <c r="D49" s="9" t="s">
        <v>1306</v>
      </c>
      <c r="E49" s="9" t="s">
        <v>1058</v>
      </c>
      <c r="F49" s="9" t="s">
        <v>1425</v>
      </c>
      <c r="G49" s="11" t="s">
        <v>1763</v>
      </c>
      <c r="H49" s="11" t="s">
        <v>1762</v>
      </c>
      <c r="I49" t="s">
        <v>1715</v>
      </c>
      <c r="J49" s="2" t="str">
        <f t="shared" si="0"/>
        <v>insert into ccd_cruises (cruise_name, cruise_notes, sci_center_id, std_svy_name_id, svy_freq_id, std_svy_name_oth, CRUISE_URL, CRUISE_CONT_EMAIL, svy_type_id) values ('RL-17-05', 'Retrieved this information manually from FINSS on 1/16/20 for testing purposes', (select sci_center_id from ccd_sci_centers where sci_center_name = 'PIFSC'),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v>
      </c>
    </row>
    <row r="50" spans="1:10" s="5" customFormat="1" x14ac:dyDescent="0.25">
      <c r="A50" s="9" t="s">
        <v>343</v>
      </c>
      <c r="B50" s="9" t="s">
        <v>33</v>
      </c>
      <c r="C50" s="9" t="s">
        <v>1723</v>
      </c>
      <c r="D50" s="9" t="s">
        <v>1306</v>
      </c>
      <c r="E50" s="9" t="s">
        <v>1058</v>
      </c>
      <c r="F50" s="9" t="s">
        <v>1425</v>
      </c>
      <c r="G50" s="11" t="s">
        <v>1763</v>
      </c>
      <c r="H50" s="11" t="s">
        <v>1762</v>
      </c>
      <c r="I50" t="s">
        <v>1715</v>
      </c>
      <c r="J50" s="2" t="str">
        <f t="shared" si="0"/>
        <v>insert into ccd_cruises (cruise_name, cruise_notes, sci_center_id, std_svy_name_id, svy_freq_id, std_svy_name_oth, CRUISE_URL, CRUISE_CONT_EMAIL, svy_type_id) values ('SE-19-01', 'Retrieved this information manually from FINSS on 1/16/20 for testing purposes', (select sci_center_id from ccd_sci_centers where sci_center_name = 'PIFSC'),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v>
      </c>
    </row>
    <row r="51" spans="1:10" s="5" customFormat="1" x14ac:dyDescent="0.25">
      <c r="A51" s="9" t="s">
        <v>344</v>
      </c>
      <c r="B51" s="9" t="s">
        <v>33</v>
      </c>
      <c r="C51" s="9" t="s">
        <v>1723</v>
      </c>
      <c r="D51" s="9" t="s">
        <v>1246</v>
      </c>
      <c r="E51" s="9" t="s">
        <v>1058</v>
      </c>
      <c r="F51" s="9" t="s">
        <v>1421</v>
      </c>
      <c r="G51" s="11" t="s">
        <v>1763</v>
      </c>
      <c r="H51" s="11" t="s">
        <v>1762</v>
      </c>
      <c r="I51" t="s">
        <v>1715</v>
      </c>
      <c r="J51" s="2" t="str">
        <f t="shared" si="0"/>
        <v>insert into ccd_cruises (cruise_name, cruise_notes, sci_center_id, std_svy_name_id, svy_freq_id, std_svy_name_oth, CRUISE_URL, CRUISE_CONT_EMAIL, svy_type_id) values ('SE-18-03', 'Retrieved this information manually from FINSS on 1/16/20 for testing purposes', (select sci_center_id from ccd_sci_centers where sci_center_name = 'PIFSC'),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v>
      </c>
    </row>
    <row r="55" spans="1:10" x14ac:dyDescent="0.25">
      <c r="A55" s="1" t="s">
        <v>399</v>
      </c>
    </row>
    <row r="56" spans="1:10" x14ac:dyDescent="0.25">
      <c r="A56" t="s">
        <v>400</v>
      </c>
      <c r="B56" t="s">
        <v>33</v>
      </c>
      <c r="C56" t="s">
        <v>403</v>
      </c>
      <c r="D56" t="s">
        <v>1175</v>
      </c>
      <c r="E56" t="s">
        <v>1058</v>
      </c>
      <c r="F56" t="s">
        <v>1423</v>
      </c>
      <c r="G56" s="11" t="s">
        <v>1763</v>
      </c>
      <c r="H56" s="11" t="s">
        <v>1762</v>
      </c>
      <c r="I56" t="s">
        <v>1715</v>
      </c>
      <c r="J56" s="2" t="str">
        <f t="shared" ref="J56:J71" si="1">CONCATENATE("insert into ccd_cruises (cruise_name, cruise_notes, sci_center_id, std_svy_name_id, svy_freq_id, std_svy_name_oth, CRUISE_URL, CRUISE_CONT_EMAIL, svy_type_id) values ('", A56, "', '", SUBSTITUTE(C56, "'", "''"), "', (select sci_center_id from ccd_sci_centers where sci_center_name = '", SUBSTITUTE(E56, "'", "''"),"'), (select STD_SVY_NAME_ID from ccd_std_svy_names where std_svy_name = '", SUBSTITUTE(D56, "'", "''"), "'), (select SVY_FREQ_ID from ccd_svy_freq where SVY_FREQ_name = '", SUBSTITUTE(F56, "'", "''"), "'), (CASE WHEN (select STD_SVY_NAME_ID from ccd_std_svy_names where std_svy_name = '", SUBSTITUTE(D56, "'", "''"), "') IS NULL THEN '", SUBSTITUTE(D56, "'", "''"), "' ELSE NULL END), '", SUBSTITUTE(G56, "'", "''"), "', '", SUBSTITUTE(H56, "'", "''"), "', (SELECT svy_type_id from ccd_svy_types where svy_type_name = '", SUBSTITUTE(I56, "'", "''"), "'));")</f>
        <v>insert into ccd_cruises (cruise_name, cruise_notes, sci_center_id, std_svy_name_id, svy_freq_id, std_svy_name_oth, CRUISE_URL, CRUISE_CONT_EMAIL, svy_type_id) values ('SE-14-01', 'Kona Integrated Ecosystem Assessment', (select sci_center_id from ccd_sci_centers where sci_center_name = 'PIFSC'), (select STD_SVY_NAME_ID from ccd_std_svy_names where std_svy_name = 'Fisheries Oceanography - West Hawaii Integrated Ecosystem Assessment (IEA)'), (select SVY_FREQ_ID from ccd_svy_freq where SVY_FREQ_name = 'BIENNIAL'), (CASE WHEN (select STD_SVY_NAME_ID from ccd_std_svy_names where std_svy_name = 'Fisheries Oceanography - West Hawaii Integrated Ecosystem Assessment (IEA)') IS NULL THEN 'Fisheries Oceanography - West Hawaii Integrated Ecosystem Assessment (IEA)' ELSE NULL END), 'http://www.noaa.gov/testURL', 'test@test.com', (SELECT svy_type_id from ccd_svy_types where svy_type_name = 'NMFS Survey'));</v>
      </c>
    </row>
    <row r="57" spans="1:10" x14ac:dyDescent="0.25">
      <c r="A57" t="s">
        <v>401</v>
      </c>
      <c r="B57" t="s">
        <v>33</v>
      </c>
      <c r="C57" t="s">
        <v>404</v>
      </c>
      <c r="D57" t="s">
        <v>1445</v>
      </c>
      <c r="E57" t="s">
        <v>1058</v>
      </c>
      <c r="F57" s="9" t="s">
        <v>1425</v>
      </c>
      <c r="G57" s="11" t="s">
        <v>1763</v>
      </c>
      <c r="H57" s="11" t="s">
        <v>1762</v>
      </c>
      <c r="I57" t="s">
        <v>1715</v>
      </c>
      <c r="J57" s="2" t="str">
        <f t="shared" si="1"/>
        <v>insert into ccd_cruises (cruise_name, cruise_notes, sci_center_id, std_svy_name_id, svy_freq_id, std_svy_name_oth, CRUISE_URL, CRUISE_CONT_EMAIL, svy_type_id) values ('SE-14-02', 'MHI Insular Bottom Fish Survey', (select sci_center_id from ccd_sci_centers where sci_center_name = 'PIFSC'),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v>
      </c>
    </row>
    <row r="58" spans="1:10" x14ac:dyDescent="0.25">
      <c r="A58" t="s">
        <v>405</v>
      </c>
      <c r="B58" t="s">
        <v>33</v>
      </c>
      <c r="C58" t="s">
        <v>406</v>
      </c>
      <c r="D58" t="s">
        <v>1436</v>
      </c>
      <c r="E58" t="s">
        <v>1058</v>
      </c>
      <c r="F58" t="s">
        <v>1421</v>
      </c>
      <c r="G58" s="11" t="s">
        <v>1763</v>
      </c>
      <c r="H58" s="11" t="s">
        <v>1762</v>
      </c>
      <c r="I58" t="s">
        <v>1715</v>
      </c>
      <c r="J58" s="2" t="str">
        <f t="shared" si="1"/>
        <v>insert into ccd_cruises (cruise_name, cruise_notes, sci_center_id, std_svy_name_id, svy_freq_id, std_svy_name_oth, CRUISE_URL, CRUISE_CONT_EMAIL, svy_type_id) values ('SE-14-04', 'Insular Reef &amp; Bottom Fish Survey - Marianas', (select sci_center_id from ccd_sci_centers where sci_center_name = 'PIFSC'), (select STD_SVY_NAME_ID from ccd_std_svy_names where std_svy_name = 'Bottomfish Sampling and Life History'), (select SVY_FREQ_ID from ccd_svy_freq where SVY_FREQ_name = 'ANNUAL'), (CASE WHEN (select STD_SVY_NAME_ID from ccd_std_svy_names where std_svy_name = 'Bottomfish Sampling and Life History') IS NULL THEN 'Bottomfish Sampling and Life History' ELSE NULL END), 'http://www.noaa.gov/testURL', 'test@test.com', (SELECT svy_type_id from ccd_svy_types where svy_type_name = 'NMFS Survey'));</v>
      </c>
    </row>
    <row r="59" spans="1:10" x14ac:dyDescent="0.25">
      <c r="A59" t="s">
        <v>407</v>
      </c>
      <c r="B59" t="s">
        <v>33</v>
      </c>
      <c r="C59" t="s">
        <v>408</v>
      </c>
      <c r="D59" t="s">
        <v>1445</v>
      </c>
      <c r="E59" t="s">
        <v>1058</v>
      </c>
      <c r="F59" s="9" t="s">
        <v>1425</v>
      </c>
      <c r="G59" s="11" t="s">
        <v>1763</v>
      </c>
      <c r="H59" s="11" t="s">
        <v>1762</v>
      </c>
      <c r="I59" t="s">
        <v>1715</v>
      </c>
      <c r="J59" s="2" t="str">
        <f t="shared" si="1"/>
        <v>insert into ccd_cruises (cruise_name, cruise_notes, sci_center_id, std_svy_name_id, svy_freq_id, std_svy_name_oth, CRUISE_URL, CRUISE_CONT_EMAIL, svy_type_id) values ('SE-14-05', 'Insular Reef Fish Survey - Guam', (select sci_center_id from ccd_sci_centers where sci_center_name = 'PIFSC'),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v>
      </c>
    </row>
    <row r="60" spans="1:10" x14ac:dyDescent="0.25">
      <c r="A60" t="s">
        <v>409</v>
      </c>
      <c r="B60" t="s">
        <v>33</v>
      </c>
      <c r="C60" t="s">
        <v>410</v>
      </c>
      <c r="D60" t="s">
        <v>1215</v>
      </c>
      <c r="E60" t="s">
        <v>1058</v>
      </c>
      <c r="F60" s="9" t="s">
        <v>1428</v>
      </c>
      <c r="G60" s="11" t="s">
        <v>1763</v>
      </c>
      <c r="H60" s="11" t="s">
        <v>1762</v>
      </c>
      <c r="I60" t="s">
        <v>1715</v>
      </c>
      <c r="J60" s="2" t="str">
        <f t="shared" si="1"/>
        <v>insert into ccd_cruises (cruise_name, cruise_notes, sci_center_id, std_svy_name_id, svy_freq_id, std_svy_name_oth, CRUISE_URL, CRUISE_CONT_EMAIL, svy_type_id) values ('SE-14-06', 'Monk Seal Population Assessment', (select sci_center_id from ccd_sci_centers where sci_center_name = 'PIFSC'),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v>
      </c>
    </row>
    <row r="61" spans="1:10" x14ac:dyDescent="0.25">
      <c r="A61" t="s">
        <v>412</v>
      </c>
      <c r="B61" t="s">
        <v>33</v>
      </c>
      <c r="C61" t="s">
        <v>411</v>
      </c>
      <c r="D61" t="s">
        <v>1252</v>
      </c>
      <c r="E61" t="s">
        <v>1058</v>
      </c>
      <c r="F61" s="9" t="s">
        <v>1425</v>
      </c>
      <c r="G61" s="11" t="s">
        <v>1763</v>
      </c>
      <c r="H61" s="11" t="s">
        <v>1762</v>
      </c>
      <c r="I61" t="s">
        <v>1715</v>
      </c>
      <c r="J61" s="2" t="str">
        <f t="shared" si="1"/>
        <v>insert into ccd_cruises (cruise_name, cruise_notes, sci_center_id, std_svy_name_id, svy_freq_id, std_svy_name_oth, CRUISE_URL, CRUISE_CONT_EMAIL, svy_type_id) values ('SE-14-07', 'Marine Debris (DARP)', (select sci_center_id from ccd_sci_centers where sci_center_name = 'PIFSC'), (select STD_SVY_NAME_ID from ccd_std_svy_names where std_svy_name = 'Marine Debris Research and Removal - Northwestern hawaiian Islands'), (select SVY_FREQ_ID from ccd_svy_freq where SVY_FREQ_name = 'INTERMITTENT'),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v>
      </c>
    </row>
    <row r="62" spans="1:10" x14ac:dyDescent="0.25">
      <c r="A62" t="s">
        <v>75</v>
      </c>
      <c r="B62" t="s">
        <v>33</v>
      </c>
      <c r="C62" t="s">
        <v>430</v>
      </c>
      <c r="E62" t="s">
        <v>1058</v>
      </c>
      <c r="J62" s="2" t="str">
        <f t="shared" si="1"/>
        <v>insert into ccd_cruises (cruise_name, cruise_notes, sci_center_id, std_svy_name_id, svy_freq_id, std_svy_name_oth, CRUISE_URL, CRUISE_CONT_EMAIL, svy_type_id) values ('SE-15-01', 'Fisheries Oceanography',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row r="63" spans="1:10" x14ac:dyDescent="0.25">
      <c r="B63" t="s">
        <v>33</v>
      </c>
      <c r="E63" t="s">
        <v>1058</v>
      </c>
      <c r="J63" s="2" t="str">
        <f t="shared" si="1"/>
        <v>insert into ccd_cruises (cruise_name, cruise_notes, sci_center_id, std_svy_name_id, svy_freq_id, std_svy_name_oth, CRUISE_URL, CRUISE_CONT_EMAIL, svy_type_id) values ('', '',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row r="64" spans="1:10" x14ac:dyDescent="0.25">
      <c r="B64" t="s">
        <v>33</v>
      </c>
      <c r="E64" t="s">
        <v>1058</v>
      </c>
      <c r="J64" s="2" t="str">
        <f t="shared" si="1"/>
        <v>insert into ccd_cruises (cruise_name, cruise_notes, sci_center_id, std_svy_name_id, svy_freq_id, std_svy_name_oth, CRUISE_URL, CRUISE_CONT_EMAIL, svy_type_id) values ('', '',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row r="65" spans="2:10" x14ac:dyDescent="0.25">
      <c r="B65" t="s">
        <v>33</v>
      </c>
      <c r="E65" t="s">
        <v>1058</v>
      </c>
      <c r="J65" s="2" t="str">
        <f t="shared" si="1"/>
        <v>insert into ccd_cruises (cruise_name, cruise_notes, sci_center_id, std_svy_name_id, svy_freq_id, std_svy_name_oth, CRUISE_URL, CRUISE_CONT_EMAIL, svy_type_id) values ('', '',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row r="66" spans="2:10" x14ac:dyDescent="0.25">
      <c r="B66" t="s">
        <v>33</v>
      </c>
      <c r="E66" t="s">
        <v>1058</v>
      </c>
      <c r="J66" s="2" t="str">
        <f t="shared" si="1"/>
        <v>insert into ccd_cruises (cruise_name, cruise_notes, sci_center_id, std_svy_name_id, svy_freq_id, std_svy_name_oth, CRUISE_URL, CRUISE_CONT_EMAIL, svy_type_id) values ('', '',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row r="67" spans="2:10" x14ac:dyDescent="0.25">
      <c r="B67" t="s">
        <v>33</v>
      </c>
      <c r="E67" t="s">
        <v>1058</v>
      </c>
      <c r="J67" s="2" t="str">
        <f t="shared" si="1"/>
        <v>insert into ccd_cruises (cruise_name, cruise_notes, sci_center_id, std_svy_name_id, svy_freq_id, std_svy_name_oth, CRUISE_URL, CRUISE_CONT_EMAIL, svy_type_id) values ('', '',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row r="68" spans="2:10" x14ac:dyDescent="0.25">
      <c r="B68" t="s">
        <v>33</v>
      </c>
      <c r="E68" t="s">
        <v>1058</v>
      </c>
      <c r="J68" s="2" t="str">
        <f t="shared" si="1"/>
        <v>insert into ccd_cruises (cruise_name, cruise_notes, sci_center_id, std_svy_name_id, svy_freq_id, std_svy_name_oth, CRUISE_URL, CRUISE_CONT_EMAIL, svy_type_id) values ('', '',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row r="69" spans="2:10" x14ac:dyDescent="0.25">
      <c r="B69" t="s">
        <v>33</v>
      </c>
      <c r="E69" t="s">
        <v>1058</v>
      </c>
      <c r="J69" s="2" t="str">
        <f t="shared" si="1"/>
        <v>insert into ccd_cruises (cruise_name, cruise_notes, sci_center_id, std_svy_name_id, svy_freq_id, std_svy_name_oth, CRUISE_URL, CRUISE_CONT_EMAIL, svy_type_id) values ('', '',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row r="70" spans="2:10" x14ac:dyDescent="0.25">
      <c r="B70" t="s">
        <v>33</v>
      </c>
      <c r="E70" t="s">
        <v>1058</v>
      </c>
      <c r="J70" s="2" t="str">
        <f t="shared" si="1"/>
        <v>insert into ccd_cruises (cruise_name, cruise_notes, sci_center_id, std_svy_name_id, svy_freq_id, std_svy_name_oth, CRUISE_URL, CRUISE_CONT_EMAIL, svy_type_id) values ('', '',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row r="71" spans="2:10" x14ac:dyDescent="0.25">
      <c r="B71" t="s">
        <v>33</v>
      </c>
      <c r="E71" t="s">
        <v>1058</v>
      </c>
      <c r="J71" s="2" t="str">
        <f t="shared" si="1"/>
        <v>insert into ccd_cruises (cruise_name, cruise_notes, sci_center_id, std_svy_name_id, svy_freq_id, std_svy_name_oth, CRUISE_URL, CRUISE_CONT_EMAIL, svy_type_id) values ('', '', (select sci_center_id from ccd_sci_centers where sci_center_name = 'PIFSC'),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v>
      </c>
    </row>
  </sheetData>
  <hyperlinks>
    <hyperlink ref="H2" r:id="rId1"/>
    <hyperlink ref="H3:H51" r:id="rId2" display="test@test.com"/>
    <hyperlink ref="H56:H61" r:id="rId3" display="test@test.com"/>
    <hyperlink ref="G2" r:id="rId4"/>
    <hyperlink ref="G3:G51" r:id="rId5" display="http://www.noaa.gov/testURL"/>
    <hyperlink ref="G56:G61" r:id="rId6" display="http://www.noaa.gov/testURL"/>
  </hyperlinks>
  <pageMargins left="0.7" right="0.7" top="0.75" bottom="0.75" header="0.3" footer="0.3"/>
  <pageSetup orientation="portrait" horizontalDpi="1200" verticalDpi="1200" r:id="rId7"/>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heetViews>
  <sheetFormatPr defaultRowHeight="15" x14ac:dyDescent="0.25"/>
  <sheetData>
    <row r="1" spans="1:2" x14ac:dyDescent="0.25">
      <c r="A1" t="s">
        <v>431</v>
      </c>
      <c r="B1" t="s">
        <v>432</v>
      </c>
    </row>
    <row r="2" spans="1:2" x14ac:dyDescent="0.25">
      <c r="A2" t="s">
        <v>1712</v>
      </c>
      <c r="B2" t="s">
        <v>1712</v>
      </c>
    </row>
    <row r="3" spans="1:2" x14ac:dyDescent="0.25">
      <c r="A3" t="s">
        <v>1713</v>
      </c>
      <c r="B3" t="s">
        <v>1713</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defaultRowHeight="15" x14ac:dyDescent="0.25"/>
  <cols>
    <col min="2" max="2" width="43" bestFit="1" customWidth="1"/>
  </cols>
  <sheetData>
    <row r="1" spans="1:4" x14ac:dyDescent="0.25">
      <c r="A1" t="s">
        <v>431</v>
      </c>
      <c r="B1" t="s">
        <v>432</v>
      </c>
      <c r="C1" t="s">
        <v>1032</v>
      </c>
      <c r="D1" t="s">
        <v>1714</v>
      </c>
    </row>
    <row r="2" spans="1:4" x14ac:dyDescent="0.25">
      <c r="A2">
        <v>63</v>
      </c>
      <c r="B2" t="s">
        <v>1033</v>
      </c>
      <c r="C2" t="s">
        <v>1034</v>
      </c>
      <c r="D2" t="str">
        <f>CONCATENATE("INSERT INTO CCD_SVY_CATS (SVY_CAT_NAME, SVY_CAT_DESC, FINSS_ID) VALUES ('", SUBSTITUTE(B2, "'", "''"), "', '", SUBSTITUTE(C2, "'", "''"), "', ", IF(ISBLANK(A2), "NULL", A2), ");")</f>
        <v>INSERT INTO CCD_SVY_CATS (SVY_CAT_NAME, SVY_CAT_DESC, FINSS_ID) VALUES ('Ecosystem Monitoring and Assessment', 'Surveys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 63);</v>
      </c>
    </row>
    <row r="3" spans="1:4" x14ac:dyDescent="0.25">
      <c r="A3">
        <v>62</v>
      </c>
      <c r="B3" t="s">
        <v>1035</v>
      </c>
      <c r="C3" t="s">
        <v>1036</v>
      </c>
      <c r="D3" t="str">
        <f t="shared" ref="D3:D7" si="0">CONCATENATE("INSERT INTO CCD_SVY_CATS (SVY_CAT_NAME, SVY_CAT_DESC, FINSS_ID) VALUES ('", SUBSTITUTE(B3, "'", "''"), "', '", SUBSTITUTE(C3, "'", "''"), "', ", IF(ISBLANK(A3), "NULL", A3), ");")</f>
        <v>INSERT INTO CCD_SVY_CATS (SVY_CAT_NAME, SVY_CAT_DESC, FINSS_ID) VALUES ('Fisheries Monitoring and Assessment', 'Surveys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 62);</v>
      </c>
    </row>
    <row r="4" spans="1:4" x14ac:dyDescent="0.25">
      <c r="A4">
        <v>64</v>
      </c>
      <c r="B4" t="s">
        <v>1037</v>
      </c>
      <c r="C4" t="s">
        <v>1038</v>
      </c>
      <c r="D4" t="str">
        <f t="shared" si="0"/>
        <v>INSERT INTO CCD_SVY_CATS (SVY_CAT_NAME, SVY_CAT_DESC, FINSS_ID) VALUES ('Habitat Monitoring and Assessment', 'Surveys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 64);</v>
      </c>
    </row>
    <row r="5" spans="1:4" x14ac:dyDescent="0.25">
      <c r="A5">
        <v>61</v>
      </c>
      <c r="B5" t="s">
        <v>1039</v>
      </c>
      <c r="C5" t="s">
        <v>1040</v>
      </c>
      <c r="D5" t="str">
        <f t="shared" si="0"/>
        <v>INSERT INTO CCD_SVY_CATS (SVY_CAT_NAME, SVY_CAT_DESC, FINSS_ID) VALUES ('Protected Species Monitoring and Assessment', 'Surveys that pricinpally collect information for the protection and recovery of protected species. Examples include protected species population monitoring and assessment, animal movement, camp support, ESA coral assessment, tagging, ecosystem data collection to support PR, etc.', 61);</v>
      </c>
    </row>
    <row r="6" spans="1:4" x14ac:dyDescent="0.25">
      <c r="A6">
        <v>65</v>
      </c>
      <c r="B6" t="s">
        <v>1041</v>
      </c>
      <c r="C6" t="s">
        <v>1042</v>
      </c>
      <c r="D6" t="str">
        <f t="shared" si="0"/>
        <v>INSERT INTO CCD_SVY_CATS (SVY_CAT_NAME, SVY_CAT_DESC, FINSS_ID) VALUES ('Science, Services and Stewardship', 'Other survey types that support NOAA missions, including research, education and outreach, marine debris removal, advancing technology research and development, etc.', 65);</v>
      </c>
    </row>
    <row r="7" spans="1:4" x14ac:dyDescent="0.25">
      <c r="B7" t="s">
        <v>1842</v>
      </c>
      <c r="D7" t="str">
        <f t="shared" si="0"/>
        <v>INSERT INTO CCD_SVY_CATS (SVY_CAT_NAME, SVY_CAT_DESC, FINSS_ID) VALUES ('Debris Cleanup', '', NULL);</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
  <sheetViews>
    <sheetView topLeftCell="A20" workbookViewId="0">
      <selection activeCell="C74" sqref="C74"/>
    </sheetView>
  </sheetViews>
  <sheetFormatPr defaultRowHeight="15" x14ac:dyDescent="0.25"/>
  <cols>
    <col min="2" max="2" width="83" bestFit="1" customWidth="1"/>
  </cols>
  <sheetData>
    <row r="1" spans="1:3" x14ac:dyDescent="0.25">
      <c r="A1" t="s">
        <v>431</v>
      </c>
      <c r="B1" t="s">
        <v>432</v>
      </c>
      <c r="C1" t="s">
        <v>1714</v>
      </c>
    </row>
    <row r="2" spans="1:3" x14ac:dyDescent="0.25">
      <c r="A2">
        <v>798</v>
      </c>
      <c r="B2" t="s">
        <v>433</v>
      </c>
      <c r="C2" t="str">
        <f>CONCATENATE("INSERT INTO CCD_TGT_SPP_ESA (TGT_SPP_ESA_NAME, FINSS_ID) VALUES ('", SUBSTITUTE(B2, "'", "''"), "', ", IF(ISBLANK(A2), "NULL", A2), ");")</f>
        <v>INSERT INTO CCD_TGT_SPP_ESA (TGT_SPP_ESA_NAME, FINSS_ID) VALUES ('Atlantic salmon - Gulf of Maine', 798);</v>
      </c>
    </row>
    <row r="3" spans="1:3" x14ac:dyDescent="0.25">
      <c r="A3">
        <v>824</v>
      </c>
      <c r="B3" t="s">
        <v>434</v>
      </c>
      <c r="C3" t="str">
        <f t="shared" ref="C3:C66" si="0">CONCATENATE("INSERT INTO CCD_TGT_SPP_ESA (TGT_SPP_ESA_NAME, FINSS_ID) VALUES ('", SUBSTITUTE(B3, "'", "''"), "', ", IF(ISBLANK(A3), "NULL", A3), ");")</f>
        <v>INSERT INTO CCD_TGT_SPP_ESA (TGT_SPP_ESA_NAME, FINSS_ID) VALUES ('Atlantic sturgeon', 824);</v>
      </c>
    </row>
    <row r="4" spans="1:3" x14ac:dyDescent="0.25">
      <c r="A4">
        <v>670</v>
      </c>
      <c r="B4" t="s">
        <v>435</v>
      </c>
      <c r="C4" t="str">
        <f t="shared" si="0"/>
        <v>INSERT INTO CCD_TGT_SPP_ESA (TGT_SPP_ESA_NAME, FINSS_ID) VALUES ('Beluga Whale - Cook Inlet', 670);</v>
      </c>
    </row>
    <row r="5" spans="1:3" x14ac:dyDescent="0.25">
      <c r="A5">
        <v>735</v>
      </c>
      <c r="B5" t="s">
        <v>436</v>
      </c>
      <c r="C5" t="str">
        <f t="shared" si="0"/>
        <v>INSERT INTO CCD_TGT_SPP_ESA (TGT_SPP_ESA_NAME, FINSS_ID) VALUES ('black abalone', 735);</v>
      </c>
    </row>
    <row r="6" spans="1:3" x14ac:dyDescent="0.25">
      <c r="A6">
        <v>529</v>
      </c>
      <c r="B6" t="s">
        <v>437</v>
      </c>
      <c r="C6" t="str">
        <f t="shared" si="0"/>
        <v>INSERT INTO CCD_TGT_SPP_ESA (TGT_SPP_ESA_NAME, FINSS_ID) VALUES ('Blue whale', 529);</v>
      </c>
    </row>
    <row r="7" spans="1:3" x14ac:dyDescent="0.25">
      <c r="A7">
        <v>549</v>
      </c>
      <c r="B7" t="s">
        <v>438</v>
      </c>
      <c r="C7" t="str">
        <f t="shared" si="0"/>
        <v>INSERT INTO CCD_TGT_SPP_ESA (TGT_SPP_ESA_NAME, FINSS_ID) VALUES ('Bowhead Whale', 549);</v>
      </c>
    </row>
    <row r="8" spans="1:3" x14ac:dyDescent="0.25">
      <c r="A8">
        <v>750</v>
      </c>
      <c r="B8" t="s">
        <v>439</v>
      </c>
      <c r="C8" t="str">
        <f t="shared" si="0"/>
        <v>INSERT INTO CCD_TGT_SPP_ESA (TGT_SPP_ESA_NAME, FINSS_ID) VALUES ('Chinese River dolphin / baiji', 750);</v>
      </c>
    </row>
    <row r="9" spans="1:3" x14ac:dyDescent="0.25">
      <c r="A9">
        <v>767</v>
      </c>
      <c r="B9" t="s">
        <v>440</v>
      </c>
      <c r="C9" t="str">
        <f t="shared" si="0"/>
        <v>INSERT INTO CCD_TGT_SPP_ESA (TGT_SPP_ESA_NAME, FINSS_ID) VALUES ('Chinook salmon - California coastal', 767);</v>
      </c>
    </row>
    <row r="10" spans="1:3" x14ac:dyDescent="0.25">
      <c r="A10">
        <v>768</v>
      </c>
      <c r="B10" t="s">
        <v>441</v>
      </c>
      <c r="C10" t="str">
        <f t="shared" si="0"/>
        <v>INSERT INTO CCD_TGT_SPP_ESA (TGT_SPP_ESA_NAME, FINSS_ID) VALUES ('Chinook salmon - Central Valley spring-run', 768);</v>
      </c>
    </row>
    <row r="11" spans="1:3" x14ac:dyDescent="0.25">
      <c r="A11">
        <v>769</v>
      </c>
      <c r="B11" t="s">
        <v>442</v>
      </c>
      <c r="C11" t="str">
        <f t="shared" si="0"/>
        <v>INSERT INTO CCD_TGT_SPP_ESA (TGT_SPP_ESA_NAME, FINSS_ID) VALUES ('Chinook salmon - Lower Columbia River', 769);</v>
      </c>
    </row>
    <row r="12" spans="1:3" x14ac:dyDescent="0.25">
      <c r="A12">
        <v>770</v>
      </c>
      <c r="B12" t="s">
        <v>443</v>
      </c>
      <c r="C12" t="str">
        <f t="shared" si="0"/>
        <v>INSERT INTO CCD_TGT_SPP_ESA (TGT_SPP_ESA_NAME, FINSS_ID) VALUES ('Chinook salmon - Puget Sound', 770);</v>
      </c>
    </row>
    <row r="13" spans="1:3" x14ac:dyDescent="0.25">
      <c r="A13">
        <v>771</v>
      </c>
      <c r="B13" t="s">
        <v>444</v>
      </c>
      <c r="C13" t="str">
        <f t="shared" si="0"/>
        <v>INSERT INTO CCD_TGT_SPP_ESA (TGT_SPP_ESA_NAME, FINSS_ID) VALUES ('Chinook salmon - Sacramento River winter-run', 771);</v>
      </c>
    </row>
    <row r="14" spans="1:3" x14ac:dyDescent="0.25">
      <c r="A14">
        <v>787</v>
      </c>
      <c r="B14" t="s">
        <v>445</v>
      </c>
      <c r="C14" t="str">
        <f t="shared" si="0"/>
        <v>INSERT INTO CCD_TGT_SPP_ESA (TGT_SPP_ESA_NAME, FINSS_ID) VALUES ('Chinook salmon - Snake River fall-run', 787);</v>
      </c>
    </row>
    <row r="15" spans="1:3" x14ac:dyDescent="0.25">
      <c r="A15">
        <v>772</v>
      </c>
      <c r="B15" t="s">
        <v>446</v>
      </c>
      <c r="C15" t="str">
        <f t="shared" si="0"/>
        <v>INSERT INTO CCD_TGT_SPP_ESA (TGT_SPP_ESA_NAME, FINSS_ID) VALUES ('Chinook salmon - Snake River spring/ summer-run', 772);</v>
      </c>
    </row>
    <row r="16" spans="1:3" x14ac:dyDescent="0.25">
      <c r="A16">
        <v>773</v>
      </c>
      <c r="B16" t="s">
        <v>447</v>
      </c>
      <c r="C16" t="str">
        <f t="shared" si="0"/>
        <v>INSERT INTO CCD_TGT_SPP_ESA (TGT_SPP_ESA_NAME, FINSS_ID) VALUES ('Chinook salmon - Upper Columbia River spring-run', 773);</v>
      </c>
    </row>
    <row r="17" spans="1:3" x14ac:dyDescent="0.25">
      <c r="A17">
        <v>788</v>
      </c>
      <c r="B17" t="s">
        <v>448</v>
      </c>
      <c r="C17" t="str">
        <f t="shared" si="0"/>
        <v>INSERT INTO CCD_TGT_SPP_ESA (TGT_SPP_ESA_NAME, FINSS_ID) VALUES ('Chinook salmon - Upper Willamette River', 788);</v>
      </c>
    </row>
    <row r="18" spans="1:3" x14ac:dyDescent="0.25">
      <c r="A18">
        <v>774</v>
      </c>
      <c r="B18" t="s">
        <v>449</v>
      </c>
      <c r="C18" t="str">
        <f t="shared" si="0"/>
        <v>INSERT INTO CCD_TGT_SPP_ESA (TGT_SPP_ESA_NAME, FINSS_ID) VALUES ('chum salmon - Columbia River', 774);</v>
      </c>
    </row>
    <row r="19" spans="1:3" x14ac:dyDescent="0.25">
      <c r="A19">
        <v>789</v>
      </c>
      <c r="B19" t="s">
        <v>450</v>
      </c>
      <c r="C19" t="str">
        <f t="shared" si="0"/>
        <v>INSERT INTO CCD_TGT_SPP_ESA (TGT_SPP_ESA_NAME, FINSS_ID) VALUES ('chum salmon - Hood Canal summer-run', 789);</v>
      </c>
    </row>
    <row r="20" spans="1:3" x14ac:dyDescent="0.25">
      <c r="A20">
        <v>775</v>
      </c>
      <c r="B20" t="s">
        <v>451</v>
      </c>
      <c r="C20" t="str">
        <f t="shared" si="0"/>
        <v>INSERT INTO CCD_TGT_SPP_ESA (TGT_SPP_ESA_NAME, FINSS_ID) VALUES ('coho salmon - Central California coast', 775);</v>
      </c>
    </row>
    <row r="21" spans="1:3" x14ac:dyDescent="0.25">
      <c r="A21">
        <v>776</v>
      </c>
      <c r="B21" t="s">
        <v>452</v>
      </c>
      <c r="C21" t="str">
        <f t="shared" si="0"/>
        <v>INSERT INTO CCD_TGT_SPP_ESA (TGT_SPP_ESA_NAME, FINSS_ID) VALUES ('coho salmon - Lower Columbia River', 776);</v>
      </c>
    </row>
    <row r="22" spans="1:3" x14ac:dyDescent="0.25">
      <c r="A22">
        <v>790</v>
      </c>
      <c r="B22" t="s">
        <v>453</v>
      </c>
      <c r="C22" t="str">
        <f t="shared" si="0"/>
        <v>INSERT INTO CCD_TGT_SPP_ESA (TGT_SPP_ESA_NAME, FINSS_ID) VALUES ('coho salmon - Oregon coast', 790);</v>
      </c>
    </row>
    <row r="23" spans="1:3" x14ac:dyDescent="0.25">
      <c r="A23">
        <v>777</v>
      </c>
      <c r="B23" t="s">
        <v>454</v>
      </c>
      <c r="C23" t="str">
        <f t="shared" si="0"/>
        <v>INSERT INTO CCD_TGT_SPP_ESA (TGT_SPP_ESA_NAME, FINSS_ID) VALUES ('coho salmon - original listing', 777);</v>
      </c>
    </row>
    <row r="24" spans="1:3" x14ac:dyDescent="0.25">
      <c r="A24">
        <v>791</v>
      </c>
      <c r="B24" t="s">
        <v>455</v>
      </c>
      <c r="C24" t="str">
        <f t="shared" si="0"/>
        <v>INSERT INTO CCD_TGT_SPP_ESA (TGT_SPP_ESA_NAME, FINSS_ID) VALUES ('coho salmon - Southern Oregon &amp;amp; Northern California coasts', 791);</v>
      </c>
    </row>
    <row r="25" spans="1:3" x14ac:dyDescent="0.25">
      <c r="A25">
        <v>738</v>
      </c>
      <c r="B25" t="s">
        <v>456</v>
      </c>
      <c r="C25" t="str">
        <f t="shared" si="0"/>
        <v>INSERT INTO CCD_TGT_SPP_ESA (TGT_SPP_ESA_NAME, FINSS_ID) VALUES ('elkhorn coral', 738);</v>
      </c>
    </row>
    <row r="26" spans="1:3" x14ac:dyDescent="0.25">
      <c r="A26">
        <v>523</v>
      </c>
      <c r="B26" t="s">
        <v>457</v>
      </c>
      <c r="C26" t="str">
        <f t="shared" si="0"/>
        <v>INSERT INTO CCD_TGT_SPP_ESA (TGT_SPP_ESA_NAME, FINSS_ID) VALUES ('Fin Whale', 523);</v>
      </c>
    </row>
    <row r="27" spans="1:3" x14ac:dyDescent="0.25">
      <c r="A27">
        <v>691</v>
      </c>
      <c r="B27" t="s">
        <v>458</v>
      </c>
      <c r="C27" t="str">
        <f t="shared" si="0"/>
        <v>INSERT INTO CCD_TGT_SPP_ESA (TGT_SPP_ESA_NAME, FINSS_ID) VALUES ('Gray Whale - Eastern North Pacific', 691);</v>
      </c>
    </row>
    <row r="28" spans="1:3" x14ac:dyDescent="0.25">
      <c r="A28">
        <v>778</v>
      </c>
      <c r="B28" t="s">
        <v>459</v>
      </c>
      <c r="C28" t="str">
        <f t="shared" si="0"/>
        <v>INSERT INTO CCD_TGT_SPP_ESA (TGT_SPP_ESA_NAME, FINSS_ID) VALUES ('green sturgeon - southern DPS', 778);</v>
      </c>
    </row>
    <row r="29" spans="1:3" x14ac:dyDescent="0.25">
      <c r="A29">
        <v>747</v>
      </c>
      <c r="B29" t="s">
        <v>460</v>
      </c>
      <c r="C29" t="str">
        <f t="shared" si="0"/>
        <v>INSERT INTO CCD_TGT_SPP_ESA (TGT_SPP_ESA_NAME, FINSS_ID) VALUES ('green turtle - all other areas except Florida &amp;amp; Mexico''s Pacific coast breeding colonies', 747);</v>
      </c>
    </row>
    <row r="30" spans="1:3" x14ac:dyDescent="0.25">
      <c r="A30">
        <v>746</v>
      </c>
      <c r="B30" t="s">
        <v>461</v>
      </c>
      <c r="C30" t="str">
        <f t="shared" si="0"/>
        <v>INSERT INTO CCD_TGT_SPP_ESA (TGT_SPP_ESA_NAME, FINSS_ID) VALUES ('green turtle - Florida &amp;amp; Mexico''s Pacific coast breeding colonies', 746);</v>
      </c>
    </row>
    <row r="31" spans="1:3" x14ac:dyDescent="0.25">
      <c r="A31">
        <v>518</v>
      </c>
      <c r="B31" t="s">
        <v>462</v>
      </c>
      <c r="C31" t="str">
        <f t="shared" si="0"/>
        <v>INSERT INTO CCD_TGT_SPP_ESA (TGT_SPP_ESA_NAME, FINSS_ID) VALUES ('Guadalupe Fur Seal', 518);</v>
      </c>
    </row>
    <row r="32" spans="1:3" x14ac:dyDescent="0.25">
      <c r="A32">
        <v>751</v>
      </c>
      <c r="B32" t="s">
        <v>463</v>
      </c>
      <c r="C32" t="str">
        <f t="shared" si="0"/>
        <v>INSERT INTO CCD_TGT_SPP_ESA (TGT_SPP_ESA_NAME, FINSS_ID) VALUES ('Gulf of California harbor porpoise / vaquita', 751);</v>
      </c>
    </row>
    <row r="33" spans="1:3" x14ac:dyDescent="0.25">
      <c r="A33">
        <v>765</v>
      </c>
      <c r="B33" t="s">
        <v>464</v>
      </c>
      <c r="C33" t="str">
        <f t="shared" si="0"/>
        <v>INSERT INTO CCD_TGT_SPP_ESA (TGT_SPP_ESA_NAME, FINSS_ID) VALUES ('Gulf sturgeon', 765);</v>
      </c>
    </row>
    <row r="34" spans="1:3" x14ac:dyDescent="0.25">
      <c r="A34">
        <v>565</v>
      </c>
      <c r="B34" t="s">
        <v>465</v>
      </c>
      <c r="C34" t="str">
        <f t="shared" si="0"/>
        <v>INSERT INTO CCD_TGT_SPP_ESA (TGT_SPP_ESA_NAME, FINSS_ID) VALUES ('Hawaiian Monk Seal', 565);</v>
      </c>
    </row>
    <row r="35" spans="1:3" x14ac:dyDescent="0.25">
      <c r="A35">
        <v>741</v>
      </c>
      <c r="B35" t="s">
        <v>466</v>
      </c>
      <c r="C35" t="str">
        <f t="shared" si="0"/>
        <v>INSERT INTO CCD_TGT_SPP_ESA (TGT_SPP_ESA_NAME, FINSS_ID) VALUES ('hawksbill turtle', 741);</v>
      </c>
    </row>
    <row r="36" spans="1:3" x14ac:dyDescent="0.25">
      <c r="A36">
        <v>540</v>
      </c>
      <c r="B36" t="s">
        <v>467</v>
      </c>
      <c r="C36" t="str">
        <f t="shared" si="0"/>
        <v>INSERT INTO CCD_TGT_SPP_ESA (TGT_SPP_ESA_NAME, FINSS_ID) VALUES ('Humpback Whale', 540);</v>
      </c>
    </row>
    <row r="37" spans="1:3" x14ac:dyDescent="0.25">
      <c r="A37">
        <v>752</v>
      </c>
      <c r="B37" t="s">
        <v>468</v>
      </c>
      <c r="C37" t="str">
        <f t="shared" si="0"/>
        <v>INSERT INTO CCD_TGT_SPP_ESA (TGT_SPP_ESA_NAME, FINSS_ID) VALUES ('Indus River dolphin', 752);</v>
      </c>
    </row>
    <row r="38" spans="1:3" x14ac:dyDescent="0.25">
      <c r="A38">
        <v>739</v>
      </c>
      <c r="B38" t="s">
        <v>469</v>
      </c>
      <c r="C38" t="str">
        <f t="shared" si="0"/>
        <v>INSERT INTO CCD_TGT_SPP_ESA (TGT_SPP_ESA_NAME, FINSS_ID) VALUES ('Johnson''s seagrass', 739);</v>
      </c>
    </row>
    <row r="39" spans="1:3" x14ac:dyDescent="0.25">
      <c r="A39">
        <v>740</v>
      </c>
      <c r="B39" t="s">
        <v>470</v>
      </c>
      <c r="C39" t="str">
        <f t="shared" si="0"/>
        <v>INSERT INTO CCD_TGT_SPP_ESA (TGT_SPP_ESA_NAME, FINSS_ID) VALUES ('Kemp''s ridley turtle', 740);</v>
      </c>
    </row>
    <row r="40" spans="1:3" x14ac:dyDescent="0.25">
      <c r="A40">
        <v>552</v>
      </c>
      <c r="B40" t="s">
        <v>471</v>
      </c>
      <c r="C40" t="str">
        <f t="shared" si="0"/>
        <v>INSERT INTO CCD_TGT_SPP_ESA (TGT_SPP_ESA_NAME, FINSS_ID) VALUES ('Killer Whale', 552);</v>
      </c>
    </row>
    <row r="41" spans="1:3" x14ac:dyDescent="0.25">
      <c r="A41">
        <v>742</v>
      </c>
      <c r="B41" t="s">
        <v>472</v>
      </c>
      <c r="C41" t="str">
        <f t="shared" si="0"/>
        <v>INSERT INTO CCD_TGT_SPP_ESA (TGT_SPP_ESA_NAME, FINSS_ID) VALUES ('leatherback turtle', 742);</v>
      </c>
    </row>
    <row r="42" spans="1:3" x14ac:dyDescent="0.25">
      <c r="A42">
        <v>744</v>
      </c>
      <c r="B42" t="s">
        <v>473</v>
      </c>
      <c r="C42" t="str">
        <f t="shared" si="0"/>
        <v>INSERT INTO CCD_TGT_SPP_ESA (TGT_SPP_ESA_NAME, FINSS_ID) VALUES ('loggerhead turtle', 744);</v>
      </c>
    </row>
    <row r="43" spans="1:3" x14ac:dyDescent="0.25">
      <c r="A43">
        <v>753</v>
      </c>
      <c r="B43" t="s">
        <v>474</v>
      </c>
      <c r="C43" t="str">
        <f t="shared" si="0"/>
        <v>INSERT INTO CCD_TGT_SPP_ESA (TGT_SPP_ESA_NAME, FINSS_ID) VALUES ('Mediterranean monk seal', 753);</v>
      </c>
    </row>
    <row r="44" spans="1:3" x14ac:dyDescent="0.25">
      <c r="A44">
        <v>567</v>
      </c>
      <c r="B44" t="s">
        <v>475</v>
      </c>
      <c r="C44" t="str">
        <f t="shared" si="0"/>
        <v>INSERT INTO CCD_TGT_SPP_ESA (TGT_SPP_ESA_NAME, FINSS_ID) VALUES ('North Atlantic Right Whale', 567);</v>
      </c>
    </row>
    <row r="45" spans="1:3" x14ac:dyDescent="0.25">
      <c r="A45">
        <v>560</v>
      </c>
      <c r="B45" t="s">
        <v>476</v>
      </c>
      <c r="C45" t="str">
        <f t="shared" si="0"/>
        <v>INSERT INTO CCD_TGT_SPP_ESA (TGT_SPP_ESA_NAME, FINSS_ID) VALUES ('North Pacific Right Whale', 560);</v>
      </c>
    </row>
    <row r="46" spans="1:3" x14ac:dyDescent="0.25">
      <c r="A46">
        <v>819</v>
      </c>
      <c r="B46" t="s">
        <v>477</v>
      </c>
      <c r="C46" t="str">
        <f t="shared" si="0"/>
        <v>INSERT INTO CCD_TGT_SPP_ESA (TGT_SPP_ESA_NAME, FINSS_ID) VALUES ('Northern sea otter', 819);</v>
      </c>
    </row>
    <row r="47" spans="1:3" x14ac:dyDescent="0.25">
      <c r="A47">
        <v>749</v>
      </c>
      <c r="B47" t="s">
        <v>478</v>
      </c>
      <c r="C47" t="str">
        <f t="shared" si="0"/>
        <v>INSERT INTO CCD_TGT_SPP_ESA (TGT_SPP_ESA_NAME, FINSS_ID) VALUES ('olive ridley turtle - all other areas except Mexico''s Pacific coast breeding colonies', 749);</v>
      </c>
    </row>
    <row r="48" spans="1:3" x14ac:dyDescent="0.25">
      <c r="A48">
        <v>748</v>
      </c>
      <c r="B48" t="s">
        <v>479</v>
      </c>
      <c r="C48" t="str">
        <f t="shared" si="0"/>
        <v>INSERT INTO CCD_TGT_SPP_ESA (TGT_SPP_ESA_NAME, FINSS_ID) VALUES ('olive ridley turtle - Mexico''s Pacific coast breeding colonies', 748);</v>
      </c>
    </row>
    <row r="49" spans="1:3" x14ac:dyDescent="0.25">
      <c r="A49">
        <v>754</v>
      </c>
      <c r="B49" t="s">
        <v>480</v>
      </c>
      <c r="C49" t="str">
        <f t="shared" si="0"/>
        <v>INSERT INTO CCD_TGT_SPP_ESA (TGT_SPP_ESA_NAME, FINSS_ID) VALUES ('Saimaa seal', 754);</v>
      </c>
    </row>
    <row r="50" spans="1:3" x14ac:dyDescent="0.25">
      <c r="A50">
        <v>544</v>
      </c>
      <c r="B50" t="s">
        <v>481</v>
      </c>
      <c r="C50" t="str">
        <f t="shared" si="0"/>
        <v>INSERT INTO CCD_TGT_SPP_ESA (TGT_SPP_ESA_NAME, FINSS_ID) VALUES ('Sei Whale', 544);</v>
      </c>
    </row>
    <row r="51" spans="1:3" x14ac:dyDescent="0.25">
      <c r="A51">
        <v>759</v>
      </c>
      <c r="B51" t="s">
        <v>482</v>
      </c>
      <c r="C51" t="str">
        <f t="shared" si="0"/>
        <v>INSERT INTO CCD_TGT_SPP_ESA (TGT_SPP_ESA_NAME, FINSS_ID) VALUES ('shortnose sturgeon', 759);</v>
      </c>
    </row>
    <row r="52" spans="1:3" x14ac:dyDescent="0.25">
      <c r="A52">
        <v>779</v>
      </c>
      <c r="B52" t="s">
        <v>483</v>
      </c>
      <c r="C52" t="str">
        <f t="shared" si="0"/>
        <v>INSERT INTO CCD_TGT_SPP_ESA (TGT_SPP_ESA_NAME, FINSS_ID) VALUES ('smalltooth sawfish - U.S. portion of range', 779);</v>
      </c>
    </row>
    <row r="53" spans="1:3" x14ac:dyDescent="0.25">
      <c r="A53">
        <v>792</v>
      </c>
      <c r="B53" t="s">
        <v>484</v>
      </c>
      <c r="C53" t="str">
        <f t="shared" si="0"/>
        <v>INSERT INTO CCD_TGT_SPP_ESA (TGT_SPP_ESA_NAME, FINSS_ID) VALUES ('sockeye salmon - Ozette Lake', 792);</v>
      </c>
    </row>
    <row r="54" spans="1:3" x14ac:dyDescent="0.25">
      <c r="A54">
        <v>780</v>
      </c>
      <c r="B54" t="s">
        <v>485</v>
      </c>
      <c r="C54" t="str">
        <f t="shared" si="0"/>
        <v>INSERT INTO CCD_TGT_SPP_ESA (TGT_SPP_ESA_NAME, FINSS_ID) VALUES ('sockeye salmon - Snake River', 780);</v>
      </c>
    </row>
    <row r="55" spans="1:3" x14ac:dyDescent="0.25">
      <c r="A55">
        <v>755</v>
      </c>
      <c r="B55" t="s">
        <v>486</v>
      </c>
      <c r="C55" t="str">
        <f t="shared" si="0"/>
        <v>INSERT INTO CCD_TGT_SPP_ESA (TGT_SPP_ESA_NAME, FINSS_ID) VALUES ('Southern right whale', 755);</v>
      </c>
    </row>
    <row r="56" spans="1:3" x14ac:dyDescent="0.25">
      <c r="A56">
        <v>561</v>
      </c>
      <c r="B56" t="s">
        <v>487</v>
      </c>
      <c r="C56" t="str">
        <f t="shared" si="0"/>
        <v>INSERT INTO CCD_TGT_SPP_ESA (TGT_SPP_ESA_NAME, FINSS_ID) VALUES ('Sperm Whale', 561);</v>
      </c>
    </row>
    <row r="57" spans="1:3" x14ac:dyDescent="0.25">
      <c r="A57">
        <v>736</v>
      </c>
      <c r="B57" t="s">
        <v>488</v>
      </c>
      <c r="C57" t="str">
        <f t="shared" si="0"/>
        <v>INSERT INTO CCD_TGT_SPP_ESA (TGT_SPP_ESA_NAME, FINSS_ID) VALUES ('staghorn coral', 736);</v>
      </c>
    </row>
    <row r="58" spans="1:3" x14ac:dyDescent="0.25">
      <c r="A58">
        <v>793</v>
      </c>
      <c r="B58" t="s">
        <v>489</v>
      </c>
      <c r="C58" t="str">
        <f t="shared" si="0"/>
        <v>INSERT INTO CCD_TGT_SPP_ESA (TGT_SPP_ESA_NAME, FINSS_ID) VALUES ('steelhead trout - California Central Valley', 793);</v>
      </c>
    </row>
    <row r="59" spans="1:3" x14ac:dyDescent="0.25">
      <c r="A59">
        <v>781</v>
      </c>
      <c r="B59" t="s">
        <v>490</v>
      </c>
      <c r="C59" t="str">
        <f t="shared" si="0"/>
        <v>INSERT INTO CCD_TGT_SPP_ESA (TGT_SPP_ESA_NAME, FINSS_ID) VALUES ('steelhead trout - Central California coast', 781);</v>
      </c>
    </row>
    <row r="60" spans="1:3" x14ac:dyDescent="0.25">
      <c r="A60">
        <v>794</v>
      </c>
      <c r="B60" t="s">
        <v>491</v>
      </c>
      <c r="C60" t="str">
        <f t="shared" si="0"/>
        <v>INSERT INTO CCD_TGT_SPP_ESA (TGT_SPP_ESA_NAME, FINSS_ID) VALUES ('steelhead trout - Lower Columbia River', 794);</v>
      </c>
    </row>
    <row r="61" spans="1:3" x14ac:dyDescent="0.25">
      <c r="A61">
        <v>782</v>
      </c>
      <c r="B61" t="s">
        <v>492</v>
      </c>
      <c r="C61" t="str">
        <f t="shared" si="0"/>
        <v>INSERT INTO CCD_TGT_SPP_ESA (TGT_SPP_ESA_NAME, FINSS_ID) VALUES ('steelhead trout - Middle Columbia River', 782);</v>
      </c>
    </row>
    <row r="62" spans="1:3" x14ac:dyDescent="0.25">
      <c r="A62">
        <v>783</v>
      </c>
      <c r="B62" t="s">
        <v>493</v>
      </c>
      <c r="C62" t="str">
        <f t="shared" si="0"/>
        <v>INSERT INTO CCD_TGT_SPP_ESA (TGT_SPP_ESA_NAME, FINSS_ID) VALUES ('steelhead trout - Northern California', 783);</v>
      </c>
    </row>
    <row r="63" spans="1:3" x14ac:dyDescent="0.25">
      <c r="A63">
        <v>795</v>
      </c>
      <c r="B63" t="s">
        <v>494</v>
      </c>
      <c r="C63" t="str">
        <f t="shared" si="0"/>
        <v>INSERT INTO CCD_TGT_SPP_ESA (TGT_SPP_ESA_NAME, FINSS_ID) VALUES ('steelhead trout - Puget Sound', 795);</v>
      </c>
    </row>
    <row r="64" spans="1:3" x14ac:dyDescent="0.25">
      <c r="A64">
        <v>784</v>
      </c>
      <c r="B64" t="s">
        <v>495</v>
      </c>
      <c r="C64" t="str">
        <f t="shared" si="0"/>
        <v>INSERT INTO CCD_TGT_SPP_ESA (TGT_SPP_ESA_NAME, FINSS_ID) VALUES ('steelhead trout - Snake River Basin', 784);</v>
      </c>
    </row>
    <row r="65" spans="1:3" x14ac:dyDescent="0.25">
      <c r="A65">
        <v>796</v>
      </c>
      <c r="B65" t="s">
        <v>496</v>
      </c>
      <c r="C65" t="str">
        <f t="shared" si="0"/>
        <v>INSERT INTO CCD_TGT_SPP_ESA (TGT_SPP_ESA_NAME, FINSS_ID) VALUES ('steelhead trout - South-Central California coast', 796);</v>
      </c>
    </row>
    <row r="66" spans="1:3" x14ac:dyDescent="0.25">
      <c r="A66">
        <v>785</v>
      </c>
      <c r="B66" t="s">
        <v>497</v>
      </c>
      <c r="C66" t="str">
        <f t="shared" si="0"/>
        <v>INSERT INTO CCD_TGT_SPP_ESA (TGT_SPP_ESA_NAME, FINSS_ID) VALUES ('steelhead trout - Southern California', 785);</v>
      </c>
    </row>
    <row r="67" spans="1:3" x14ac:dyDescent="0.25">
      <c r="A67">
        <v>797</v>
      </c>
      <c r="B67" t="s">
        <v>498</v>
      </c>
      <c r="C67" t="str">
        <f t="shared" ref="C67:C74" si="1">CONCATENATE("INSERT INTO CCD_TGT_SPP_ESA (TGT_SPP_ESA_NAME, FINSS_ID) VALUES ('", SUBSTITUTE(B67, "'", "''"), "', ", IF(ISBLANK(A67), "NULL", A67), ");")</f>
        <v>INSERT INTO CCD_TGT_SPP_ESA (TGT_SPP_ESA_NAME, FINSS_ID) VALUES ('steelhead trout - Upper Columbia River', 797);</v>
      </c>
    </row>
    <row r="68" spans="1:3" x14ac:dyDescent="0.25">
      <c r="A68">
        <v>786</v>
      </c>
      <c r="B68" t="s">
        <v>499</v>
      </c>
      <c r="C68" t="str">
        <f t="shared" si="1"/>
        <v>INSERT INTO CCD_TGT_SPP_ESA (TGT_SPP_ESA_NAME, FINSS_ID) VALUES ('steelhead trout - Upper Willamette River', 786);</v>
      </c>
    </row>
    <row r="69" spans="1:3" x14ac:dyDescent="0.25">
      <c r="A69">
        <v>563</v>
      </c>
      <c r="B69" t="s">
        <v>500</v>
      </c>
      <c r="C69" t="str">
        <f t="shared" si="1"/>
        <v>INSERT INTO CCD_TGT_SPP_ESA (TGT_SPP_ESA_NAME, FINSS_ID) VALUES ('Steller Sea Lion', 563);</v>
      </c>
    </row>
    <row r="70" spans="1:3" x14ac:dyDescent="0.25">
      <c r="A70">
        <v>730</v>
      </c>
      <c r="B70" t="s">
        <v>501</v>
      </c>
      <c r="C70" t="str">
        <f t="shared" si="1"/>
        <v>INSERT INTO CCD_TGT_SPP_ESA (TGT_SPP_ESA_NAME, FINSS_ID) VALUES ('Steller Sea Lion - Eastern', 730);</v>
      </c>
    </row>
    <row r="71" spans="1:3" x14ac:dyDescent="0.25">
      <c r="A71">
        <v>655</v>
      </c>
      <c r="B71" t="s">
        <v>502</v>
      </c>
      <c r="C71" t="str">
        <f t="shared" si="1"/>
        <v>INSERT INTO CCD_TGT_SPP_ESA (TGT_SPP_ESA_NAME, FINSS_ID) VALUES ('Steller Sea Lion - Western', 655);</v>
      </c>
    </row>
    <row r="72" spans="1:3" x14ac:dyDescent="0.25">
      <c r="A72">
        <v>761</v>
      </c>
      <c r="B72" t="s">
        <v>503</v>
      </c>
      <c r="C72" t="str">
        <f t="shared" si="1"/>
        <v>INSERT INTO CCD_TGT_SPP_ESA (TGT_SPP_ESA_NAME, FINSS_ID) VALUES ('totoaba', 761);</v>
      </c>
    </row>
    <row r="73" spans="1:3" x14ac:dyDescent="0.25">
      <c r="A73">
        <v>737</v>
      </c>
      <c r="B73" t="s">
        <v>504</v>
      </c>
      <c r="C73" t="str">
        <f t="shared" si="1"/>
        <v>INSERT INTO CCD_TGT_SPP_ESA (TGT_SPP_ESA_NAME, FINSS_ID) VALUES ('white abalone', 737);</v>
      </c>
    </row>
    <row r="74" spans="1:3" x14ac:dyDescent="0.25">
      <c r="B74" t="s">
        <v>1832</v>
      </c>
      <c r="C74" t="str">
        <f t="shared" si="1"/>
        <v>INSERT INTO CCD_TGT_SPP_ESA (TGT_SPP_ESA_NAME, FINSS_ID) VALUES ('green turtle - all other areas except Florida &amp; Mexico''s Pacific coast breeding colonies', NULL);</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sqref="A1:B19"/>
    </sheetView>
  </sheetViews>
  <sheetFormatPr defaultRowHeight="15" x14ac:dyDescent="0.25"/>
  <sheetData>
    <row r="1" spans="1:2" x14ac:dyDescent="0.25">
      <c r="A1" t="s">
        <v>431</v>
      </c>
      <c r="B1" t="s">
        <v>432</v>
      </c>
    </row>
    <row r="2" spans="1:2" x14ac:dyDescent="0.25">
      <c r="A2">
        <v>2021</v>
      </c>
      <c r="B2">
        <v>2021</v>
      </c>
    </row>
    <row r="3" spans="1:2" x14ac:dyDescent="0.25">
      <c r="A3">
        <v>2020</v>
      </c>
      <c r="B3">
        <v>2020</v>
      </c>
    </row>
    <row r="4" spans="1:2" x14ac:dyDescent="0.25">
      <c r="A4">
        <v>2019</v>
      </c>
      <c r="B4">
        <v>2019</v>
      </c>
    </row>
    <row r="5" spans="1:2" x14ac:dyDescent="0.25">
      <c r="A5">
        <v>2018</v>
      </c>
      <c r="B5">
        <v>2018</v>
      </c>
    </row>
    <row r="6" spans="1:2" x14ac:dyDescent="0.25">
      <c r="A6">
        <v>2017</v>
      </c>
      <c r="B6">
        <v>2017</v>
      </c>
    </row>
    <row r="7" spans="1:2" x14ac:dyDescent="0.25">
      <c r="A7">
        <v>2016</v>
      </c>
      <c r="B7">
        <v>2016</v>
      </c>
    </row>
    <row r="8" spans="1:2" x14ac:dyDescent="0.25">
      <c r="A8">
        <v>2015</v>
      </c>
      <c r="B8">
        <v>2015</v>
      </c>
    </row>
    <row r="9" spans="1:2" x14ac:dyDescent="0.25">
      <c r="A9">
        <v>2014</v>
      </c>
      <c r="B9">
        <v>2014</v>
      </c>
    </row>
    <row r="10" spans="1:2" x14ac:dyDescent="0.25">
      <c r="A10">
        <v>2013</v>
      </c>
      <c r="B10">
        <v>2013</v>
      </c>
    </row>
    <row r="11" spans="1:2" x14ac:dyDescent="0.25">
      <c r="A11">
        <v>2012</v>
      </c>
      <c r="B11">
        <v>2012</v>
      </c>
    </row>
    <row r="12" spans="1:2" x14ac:dyDescent="0.25">
      <c r="A12">
        <v>2011</v>
      </c>
      <c r="B12">
        <v>2011</v>
      </c>
    </row>
    <row r="13" spans="1:2" x14ac:dyDescent="0.25">
      <c r="A13">
        <v>2010</v>
      </c>
      <c r="B13">
        <v>2010</v>
      </c>
    </row>
    <row r="14" spans="1:2" x14ac:dyDescent="0.25">
      <c r="A14">
        <v>2009</v>
      </c>
      <c r="B14">
        <v>2009</v>
      </c>
    </row>
    <row r="15" spans="1:2" x14ac:dyDescent="0.25">
      <c r="A15">
        <v>2008</v>
      </c>
      <c r="B15">
        <v>2008</v>
      </c>
    </row>
    <row r="16" spans="1:2" x14ac:dyDescent="0.25">
      <c r="A16">
        <v>2007</v>
      </c>
      <c r="B16">
        <v>2007</v>
      </c>
    </row>
    <row r="17" spans="1:2" x14ac:dyDescent="0.25">
      <c r="A17">
        <v>2006</v>
      </c>
      <c r="B17">
        <v>2006</v>
      </c>
    </row>
    <row r="18" spans="1:2" x14ac:dyDescent="0.25">
      <c r="A18">
        <v>2005</v>
      </c>
      <c r="B18">
        <v>2005</v>
      </c>
    </row>
    <row r="19" spans="1:2" x14ac:dyDescent="0.25">
      <c r="A19">
        <v>2004</v>
      </c>
      <c r="B19">
        <v>2004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5" x14ac:dyDescent="0.25"/>
  <sheetData>
    <row r="1" spans="1:2" x14ac:dyDescent="0.25">
      <c r="A1" t="s">
        <v>431</v>
      </c>
      <c r="B1" t="s">
        <v>432</v>
      </c>
    </row>
    <row r="2" spans="1:2" x14ac:dyDescent="0.25">
      <c r="A2">
        <v>0</v>
      </c>
      <c r="B2" t="s">
        <v>1043</v>
      </c>
    </row>
    <row r="3" spans="1:2" x14ac:dyDescent="0.25">
      <c r="A3">
        <v>1</v>
      </c>
      <c r="B3" t="s">
        <v>1044</v>
      </c>
    </row>
    <row r="4" spans="1:2" x14ac:dyDescent="0.25">
      <c r="A4">
        <v>2</v>
      </c>
      <c r="B4" t="s">
        <v>1045</v>
      </c>
    </row>
    <row r="5" spans="1:2" x14ac:dyDescent="0.25">
      <c r="A5">
        <v>3</v>
      </c>
      <c r="B5" t="s">
        <v>1046</v>
      </c>
    </row>
    <row r="6" spans="1:2" x14ac:dyDescent="0.25">
      <c r="A6">
        <v>4</v>
      </c>
      <c r="B6" t="s">
        <v>1047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4"/>
  <sheetViews>
    <sheetView topLeftCell="A127" workbookViewId="0">
      <selection activeCell="C2" sqref="C2:C164"/>
    </sheetView>
  </sheetViews>
  <sheetFormatPr defaultRowHeight="15" x14ac:dyDescent="0.25"/>
  <cols>
    <col min="2" max="2" width="87" bestFit="1" customWidth="1"/>
  </cols>
  <sheetData>
    <row r="1" spans="1:3" x14ac:dyDescent="0.25">
      <c r="A1" t="s">
        <v>431</v>
      </c>
      <c r="B1" t="s">
        <v>432</v>
      </c>
      <c r="C1" t="s">
        <v>1714</v>
      </c>
    </row>
    <row r="2" spans="1:3" x14ac:dyDescent="0.25">
      <c r="A2">
        <v>727</v>
      </c>
      <c r="B2" t="s">
        <v>837</v>
      </c>
      <c r="C2" t="str">
        <f>CONCATENATE("INSERT INTO CCD_TGT_SPP_MMPA (TGT_SPP_MMPA_NAME, FINSS_ID) VALUES ('", SUBSTITUTE(B2, "'", "''"), "', ", A2, ");")</f>
        <v>INSERT INTO CCD_TGT_SPP_MMPA (TGT_SPP_MMPA_NAME, FINSS_ID) VALUES ('Atlantic Spotted Dolphin - Northern Gulf of Mexico', 727);</v>
      </c>
    </row>
    <row r="3" spans="1:3" x14ac:dyDescent="0.25">
      <c r="A3">
        <v>652</v>
      </c>
      <c r="B3" t="s">
        <v>838</v>
      </c>
      <c r="C3" t="str">
        <f t="shared" ref="C3:C66" si="0">CONCATENATE("INSERT INTO CCD_TGT_SPP_MMPA (TGT_SPP_MMPA_NAME, FINSS_ID) VALUES ('", SUBSTITUTE(B3, "'", "''"), "', ", A3, ");")</f>
        <v>INSERT INTO CCD_TGT_SPP_MMPA (TGT_SPP_MMPA_NAME, FINSS_ID) VALUES ('Atlantic Spotted Dolphin - Western North Atlantic', 652);</v>
      </c>
    </row>
    <row r="4" spans="1:3" x14ac:dyDescent="0.25">
      <c r="A4">
        <v>658</v>
      </c>
      <c r="B4" t="s">
        <v>839</v>
      </c>
      <c r="C4" t="str">
        <f t="shared" si="0"/>
        <v>INSERT INTO CCD_TGT_SPP_MMPA (TGT_SPP_MMPA_NAME, FINSS_ID) VALUES ('Atlantic White-Sided Dolphin - Western North Atlantic', 658);</v>
      </c>
    </row>
    <row r="5" spans="1:3" x14ac:dyDescent="0.25">
      <c r="A5">
        <v>572</v>
      </c>
      <c r="B5" t="s">
        <v>840</v>
      </c>
      <c r="C5" t="str">
        <f t="shared" si="0"/>
        <v>INSERT INTO CCD_TGT_SPP_MMPA (TGT_SPP_MMPA_NAME, FINSS_ID) VALUES ('Baird''s Beaked Whale - Alaska', 572);</v>
      </c>
    </row>
    <row r="6" spans="1:3" x14ac:dyDescent="0.25">
      <c r="A6">
        <v>660</v>
      </c>
      <c r="B6" t="s">
        <v>841</v>
      </c>
      <c r="C6" t="str">
        <f t="shared" si="0"/>
        <v>INSERT INTO CCD_TGT_SPP_MMPA (TGT_SPP_MMPA_NAME, FINSS_ID) VALUES ('Baird''s Beaked Whale - California-Oregon-Washington', 660);</v>
      </c>
    </row>
    <row r="7" spans="1:3" x14ac:dyDescent="0.25">
      <c r="A7">
        <v>581</v>
      </c>
      <c r="B7" t="s">
        <v>842</v>
      </c>
      <c r="C7" t="str">
        <f t="shared" si="0"/>
        <v>INSERT INTO CCD_TGT_SPP_MMPA (TGT_SPP_MMPA_NAME, FINSS_ID) VALUES ('Bearded Seal - Alaska', 581);</v>
      </c>
    </row>
    <row r="8" spans="1:3" x14ac:dyDescent="0.25">
      <c r="A8">
        <v>669</v>
      </c>
      <c r="B8" t="s">
        <v>843</v>
      </c>
      <c r="C8" t="str">
        <f t="shared" si="0"/>
        <v>INSERT INTO CCD_TGT_SPP_MMPA (TGT_SPP_MMPA_NAME, FINSS_ID) VALUES ('Beluga Whale - Beaufort Sea', 669);</v>
      </c>
    </row>
    <row r="9" spans="1:3" x14ac:dyDescent="0.25">
      <c r="A9">
        <v>582</v>
      </c>
      <c r="B9" t="s">
        <v>844</v>
      </c>
      <c r="C9" t="str">
        <f t="shared" si="0"/>
        <v>INSERT INTO CCD_TGT_SPP_MMPA (TGT_SPP_MMPA_NAME, FINSS_ID) VALUES ('Beluga Whale - Bristol Bay', 582);</v>
      </c>
    </row>
    <row r="10" spans="1:3" x14ac:dyDescent="0.25">
      <c r="A10">
        <v>670</v>
      </c>
      <c r="B10" t="s">
        <v>435</v>
      </c>
      <c r="C10" t="str">
        <f t="shared" si="0"/>
        <v>INSERT INTO CCD_TGT_SPP_MMPA (TGT_SPP_MMPA_NAME, FINSS_ID) VALUES ('Beluga Whale - Cook Inlet', 670);</v>
      </c>
    </row>
    <row r="11" spans="1:3" x14ac:dyDescent="0.25">
      <c r="A11">
        <v>583</v>
      </c>
      <c r="B11" t="s">
        <v>845</v>
      </c>
      <c r="C11" t="str">
        <f t="shared" si="0"/>
        <v>INSERT INTO CCD_TGT_SPP_MMPA (TGT_SPP_MMPA_NAME, FINSS_ID) VALUES ('Beluga Whale - Eastern Bering Sea', 583);</v>
      </c>
    </row>
    <row r="12" spans="1:3" x14ac:dyDescent="0.25">
      <c r="A12">
        <v>671</v>
      </c>
      <c r="B12" t="s">
        <v>846</v>
      </c>
      <c r="C12" t="str">
        <f t="shared" si="0"/>
        <v>INSERT INTO CCD_TGT_SPP_MMPA (TGT_SPP_MMPA_NAME, FINSS_ID) VALUES ('Beluga Whale - Eastern Chukchi Sea', 671);</v>
      </c>
    </row>
    <row r="13" spans="1:3" x14ac:dyDescent="0.25">
      <c r="A13">
        <v>573</v>
      </c>
      <c r="B13" t="s">
        <v>847</v>
      </c>
      <c r="C13" t="str">
        <f t="shared" si="0"/>
        <v>INSERT INTO CCD_TGT_SPP_MMPA (TGT_SPP_MMPA_NAME, FINSS_ID) VALUES ('Blainville''s Beaked Whale - Hawaii', 573);</v>
      </c>
    </row>
    <row r="14" spans="1:3" x14ac:dyDescent="0.25">
      <c r="A14">
        <v>661</v>
      </c>
      <c r="B14" t="s">
        <v>848</v>
      </c>
      <c r="C14" t="str">
        <f t="shared" si="0"/>
        <v>INSERT INTO CCD_TGT_SPP_MMPA (TGT_SPP_MMPA_NAME, FINSS_ID) VALUES ('Blainville''s Beaked Whale - Northern Gulf of Mexico', 661);</v>
      </c>
    </row>
    <row r="15" spans="1:3" x14ac:dyDescent="0.25">
      <c r="A15">
        <v>574</v>
      </c>
      <c r="B15" t="s">
        <v>849</v>
      </c>
      <c r="C15" t="str">
        <f t="shared" si="0"/>
        <v>INSERT INTO CCD_TGT_SPP_MMPA (TGT_SPP_MMPA_NAME, FINSS_ID) VALUES ('Blainville''s Beaked Whale - Western North Atlantic', 574);</v>
      </c>
    </row>
    <row r="16" spans="1:3" x14ac:dyDescent="0.25">
      <c r="A16">
        <v>584</v>
      </c>
      <c r="B16" t="s">
        <v>850</v>
      </c>
      <c r="C16" t="str">
        <f t="shared" si="0"/>
        <v>INSERT INTO CCD_TGT_SPP_MMPA (TGT_SPP_MMPA_NAME, FINSS_ID) VALUES ('Blue whale - Eastern North Pacific, formerly California/Mexico', 584);</v>
      </c>
    </row>
    <row r="17" spans="1:3" x14ac:dyDescent="0.25">
      <c r="A17">
        <v>672</v>
      </c>
      <c r="B17" t="s">
        <v>851</v>
      </c>
      <c r="C17" t="str">
        <f t="shared" si="0"/>
        <v>INSERT INTO CCD_TGT_SPP_MMPA (TGT_SPP_MMPA_NAME, FINSS_ID) VALUES ('Blue whale - Western North Pacific, formerly Hawaii', 672);</v>
      </c>
    </row>
    <row r="18" spans="1:3" x14ac:dyDescent="0.25">
      <c r="A18">
        <v>585</v>
      </c>
      <c r="B18" t="s">
        <v>852</v>
      </c>
      <c r="C18" t="str">
        <f t="shared" si="0"/>
        <v>INSERT INTO CCD_TGT_SPP_MMPA (TGT_SPP_MMPA_NAME, FINSS_ID) VALUES ('Bottlenose Dolphin - California Coastal', 585);</v>
      </c>
    </row>
    <row r="19" spans="1:3" x14ac:dyDescent="0.25">
      <c r="A19">
        <v>673</v>
      </c>
      <c r="B19" t="s">
        <v>853</v>
      </c>
      <c r="C19" t="str">
        <f t="shared" si="0"/>
        <v>INSERT INTO CCD_TGT_SPP_MMPA (TGT_SPP_MMPA_NAME, FINSS_ID) VALUES ('Bottlenose Dolphin - California-Oregon-Washington Offshore', 673);</v>
      </c>
    </row>
    <row r="20" spans="1:3" x14ac:dyDescent="0.25">
      <c r="A20">
        <v>586</v>
      </c>
      <c r="B20" t="s">
        <v>854</v>
      </c>
      <c r="C20" t="str">
        <f t="shared" si="0"/>
        <v>INSERT INTO CCD_TGT_SPP_MMPA (TGT_SPP_MMPA_NAME, FINSS_ID) VALUES ('Bottlenose Dolphin - Eastern Gulf of Mexico Coastal', 586);</v>
      </c>
    </row>
    <row r="21" spans="1:3" x14ac:dyDescent="0.25">
      <c r="A21">
        <v>674</v>
      </c>
      <c r="B21" t="s">
        <v>855</v>
      </c>
      <c r="C21" t="str">
        <f t="shared" si="0"/>
        <v>INSERT INTO CCD_TGT_SPP_MMPA (TGT_SPP_MMPA_NAME, FINSS_ID) VALUES ('Bottlenose Dolphin - Gulf of Mexico Bay Sound and Estuarine', 674);</v>
      </c>
    </row>
    <row r="22" spans="1:3" x14ac:dyDescent="0.25">
      <c r="A22">
        <v>587</v>
      </c>
      <c r="B22" t="s">
        <v>856</v>
      </c>
      <c r="C22" t="str">
        <f t="shared" si="0"/>
        <v>INSERT INTO CCD_TGT_SPP_MMPA (TGT_SPP_MMPA_NAME, FINSS_ID) VALUES ('Bottlenose Dolphin - Gulf of Mexico Continental Shelf and Slope', 587);</v>
      </c>
    </row>
    <row r="23" spans="1:3" x14ac:dyDescent="0.25">
      <c r="A23">
        <v>588</v>
      </c>
      <c r="B23" t="s">
        <v>857</v>
      </c>
      <c r="C23" t="str">
        <f t="shared" si="0"/>
        <v>INSERT INTO CCD_TGT_SPP_MMPA (TGT_SPP_MMPA_NAME, FINSS_ID) VALUES ('Bottlenose Dolphin - Hawaii', 588);</v>
      </c>
    </row>
    <row r="24" spans="1:3" x14ac:dyDescent="0.25">
      <c r="A24">
        <v>675</v>
      </c>
      <c r="B24" t="s">
        <v>858</v>
      </c>
      <c r="C24" t="str">
        <f t="shared" si="0"/>
        <v>INSERT INTO CCD_TGT_SPP_MMPA (TGT_SPP_MMPA_NAME, FINSS_ID) VALUES ('Bottlenose Dolphin - Northern Gulf of Mexico Coastal', 675);</v>
      </c>
    </row>
    <row r="25" spans="1:3" x14ac:dyDescent="0.25">
      <c r="A25">
        <v>589</v>
      </c>
      <c r="B25" t="s">
        <v>859</v>
      </c>
      <c r="C25" t="str">
        <f t="shared" si="0"/>
        <v>INSERT INTO CCD_TGT_SPP_MMPA (TGT_SPP_MMPA_NAME, FINSS_ID) VALUES ('Bottlenose Dolphin - Northern Gulf of Mexico Oceanic Stock, formerly Outer Continental Shelf', 589);</v>
      </c>
    </row>
    <row r="26" spans="1:3" x14ac:dyDescent="0.25">
      <c r="A26">
        <v>676</v>
      </c>
      <c r="B26" t="s">
        <v>860</v>
      </c>
      <c r="C26" t="str">
        <f t="shared" si="0"/>
        <v>INSERT INTO CCD_TGT_SPP_MMPA (TGT_SPP_MMPA_NAME, FINSS_ID) VALUES ('Bottlenose Dolphin - Western Gulf of Mexico Coastal', 676);</v>
      </c>
    </row>
    <row r="27" spans="1:3" x14ac:dyDescent="0.25">
      <c r="A27">
        <v>590</v>
      </c>
      <c r="B27" t="s">
        <v>861</v>
      </c>
      <c r="C27" t="str">
        <f t="shared" si="0"/>
        <v>INSERT INTO CCD_TGT_SPP_MMPA (TGT_SPP_MMPA_NAME, FINSS_ID) VALUES ('Bottlenose Dolphin - Western North Atlantic Coastal', 590);</v>
      </c>
    </row>
    <row r="28" spans="1:3" x14ac:dyDescent="0.25">
      <c r="A28">
        <v>677</v>
      </c>
      <c r="B28" t="s">
        <v>862</v>
      </c>
      <c r="C28" t="str">
        <f t="shared" si="0"/>
        <v>INSERT INTO CCD_TGT_SPP_MMPA (TGT_SPP_MMPA_NAME, FINSS_ID) VALUES ('Bottlenose Dolphin - Western North Atlantic Offshore', 677);</v>
      </c>
    </row>
    <row r="29" spans="1:3" x14ac:dyDescent="0.25">
      <c r="A29">
        <v>591</v>
      </c>
      <c r="B29" t="s">
        <v>863</v>
      </c>
      <c r="C29" t="str">
        <f t="shared" si="0"/>
        <v>INSERT INTO CCD_TGT_SPP_MMPA (TGT_SPP_MMPA_NAME, FINSS_ID) VALUES ('Bowhead Whale - Western Arctic', 591);</v>
      </c>
    </row>
    <row r="30" spans="1:3" x14ac:dyDescent="0.25">
      <c r="A30">
        <v>678</v>
      </c>
      <c r="B30" t="s">
        <v>864</v>
      </c>
      <c r="C30" t="str">
        <f t="shared" si="0"/>
        <v>INSERT INTO CCD_TGT_SPP_MMPA (TGT_SPP_MMPA_NAME, FINSS_ID) VALUES ('Bryde''s Whale - Eastern Tropical Pacific', 678);</v>
      </c>
    </row>
    <row r="31" spans="1:3" x14ac:dyDescent="0.25">
      <c r="A31">
        <v>592</v>
      </c>
      <c r="B31" t="s">
        <v>865</v>
      </c>
      <c r="C31" t="str">
        <f t="shared" si="0"/>
        <v>INSERT INTO CCD_TGT_SPP_MMPA (TGT_SPP_MMPA_NAME, FINSS_ID) VALUES ('Bryde''s Whale - Hawaii', 592);</v>
      </c>
    </row>
    <row r="32" spans="1:3" x14ac:dyDescent="0.25">
      <c r="A32">
        <v>679</v>
      </c>
      <c r="B32" t="s">
        <v>866</v>
      </c>
      <c r="C32" t="str">
        <f t="shared" si="0"/>
        <v>INSERT INTO CCD_TGT_SPP_MMPA (TGT_SPP_MMPA_NAME, FINSS_ID) VALUES ('Bryde''s Whale - Northern Gulf of Mexico', 679);</v>
      </c>
    </row>
    <row r="33" spans="1:3" x14ac:dyDescent="0.25">
      <c r="A33">
        <v>593</v>
      </c>
      <c r="B33" t="s">
        <v>867</v>
      </c>
      <c r="C33" t="str">
        <f t="shared" si="0"/>
        <v>INSERT INTO CCD_TGT_SPP_MMPA (TGT_SPP_MMPA_NAME, FINSS_ID) VALUES ('California Sea Lion - U.S.', 593);</v>
      </c>
    </row>
    <row r="34" spans="1:3" x14ac:dyDescent="0.25">
      <c r="A34">
        <v>680</v>
      </c>
      <c r="B34" t="s">
        <v>868</v>
      </c>
      <c r="C34" t="str">
        <f t="shared" si="0"/>
        <v>INSERT INTO CCD_TGT_SPP_MMPA (TGT_SPP_MMPA_NAME, FINSS_ID) VALUES ('Clymene Dolphin - Northern Gulf of Mexico', 680);</v>
      </c>
    </row>
    <row r="35" spans="1:3" x14ac:dyDescent="0.25">
      <c r="A35">
        <v>594</v>
      </c>
      <c r="B35" t="s">
        <v>869</v>
      </c>
      <c r="C35" t="str">
        <f t="shared" si="0"/>
        <v>INSERT INTO CCD_TGT_SPP_MMPA (TGT_SPP_MMPA_NAME, FINSS_ID) VALUES ('Clymene Dolphin - Western North Atlantic', 594);</v>
      </c>
    </row>
    <row r="36" spans="1:3" x14ac:dyDescent="0.25">
      <c r="A36">
        <v>681</v>
      </c>
      <c r="B36" t="s">
        <v>870</v>
      </c>
      <c r="C36" t="str">
        <f t="shared" si="0"/>
        <v>INSERT INTO CCD_TGT_SPP_MMPA (TGT_SPP_MMPA_NAME, FINSS_ID) VALUES ('Common Dolphin - Western North Atlantic', 681);</v>
      </c>
    </row>
    <row r="37" spans="1:3" x14ac:dyDescent="0.25">
      <c r="A37">
        <v>662</v>
      </c>
      <c r="B37" t="s">
        <v>871</v>
      </c>
      <c r="C37" t="str">
        <f t="shared" si="0"/>
        <v>INSERT INTO CCD_TGT_SPP_MMPA (TGT_SPP_MMPA_NAME, FINSS_ID) VALUES ('Cuvier''s Beaked Whale - Alaska', 662);</v>
      </c>
    </row>
    <row r="38" spans="1:3" x14ac:dyDescent="0.25">
      <c r="A38">
        <v>575</v>
      </c>
      <c r="B38" t="s">
        <v>872</v>
      </c>
      <c r="C38" t="str">
        <f t="shared" si="0"/>
        <v>INSERT INTO CCD_TGT_SPP_MMPA (TGT_SPP_MMPA_NAME, FINSS_ID) VALUES ('Cuvier''s Beaked Whale - California-Oregon-Washington', 575);</v>
      </c>
    </row>
    <row r="39" spans="1:3" x14ac:dyDescent="0.25">
      <c r="A39">
        <v>663</v>
      </c>
      <c r="B39" t="s">
        <v>873</v>
      </c>
      <c r="C39" t="str">
        <f t="shared" si="0"/>
        <v>INSERT INTO CCD_TGT_SPP_MMPA (TGT_SPP_MMPA_NAME, FINSS_ID) VALUES ('Cuvier''s Beaked Whale - Hawaii', 663);</v>
      </c>
    </row>
    <row r="40" spans="1:3" x14ac:dyDescent="0.25">
      <c r="A40">
        <v>576</v>
      </c>
      <c r="B40" t="s">
        <v>874</v>
      </c>
      <c r="C40" t="str">
        <f t="shared" si="0"/>
        <v>INSERT INTO CCD_TGT_SPP_MMPA (TGT_SPP_MMPA_NAME, FINSS_ID) VALUES ('Cuvier''s Beaked Whale - Northern Gulf of Mexico', 576);</v>
      </c>
    </row>
    <row r="41" spans="1:3" x14ac:dyDescent="0.25">
      <c r="A41">
        <v>664</v>
      </c>
      <c r="B41" t="s">
        <v>875</v>
      </c>
      <c r="C41" t="str">
        <f t="shared" si="0"/>
        <v>INSERT INTO CCD_TGT_SPP_MMPA (TGT_SPP_MMPA_NAME, FINSS_ID) VALUES ('Cuvier''s Beaked Whale - Western North Atlantic', 664);</v>
      </c>
    </row>
    <row r="42" spans="1:3" x14ac:dyDescent="0.25">
      <c r="A42">
        <v>596</v>
      </c>
      <c r="B42" t="s">
        <v>876</v>
      </c>
      <c r="C42" t="str">
        <f t="shared" si="0"/>
        <v>INSERT INTO CCD_TGT_SPP_MMPA (TGT_SPP_MMPA_NAME, FINSS_ID) VALUES ('Dall''s Porpoise - Alaska', 596);</v>
      </c>
    </row>
    <row r="43" spans="1:3" x14ac:dyDescent="0.25">
      <c r="A43">
        <v>683</v>
      </c>
      <c r="B43" t="s">
        <v>877</v>
      </c>
      <c r="C43" t="str">
        <f t="shared" si="0"/>
        <v>INSERT INTO CCD_TGT_SPP_MMPA (TGT_SPP_MMPA_NAME, FINSS_ID) VALUES ('Dall''s Porpoise - California-Oregon-Washington', 683);</v>
      </c>
    </row>
    <row r="44" spans="1:3" x14ac:dyDescent="0.25">
      <c r="A44">
        <v>597</v>
      </c>
      <c r="B44" t="s">
        <v>878</v>
      </c>
      <c r="C44" t="str">
        <f t="shared" si="0"/>
        <v>INSERT INTO CCD_TGT_SPP_MMPA (TGT_SPP_MMPA_NAME, FINSS_ID) VALUES ('Dwarf Sperm Whale - California-Oregon-Washington', 597);</v>
      </c>
    </row>
    <row r="45" spans="1:3" x14ac:dyDescent="0.25">
      <c r="A45">
        <v>684</v>
      </c>
      <c r="B45" t="s">
        <v>879</v>
      </c>
      <c r="C45" t="str">
        <f t="shared" si="0"/>
        <v>INSERT INTO CCD_TGT_SPP_MMPA (TGT_SPP_MMPA_NAME, FINSS_ID) VALUES ('Dwarf Sperm Whale - Hawaii', 684);</v>
      </c>
    </row>
    <row r="46" spans="1:3" x14ac:dyDescent="0.25">
      <c r="A46">
        <v>598</v>
      </c>
      <c r="B46" t="s">
        <v>880</v>
      </c>
      <c r="C46" t="str">
        <f t="shared" si="0"/>
        <v>INSERT INTO CCD_TGT_SPP_MMPA (TGT_SPP_MMPA_NAME, FINSS_ID) VALUES ('Dwarf Sperm Whale - Northern Gulf of Mexico', 598);</v>
      </c>
    </row>
    <row r="47" spans="1:3" x14ac:dyDescent="0.25">
      <c r="A47">
        <v>685</v>
      </c>
      <c r="B47" t="s">
        <v>881</v>
      </c>
      <c r="C47" t="str">
        <f t="shared" si="0"/>
        <v>INSERT INTO CCD_TGT_SPP_MMPA (TGT_SPP_MMPA_NAME, FINSS_ID) VALUES ('Dwarf Sperm Whale - Western North Atlantic', 685);</v>
      </c>
    </row>
    <row r="48" spans="1:3" x14ac:dyDescent="0.25">
      <c r="A48">
        <v>599</v>
      </c>
      <c r="B48" t="s">
        <v>882</v>
      </c>
      <c r="C48" t="str">
        <f t="shared" si="0"/>
        <v>INSERT INTO CCD_TGT_SPP_MMPA (TGT_SPP_MMPA_NAME, FINSS_ID) VALUES ('False Killer Whale - Hawaii', 599);</v>
      </c>
    </row>
    <row r="49" spans="1:3" x14ac:dyDescent="0.25">
      <c r="A49">
        <v>686</v>
      </c>
      <c r="B49" t="s">
        <v>883</v>
      </c>
      <c r="C49" t="str">
        <f t="shared" si="0"/>
        <v>INSERT INTO CCD_TGT_SPP_MMPA (TGT_SPP_MMPA_NAME, FINSS_ID) VALUES ('False Killer Whale - Northern Gulf of Mexico', 686);</v>
      </c>
    </row>
    <row r="50" spans="1:3" x14ac:dyDescent="0.25">
      <c r="A50">
        <v>600</v>
      </c>
      <c r="B50" t="s">
        <v>884</v>
      </c>
      <c r="C50" t="str">
        <f t="shared" si="0"/>
        <v>INSERT INTO CCD_TGT_SPP_MMPA (TGT_SPP_MMPA_NAME, FINSS_ID) VALUES ('Fin Whale - California-Oregon-Washington', 600);</v>
      </c>
    </row>
    <row r="51" spans="1:3" x14ac:dyDescent="0.25">
      <c r="A51">
        <v>687</v>
      </c>
      <c r="B51" t="s">
        <v>885</v>
      </c>
      <c r="C51" t="str">
        <f t="shared" si="0"/>
        <v>INSERT INTO CCD_TGT_SPP_MMPA (TGT_SPP_MMPA_NAME, FINSS_ID) VALUES ('Fin Whale - Hawaii', 687);</v>
      </c>
    </row>
    <row r="52" spans="1:3" x14ac:dyDescent="0.25">
      <c r="A52">
        <v>688</v>
      </c>
      <c r="B52" t="s">
        <v>886</v>
      </c>
      <c r="C52" t="str">
        <f t="shared" si="0"/>
        <v>INSERT INTO CCD_TGT_SPP_MMPA (TGT_SPP_MMPA_NAME, FINSS_ID) VALUES ('Fin Whale - Northeast Pacific', 688);</v>
      </c>
    </row>
    <row r="53" spans="1:3" x14ac:dyDescent="0.25">
      <c r="A53">
        <v>601</v>
      </c>
      <c r="B53" t="s">
        <v>887</v>
      </c>
      <c r="C53" t="str">
        <f t="shared" si="0"/>
        <v>INSERT INTO CCD_TGT_SPP_MMPA (TGT_SPP_MMPA_NAME, FINSS_ID) VALUES ('Fin Whale - Western North Atlantic', 601);</v>
      </c>
    </row>
    <row r="54" spans="1:3" x14ac:dyDescent="0.25">
      <c r="A54">
        <v>689</v>
      </c>
      <c r="B54" t="s">
        <v>888</v>
      </c>
      <c r="C54" t="str">
        <f t="shared" si="0"/>
        <v>INSERT INTO CCD_TGT_SPP_MMPA (TGT_SPP_MMPA_NAME, FINSS_ID) VALUES ('Fraser''s Dolphin - Hawaii', 689);</v>
      </c>
    </row>
    <row r="55" spans="1:3" x14ac:dyDescent="0.25">
      <c r="A55">
        <v>602</v>
      </c>
      <c r="B55" t="s">
        <v>889</v>
      </c>
      <c r="C55" t="str">
        <f t="shared" si="0"/>
        <v>INSERT INTO CCD_TGT_SPP_MMPA (TGT_SPP_MMPA_NAME, FINSS_ID) VALUES ('Fraser''s Dolphin - Northern Gulf of Mexico', 602);</v>
      </c>
    </row>
    <row r="56" spans="1:3" x14ac:dyDescent="0.25">
      <c r="A56">
        <v>690</v>
      </c>
      <c r="B56" t="s">
        <v>890</v>
      </c>
      <c r="C56" t="str">
        <f t="shared" si="0"/>
        <v>INSERT INTO CCD_TGT_SPP_MMPA (TGT_SPP_MMPA_NAME, FINSS_ID) VALUES ('Fraser''s Dolphin - Western North Atlantic', 690);</v>
      </c>
    </row>
    <row r="57" spans="1:3" x14ac:dyDescent="0.25">
      <c r="A57">
        <v>577</v>
      </c>
      <c r="B57" t="s">
        <v>891</v>
      </c>
      <c r="C57" t="str">
        <f t="shared" si="0"/>
        <v>INSERT INTO CCD_TGT_SPP_MMPA (TGT_SPP_MMPA_NAME, FINSS_ID) VALUES ('Gervais'' Beaked Whale - Northern Gulf of Mexico', 577);</v>
      </c>
    </row>
    <row r="58" spans="1:3" x14ac:dyDescent="0.25">
      <c r="A58">
        <v>665</v>
      </c>
      <c r="B58" t="s">
        <v>892</v>
      </c>
      <c r="C58" t="str">
        <f t="shared" si="0"/>
        <v>INSERT INTO CCD_TGT_SPP_MMPA (TGT_SPP_MMPA_NAME, FINSS_ID) VALUES ('Gervais'' Beaked Whale - Western North Atlantic', 665);</v>
      </c>
    </row>
    <row r="59" spans="1:3" x14ac:dyDescent="0.25">
      <c r="A59">
        <v>603</v>
      </c>
      <c r="B59" t="s">
        <v>893</v>
      </c>
      <c r="C59" t="str">
        <f t="shared" si="0"/>
        <v>INSERT INTO CCD_TGT_SPP_MMPA (TGT_SPP_MMPA_NAME, FINSS_ID) VALUES ('Gray Seal - Western North Atlantic', 603);</v>
      </c>
    </row>
    <row r="60" spans="1:3" x14ac:dyDescent="0.25">
      <c r="A60">
        <v>691</v>
      </c>
      <c r="B60" t="s">
        <v>458</v>
      </c>
      <c r="C60" t="str">
        <f t="shared" si="0"/>
        <v>INSERT INTO CCD_TGT_SPP_MMPA (TGT_SPP_MMPA_NAME, FINSS_ID) VALUES ('Gray Whale - Eastern North Pacific', 691);</v>
      </c>
    </row>
    <row r="61" spans="1:3" x14ac:dyDescent="0.25">
      <c r="A61">
        <v>604</v>
      </c>
      <c r="B61" t="s">
        <v>894</v>
      </c>
      <c r="C61" t="str">
        <f t="shared" si="0"/>
        <v>INSERT INTO CCD_TGT_SPP_MMPA (TGT_SPP_MMPA_NAME, FINSS_ID) VALUES ('Guadalupe Fur Seal - Mexico', 604);</v>
      </c>
    </row>
    <row r="62" spans="1:3" x14ac:dyDescent="0.25">
      <c r="A62">
        <v>692</v>
      </c>
      <c r="B62" t="s">
        <v>895</v>
      </c>
      <c r="C62" t="str">
        <f t="shared" si="0"/>
        <v>INSERT INTO CCD_TGT_SPP_MMPA (TGT_SPP_MMPA_NAME, FINSS_ID) VALUES ('Harbor Porpoise - Bering Sea', 692);</v>
      </c>
    </row>
    <row r="63" spans="1:3" x14ac:dyDescent="0.25">
      <c r="A63">
        <v>605</v>
      </c>
      <c r="B63" t="s">
        <v>896</v>
      </c>
      <c r="C63" t="str">
        <f t="shared" si="0"/>
        <v>INSERT INTO CCD_TGT_SPP_MMPA (TGT_SPP_MMPA_NAME, FINSS_ID) VALUES ('Harbor Porpoise - Central California (split into Monterey Bay stock and Morro Bay stock in 2002)', 605);</v>
      </c>
    </row>
    <row r="64" spans="1:3" x14ac:dyDescent="0.25">
      <c r="A64">
        <v>693</v>
      </c>
      <c r="B64" t="s">
        <v>897</v>
      </c>
      <c r="C64" t="str">
        <f t="shared" si="0"/>
        <v>INSERT INTO CCD_TGT_SPP_MMPA (TGT_SPP_MMPA_NAME, FINSS_ID) VALUES ('Harbor Porpoise - Gulf of Alaska', 693);</v>
      </c>
    </row>
    <row r="65" spans="1:3" x14ac:dyDescent="0.25">
      <c r="A65">
        <v>606</v>
      </c>
      <c r="B65" t="s">
        <v>898</v>
      </c>
      <c r="C65" t="str">
        <f t="shared" si="0"/>
        <v>INSERT INTO CCD_TGT_SPP_MMPA (TGT_SPP_MMPA_NAME, FINSS_ID) VALUES ('Harbor Porpoise - Gulf of Maine-Bay of Fundy', 606);</v>
      </c>
    </row>
    <row r="66" spans="1:3" x14ac:dyDescent="0.25">
      <c r="A66">
        <v>694</v>
      </c>
      <c r="B66" t="s">
        <v>899</v>
      </c>
      <c r="C66" t="str">
        <f t="shared" si="0"/>
        <v>INSERT INTO CCD_TGT_SPP_MMPA (TGT_SPP_MMPA_NAME, FINSS_ID) VALUES ('Harbor Porpoise - Inland WA', 694);</v>
      </c>
    </row>
    <row r="67" spans="1:3" x14ac:dyDescent="0.25">
      <c r="A67">
        <v>695</v>
      </c>
      <c r="B67" t="s">
        <v>900</v>
      </c>
      <c r="C67" t="str">
        <f t="shared" ref="C67:C130" si="1">CONCATENATE("INSERT INTO CCD_TGT_SPP_MMPA (TGT_SPP_MMPA_NAME, FINSS_ID) VALUES ('", SUBSTITUTE(B67, "'", "''"), "', ", A67, ");")</f>
        <v>INSERT INTO CCD_TGT_SPP_MMPA (TGT_SPP_MMPA_NAME, FINSS_ID) VALUES ('Harbor Porpoise - Monterey Bay', 695);</v>
      </c>
    </row>
    <row r="68" spans="1:3" x14ac:dyDescent="0.25">
      <c r="A68">
        <v>607</v>
      </c>
      <c r="B68" t="s">
        <v>901</v>
      </c>
      <c r="C68" t="str">
        <f t="shared" si="1"/>
        <v>INSERT INTO CCD_TGT_SPP_MMPA (TGT_SPP_MMPA_NAME, FINSS_ID) VALUES ('Harbor Porpoise - Morro Bay', 607);</v>
      </c>
    </row>
    <row r="69" spans="1:3" x14ac:dyDescent="0.25">
      <c r="A69">
        <v>696</v>
      </c>
      <c r="B69" t="s">
        <v>902</v>
      </c>
      <c r="C69" t="str">
        <f t="shared" si="1"/>
        <v>INSERT INTO CCD_TGT_SPP_MMPA (TGT_SPP_MMPA_NAME, FINSS_ID) VALUES ('Harbor Porpoise - Northern California-Southern Oregon, formerly Northern California', 696);</v>
      </c>
    </row>
    <row r="70" spans="1:3" x14ac:dyDescent="0.25">
      <c r="A70">
        <v>608</v>
      </c>
      <c r="B70" t="s">
        <v>903</v>
      </c>
      <c r="C70" t="str">
        <f t="shared" si="1"/>
        <v>INSERT INTO CCD_TGT_SPP_MMPA (TGT_SPP_MMPA_NAME, FINSS_ID) VALUES ('Harbor Porpoise - Oregon-Washington Coastal', 608);</v>
      </c>
    </row>
    <row r="71" spans="1:3" x14ac:dyDescent="0.25">
      <c r="A71">
        <v>609</v>
      </c>
      <c r="B71" t="s">
        <v>904</v>
      </c>
      <c r="C71" t="str">
        <f t="shared" si="1"/>
        <v>INSERT INTO CCD_TGT_SPP_MMPA (TGT_SPP_MMPA_NAME, FINSS_ID) VALUES ('Harbor Porpoise - San Francisco-Russian River', 609);</v>
      </c>
    </row>
    <row r="72" spans="1:3" x14ac:dyDescent="0.25">
      <c r="A72">
        <v>697</v>
      </c>
      <c r="B72" t="s">
        <v>905</v>
      </c>
      <c r="C72" t="str">
        <f t="shared" si="1"/>
        <v>INSERT INTO CCD_TGT_SPP_MMPA (TGT_SPP_MMPA_NAME, FINSS_ID) VALUES ('Harbor Porpoise - Southeast Alaska', 697);</v>
      </c>
    </row>
    <row r="73" spans="1:3" x14ac:dyDescent="0.25">
      <c r="A73">
        <v>610</v>
      </c>
      <c r="B73" t="s">
        <v>906</v>
      </c>
      <c r="C73" t="str">
        <f t="shared" si="1"/>
        <v>INSERT INTO CCD_TGT_SPP_MMPA (TGT_SPP_MMPA_NAME, FINSS_ID) VALUES ('Harbor Seal - Bering Sea', 610);</v>
      </c>
    </row>
    <row r="74" spans="1:3" x14ac:dyDescent="0.25">
      <c r="A74">
        <v>698</v>
      </c>
      <c r="B74" t="s">
        <v>907</v>
      </c>
      <c r="C74" t="str">
        <f t="shared" si="1"/>
        <v>INSERT INTO CCD_TGT_SPP_MMPA (TGT_SPP_MMPA_NAME, FINSS_ID) VALUES ('Harbor Seal - California', 698);</v>
      </c>
    </row>
    <row r="75" spans="1:3" x14ac:dyDescent="0.25">
      <c r="A75">
        <v>699</v>
      </c>
      <c r="B75" t="s">
        <v>908</v>
      </c>
      <c r="C75" t="str">
        <f t="shared" si="1"/>
        <v>INSERT INTO CCD_TGT_SPP_MMPA (TGT_SPP_MMPA_NAME, FINSS_ID) VALUES ('Harbor Seal - Gulf of Alaska', 699);</v>
      </c>
    </row>
    <row r="76" spans="1:3" x14ac:dyDescent="0.25">
      <c r="A76">
        <v>611</v>
      </c>
      <c r="B76" t="s">
        <v>909</v>
      </c>
      <c r="C76" t="str">
        <f t="shared" si="1"/>
        <v>INSERT INTO CCD_TGT_SPP_MMPA (TGT_SPP_MMPA_NAME, FINSS_ID) VALUES ('Harbor Seal - Oregon-Washington Coastal', 611);</v>
      </c>
    </row>
    <row r="77" spans="1:3" x14ac:dyDescent="0.25">
      <c r="A77">
        <v>700</v>
      </c>
      <c r="B77" t="s">
        <v>910</v>
      </c>
      <c r="C77" t="str">
        <f t="shared" si="1"/>
        <v>INSERT INTO CCD_TGT_SPP_MMPA (TGT_SPP_MMPA_NAME, FINSS_ID) VALUES ('Harbor Seal - Southeast Alaska', 700);</v>
      </c>
    </row>
    <row r="78" spans="1:3" x14ac:dyDescent="0.25">
      <c r="A78">
        <v>612</v>
      </c>
      <c r="B78" t="s">
        <v>911</v>
      </c>
      <c r="C78" t="str">
        <f t="shared" si="1"/>
        <v>INSERT INTO CCD_TGT_SPP_MMPA (TGT_SPP_MMPA_NAME, FINSS_ID) VALUES ('Harbor Seal - Washington Inland', 612);</v>
      </c>
    </row>
    <row r="79" spans="1:3" x14ac:dyDescent="0.25">
      <c r="A79">
        <v>701</v>
      </c>
      <c r="B79" t="s">
        <v>912</v>
      </c>
      <c r="C79" t="str">
        <f t="shared" si="1"/>
        <v>INSERT INTO CCD_TGT_SPP_MMPA (TGT_SPP_MMPA_NAME, FINSS_ID) VALUES ('Harbor Seal - Western North Atlantic', 701);</v>
      </c>
    </row>
    <row r="80" spans="1:3" x14ac:dyDescent="0.25">
      <c r="A80">
        <v>613</v>
      </c>
      <c r="B80" t="s">
        <v>913</v>
      </c>
      <c r="C80" t="str">
        <f t="shared" si="1"/>
        <v>INSERT INTO CCD_TGT_SPP_MMPA (TGT_SPP_MMPA_NAME, FINSS_ID) VALUES ('Harp Seal - Western North Atlantic', 613);</v>
      </c>
    </row>
    <row r="81" spans="1:3" x14ac:dyDescent="0.25">
      <c r="A81">
        <v>702</v>
      </c>
      <c r="B81" t="s">
        <v>914</v>
      </c>
      <c r="C81" t="str">
        <f t="shared" si="1"/>
        <v>INSERT INTO CCD_TGT_SPP_MMPA (TGT_SPP_MMPA_NAME, FINSS_ID) VALUES ('Hawaiian Monk Seal - Hawaii', 702);</v>
      </c>
    </row>
    <row r="82" spans="1:3" x14ac:dyDescent="0.25">
      <c r="A82">
        <v>614</v>
      </c>
      <c r="B82" t="s">
        <v>915</v>
      </c>
      <c r="C82" t="str">
        <f t="shared" si="1"/>
        <v>INSERT INTO CCD_TGT_SPP_MMPA (TGT_SPP_MMPA_NAME, FINSS_ID) VALUES ('Hooded Seal - Western North Atlantic', 614);</v>
      </c>
    </row>
    <row r="83" spans="1:3" x14ac:dyDescent="0.25">
      <c r="A83">
        <v>703</v>
      </c>
      <c r="B83" t="s">
        <v>916</v>
      </c>
      <c r="C83" t="str">
        <f t="shared" si="1"/>
        <v>INSERT INTO CCD_TGT_SPP_MMPA (TGT_SPP_MMPA_NAME, FINSS_ID) VALUES ('Humpback Whale - Central North Pacific', 703);</v>
      </c>
    </row>
    <row r="84" spans="1:3" x14ac:dyDescent="0.25">
      <c r="A84">
        <v>615</v>
      </c>
      <c r="B84" t="s">
        <v>917</v>
      </c>
      <c r="C84" t="str">
        <f t="shared" si="1"/>
        <v>INSERT INTO CCD_TGT_SPP_MMPA (TGT_SPP_MMPA_NAME, FINSS_ID) VALUES ('Humpback Whale - Eastern North Pacific, formerly California-Oregon-Washington-Mexico', 615);</v>
      </c>
    </row>
    <row r="85" spans="1:3" x14ac:dyDescent="0.25">
      <c r="A85">
        <v>704</v>
      </c>
      <c r="B85" t="s">
        <v>918</v>
      </c>
      <c r="C85" t="str">
        <f t="shared" si="1"/>
        <v>INSERT INTO CCD_TGT_SPP_MMPA (TGT_SPP_MMPA_NAME, FINSS_ID) VALUES ('Humpback Whale - Gulf of Maine, formerly Western North Atlantic', 704);</v>
      </c>
    </row>
    <row r="86" spans="1:3" x14ac:dyDescent="0.25">
      <c r="A86">
        <v>616</v>
      </c>
      <c r="B86" t="s">
        <v>919</v>
      </c>
      <c r="C86" t="str">
        <f t="shared" si="1"/>
        <v>INSERT INTO CCD_TGT_SPP_MMPA (TGT_SPP_MMPA_NAME, FINSS_ID) VALUES ('Humpback Whale - Western North Pacific', 616);</v>
      </c>
    </row>
    <row r="87" spans="1:3" x14ac:dyDescent="0.25">
      <c r="A87">
        <v>705</v>
      </c>
      <c r="B87" t="s">
        <v>920</v>
      </c>
      <c r="C87" t="str">
        <f t="shared" si="1"/>
        <v>INSERT INTO CCD_TGT_SPP_MMPA (TGT_SPP_MMPA_NAME, FINSS_ID) VALUES ('Killer Whale - AT1 Transient', 705);</v>
      </c>
    </row>
    <row r="88" spans="1:3" x14ac:dyDescent="0.25">
      <c r="A88">
        <v>617</v>
      </c>
      <c r="B88" t="s">
        <v>921</v>
      </c>
      <c r="C88" t="str">
        <f t="shared" si="1"/>
        <v>INSERT INTO CCD_TGT_SPP_MMPA (TGT_SPP_MMPA_NAME, FINSS_ID) VALUES ('Killer Whale - Eastern North Pacific Alaska Resident', 617);</v>
      </c>
    </row>
    <row r="89" spans="1:3" x14ac:dyDescent="0.25">
      <c r="A89">
        <v>706</v>
      </c>
      <c r="B89" t="s">
        <v>922</v>
      </c>
      <c r="C89" t="str">
        <f t="shared" si="1"/>
        <v>INSERT INTO CCD_TGT_SPP_MMPA (TGT_SPP_MMPA_NAME, FINSS_ID) VALUES ('Killer Whale - Eastern North Pacific Northern Resident', 706);</v>
      </c>
    </row>
    <row r="90" spans="1:3" x14ac:dyDescent="0.25">
      <c r="A90">
        <v>618</v>
      </c>
      <c r="B90" t="s">
        <v>923</v>
      </c>
      <c r="C90" t="str">
        <f t="shared" si="1"/>
        <v>INSERT INTO CCD_TGT_SPP_MMPA (TGT_SPP_MMPA_NAME, FINSS_ID) VALUES ('Killer Whale - Eastern North Pacific Offshore', 618);</v>
      </c>
    </row>
    <row r="91" spans="1:3" x14ac:dyDescent="0.25">
      <c r="A91">
        <v>707</v>
      </c>
      <c r="B91" t="s">
        <v>924</v>
      </c>
      <c r="C91" t="str">
        <f t="shared" si="1"/>
        <v>INSERT INTO CCD_TGT_SPP_MMPA (TGT_SPP_MMPA_NAME, FINSS_ID) VALUES ('Killer Whale - Eastern North Pacific Southern Resident', 707);</v>
      </c>
    </row>
    <row r="92" spans="1:3" x14ac:dyDescent="0.25">
      <c r="A92">
        <v>619</v>
      </c>
      <c r="B92" t="s">
        <v>925</v>
      </c>
      <c r="C92" t="str">
        <f t="shared" si="1"/>
        <v>INSERT INTO CCD_TGT_SPP_MMPA (TGT_SPP_MMPA_NAME, FINSS_ID) VALUES ('Killer Whale - Eastern North Pacific Transient', 619);</v>
      </c>
    </row>
    <row r="93" spans="1:3" x14ac:dyDescent="0.25">
      <c r="A93">
        <v>620</v>
      </c>
      <c r="B93" t="s">
        <v>926</v>
      </c>
      <c r="C93" t="str">
        <f t="shared" si="1"/>
        <v>INSERT INTO CCD_TGT_SPP_MMPA (TGT_SPP_MMPA_NAME, FINSS_ID) VALUES ('Killer Whale - Gulf of Alaska, Aleutian Islands, and Bering Sea Transient', 620);</v>
      </c>
    </row>
    <row r="94" spans="1:3" x14ac:dyDescent="0.25">
      <c r="A94">
        <v>621</v>
      </c>
      <c r="B94" t="s">
        <v>927</v>
      </c>
      <c r="C94" t="str">
        <f t="shared" si="1"/>
        <v>INSERT INTO CCD_TGT_SPP_MMPA (TGT_SPP_MMPA_NAME, FINSS_ID) VALUES ('Killer Whale - Hawaii', 621);</v>
      </c>
    </row>
    <row r="95" spans="1:3" x14ac:dyDescent="0.25">
      <c r="A95">
        <v>622</v>
      </c>
      <c r="B95" t="s">
        <v>928</v>
      </c>
      <c r="C95" t="str">
        <f t="shared" si="1"/>
        <v>INSERT INTO CCD_TGT_SPP_MMPA (TGT_SPP_MMPA_NAME, FINSS_ID) VALUES ('Killer Whale - Northern Gulf of Mexico', 622);</v>
      </c>
    </row>
    <row r="96" spans="1:3" x14ac:dyDescent="0.25">
      <c r="A96">
        <v>623</v>
      </c>
      <c r="B96" t="s">
        <v>929</v>
      </c>
      <c r="C96" t="str">
        <f t="shared" si="1"/>
        <v>INSERT INTO CCD_TGT_SPP_MMPA (TGT_SPP_MMPA_NAME, FINSS_ID) VALUES ('Killer Whale - West Coast Transient', 623);</v>
      </c>
    </row>
    <row r="97" spans="1:3" x14ac:dyDescent="0.25">
      <c r="A97">
        <v>624</v>
      </c>
      <c r="B97" t="s">
        <v>930</v>
      </c>
      <c r="C97" t="str">
        <f t="shared" si="1"/>
        <v>INSERT INTO CCD_TGT_SPP_MMPA (TGT_SPP_MMPA_NAME, FINSS_ID) VALUES ('Killer Whale - Western North Atlantic', 624);</v>
      </c>
    </row>
    <row r="98" spans="1:3" x14ac:dyDescent="0.25">
      <c r="A98">
        <v>595</v>
      </c>
      <c r="B98" t="s">
        <v>931</v>
      </c>
      <c r="C98" t="str">
        <f t="shared" si="1"/>
        <v>INSERT INTO CCD_TGT_SPP_MMPA (TGT_SPP_MMPA_NAME, FINSS_ID) VALUES ('Long-Beaked Common Dolphin - California', 595);</v>
      </c>
    </row>
    <row r="99" spans="1:3" x14ac:dyDescent="0.25">
      <c r="A99">
        <v>634</v>
      </c>
      <c r="B99" t="s">
        <v>932</v>
      </c>
      <c r="C99" t="str">
        <f t="shared" si="1"/>
        <v>INSERT INTO CCD_TGT_SPP_MMPA (TGT_SPP_MMPA_NAME, FINSS_ID) VALUES ('Long-Finned Pilot Whale - Western North Atlantic', 634);</v>
      </c>
    </row>
    <row r="100" spans="1:3" x14ac:dyDescent="0.25">
      <c r="A100">
        <v>578</v>
      </c>
      <c r="B100" t="s">
        <v>933</v>
      </c>
      <c r="C100" t="str">
        <f t="shared" si="1"/>
        <v>INSERT INTO CCD_TGT_SPP_MMPA (TGT_SPP_MMPA_NAME, FINSS_ID) VALUES ('Longman''s Beaked Whale - Hawaii', 578);</v>
      </c>
    </row>
    <row r="101" spans="1:3" x14ac:dyDescent="0.25">
      <c r="A101">
        <v>625</v>
      </c>
      <c r="B101" t="s">
        <v>934</v>
      </c>
      <c r="C101" t="str">
        <f t="shared" si="1"/>
        <v>INSERT INTO CCD_TGT_SPP_MMPA (TGT_SPP_MMPA_NAME, FINSS_ID) VALUES ('Melon-Headed Whale - Hawaii', 625);</v>
      </c>
    </row>
    <row r="102" spans="1:3" x14ac:dyDescent="0.25">
      <c r="A102">
        <v>626</v>
      </c>
      <c r="B102" t="s">
        <v>935</v>
      </c>
      <c r="C102" t="str">
        <f t="shared" si="1"/>
        <v>INSERT INTO CCD_TGT_SPP_MMPA (TGT_SPP_MMPA_NAME, FINSS_ID) VALUES ('Melon-Headed Whale - Northern Gulf of Mexico', 626);</v>
      </c>
    </row>
    <row r="103" spans="1:3" x14ac:dyDescent="0.25">
      <c r="A103">
        <v>627</v>
      </c>
      <c r="B103" t="s">
        <v>936</v>
      </c>
      <c r="C103" t="str">
        <f t="shared" si="1"/>
        <v>INSERT INTO CCD_TGT_SPP_MMPA (TGT_SPP_MMPA_NAME, FINSS_ID) VALUES ('Melon-Headed Whale - Western North Atlantic', 627);</v>
      </c>
    </row>
    <row r="104" spans="1:3" x14ac:dyDescent="0.25">
      <c r="A104">
        <v>666</v>
      </c>
      <c r="B104" t="s">
        <v>937</v>
      </c>
      <c r="C104" t="str">
        <f t="shared" si="1"/>
        <v>INSERT INTO CCD_TGT_SPP_MMPA (TGT_SPP_MMPA_NAME, FINSS_ID) VALUES ('Mesoplodont Beaked Whale - California-Oregon-Washington', 666);</v>
      </c>
    </row>
    <row r="105" spans="1:3" x14ac:dyDescent="0.25">
      <c r="A105">
        <v>579</v>
      </c>
      <c r="B105" t="s">
        <v>938</v>
      </c>
      <c r="C105" t="str">
        <f t="shared" si="1"/>
        <v>INSERT INTO CCD_TGT_SPP_MMPA (TGT_SPP_MMPA_NAME, FINSS_ID) VALUES ('Mesoplodont Beaked Whale - Western North Atlantic', 579);</v>
      </c>
    </row>
    <row r="106" spans="1:3" x14ac:dyDescent="0.25">
      <c r="A106">
        <v>628</v>
      </c>
      <c r="B106" t="s">
        <v>939</v>
      </c>
      <c r="C106" t="str">
        <f t="shared" si="1"/>
        <v>INSERT INTO CCD_TGT_SPP_MMPA (TGT_SPP_MMPA_NAME, FINSS_ID) VALUES ('Minke Whale - Alaska', 628);</v>
      </c>
    </row>
    <row r="107" spans="1:3" x14ac:dyDescent="0.25">
      <c r="A107">
        <v>629</v>
      </c>
      <c r="B107" t="s">
        <v>940</v>
      </c>
      <c r="C107" t="str">
        <f t="shared" si="1"/>
        <v>INSERT INTO CCD_TGT_SPP_MMPA (TGT_SPP_MMPA_NAME, FINSS_ID) VALUES ('Minke Whale - California-Oregon-Washington', 629);</v>
      </c>
    </row>
    <row r="108" spans="1:3" x14ac:dyDescent="0.25">
      <c r="A108">
        <v>630</v>
      </c>
      <c r="B108" t="s">
        <v>941</v>
      </c>
      <c r="C108" t="str">
        <f t="shared" si="1"/>
        <v>INSERT INTO CCD_TGT_SPP_MMPA (TGT_SPP_MMPA_NAME, FINSS_ID) VALUES ('Minke Whale - Canadian Eastern Coastal', 630);</v>
      </c>
    </row>
    <row r="109" spans="1:3" x14ac:dyDescent="0.25">
      <c r="A109">
        <v>631</v>
      </c>
      <c r="B109" t="s">
        <v>942</v>
      </c>
      <c r="C109" t="str">
        <f t="shared" si="1"/>
        <v>INSERT INTO CCD_TGT_SPP_MMPA (TGT_SPP_MMPA_NAME, FINSS_ID) VALUES ('Minke Whale - Hawaii', 631);</v>
      </c>
    </row>
    <row r="110" spans="1:3" x14ac:dyDescent="0.25">
      <c r="A110">
        <v>717</v>
      </c>
      <c r="B110" t="s">
        <v>943</v>
      </c>
      <c r="C110" t="str">
        <f t="shared" si="1"/>
        <v>INSERT INTO CCD_TGT_SPP_MMPA (TGT_SPP_MMPA_NAME, FINSS_ID) VALUES ('North Atlantic Right Whale - Western Stock, formerly Western North Atlantic', 717);</v>
      </c>
    </row>
    <row r="111" spans="1:3" x14ac:dyDescent="0.25">
      <c r="A111">
        <v>641</v>
      </c>
      <c r="B111" t="s">
        <v>944</v>
      </c>
      <c r="C111" t="str">
        <f t="shared" si="1"/>
        <v>INSERT INTO CCD_TGT_SPP_MMPA (TGT_SPP_MMPA_NAME, FINSS_ID) VALUES ('North Pacific Right Whale - Eastern North Pacific, formerly North Pacific', 641);</v>
      </c>
    </row>
    <row r="112" spans="1:3" x14ac:dyDescent="0.25">
      <c r="A112">
        <v>708</v>
      </c>
      <c r="B112" t="s">
        <v>945</v>
      </c>
      <c r="C112" t="str">
        <f t="shared" si="1"/>
        <v>INSERT INTO CCD_TGT_SPP_MMPA (TGT_SPP_MMPA_NAME, FINSS_ID) VALUES ('Northern Bottlenose Whale - Western North Atlantic', 708);</v>
      </c>
    </row>
    <row r="113" spans="1:3" x14ac:dyDescent="0.25">
      <c r="A113">
        <v>632</v>
      </c>
      <c r="B113" t="s">
        <v>946</v>
      </c>
      <c r="C113" t="str">
        <f t="shared" si="1"/>
        <v>INSERT INTO CCD_TGT_SPP_MMPA (TGT_SPP_MMPA_NAME, FINSS_ID) VALUES ('Northern Elephant Seal - California Breeding', 632);</v>
      </c>
    </row>
    <row r="114" spans="1:3" x14ac:dyDescent="0.25">
      <c r="A114">
        <v>709</v>
      </c>
      <c r="B114" t="s">
        <v>947</v>
      </c>
      <c r="C114" t="str">
        <f t="shared" si="1"/>
        <v>INSERT INTO CCD_TGT_SPP_MMPA (TGT_SPP_MMPA_NAME, FINSS_ID) VALUES ('Northern Fur Seal - Eastern Pacific', 709);</v>
      </c>
    </row>
    <row r="115" spans="1:3" x14ac:dyDescent="0.25">
      <c r="A115">
        <v>633</v>
      </c>
      <c r="B115" t="s">
        <v>948</v>
      </c>
      <c r="C115" t="str">
        <f t="shared" si="1"/>
        <v>INSERT INTO CCD_TGT_SPP_MMPA (TGT_SPP_MMPA_NAME, FINSS_ID) VALUES ('Northern Fur Seal - San Miguel Island', 633);</v>
      </c>
    </row>
    <row r="116" spans="1:3" x14ac:dyDescent="0.25">
      <c r="A116">
        <v>710</v>
      </c>
      <c r="B116" t="s">
        <v>949</v>
      </c>
      <c r="C116" t="str">
        <f t="shared" si="1"/>
        <v>INSERT INTO CCD_TGT_SPP_MMPA (TGT_SPP_MMPA_NAME, FINSS_ID) VALUES ('Northern Right Whale Dolphin - California-Oregon-Washington', 710);</v>
      </c>
    </row>
    <row r="117" spans="1:3" x14ac:dyDescent="0.25">
      <c r="A117">
        <v>734</v>
      </c>
      <c r="B117" t="s">
        <v>950</v>
      </c>
      <c r="C117" t="str">
        <f t="shared" si="1"/>
        <v>INSERT INTO CCD_TGT_SPP_MMPA (TGT_SPP_MMPA_NAME, FINSS_ID) VALUES ('Pacific White-Sided Dolphin - California-Oregon-Washington, North and South', 734);</v>
      </c>
    </row>
    <row r="118" spans="1:3" x14ac:dyDescent="0.25">
      <c r="A118">
        <v>659</v>
      </c>
      <c r="B118" t="s">
        <v>951</v>
      </c>
      <c r="C118" t="str">
        <f t="shared" si="1"/>
        <v>INSERT INTO CCD_TGT_SPP_MMPA (TGT_SPP_MMPA_NAME, FINSS_ID) VALUES ('Pacific White-Sided Dolphin - North Pacific, formerly Central North Pacific', 659);</v>
      </c>
    </row>
    <row r="119" spans="1:3" x14ac:dyDescent="0.25">
      <c r="A119">
        <v>728</v>
      </c>
      <c r="B119" t="s">
        <v>952</v>
      </c>
      <c r="C119" t="str">
        <f t="shared" si="1"/>
        <v>INSERT INTO CCD_TGT_SPP_MMPA (TGT_SPP_MMPA_NAME, FINSS_ID) VALUES ('Pantropical Spotted Dolphin - Hawaii', 728);</v>
      </c>
    </row>
    <row r="120" spans="1:3" x14ac:dyDescent="0.25">
      <c r="A120">
        <v>653</v>
      </c>
      <c r="B120" t="s">
        <v>953</v>
      </c>
      <c r="C120" t="str">
        <f t="shared" si="1"/>
        <v>INSERT INTO CCD_TGT_SPP_MMPA (TGT_SPP_MMPA_NAME, FINSS_ID) VALUES ('Pantropical Spotted Dolphin - Northern Gulf of Mexico', 653);</v>
      </c>
    </row>
    <row r="121" spans="1:3" x14ac:dyDescent="0.25">
      <c r="A121">
        <v>729</v>
      </c>
      <c r="B121" t="s">
        <v>954</v>
      </c>
      <c r="C121" t="str">
        <f t="shared" si="1"/>
        <v>INSERT INTO CCD_TGT_SPP_MMPA (TGT_SPP_MMPA_NAME, FINSS_ID) VALUES ('Pantropical Spotted Dolphin - Western North Atlantic', 729);</v>
      </c>
    </row>
    <row r="122" spans="1:3" x14ac:dyDescent="0.25">
      <c r="A122">
        <v>637</v>
      </c>
      <c r="B122" t="s">
        <v>955</v>
      </c>
      <c r="C122" t="str">
        <f t="shared" si="1"/>
        <v>INSERT INTO CCD_TGT_SPP_MMPA (TGT_SPP_MMPA_NAME, FINSS_ID) VALUES ('Pygmy Killer Whale - Hawaii', 637);</v>
      </c>
    </row>
    <row r="123" spans="1:3" x14ac:dyDescent="0.25">
      <c r="A123">
        <v>713</v>
      </c>
      <c r="B123" t="s">
        <v>956</v>
      </c>
      <c r="C123" t="str">
        <f t="shared" si="1"/>
        <v>INSERT INTO CCD_TGT_SPP_MMPA (TGT_SPP_MMPA_NAME, FINSS_ID) VALUES ('Pygmy Killer Whale - Northern Gulf of Mexico', 713);</v>
      </c>
    </row>
    <row r="124" spans="1:3" x14ac:dyDescent="0.25">
      <c r="A124">
        <v>638</v>
      </c>
      <c r="B124" t="s">
        <v>957</v>
      </c>
      <c r="C124" t="str">
        <f t="shared" si="1"/>
        <v>INSERT INTO CCD_TGT_SPP_MMPA (TGT_SPP_MMPA_NAME, FINSS_ID) VALUES ('Pygmy Killer Whale - Western North Atlantic', 638);</v>
      </c>
    </row>
    <row r="125" spans="1:3" x14ac:dyDescent="0.25">
      <c r="A125">
        <v>714</v>
      </c>
      <c r="B125" t="s">
        <v>958</v>
      </c>
      <c r="C125" t="str">
        <f t="shared" si="1"/>
        <v>INSERT INTO CCD_TGT_SPP_MMPA (TGT_SPP_MMPA_NAME, FINSS_ID) VALUES ('Pygmy Sperm Whale - California-Oregon-Washington', 714);</v>
      </c>
    </row>
    <row r="126" spans="1:3" x14ac:dyDescent="0.25">
      <c r="A126">
        <v>639</v>
      </c>
      <c r="B126" t="s">
        <v>959</v>
      </c>
      <c r="C126" t="str">
        <f t="shared" si="1"/>
        <v>INSERT INTO CCD_TGT_SPP_MMPA (TGT_SPP_MMPA_NAME, FINSS_ID) VALUES ('Pygmy Sperm Whale - Hawaii', 639);</v>
      </c>
    </row>
    <row r="127" spans="1:3" x14ac:dyDescent="0.25">
      <c r="A127">
        <v>715</v>
      </c>
      <c r="B127" t="s">
        <v>960</v>
      </c>
      <c r="C127" t="str">
        <f t="shared" si="1"/>
        <v>INSERT INTO CCD_TGT_SPP_MMPA (TGT_SPP_MMPA_NAME, FINSS_ID) VALUES ('Pygmy Sperm Whale - Northern Gulf of Mexico', 715);</v>
      </c>
    </row>
    <row r="128" spans="1:3" x14ac:dyDescent="0.25">
      <c r="A128">
        <v>640</v>
      </c>
      <c r="B128" t="s">
        <v>961</v>
      </c>
      <c r="C128" t="str">
        <f t="shared" si="1"/>
        <v>INSERT INTO CCD_TGT_SPP_MMPA (TGT_SPP_MMPA_NAME, FINSS_ID) VALUES ('Pygmy Sperm Whale - Western North Atlantic', 640);</v>
      </c>
    </row>
    <row r="129" spans="1:3" x14ac:dyDescent="0.25">
      <c r="A129">
        <v>716</v>
      </c>
      <c r="B129" t="s">
        <v>962</v>
      </c>
      <c r="C129" t="str">
        <f t="shared" si="1"/>
        <v>INSERT INTO CCD_TGT_SPP_MMPA (TGT_SPP_MMPA_NAME, FINSS_ID) VALUES ('Ribbon Seal - Alaska', 716);</v>
      </c>
    </row>
    <row r="130" spans="1:3" x14ac:dyDescent="0.25">
      <c r="A130">
        <v>642</v>
      </c>
      <c r="B130" t="s">
        <v>963</v>
      </c>
      <c r="C130" t="str">
        <f t="shared" si="1"/>
        <v>INSERT INTO CCD_TGT_SPP_MMPA (TGT_SPP_MMPA_NAME, FINSS_ID) VALUES ('Ringed Seal - Alaska', 642);</v>
      </c>
    </row>
    <row r="131" spans="1:3" x14ac:dyDescent="0.25">
      <c r="A131">
        <v>718</v>
      </c>
      <c r="B131" t="s">
        <v>964</v>
      </c>
      <c r="C131" t="str">
        <f t="shared" ref="C131:C164" si="2">CONCATENATE("INSERT INTO CCD_TGT_SPP_MMPA (TGT_SPP_MMPA_NAME, FINSS_ID) VALUES ('", SUBSTITUTE(B131, "'", "''"), "', ", A131, ");")</f>
        <v>INSERT INTO CCD_TGT_SPP_MMPA (TGT_SPP_MMPA_NAME, FINSS_ID) VALUES ('Risso''s Dolphin - California-Oregon-Washington', 718);</v>
      </c>
    </row>
    <row r="132" spans="1:3" x14ac:dyDescent="0.25">
      <c r="A132">
        <v>643</v>
      </c>
      <c r="B132" t="s">
        <v>965</v>
      </c>
      <c r="C132" t="str">
        <f t="shared" si="2"/>
        <v>INSERT INTO CCD_TGT_SPP_MMPA (TGT_SPP_MMPA_NAME, FINSS_ID) VALUES ('Risso''s Dolphin - Hawaii', 643);</v>
      </c>
    </row>
    <row r="133" spans="1:3" x14ac:dyDescent="0.25">
      <c r="A133">
        <v>719</v>
      </c>
      <c r="B133" t="s">
        <v>966</v>
      </c>
      <c r="C133" t="str">
        <f t="shared" si="2"/>
        <v>INSERT INTO CCD_TGT_SPP_MMPA (TGT_SPP_MMPA_NAME, FINSS_ID) VALUES ('Risso''s Dolphin - Northern Gulf of Mexico', 719);</v>
      </c>
    </row>
    <row r="134" spans="1:3" x14ac:dyDescent="0.25">
      <c r="A134">
        <v>644</v>
      </c>
      <c r="B134" t="s">
        <v>967</v>
      </c>
      <c r="C134" t="str">
        <f t="shared" si="2"/>
        <v>INSERT INTO CCD_TGT_SPP_MMPA (TGT_SPP_MMPA_NAME, FINSS_ID) VALUES ('Risso''s Dolphin - Western North Atlantic', 644);</v>
      </c>
    </row>
    <row r="135" spans="1:3" x14ac:dyDescent="0.25">
      <c r="A135">
        <v>720</v>
      </c>
      <c r="B135" t="s">
        <v>968</v>
      </c>
      <c r="C135" t="str">
        <f t="shared" si="2"/>
        <v>INSERT INTO CCD_TGT_SPP_MMPA (TGT_SPP_MMPA_NAME, FINSS_ID) VALUES ('Rough-Toothed Dolphin - Hawaii', 720);</v>
      </c>
    </row>
    <row r="136" spans="1:3" x14ac:dyDescent="0.25">
      <c r="A136">
        <v>645</v>
      </c>
      <c r="B136" t="s">
        <v>969</v>
      </c>
      <c r="C136" t="str">
        <f t="shared" si="2"/>
        <v>INSERT INTO CCD_TGT_SPP_MMPA (TGT_SPP_MMPA_NAME, FINSS_ID) VALUES ('Rough-Toothed Dolphin - Northern Gulf of Mexico', 645);</v>
      </c>
    </row>
    <row r="137" spans="1:3" x14ac:dyDescent="0.25">
      <c r="A137">
        <v>721</v>
      </c>
      <c r="B137" t="s">
        <v>970</v>
      </c>
      <c r="C137" t="str">
        <f t="shared" si="2"/>
        <v>INSERT INTO CCD_TGT_SPP_MMPA (TGT_SPP_MMPA_NAME, FINSS_ID) VALUES ('Sei Whale - Eastern North Pacific', 721);</v>
      </c>
    </row>
    <row r="138" spans="1:3" x14ac:dyDescent="0.25">
      <c r="A138">
        <v>646</v>
      </c>
      <c r="B138" t="s">
        <v>971</v>
      </c>
      <c r="C138" t="str">
        <f t="shared" si="2"/>
        <v>INSERT INTO CCD_TGT_SPP_MMPA (TGT_SPP_MMPA_NAME, FINSS_ID) VALUES ('Sei Whale - Hawaii', 646);</v>
      </c>
    </row>
    <row r="139" spans="1:3" x14ac:dyDescent="0.25">
      <c r="A139">
        <v>722</v>
      </c>
      <c r="B139" t="s">
        <v>972</v>
      </c>
      <c r="C139" t="str">
        <f t="shared" si="2"/>
        <v>INSERT INTO CCD_TGT_SPP_MMPA (TGT_SPP_MMPA_NAME, FINSS_ID) VALUES ('Sei Whale - Nova Scotia, formerly Western North Atlantic', 722);</v>
      </c>
    </row>
    <row r="140" spans="1:3" x14ac:dyDescent="0.25">
      <c r="A140">
        <v>647</v>
      </c>
      <c r="B140" t="s">
        <v>973</v>
      </c>
      <c r="C140" t="str">
        <f t="shared" si="2"/>
        <v>INSERT INTO CCD_TGT_SPP_MMPA (TGT_SPP_MMPA_NAME, FINSS_ID) VALUES ('Sei Whale - Western North Atlantic', 647);</v>
      </c>
    </row>
    <row r="141" spans="1:3" x14ac:dyDescent="0.25">
      <c r="A141">
        <v>682</v>
      </c>
      <c r="B141" t="s">
        <v>974</v>
      </c>
      <c r="C141" t="str">
        <f t="shared" si="2"/>
        <v>INSERT INTO CCD_TGT_SPP_MMPA (TGT_SPP_MMPA_NAME, FINSS_ID) VALUES ('Short-Beaked Common Dolphin - California-Oregon-Washington', 682);</v>
      </c>
    </row>
    <row r="142" spans="1:3" x14ac:dyDescent="0.25">
      <c r="A142">
        <v>711</v>
      </c>
      <c r="B142" t="s">
        <v>975</v>
      </c>
      <c r="C142" t="str">
        <f t="shared" si="2"/>
        <v>INSERT INTO CCD_TGT_SPP_MMPA (TGT_SPP_MMPA_NAME, FINSS_ID) VALUES ('Short-Finned Pilot Whale - California-Oregon-Washington', 711);</v>
      </c>
    </row>
    <row r="143" spans="1:3" x14ac:dyDescent="0.25">
      <c r="A143">
        <v>635</v>
      </c>
      <c r="B143" t="s">
        <v>976</v>
      </c>
      <c r="C143" t="str">
        <f t="shared" si="2"/>
        <v>INSERT INTO CCD_TGT_SPP_MMPA (TGT_SPP_MMPA_NAME, FINSS_ID) VALUES ('Short-Finned Pilot Whale - Hawaii', 635);</v>
      </c>
    </row>
    <row r="144" spans="1:3" x14ac:dyDescent="0.25">
      <c r="A144">
        <v>712</v>
      </c>
      <c r="B144" t="s">
        <v>977</v>
      </c>
      <c r="C144" t="str">
        <f t="shared" si="2"/>
        <v>INSERT INTO CCD_TGT_SPP_MMPA (TGT_SPP_MMPA_NAME, FINSS_ID) VALUES ('Short-Finned Pilot Whale - Northern Gulf of Mexico', 712);</v>
      </c>
    </row>
    <row r="145" spans="1:3" x14ac:dyDescent="0.25">
      <c r="A145">
        <v>636</v>
      </c>
      <c r="B145" t="s">
        <v>978</v>
      </c>
      <c r="C145" t="str">
        <f t="shared" si="2"/>
        <v>INSERT INTO CCD_TGT_SPP_MMPA (TGT_SPP_MMPA_NAME, FINSS_ID) VALUES ('Short-Finned Pilot Whale - Western North Atlantic', 636);</v>
      </c>
    </row>
    <row r="146" spans="1:3" x14ac:dyDescent="0.25">
      <c r="A146">
        <v>667</v>
      </c>
      <c r="B146" t="s">
        <v>979</v>
      </c>
      <c r="C146" t="str">
        <f t="shared" si="2"/>
        <v>INSERT INTO CCD_TGT_SPP_MMPA (TGT_SPP_MMPA_NAME, FINSS_ID) VALUES ('Sowerby''s Beaked Whale - Western North Atlantic', 667);</v>
      </c>
    </row>
    <row r="147" spans="1:3" x14ac:dyDescent="0.25">
      <c r="A147">
        <v>723</v>
      </c>
      <c r="B147" t="s">
        <v>980</v>
      </c>
      <c r="C147" t="str">
        <f t="shared" si="2"/>
        <v>INSERT INTO CCD_TGT_SPP_MMPA (TGT_SPP_MMPA_NAME, FINSS_ID) VALUES ('Sperm Whale - California-Oregon-Washington', 723);</v>
      </c>
    </row>
    <row r="148" spans="1:3" x14ac:dyDescent="0.25">
      <c r="A148">
        <v>648</v>
      </c>
      <c r="B148" t="s">
        <v>981</v>
      </c>
      <c r="C148" t="str">
        <f t="shared" si="2"/>
        <v>INSERT INTO CCD_TGT_SPP_MMPA (TGT_SPP_MMPA_NAME, FINSS_ID) VALUES ('Sperm Whale - Hawaii', 648);</v>
      </c>
    </row>
    <row r="149" spans="1:3" x14ac:dyDescent="0.25">
      <c r="A149">
        <v>724</v>
      </c>
      <c r="B149" t="s">
        <v>982</v>
      </c>
      <c r="C149" t="str">
        <f t="shared" si="2"/>
        <v>INSERT INTO CCD_TGT_SPP_MMPA (TGT_SPP_MMPA_NAME, FINSS_ID) VALUES ('Sperm Whale - North Atlantic', 724);</v>
      </c>
    </row>
    <row r="150" spans="1:3" x14ac:dyDescent="0.25">
      <c r="A150">
        <v>649</v>
      </c>
      <c r="B150" t="s">
        <v>983</v>
      </c>
      <c r="C150" t="str">
        <f t="shared" si="2"/>
        <v>INSERT INTO CCD_TGT_SPP_MMPA (TGT_SPP_MMPA_NAME, FINSS_ID) VALUES ('Sperm Whale - North Pacific', 649);</v>
      </c>
    </row>
    <row r="151" spans="1:3" x14ac:dyDescent="0.25">
      <c r="A151">
        <v>725</v>
      </c>
      <c r="B151" t="s">
        <v>984</v>
      </c>
      <c r="C151" t="str">
        <f t="shared" si="2"/>
        <v>INSERT INTO CCD_TGT_SPP_MMPA (TGT_SPP_MMPA_NAME, FINSS_ID) VALUES ('Sperm Whale - Northern Gulf of Mexico', 725);</v>
      </c>
    </row>
    <row r="152" spans="1:3" x14ac:dyDescent="0.25">
      <c r="A152">
        <v>650</v>
      </c>
      <c r="B152" t="s">
        <v>985</v>
      </c>
      <c r="C152" t="str">
        <f t="shared" si="2"/>
        <v>INSERT INTO CCD_TGT_SPP_MMPA (TGT_SPP_MMPA_NAME, FINSS_ID) VALUES ('Spinner Dolphin - Hawaii', 650);</v>
      </c>
    </row>
    <row r="153" spans="1:3" x14ac:dyDescent="0.25">
      <c r="A153">
        <v>726</v>
      </c>
      <c r="B153" t="s">
        <v>986</v>
      </c>
      <c r="C153" t="str">
        <f t="shared" si="2"/>
        <v>INSERT INTO CCD_TGT_SPP_MMPA (TGT_SPP_MMPA_NAME, FINSS_ID) VALUES ('Spinner Dolphin - Northern Gulf of Mexico', 726);</v>
      </c>
    </row>
    <row r="154" spans="1:3" x14ac:dyDescent="0.25">
      <c r="A154">
        <v>651</v>
      </c>
      <c r="B154" t="s">
        <v>987</v>
      </c>
      <c r="C154" t="str">
        <f t="shared" si="2"/>
        <v>INSERT INTO CCD_TGT_SPP_MMPA (TGT_SPP_MMPA_NAME, FINSS_ID) VALUES ('Spinner Dolphin - Western North Atlantic', 651);</v>
      </c>
    </row>
    <row r="155" spans="1:3" x14ac:dyDescent="0.25">
      <c r="A155">
        <v>654</v>
      </c>
      <c r="B155" t="s">
        <v>988</v>
      </c>
      <c r="C155" t="str">
        <f t="shared" si="2"/>
        <v>INSERT INTO CCD_TGT_SPP_MMPA (TGT_SPP_MMPA_NAME, FINSS_ID) VALUES ('Spotted Seal - Alaska', 654);</v>
      </c>
    </row>
    <row r="156" spans="1:3" x14ac:dyDescent="0.25">
      <c r="A156">
        <v>580</v>
      </c>
      <c r="B156" t="s">
        <v>989</v>
      </c>
      <c r="C156" t="str">
        <f t="shared" si="2"/>
        <v>INSERT INTO CCD_TGT_SPP_MMPA (TGT_SPP_MMPA_NAME, FINSS_ID) VALUES ('Stejneger''s Beaked Whale - Alaska', 580);</v>
      </c>
    </row>
    <row r="157" spans="1:3" x14ac:dyDescent="0.25">
      <c r="A157">
        <v>730</v>
      </c>
      <c r="B157" t="s">
        <v>501</v>
      </c>
      <c r="C157" t="str">
        <f t="shared" si="2"/>
        <v>INSERT INTO CCD_TGT_SPP_MMPA (TGT_SPP_MMPA_NAME, FINSS_ID) VALUES ('Steller Sea Lion - Eastern', 730);</v>
      </c>
    </row>
    <row r="158" spans="1:3" x14ac:dyDescent="0.25">
      <c r="A158">
        <v>655</v>
      </c>
      <c r="B158" t="s">
        <v>502</v>
      </c>
      <c r="C158" t="str">
        <f t="shared" si="2"/>
        <v>INSERT INTO CCD_TGT_SPP_MMPA (TGT_SPP_MMPA_NAME, FINSS_ID) VALUES ('Steller Sea Lion - Western', 655);</v>
      </c>
    </row>
    <row r="159" spans="1:3" x14ac:dyDescent="0.25">
      <c r="A159">
        <v>731</v>
      </c>
      <c r="B159" t="s">
        <v>990</v>
      </c>
      <c r="C159" t="str">
        <f t="shared" si="2"/>
        <v>INSERT INTO CCD_TGT_SPP_MMPA (TGT_SPP_MMPA_NAME, FINSS_ID) VALUES ('Striped Dolphin - California-Oregon-Washington', 731);</v>
      </c>
    </row>
    <row r="160" spans="1:3" x14ac:dyDescent="0.25">
      <c r="A160">
        <v>656</v>
      </c>
      <c r="B160" t="s">
        <v>991</v>
      </c>
      <c r="C160" t="str">
        <f t="shared" si="2"/>
        <v>INSERT INTO CCD_TGT_SPP_MMPA (TGT_SPP_MMPA_NAME, FINSS_ID) VALUES ('Striped Dolphin - Hawaii', 656);</v>
      </c>
    </row>
    <row r="161" spans="1:3" x14ac:dyDescent="0.25">
      <c r="A161">
        <v>732</v>
      </c>
      <c r="B161" t="s">
        <v>992</v>
      </c>
      <c r="C161" t="str">
        <f t="shared" si="2"/>
        <v>INSERT INTO CCD_TGT_SPP_MMPA (TGT_SPP_MMPA_NAME, FINSS_ID) VALUES ('Striped Dolphin - Northern Gulf of Mexico', 732);</v>
      </c>
    </row>
    <row r="162" spans="1:3" x14ac:dyDescent="0.25">
      <c r="A162">
        <v>657</v>
      </c>
      <c r="B162" t="s">
        <v>993</v>
      </c>
      <c r="C162" t="str">
        <f t="shared" si="2"/>
        <v>INSERT INTO CCD_TGT_SPP_MMPA (TGT_SPP_MMPA_NAME, FINSS_ID) VALUES ('Striped Dolphin - Western North Atlantic', 657);</v>
      </c>
    </row>
    <row r="163" spans="1:3" x14ac:dyDescent="0.25">
      <c r="A163">
        <v>668</v>
      </c>
      <c r="B163" t="s">
        <v>994</v>
      </c>
      <c r="C163" t="str">
        <f t="shared" si="2"/>
        <v>INSERT INTO CCD_TGT_SPP_MMPA (TGT_SPP_MMPA_NAME, FINSS_ID) VALUES ('True''s Beaked Whale - Western North Atlantic', 668);</v>
      </c>
    </row>
    <row r="164" spans="1:3" x14ac:dyDescent="0.25">
      <c r="A164">
        <v>733</v>
      </c>
      <c r="B164" t="s">
        <v>995</v>
      </c>
      <c r="C164" t="str">
        <f t="shared" si="2"/>
        <v>INSERT INTO CCD_TGT_SPP_MMPA (TGT_SPP_MMPA_NAME, FINSS_ID) VALUES ('White-Beaked Dolphin - Western North Atlantic', 733);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1"/>
  <sheetViews>
    <sheetView topLeftCell="A194" workbookViewId="0">
      <selection activeCell="C2" sqref="C2:C231"/>
    </sheetView>
  </sheetViews>
  <sheetFormatPr defaultRowHeight="15" x14ac:dyDescent="0.25"/>
  <cols>
    <col min="2" max="2" width="69.140625" bestFit="1" customWidth="1"/>
    <col min="3" max="3" width="141.5703125" bestFit="1" customWidth="1"/>
  </cols>
  <sheetData>
    <row r="1" spans="1:3" x14ac:dyDescent="0.25">
      <c r="A1" t="s">
        <v>431</v>
      </c>
      <c r="B1" t="s">
        <v>432</v>
      </c>
      <c r="C1" t="s">
        <v>1714</v>
      </c>
    </row>
    <row r="2" spans="1:3" x14ac:dyDescent="0.25">
      <c r="A2">
        <v>55</v>
      </c>
      <c r="B2" t="s">
        <v>505</v>
      </c>
      <c r="C2" t="str">
        <f>CONCATENATE("INSERT INTO CCD_TGT_SPP_FSSI (TGT_SPP_FSSI_NAME, FINSS_ID) VALUES ('", SUBSTITUTE(B2, "'", "''"), "', ", A2, ");")</f>
        <v>INSERT INTO CCD_TGT_SPP_FSSI (TGT_SPP_FSSI_NAME, FINSS_ID) VALUES ('Acadian redfish - Gulf of Maine / Georges Bank', 55);</v>
      </c>
    </row>
    <row r="3" spans="1:3" x14ac:dyDescent="0.25">
      <c r="A3">
        <v>149</v>
      </c>
      <c r="B3" t="s">
        <v>506</v>
      </c>
      <c r="C3" t="str">
        <f t="shared" ref="C3:C66" si="0">CONCATENATE("INSERT INTO CCD_TGT_SPP_FSSI (TGT_SPP_FSSI_NAME, FINSS_ID) VALUES ('", SUBSTITUTE(B3, "'", "''"), "', ", A3, ");")</f>
        <v>INSERT INTO CCD_TGT_SPP_FSSI (TGT_SPP_FSSI_NAME, FINSS_ID) VALUES ('Alaska plaice - Bering Sea / Aleutian Islands', 149);</v>
      </c>
    </row>
    <row r="4" spans="1:3" x14ac:dyDescent="0.25">
      <c r="A4">
        <v>86</v>
      </c>
      <c r="B4" t="s">
        <v>507</v>
      </c>
      <c r="C4" t="str">
        <f t="shared" si="0"/>
        <v>INSERT INTO CCD_TGT_SPP_FSSI (TGT_SPP_FSSI_NAME, FINSS_ID) VALUES ('Albacore - North Atlantic', 86);</v>
      </c>
    </row>
    <row r="5" spans="1:3" x14ac:dyDescent="0.25">
      <c r="A5">
        <v>87</v>
      </c>
      <c r="B5" t="s">
        <v>508</v>
      </c>
      <c r="C5" t="str">
        <f t="shared" si="0"/>
        <v>INSERT INTO CCD_TGT_SPP_FSSI (TGT_SPP_FSSI_NAME, FINSS_ID) VALUES ('Albacore - North Pacific', 87);</v>
      </c>
    </row>
    <row r="6" spans="1:3" x14ac:dyDescent="0.25">
      <c r="A6">
        <v>88</v>
      </c>
      <c r="B6" t="s">
        <v>509</v>
      </c>
      <c r="C6" t="str">
        <f t="shared" si="0"/>
        <v>INSERT INTO CCD_TGT_SPP_FSSI (TGT_SPP_FSSI_NAME, FINSS_ID) VALUES ('Albacore - South Pacific', 88);</v>
      </c>
    </row>
    <row r="7" spans="1:3" x14ac:dyDescent="0.25">
      <c r="A7">
        <v>184</v>
      </c>
      <c r="B7" t="s">
        <v>510</v>
      </c>
      <c r="C7" t="str">
        <f t="shared" si="0"/>
        <v>INSERT INTO CCD_TGT_SPP_FSSI (TGT_SPP_FSSI_NAME, FINSS_ID) VALUES ('American plaice - Gulf of Maine / Georges Bank', 184);</v>
      </c>
    </row>
    <row r="8" spans="1:3" x14ac:dyDescent="0.25">
      <c r="A8">
        <v>1</v>
      </c>
      <c r="B8" t="s">
        <v>511</v>
      </c>
      <c r="C8" t="str">
        <f t="shared" si="0"/>
        <v>INSERT INTO CCD_TGT_SPP_FSSI (TGT_SPP_FSSI_NAME, FINSS_ID) VALUES ('American Samoa Bottomfish Multi-species Complex', 1);</v>
      </c>
    </row>
    <row r="9" spans="1:3" x14ac:dyDescent="0.25">
      <c r="A9">
        <v>29</v>
      </c>
      <c r="B9" t="s">
        <v>512</v>
      </c>
      <c r="C9" t="str">
        <f t="shared" si="0"/>
        <v>INSERT INTO CCD_TGT_SPP_FSSI (TGT_SPP_FSSI_NAME, FINSS_ID) VALUES ('Arrowtooth flounder - Gulf of Alaska', 29);</v>
      </c>
    </row>
    <row r="10" spans="1:3" x14ac:dyDescent="0.25">
      <c r="A10">
        <v>30</v>
      </c>
      <c r="B10" t="s">
        <v>513</v>
      </c>
      <c r="C10" t="str">
        <f t="shared" si="0"/>
        <v>INSERT INTO CCD_TGT_SPP_FSSI (TGT_SPP_FSSI_NAME, FINSS_ID) VALUES ('Arrowtooth flounder - Pacific Coast', 30);</v>
      </c>
    </row>
    <row r="11" spans="1:3" x14ac:dyDescent="0.25">
      <c r="A11">
        <v>148</v>
      </c>
      <c r="B11" t="s">
        <v>514</v>
      </c>
      <c r="C11" t="str">
        <f t="shared" si="0"/>
        <v>INSERT INTO CCD_TGT_SPP_FSSI (TGT_SPP_FSSI_NAME, FINSS_ID) VALUES ('Atka mackerel - Aleutian Islands', 148);</v>
      </c>
    </row>
    <row r="12" spans="1:3" x14ac:dyDescent="0.25">
      <c r="A12">
        <v>176</v>
      </c>
      <c r="B12" t="s">
        <v>515</v>
      </c>
      <c r="C12" t="str">
        <f t="shared" si="0"/>
        <v>INSERT INTO CCD_TGT_SPP_FSSI (TGT_SPP_FSSI_NAME, FINSS_ID) VALUES ('Atlantic cod - Georges Bank', 176);</v>
      </c>
    </row>
    <row r="13" spans="1:3" x14ac:dyDescent="0.25">
      <c r="A13">
        <v>177</v>
      </c>
      <c r="B13" t="s">
        <v>516</v>
      </c>
      <c r="C13" t="str">
        <f t="shared" si="0"/>
        <v>INSERT INTO CCD_TGT_SPP_FSSI (TGT_SPP_FSSI_NAME, FINSS_ID) VALUES ('Atlantic cod - Gulf of Maine', 177);</v>
      </c>
    </row>
    <row r="14" spans="1:3" x14ac:dyDescent="0.25">
      <c r="A14">
        <v>185</v>
      </c>
      <c r="B14" t="s">
        <v>517</v>
      </c>
      <c r="C14" t="str">
        <f t="shared" si="0"/>
        <v>INSERT INTO CCD_TGT_SPP_FSSI (TGT_SPP_FSSI_NAME, FINSS_ID) VALUES ('Atlantic halibut - Northwestern Atlantic Coast', 185);</v>
      </c>
    </row>
    <row r="15" spans="1:3" x14ac:dyDescent="0.25">
      <c r="A15">
        <v>217</v>
      </c>
      <c r="B15" t="s">
        <v>518</v>
      </c>
      <c r="C15" t="str">
        <f t="shared" si="0"/>
        <v>INSERT INTO CCD_TGT_SPP_FSSI (TGT_SPP_FSSI_NAME, FINSS_ID) VALUES ('Atlantic herring - Northwestern Atlantic Coast', 217);</v>
      </c>
    </row>
    <row r="16" spans="1:3" x14ac:dyDescent="0.25">
      <c r="A16">
        <v>2</v>
      </c>
      <c r="B16" t="s">
        <v>519</v>
      </c>
      <c r="C16" t="str">
        <f t="shared" si="0"/>
        <v>INSERT INTO CCD_TGT_SPP_FSSI (TGT_SPP_FSSI_NAME, FINSS_ID) VALUES ('Atlantic Large Coastal Shark Complex', 2);</v>
      </c>
    </row>
    <row r="17" spans="1:3" x14ac:dyDescent="0.25">
      <c r="A17">
        <v>37</v>
      </c>
      <c r="B17" t="s">
        <v>520</v>
      </c>
      <c r="C17" t="str">
        <f t="shared" si="0"/>
        <v>INSERT INTO CCD_TGT_SPP_FSSI (TGT_SPP_FSSI_NAME, FINSS_ID) VALUES ('Atlantic mackerel - Gulf of Maine / Cape Hatteras', 37);</v>
      </c>
    </row>
    <row r="18" spans="1:3" x14ac:dyDescent="0.25">
      <c r="A18">
        <v>31</v>
      </c>
      <c r="B18" t="s">
        <v>521</v>
      </c>
      <c r="C18" t="str">
        <f t="shared" si="0"/>
        <v>INSERT INTO CCD_TGT_SPP_FSSI (TGT_SPP_FSSI_NAME, FINSS_ID) VALUES ('Atlantic sharpnose shark - Atlantic', 31);</v>
      </c>
    </row>
    <row r="19" spans="1:3" x14ac:dyDescent="0.25">
      <c r="A19">
        <v>3</v>
      </c>
      <c r="B19" t="s">
        <v>522</v>
      </c>
      <c r="C19" t="str">
        <f t="shared" si="0"/>
        <v>INSERT INTO CCD_TGT_SPP_FSSI (TGT_SPP_FSSI_NAME, FINSS_ID) VALUES ('Atlantic Small Coastal Shark Complex', 3);</v>
      </c>
    </row>
    <row r="20" spans="1:3" x14ac:dyDescent="0.25">
      <c r="A20">
        <v>77</v>
      </c>
      <c r="B20" t="s">
        <v>523</v>
      </c>
      <c r="C20" t="str">
        <f t="shared" si="0"/>
        <v>INSERT INTO CCD_TGT_SPP_FSSI (TGT_SPP_FSSI_NAME, FINSS_ID) VALUES ('Atlantic surfclam - Mid-Atlantic Coast', 77);</v>
      </c>
    </row>
    <row r="21" spans="1:3" x14ac:dyDescent="0.25">
      <c r="A21">
        <v>69</v>
      </c>
      <c r="B21" t="s">
        <v>524</v>
      </c>
      <c r="C21" t="str">
        <f t="shared" si="0"/>
        <v>INSERT INTO CCD_TGT_SPP_FSSI (TGT_SPP_FSSI_NAME, FINSS_ID) VALUES ('Bank rockfish - California', 69);</v>
      </c>
    </row>
    <row r="22" spans="1:3" x14ac:dyDescent="0.25">
      <c r="A22">
        <v>222</v>
      </c>
      <c r="B22" t="s">
        <v>525</v>
      </c>
      <c r="C22" t="str">
        <f t="shared" si="0"/>
        <v>INSERT INTO CCD_TGT_SPP_FSSI (TGT_SPP_FSSI_NAME, FINSS_ID) VALUES ('Barndoor skate - Georges Bank / Southern New England', 222);</v>
      </c>
    </row>
    <row r="23" spans="1:3" x14ac:dyDescent="0.25">
      <c r="A23">
        <v>4</v>
      </c>
      <c r="B23" t="s">
        <v>526</v>
      </c>
      <c r="C23" t="str">
        <f t="shared" si="0"/>
        <v>INSERT INTO CCD_TGT_SPP_FSSI (TGT_SPP_FSSI_NAME, FINSS_ID) VALUES ('Bering Sea / Aleutian Islands Arrowtooth Flounder Complex', 4);</v>
      </c>
    </row>
    <row r="24" spans="1:3" x14ac:dyDescent="0.25">
      <c r="A24">
        <v>5</v>
      </c>
      <c r="B24" t="s">
        <v>527</v>
      </c>
      <c r="C24" t="str">
        <f t="shared" si="0"/>
        <v>INSERT INTO CCD_TGT_SPP_FSSI (TGT_SPP_FSSI_NAME, FINSS_ID) VALUES ('Bering Sea / Aleutian Islands Blackspotted and Rougheye Rockfish Complex', 5);</v>
      </c>
    </row>
    <row r="25" spans="1:3" x14ac:dyDescent="0.25">
      <c r="A25">
        <v>6</v>
      </c>
      <c r="B25" t="s">
        <v>528</v>
      </c>
      <c r="C25" t="str">
        <f t="shared" si="0"/>
        <v>INSERT INTO CCD_TGT_SPP_FSSI (TGT_SPP_FSSI_NAME, FINSS_ID) VALUES ('Bering Sea / Aleutian Islands Flathead Sole Complex', 6);</v>
      </c>
    </row>
    <row r="26" spans="1:3" x14ac:dyDescent="0.25">
      <c r="A26">
        <v>7</v>
      </c>
      <c r="B26" t="s">
        <v>529</v>
      </c>
      <c r="C26" t="str">
        <f t="shared" si="0"/>
        <v>INSERT INTO CCD_TGT_SPP_FSSI (TGT_SPP_FSSI_NAME, FINSS_ID) VALUES ('Bering Sea / Aleutian Islands Rock Sole Complex', 7);</v>
      </c>
    </row>
    <row r="27" spans="1:3" x14ac:dyDescent="0.25">
      <c r="A27">
        <v>72</v>
      </c>
      <c r="B27" t="s">
        <v>530</v>
      </c>
      <c r="C27" t="str">
        <f t="shared" si="0"/>
        <v>INSERT INTO CCD_TGT_SPP_FSSI (TGT_SPP_FSSI_NAME, FINSS_ID) VALUES ('Bigeye scad - Hawaiian Archipelago', 72);</v>
      </c>
    </row>
    <row r="28" spans="1:3" x14ac:dyDescent="0.25">
      <c r="A28">
        <v>92</v>
      </c>
      <c r="B28" t="s">
        <v>531</v>
      </c>
      <c r="C28" t="str">
        <f t="shared" si="0"/>
        <v>INSERT INTO CCD_TGT_SPP_FSSI (TGT_SPP_FSSI_NAME, FINSS_ID) VALUES ('Bigeye tuna - Atlantic', 92);</v>
      </c>
    </row>
    <row r="29" spans="1:3" x14ac:dyDescent="0.25">
      <c r="A29">
        <v>93</v>
      </c>
      <c r="B29" t="s">
        <v>532</v>
      </c>
      <c r="C29" t="str">
        <f t="shared" si="0"/>
        <v>INSERT INTO CCD_TGT_SPP_FSSI (TGT_SPP_FSSI_NAME, FINSS_ID) VALUES ('Bigeye tuna - Pacific', 93);</v>
      </c>
    </row>
    <row r="30" spans="1:3" x14ac:dyDescent="0.25">
      <c r="A30">
        <v>126</v>
      </c>
      <c r="B30" t="s">
        <v>533</v>
      </c>
      <c r="C30" t="str">
        <f t="shared" si="0"/>
        <v>INSERT INTO CCD_TGT_SPP_FSSI (TGT_SPP_FSSI_NAME, FINSS_ID) VALUES ('Black grouper - Gulf of Mexico', 126);</v>
      </c>
    </row>
    <row r="31" spans="1:3" x14ac:dyDescent="0.25">
      <c r="A31">
        <v>127</v>
      </c>
      <c r="B31" t="s">
        <v>534</v>
      </c>
      <c r="C31" t="str">
        <f t="shared" si="0"/>
        <v>INSERT INTO CCD_TGT_SPP_FSSI (TGT_SPP_FSSI_NAME, FINSS_ID) VALUES ('Black grouper - Southern Atlantic Coast', 127);</v>
      </c>
    </row>
    <row r="32" spans="1:3" x14ac:dyDescent="0.25">
      <c r="A32">
        <v>60</v>
      </c>
      <c r="B32" t="s">
        <v>535</v>
      </c>
      <c r="C32" t="str">
        <f t="shared" si="0"/>
        <v>INSERT INTO CCD_TGT_SPP_FSSI (TGT_SPP_FSSI_NAME, FINSS_ID) VALUES ('Black rockfish - Northern Pacific Coast', 60);</v>
      </c>
    </row>
    <row r="33" spans="1:3" x14ac:dyDescent="0.25">
      <c r="A33">
        <v>211</v>
      </c>
      <c r="B33" t="s">
        <v>536</v>
      </c>
      <c r="C33" t="str">
        <f t="shared" si="0"/>
        <v>INSERT INTO CCD_TGT_SPP_FSSI (TGT_SPP_FSSI_NAME, FINSS_ID) VALUES ('Black sea bass - Mid-Atlantic Coast', 211);</v>
      </c>
    </row>
    <row r="34" spans="1:3" x14ac:dyDescent="0.25">
      <c r="A34">
        <v>212</v>
      </c>
      <c r="B34" t="s">
        <v>537</v>
      </c>
      <c r="C34" t="str">
        <f t="shared" si="0"/>
        <v>INSERT INTO CCD_TGT_SPP_FSSI (TGT_SPP_FSSI_NAME, FINSS_ID) VALUES ('Black sea bass - Southern Atlantic Coast', 212);</v>
      </c>
    </row>
    <row r="35" spans="1:3" x14ac:dyDescent="0.25">
      <c r="A35">
        <v>61</v>
      </c>
      <c r="B35" t="s">
        <v>538</v>
      </c>
      <c r="C35" t="str">
        <f t="shared" si="0"/>
        <v>INSERT INTO CCD_TGT_SPP_FSSI (TGT_SPP_FSSI_NAME, FINSS_ID) VALUES ('Blackgill rockfish - Southern California', 61);</v>
      </c>
    </row>
    <row r="36" spans="1:3" x14ac:dyDescent="0.25">
      <c r="A36">
        <v>205</v>
      </c>
      <c r="B36" t="s">
        <v>539</v>
      </c>
      <c r="C36" t="str">
        <f t="shared" si="0"/>
        <v>INSERT INTO CCD_TGT_SPP_FSSI (TGT_SPP_FSSI_NAME, FINSS_ID) VALUES ('Blacknose shark - Atlantic', 205);</v>
      </c>
    </row>
    <row r="37" spans="1:3" x14ac:dyDescent="0.25">
      <c r="A37">
        <v>207</v>
      </c>
      <c r="B37" t="s">
        <v>540</v>
      </c>
      <c r="C37" t="str">
        <f t="shared" si="0"/>
        <v>INSERT INTO CCD_TGT_SPP_FSSI (TGT_SPP_FSSI_NAME, FINSS_ID) VALUES ('Blacktip shark - Gulf of Mexico', 207);</v>
      </c>
    </row>
    <row r="38" spans="1:3" x14ac:dyDescent="0.25">
      <c r="A38">
        <v>208</v>
      </c>
      <c r="B38" t="s">
        <v>541</v>
      </c>
      <c r="C38" t="str">
        <f t="shared" si="0"/>
        <v>INSERT INTO CCD_TGT_SPP_FSSI (TGT_SPP_FSSI_NAME, FINSS_ID) VALUES ('Blacktip shark - South Atlantic', 208);</v>
      </c>
    </row>
    <row r="39" spans="1:3" x14ac:dyDescent="0.25">
      <c r="A39">
        <v>141</v>
      </c>
      <c r="B39" t="s">
        <v>542</v>
      </c>
      <c r="C39" t="str">
        <f t="shared" si="0"/>
        <v>INSERT INTO CCD_TGT_SPP_FSSI (TGT_SPP_FSSI_NAME, FINSS_ID) VALUES ('Blue king crab - Pribilof Islands', 141);</v>
      </c>
    </row>
    <row r="40" spans="1:3" x14ac:dyDescent="0.25">
      <c r="A40">
        <v>142</v>
      </c>
      <c r="B40" t="s">
        <v>543</v>
      </c>
      <c r="C40" t="str">
        <f t="shared" si="0"/>
        <v>INSERT INTO CCD_TGT_SPP_FSSI (TGT_SPP_FSSI_NAME, FINSS_ID) VALUES ('Blue king crab - Saint Matthews Island', 142);</v>
      </c>
    </row>
    <row r="41" spans="1:3" x14ac:dyDescent="0.25">
      <c r="A41">
        <v>115</v>
      </c>
      <c r="B41" t="s">
        <v>544</v>
      </c>
      <c r="C41" t="str">
        <f t="shared" si="0"/>
        <v>INSERT INTO CCD_TGT_SPP_FSSI (TGT_SPP_FSSI_NAME, FINSS_ID) VALUES ('Blue marlin - North Atlantic', 115);</v>
      </c>
    </row>
    <row r="42" spans="1:3" x14ac:dyDescent="0.25">
      <c r="A42">
        <v>116</v>
      </c>
      <c r="B42" t="s">
        <v>545</v>
      </c>
      <c r="C42" t="str">
        <f t="shared" si="0"/>
        <v>INSERT INTO CCD_TGT_SPP_FSSI (TGT_SPP_FSSI_NAME, FINSS_ID) VALUES ('Blue marlin - Pacific', 116);</v>
      </c>
    </row>
    <row r="43" spans="1:3" x14ac:dyDescent="0.25">
      <c r="A43">
        <v>63</v>
      </c>
      <c r="B43" t="s">
        <v>546</v>
      </c>
      <c r="C43" t="str">
        <f t="shared" si="0"/>
        <v>INSERT INTO CCD_TGT_SPP_FSSI (TGT_SPP_FSSI_NAME, FINSS_ID) VALUES ('Blue rockfish - California', 63);</v>
      </c>
    </row>
    <row r="44" spans="1:3" x14ac:dyDescent="0.25">
      <c r="A44">
        <v>153</v>
      </c>
      <c r="B44" t="s">
        <v>547</v>
      </c>
      <c r="C44" t="str">
        <f t="shared" si="0"/>
        <v>INSERT INTO CCD_TGT_SPP_FSSI (TGT_SPP_FSSI_NAME, FINSS_ID) VALUES ('Blue shark - Atlantic', 153);</v>
      </c>
    </row>
    <row r="45" spans="1:3" x14ac:dyDescent="0.25">
      <c r="A45">
        <v>154</v>
      </c>
      <c r="B45" t="s">
        <v>548</v>
      </c>
      <c r="C45" t="str">
        <f t="shared" si="0"/>
        <v>INSERT INTO CCD_TGT_SPP_FSSI (TGT_SPP_FSSI_NAME, FINSS_ID) VALUES ('Blue shark - Pacific', 154);</v>
      </c>
    </row>
    <row r="46" spans="1:3" x14ac:dyDescent="0.25">
      <c r="A46">
        <v>95</v>
      </c>
      <c r="B46" t="s">
        <v>549</v>
      </c>
      <c r="C46" t="str">
        <f t="shared" si="0"/>
        <v>INSERT INTO CCD_TGT_SPP_FSSI (TGT_SPP_FSSI_NAME, FINSS_ID) VALUES ('Bluefin tuna - Western Atlantic', 95);</v>
      </c>
    </row>
    <row r="47" spans="1:3" x14ac:dyDescent="0.25">
      <c r="A47">
        <v>152</v>
      </c>
      <c r="B47" t="s">
        <v>550</v>
      </c>
      <c r="C47" t="str">
        <f t="shared" si="0"/>
        <v>INSERT INTO CCD_TGT_SPP_FSSI (TGT_SPP_FSSI_NAME, FINSS_ID) VALUES ('Bluefish - Atlantic Coast', 152);</v>
      </c>
    </row>
    <row r="48" spans="1:3" x14ac:dyDescent="0.25">
      <c r="A48">
        <v>64</v>
      </c>
      <c r="B48" t="s">
        <v>551</v>
      </c>
      <c r="C48" t="str">
        <f t="shared" si="0"/>
        <v>INSERT INTO CCD_TGT_SPP_FSSI (TGT_SPP_FSSI_NAME, FINSS_ID) VALUES ('Bocaccio - Southern Pacific Coast', 64);</v>
      </c>
    </row>
    <row r="49" spans="1:3" x14ac:dyDescent="0.25">
      <c r="A49">
        <v>76</v>
      </c>
      <c r="B49" t="s">
        <v>552</v>
      </c>
      <c r="C49" t="str">
        <f t="shared" si="0"/>
        <v>INSERT INTO CCD_TGT_SPP_FSSI (TGT_SPP_FSSI_NAME, FINSS_ID) VALUES ('Bonnethead - Atlantic', 76);</v>
      </c>
    </row>
    <row r="50" spans="1:3" x14ac:dyDescent="0.25">
      <c r="A50">
        <v>75</v>
      </c>
      <c r="B50" t="s">
        <v>553</v>
      </c>
      <c r="C50" t="str">
        <f t="shared" si="0"/>
        <v>INSERT INTO CCD_TGT_SPP_FSSI (TGT_SPP_FSSI_NAME, FINSS_ID) VALUES ('Brown rock shrimp - Southern Atlantic Coast', 75);</v>
      </c>
    </row>
    <row r="51" spans="1:3" x14ac:dyDescent="0.25">
      <c r="A51">
        <v>50</v>
      </c>
      <c r="B51" t="s">
        <v>554</v>
      </c>
      <c r="C51" t="str">
        <f t="shared" si="0"/>
        <v>INSERT INTO CCD_TGT_SPP_FSSI (TGT_SPP_FSSI_NAME, FINSS_ID) VALUES ('Brown rockfish - Pacific Coast', 50);</v>
      </c>
    </row>
    <row r="52" spans="1:3" x14ac:dyDescent="0.25">
      <c r="A52">
        <v>169</v>
      </c>
      <c r="B52" t="s">
        <v>555</v>
      </c>
      <c r="C52" t="str">
        <f t="shared" si="0"/>
        <v>INSERT INTO CCD_TGT_SPP_FSSI (TGT_SPP_FSSI_NAME, FINSS_ID) VALUES ('Brown shrimp - Gulf of Mexico', 169);</v>
      </c>
    </row>
    <row r="53" spans="1:3" x14ac:dyDescent="0.25">
      <c r="A53">
        <v>170</v>
      </c>
      <c r="B53" t="s">
        <v>556</v>
      </c>
      <c r="C53" t="str">
        <f t="shared" si="0"/>
        <v>INSERT INTO CCD_TGT_SPP_FSSI (TGT_SPP_FSSI_NAME, FINSS_ID) VALUES ('Brown shrimp - Southern Atlantic Coast', 170);</v>
      </c>
    </row>
    <row r="54" spans="1:3" x14ac:dyDescent="0.25">
      <c r="A54">
        <v>144</v>
      </c>
      <c r="B54" t="s">
        <v>557</v>
      </c>
      <c r="C54" t="str">
        <f t="shared" si="0"/>
        <v>INSERT INTO CCD_TGT_SPP_FSSI (TGT_SPP_FSSI_NAME, FINSS_ID) VALUES ('Butterfish - Gulf of Maine / Cape Hatteras', 144);</v>
      </c>
    </row>
    <row r="55" spans="1:3" x14ac:dyDescent="0.25">
      <c r="A55">
        <v>45</v>
      </c>
      <c r="B55" t="s">
        <v>558</v>
      </c>
      <c r="C55" t="str">
        <f t="shared" si="0"/>
        <v>INSERT INTO CCD_TGT_SPP_FSSI (TGT_SPP_FSSI_NAME, FINSS_ID) VALUES ('Cabezon - California', 45);</v>
      </c>
    </row>
    <row r="56" spans="1:3" x14ac:dyDescent="0.25">
      <c r="A56">
        <v>44</v>
      </c>
      <c r="B56" t="s">
        <v>559</v>
      </c>
      <c r="C56" t="str">
        <f t="shared" si="0"/>
        <v>INSERT INTO CCD_TGT_SPP_FSSI (TGT_SPP_FSSI_NAME, FINSS_ID) VALUES ('California scorpionfish - Southern California', 44);</v>
      </c>
    </row>
    <row r="57" spans="1:3" x14ac:dyDescent="0.25">
      <c r="A57">
        <v>65</v>
      </c>
      <c r="B57" t="s">
        <v>560</v>
      </c>
      <c r="C57" t="str">
        <f t="shared" si="0"/>
        <v>INSERT INTO CCD_TGT_SPP_FSSI (TGT_SPP_FSSI_NAME, FINSS_ID) VALUES ('Canary rockfish - Pacific Coast', 65);</v>
      </c>
    </row>
    <row r="58" spans="1:3" x14ac:dyDescent="0.25">
      <c r="A58">
        <v>8</v>
      </c>
      <c r="B58" t="s">
        <v>561</v>
      </c>
      <c r="C58" t="str">
        <f t="shared" si="0"/>
        <v>INSERT INTO CCD_TGT_SPP_FSSI (TGT_SPP_FSSI_NAME, FINSS_ID) VALUES ('Caribbean Grouper Unit 1', 8);</v>
      </c>
    </row>
    <row r="59" spans="1:3" x14ac:dyDescent="0.25">
      <c r="A59">
        <v>9</v>
      </c>
      <c r="B59" t="s">
        <v>562</v>
      </c>
      <c r="C59" t="str">
        <f t="shared" si="0"/>
        <v>INSERT INTO CCD_TGT_SPP_FSSI (TGT_SPP_FSSI_NAME, FINSS_ID) VALUES ('Caribbean Grouper Unit 2', 9);</v>
      </c>
    </row>
    <row r="60" spans="1:3" x14ac:dyDescent="0.25">
      <c r="A60">
        <v>10</v>
      </c>
      <c r="B60" t="s">
        <v>563</v>
      </c>
      <c r="C60" t="str">
        <f t="shared" si="0"/>
        <v>INSERT INTO CCD_TGT_SPP_FSSI (TGT_SPP_FSSI_NAME, FINSS_ID) VALUES ('Caribbean Grouper Unit 4', 10);</v>
      </c>
    </row>
    <row r="61" spans="1:3" x14ac:dyDescent="0.25">
      <c r="A61">
        <v>11</v>
      </c>
      <c r="B61" t="s">
        <v>564</v>
      </c>
      <c r="C61" t="str">
        <f t="shared" si="0"/>
        <v>INSERT INTO CCD_TGT_SPP_FSSI (TGT_SPP_FSSI_NAME, FINSS_ID) VALUES ('Caribbean Snapper Unit 1', 11);</v>
      </c>
    </row>
    <row r="62" spans="1:3" x14ac:dyDescent="0.25">
      <c r="A62">
        <v>12</v>
      </c>
      <c r="B62" t="s">
        <v>565</v>
      </c>
      <c r="C62" t="str">
        <f t="shared" si="0"/>
        <v>INSERT INTO CCD_TGT_SPP_FSSI (TGT_SPP_FSSI_NAME, FINSS_ID) VALUES ('Caribbean Snapper Unit 3', 12);</v>
      </c>
    </row>
    <row r="63" spans="1:3" x14ac:dyDescent="0.25">
      <c r="A63">
        <v>13</v>
      </c>
      <c r="B63" t="s">
        <v>566</v>
      </c>
      <c r="C63" t="str">
        <f t="shared" si="0"/>
        <v>INSERT INTO CCD_TGT_SPP_FSSI (TGT_SPP_FSSI_NAME, FINSS_ID) VALUES ('Caribbean Snapper Unit 4', 13);</v>
      </c>
    </row>
    <row r="64" spans="1:3" x14ac:dyDescent="0.25">
      <c r="A64">
        <v>134</v>
      </c>
      <c r="B64" t="s">
        <v>567</v>
      </c>
      <c r="C64" t="str">
        <f t="shared" si="0"/>
        <v>INSERT INTO CCD_TGT_SPP_FSSI (TGT_SPP_FSSI_NAME, FINSS_ID) VALUES ('Caribbean spiny lobster - Caribbean', 134);</v>
      </c>
    </row>
    <row r="65" spans="1:3" x14ac:dyDescent="0.25">
      <c r="A65">
        <v>135</v>
      </c>
      <c r="B65" t="s">
        <v>568</v>
      </c>
      <c r="C65" t="str">
        <f t="shared" si="0"/>
        <v>INSERT INTO CCD_TGT_SPP_FSSI (TGT_SPP_FSSI_NAME, FINSS_ID) VALUES ('Caribbean spiny lobster - Southern Atlantic Coast / Gulf of Mexico', 135);</v>
      </c>
    </row>
    <row r="66" spans="1:3" x14ac:dyDescent="0.25">
      <c r="A66">
        <v>57</v>
      </c>
      <c r="B66" t="s">
        <v>569</v>
      </c>
      <c r="C66" t="str">
        <f t="shared" si="0"/>
        <v>INSERT INTO CCD_TGT_SPP_FSSI (TGT_SPP_FSSI_NAME, FINSS_ID) VALUES ('Chilipepper - Southern Pacific Coast', 57);</v>
      </c>
    </row>
    <row r="67" spans="1:3" x14ac:dyDescent="0.25">
      <c r="A67">
        <v>160</v>
      </c>
      <c r="B67" t="s">
        <v>570</v>
      </c>
      <c r="C67" t="str">
        <f t="shared" ref="C67:C130" si="1">CONCATENATE("INSERT INTO CCD_TGT_SPP_FSSI (TGT_SPP_FSSI_NAME, FINSS_ID) VALUES ('", SUBSTITUTE(B67, "'", "''"), "', ", A67, ");")</f>
        <v>INSERT INTO CCD_TGT_SPP_FSSI (TGT_SPP_FSSI_NAME, FINSS_ID) VALUES ('Clearnose skate - Southern New England / Mid-Atlantic', 160);</v>
      </c>
    </row>
    <row r="68" spans="1:3" x14ac:dyDescent="0.25">
      <c r="A68">
        <v>159</v>
      </c>
      <c r="B68" t="s">
        <v>571</v>
      </c>
      <c r="C68" t="str">
        <f t="shared" si="1"/>
        <v>INSERT INTO CCD_TGT_SPP_FSSI (TGT_SPP_FSSI_NAME, FINSS_ID) VALUES ('Cobia - Gulf of Mexico', 159);</v>
      </c>
    </row>
    <row r="69" spans="1:3" x14ac:dyDescent="0.25">
      <c r="A69">
        <v>59</v>
      </c>
      <c r="B69" t="s">
        <v>572</v>
      </c>
      <c r="C69" t="str">
        <f t="shared" si="1"/>
        <v>INSERT INTO CCD_TGT_SPP_FSSI (TGT_SPP_FSSI_NAME, FINSS_ID) VALUES ('Cowcod - Southern California', 59);</v>
      </c>
    </row>
    <row r="70" spans="1:3" x14ac:dyDescent="0.25">
      <c r="A70">
        <v>52</v>
      </c>
      <c r="B70" t="s">
        <v>573</v>
      </c>
      <c r="C70" t="str">
        <f t="shared" si="1"/>
        <v>INSERT INTO CCD_TGT_SPP_FSSI (TGT_SPP_FSSI_NAME, FINSS_ID) VALUES ('Darkblotched rockfish - Pacific Coast', 52);</v>
      </c>
    </row>
    <row r="71" spans="1:3" x14ac:dyDescent="0.25">
      <c r="A71">
        <v>218</v>
      </c>
      <c r="B71" t="s">
        <v>574</v>
      </c>
      <c r="C71" t="str">
        <f t="shared" si="1"/>
        <v>INSERT INTO CCD_TGT_SPP_FSSI (TGT_SPP_FSSI_NAME, FINSS_ID) VALUES ('Dolphinfish - Pacific', 218);</v>
      </c>
    </row>
    <row r="72" spans="1:3" x14ac:dyDescent="0.25">
      <c r="A72">
        <v>219</v>
      </c>
      <c r="B72" t="s">
        <v>575</v>
      </c>
      <c r="C72" t="str">
        <f t="shared" si="1"/>
        <v>INSERT INTO CCD_TGT_SPP_FSSI (TGT_SPP_FSSI_NAME, FINSS_ID) VALUES ('Dolphinfish - Southern Atlantic Coast / Gulf of Mexico', 219);</v>
      </c>
    </row>
    <row r="73" spans="1:3" x14ac:dyDescent="0.25">
      <c r="A73">
        <v>125</v>
      </c>
      <c r="B73" t="s">
        <v>576</v>
      </c>
      <c r="C73" t="str">
        <f t="shared" si="1"/>
        <v>INSERT INTO CCD_TGT_SPP_FSSI (TGT_SPP_FSSI_NAME, FINSS_ID) VALUES ('Dover sole - Pacific Coast', 125);</v>
      </c>
    </row>
    <row r="74" spans="1:3" x14ac:dyDescent="0.25">
      <c r="A74">
        <v>209</v>
      </c>
      <c r="B74" t="s">
        <v>577</v>
      </c>
      <c r="C74" t="str">
        <f t="shared" si="1"/>
        <v>INSERT INTO CCD_TGT_SPP_FSSI (TGT_SPP_FSSI_NAME, FINSS_ID) VALUES ('Dusky shark - Atlantic', 209);</v>
      </c>
    </row>
    <row r="75" spans="1:3" x14ac:dyDescent="0.25">
      <c r="A75">
        <v>143</v>
      </c>
      <c r="B75" t="s">
        <v>578</v>
      </c>
      <c r="C75" t="str">
        <f t="shared" si="1"/>
        <v>INSERT INTO CCD_TGT_SPP_FSSI (TGT_SPP_FSSI_NAME, FINSS_ID) VALUES ('English sole - Pacific Coast', 143);</v>
      </c>
    </row>
    <row r="76" spans="1:3" x14ac:dyDescent="0.25">
      <c r="A76">
        <v>206</v>
      </c>
      <c r="B76" t="s">
        <v>579</v>
      </c>
      <c r="C76" t="str">
        <f t="shared" si="1"/>
        <v>INSERT INTO CCD_TGT_SPP_FSSI (TGT_SPP_FSSI_NAME, FINSS_ID) VALUES ('Finetooth shark - Atlantic', 206);</v>
      </c>
    </row>
    <row r="77" spans="1:3" x14ac:dyDescent="0.25">
      <c r="A77">
        <v>183</v>
      </c>
      <c r="B77" t="s">
        <v>580</v>
      </c>
      <c r="C77" t="str">
        <f t="shared" si="1"/>
        <v>INSERT INTO CCD_TGT_SPP_FSSI (TGT_SPP_FSSI_NAME, FINSS_ID) VALUES ('Flathead sole - Gulf of Alaska', 183);</v>
      </c>
    </row>
    <row r="78" spans="1:3" x14ac:dyDescent="0.25">
      <c r="A78">
        <v>128</v>
      </c>
      <c r="B78" t="s">
        <v>581</v>
      </c>
      <c r="C78" t="str">
        <f t="shared" si="1"/>
        <v>INSERT INTO CCD_TGT_SPP_FSSI (TGT_SPP_FSSI_NAME, FINSS_ID) VALUES ('Gag - Gulf of Mexico', 128);</v>
      </c>
    </row>
    <row r="79" spans="1:3" x14ac:dyDescent="0.25">
      <c r="A79">
        <v>129</v>
      </c>
      <c r="B79" t="s">
        <v>582</v>
      </c>
      <c r="C79" t="str">
        <f t="shared" si="1"/>
        <v>INSERT INTO CCD_TGT_SPP_FSSI (TGT_SPP_FSSI_NAME, FINSS_ID) VALUES ('Gag - Southern Atlantic Coast', 129);</v>
      </c>
    </row>
    <row r="80" spans="1:3" x14ac:dyDescent="0.25">
      <c r="A80">
        <v>104</v>
      </c>
      <c r="B80" t="s">
        <v>583</v>
      </c>
      <c r="C80" t="str">
        <f t="shared" si="1"/>
        <v>INSERT INTO CCD_TGT_SPP_FSSI (TGT_SPP_FSSI_NAME, FINSS_ID) VALUES ('Golden king crab - Aleutian Islands', 104);</v>
      </c>
    </row>
    <row r="81" spans="1:3" x14ac:dyDescent="0.25">
      <c r="A81">
        <v>228</v>
      </c>
      <c r="B81" t="s">
        <v>584</v>
      </c>
      <c r="C81" t="str">
        <f t="shared" si="1"/>
        <v>INSERT INTO CCD_TGT_SPP_FSSI (TGT_SPP_FSSI_NAME, FINSS_ID) VALUES ('Goliath grouper - Southern Atlantic Coast / Gulf of Mexico', 228);</v>
      </c>
    </row>
    <row r="82" spans="1:3" x14ac:dyDescent="0.25">
      <c r="A82">
        <v>109</v>
      </c>
      <c r="B82" t="s">
        <v>585</v>
      </c>
      <c r="C82" t="str">
        <f t="shared" si="1"/>
        <v>INSERT INTO CCD_TGT_SPP_FSSI (TGT_SPP_FSSI_NAME, FINSS_ID) VALUES ('Goosefish - Gulf of Maine / Northern Georges Bank', 109);</v>
      </c>
    </row>
    <row r="83" spans="1:3" x14ac:dyDescent="0.25">
      <c r="A83">
        <v>110</v>
      </c>
      <c r="B83" t="s">
        <v>586</v>
      </c>
      <c r="C83" t="str">
        <f t="shared" si="1"/>
        <v>INSERT INTO CCD_TGT_SPP_FSSI (TGT_SPP_FSSI_NAME, FINSS_ID) VALUES ('Goosefish - Southern Georges Bank / Mid-Atlantic', 110);</v>
      </c>
    </row>
    <row r="84" spans="1:3" x14ac:dyDescent="0.25">
      <c r="A84">
        <v>51</v>
      </c>
      <c r="B84" t="s">
        <v>587</v>
      </c>
      <c r="C84" t="str">
        <f t="shared" si="1"/>
        <v>INSERT INTO CCD_TGT_SPP_FSSI (TGT_SPP_FSSI_NAME, FINSS_ID) VALUES ('Gopher rockfish - Northern California', 51);</v>
      </c>
    </row>
    <row r="85" spans="1:3" x14ac:dyDescent="0.25">
      <c r="A85">
        <v>203</v>
      </c>
      <c r="B85" t="s">
        <v>588</v>
      </c>
      <c r="C85" t="str">
        <f t="shared" si="1"/>
        <v>INSERT INTO CCD_TGT_SPP_FSSI (TGT_SPP_FSSI_NAME, FINSS_ID) VALUES ('Gray triggerfish - Gulf of Mexico', 203);</v>
      </c>
    </row>
    <row r="86" spans="1:3" x14ac:dyDescent="0.25">
      <c r="A86">
        <v>204</v>
      </c>
      <c r="B86" t="s">
        <v>589</v>
      </c>
      <c r="C86" t="str">
        <f t="shared" si="1"/>
        <v>INSERT INTO CCD_TGT_SPP_FSSI (TGT_SPP_FSSI_NAME, FINSS_ID) VALUES ('Gray triggerfish - Southern Atlantic Coast', 204);</v>
      </c>
    </row>
    <row r="87" spans="1:3" x14ac:dyDescent="0.25">
      <c r="A87">
        <v>73</v>
      </c>
      <c r="B87" t="s">
        <v>590</v>
      </c>
      <c r="C87" t="str">
        <f t="shared" si="1"/>
        <v>INSERT INTO CCD_TGT_SPP_FSSI (TGT_SPP_FSSI_NAME, FINSS_ID) VALUES ('Greater amberjack - Gulf of Mexico', 73);</v>
      </c>
    </row>
    <row r="88" spans="1:3" x14ac:dyDescent="0.25">
      <c r="A88">
        <v>74</v>
      </c>
      <c r="B88" t="s">
        <v>591</v>
      </c>
      <c r="C88" t="str">
        <f t="shared" si="1"/>
        <v>INSERT INTO CCD_TGT_SPP_FSSI (TGT_SPP_FSSI_NAME, FINSS_ID) VALUES ('Greater amberjack - Southern Atlantic Coast', 74);</v>
      </c>
    </row>
    <row r="89" spans="1:3" x14ac:dyDescent="0.25">
      <c r="A89">
        <v>162</v>
      </c>
      <c r="B89" t="s">
        <v>592</v>
      </c>
      <c r="C89" t="str">
        <f t="shared" si="1"/>
        <v>INSERT INTO CCD_TGT_SPP_FSSI (TGT_SPP_FSSI_NAME, FINSS_ID) VALUES ('Greenland halibut - Bering Sea / Aleutian Islands', 162);</v>
      </c>
    </row>
    <row r="90" spans="1:3" x14ac:dyDescent="0.25">
      <c r="A90">
        <v>14</v>
      </c>
      <c r="B90" t="s">
        <v>593</v>
      </c>
      <c r="C90" t="str">
        <f t="shared" si="1"/>
        <v>INSERT INTO CCD_TGT_SPP_FSSI (TGT_SPP_FSSI_NAME, FINSS_ID) VALUES ('Guam Bottomfish Multi-species Complex', 14);</v>
      </c>
    </row>
    <row r="91" spans="1:3" x14ac:dyDescent="0.25">
      <c r="A91">
        <v>15</v>
      </c>
      <c r="B91" t="s">
        <v>594</v>
      </c>
      <c r="C91" t="str">
        <f t="shared" si="1"/>
        <v>INSERT INTO CCD_TGT_SPP_FSSI (TGT_SPP_FSSI_NAME, FINSS_ID) VALUES ('Gulf of Alaska Blackspotted and Rougheye Rockfish Complex', 15);</v>
      </c>
    </row>
    <row r="92" spans="1:3" x14ac:dyDescent="0.25">
      <c r="A92">
        <v>16</v>
      </c>
      <c r="B92" t="s">
        <v>595</v>
      </c>
      <c r="C92" t="str">
        <f t="shared" si="1"/>
        <v>INSERT INTO CCD_TGT_SPP_FSSI (TGT_SPP_FSSI_NAME, FINSS_ID) VALUES ('Gulf of Alaska Deepwater Flatfish Complex', 16);</v>
      </c>
    </row>
    <row r="93" spans="1:3" x14ac:dyDescent="0.25">
      <c r="A93">
        <v>17</v>
      </c>
      <c r="B93" t="s">
        <v>596</v>
      </c>
      <c r="C93" t="str">
        <f t="shared" si="1"/>
        <v>INSERT INTO CCD_TGT_SPP_FSSI (TGT_SPP_FSSI_NAME, FINSS_ID) VALUES ('Gulf of Alaska Demersal Shelf Rockfish Complex', 17);</v>
      </c>
    </row>
    <row r="94" spans="1:3" x14ac:dyDescent="0.25">
      <c r="A94">
        <v>18</v>
      </c>
      <c r="B94" t="s">
        <v>597</v>
      </c>
      <c r="C94" t="str">
        <f t="shared" si="1"/>
        <v>INSERT INTO CCD_TGT_SPP_FSSI (TGT_SPP_FSSI_NAME, FINSS_ID) VALUES ('Gulf of Alaska Pelagic Shelf Rockfish Complex', 18);</v>
      </c>
    </row>
    <row r="95" spans="1:3" x14ac:dyDescent="0.25">
      <c r="A95">
        <v>19</v>
      </c>
      <c r="B95" t="s">
        <v>598</v>
      </c>
      <c r="C95" t="str">
        <f t="shared" si="1"/>
        <v>INSERT INTO CCD_TGT_SPP_FSSI (TGT_SPP_FSSI_NAME, FINSS_ID) VALUES ('Gulf of Alaska Thornyhead Rockfish Complex', 19);</v>
      </c>
    </row>
    <row r="96" spans="1:3" x14ac:dyDescent="0.25">
      <c r="A96">
        <v>118</v>
      </c>
      <c r="B96" t="s">
        <v>599</v>
      </c>
      <c r="C96" t="str">
        <f t="shared" si="1"/>
        <v>INSERT INTO CCD_TGT_SPP_FSSI (TGT_SPP_FSSI_NAME, FINSS_ID) VALUES ('Haddock - Georges Bank', 118);</v>
      </c>
    </row>
    <row r="97" spans="1:3" x14ac:dyDescent="0.25">
      <c r="A97">
        <v>119</v>
      </c>
      <c r="B97" t="s">
        <v>600</v>
      </c>
      <c r="C97" t="str">
        <f t="shared" si="1"/>
        <v>INSERT INTO CCD_TGT_SPP_FSSI (TGT_SPP_FSSI_NAME, FINSS_ID) VALUES ('Haddock - Gulf of Maine', 119);</v>
      </c>
    </row>
    <row r="98" spans="1:3" x14ac:dyDescent="0.25">
      <c r="A98">
        <v>20</v>
      </c>
      <c r="B98" t="s">
        <v>601</v>
      </c>
      <c r="C98" t="str">
        <f t="shared" si="1"/>
        <v>INSERT INTO CCD_TGT_SPP_FSSI (TGT_SPP_FSSI_NAME, FINSS_ID) VALUES ('Hancock Seamount Groundfish Complex', 20);</v>
      </c>
    </row>
    <row r="99" spans="1:3" x14ac:dyDescent="0.25">
      <c r="A99">
        <v>21</v>
      </c>
      <c r="B99" t="s">
        <v>602</v>
      </c>
      <c r="C99" t="str">
        <f t="shared" si="1"/>
        <v>INSERT INTO CCD_TGT_SPP_FSSI (TGT_SPP_FSSI_NAME, FINSS_ID) VALUES ('Hawaiian Archipelago Bottomfish Multi-species Complex', 21);</v>
      </c>
    </row>
    <row r="100" spans="1:3" x14ac:dyDescent="0.25">
      <c r="A100">
        <v>22</v>
      </c>
      <c r="B100" t="s">
        <v>603</v>
      </c>
      <c r="C100" t="str">
        <f t="shared" si="1"/>
        <v>INSERT INTO CCD_TGT_SPP_FSSI (TGT_SPP_FSSI_NAME, FINSS_ID) VALUES ('Hawaiian Archipelago Coral Reef Ecosystem Multi-species Complex', 22);</v>
      </c>
    </row>
    <row r="101" spans="1:3" x14ac:dyDescent="0.25">
      <c r="A101">
        <v>194</v>
      </c>
      <c r="B101" t="s">
        <v>604</v>
      </c>
      <c r="C101" t="str">
        <f t="shared" si="1"/>
        <v>INSERT INTO CCD_TGT_SPP_FSSI (TGT_SPP_FSSI_NAME, FINSS_ID) VALUES ('Hogfish - Gulf of Mexico', 194);</v>
      </c>
    </row>
    <row r="102" spans="1:3" x14ac:dyDescent="0.25">
      <c r="A102">
        <v>195</v>
      </c>
      <c r="B102" t="s">
        <v>605</v>
      </c>
      <c r="C102" t="str">
        <f t="shared" si="1"/>
        <v>INSERT INTO CCD_TGT_SPP_FSSI (TGT_SPP_FSSI_NAME, FINSS_ID) VALUES ('Hogfish - Southern Atlantic Coast', 195);</v>
      </c>
    </row>
    <row r="103" spans="1:3" x14ac:dyDescent="0.25">
      <c r="A103">
        <v>96</v>
      </c>
      <c r="B103" t="s">
        <v>606</v>
      </c>
      <c r="C103" t="str">
        <f t="shared" si="1"/>
        <v>INSERT INTO CCD_TGT_SPP_FSSI (TGT_SPP_FSSI_NAME, FINSS_ID) VALUES ('Jack mackerel - Pacific Coast', 96);</v>
      </c>
    </row>
    <row r="104" spans="1:3" x14ac:dyDescent="0.25">
      <c r="A104">
        <v>167</v>
      </c>
      <c r="B104" t="s">
        <v>607</v>
      </c>
      <c r="C104" t="str">
        <f t="shared" si="1"/>
        <v>INSERT INTO CCD_TGT_SPP_FSSI (TGT_SPP_FSSI_NAME, FINSS_ID) VALUES ('Kawakawa - Tropical Pacific', 167);</v>
      </c>
    </row>
    <row r="105" spans="1:3" x14ac:dyDescent="0.25">
      <c r="A105">
        <v>182</v>
      </c>
      <c r="B105" t="s">
        <v>608</v>
      </c>
      <c r="C105" t="str">
        <f t="shared" si="1"/>
        <v>INSERT INTO CCD_TGT_SPP_FSSI (TGT_SPP_FSSI_NAME, FINSS_ID) VALUES ('Kelp greenling - Oregon', 182);</v>
      </c>
    </row>
    <row r="106" spans="1:3" x14ac:dyDescent="0.25">
      <c r="A106">
        <v>38</v>
      </c>
      <c r="B106" t="s">
        <v>609</v>
      </c>
      <c r="C106" t="str">
        <f t="shared" si="1"/>
        <v>INSERT INTO CCD_TGT_SPP_FSSI (TGT_SPP_FSSI_NAME, FINSS_ID) VALUES ('King mackerel - Gulf of Mexico', 38);</v>
      </c>
    </row>
    <row r="107" spans="1:3" x14ac:dyDescent="0.25">
      <c r="A107">
        <v>39</v>
      </c>
      <c r="B107" t="s">
        <v>610</v>
      </c>
      <c r="C107" t="str">
        <f t="shared" si="1"/>
        <v>INSERT INTO CCD_TGT_SPP_FSSI (TGT_SPP_FSSI_NAME, FINSS_ID) VALUES ('King mackerel - Southern Atlantic Coast', 39);</v>
      </c>
    </row>
    <row r="108" spans="1:3" x14ac:dyDescent="0.25">
      <c r="A108">
        <v>132</v>
      </c>
      <c r="B108" t="s">
        <v>611</v>
      </c>
      <c r="C108" t="str">
        <f t="shared" si="1"/>
        <v>INSERT INTO CCD_TGT_SPP_FSSI (TGT_SPP_FSSI_NAME, FINSS_ID) VALUES ('Lingcod - Pacific Coast', 132);</v>
      </c>
    </row>
    <row r="109" spans="1:3" x14ac:dyDescent="0.25">
      <c r="A109">
        <v>97</v>
      </c>
      <c r="B109" t="s">
        <v>612</v>
      </c>
      <c r="C109" t="str">
        <f t="shared" si="1"/>
        <v>INSERT INTO CCD_TGT_SPP_FSSI (TGT_SPP_FSSI_NAME, FINSS_ID) VALUES ('Little skate - Georges Bank / Southern New England', 97);</v>
      </c>
    </row>
    <row r="110" spans="1:3" x14ac:dyDescent="0.25">
      <c r="A110">
        <v>168</v>
      </c>
      <c r="B110" t="s">
        <v>613</v>
      </c>
      <c r="C110" t="str">
        <f t="shared" si="1"/>
        <v>INSERT INTO CCD_TGT_SPP_FSSI (TGT_SPP_FSSI_NAME, FINSS_ID) VALUES ('Little tunny - Gulf of Mexico', 168);</v>
      </c>
    </row>
    <row r="111" spans="1:3" x14ac:dyDescent="0.25">
      <c r="A111">
        <v>108</v>
      </c>
      <c r="B111" t="s">
        <v>614</v>
      </c>
      <c r="C111" t="str">
        <f t="shared" si="1"/>
        <v>INSERT INTO CCD_TGT_SPP_FSSI (TGT_SPP_FSSI_NAME, FINSS_ID) VALUES ('Longfin inshore squid - Georges Bank / Cape Hatteras', 108);</v>
      </c>
    </row>
    <row r="112" spans="1:3" x14ac:dyDescent="0.25">
      <c r="A112">
        <v>161</v>
      </c>
      <c r="B112" t="s">
        <v>615</v>
      </c>
      <c r="C112" t="str">
        <f t="shared" si="1"/>
        <v>INSERT INTO CCD_TGT_SPP_FSSI (TGT_SPP_FSSI_NAME, FINSS_ID) VALUES ('Longnose skate - Pacific Coast', 161);</v>
      </c>
    </row>
    <row r="113" spans="1:3" x14ac:dyDescent="0.25">
      <c r="A113">
        <v>71</v>
      </c>
      <c r="B113" t="s">
        <v>616</v>
      </c>
      <c r="C113" t="str">
        <f t="shared" si="1"/>
        <v>INSERT INTO CCD_TGT_SPP_FSSI (TGT_SPP_FSSI_NAME, FINSS_ID) VALUES ('Longspine thornyhead - Pacific Coast', 71);</v>
      </c>
    </row>
    <row r="114" spans="1:3" x14ac:dyDescent="0.25">
      <c r="A114">
        <v>221</v>
      </c>
      <c r="B114" t="s">
        <v>617</v>
      </c>
      <c r="C114" t="str">
        <f t="shared" si="1"/>
        <v>INSERT INTO CCD_TGT_SPP_FSSI (TGT_SPP_FSSI_NAME, FINSS_ID) VALUES ('Mackerel scad - Hawaiian Archipelago', 221);</v>
      </c>
    </row>
    <row r="115" spans="1:3" x14ac:dyDescent="0.25">
      <c r="A115">
        <v>166</v>
      </c>
      <c r="B115" t="s">
        <v>618</v>
      </c>
      <c r="C115" t="str">
        <f t="shared" si="1"/>
        <v>INSERT INTO CCD_TGT_SPP_FSSI (TGT_SPP_FSSI_NAME, FINSS_ID) VALUES ('Nassau grouper - Gulf of Mexico', 166);</v>
      </c>
    </row>
    <row r="116" spans="1:3" x14ac:dyDescent="0.25">
      <c r="A116">
        <v>223</v>
      </c>
      <c r="B116" t="s">
        <v>619</v>
      </c>
      <c r="C116" t="str">
        <f t="shared" si="1"/>
        <v>INSERT INTO CCD_TGT_SPP_FSSI (TGT_SPP_FSSI_NAME, FINSS_ID) VALUES ('Northern anchovy - Northern Pacific Coast', 223);</v>
      </c>
    </row>
    <row r="117" spans="1:3" x14ac:dyDescent="0.25">
      <c r="A117">
        <v>224</v>
      </c>
      <c r="B117" t="s">
        <v>620</v>
      </c>
      <c r="C117" t="str">
        <f t="shared" si="1"/>
        <v>INSERT INTO CCD_TGT_SPP_FSSI (TGT_SPP_FSSI_NAME, FINSS_ID) VALUES ('Northern anchovy - Southern Pacific Coast', 224);</v>
      </c>
    </row>
    <row r="118" spans="1:3" x14ac:dyDescent="0.25">
      <c r="A118">
        <v>66</v>
      </c>
      <c r="B118" t="s">
        <v>621</v>
      </c>
      <c r="C118" t="str">
        <f t="shared" si="1"/>
        <v>INSERT INTO CCD_TGT_SPP_FSSI (TGT_SPP_FSSI_NAME, FINSS_ID) VALUES ('Northern rockfish - Bering Sea / Aleutian Islands', 66);</v>
      </c>
    </row>
    <row r="119" spans="1:3" x14ac:dyDescent="0.25">
      <c r="A119">
        <v>67</v>
      </c>
      <c r="B119" t="s">
        <v>622</v>
      </c>
      <c r="C119" t="str">
        <f t="shared" si="1"/>
        <v>INSERT INTO CCD_TGT_SPP_FSSI (TGT_SPP_FSSI_NAME, FINSS_ID) VALUES ('Northern rockfish - Western / Central Gulf of Alaska', 67);</v>
      </c>
    </row>
    <row r="120" spans="1:3" x14ac:dyDescent="0.25">
      <c r="A120">
        <v>186</v>
      </c>
      <c r="B120" t="s">
        <v>623</v>
      </c>
      <c r="C120" t="str">
        <f t="shared" si="1"/>
        <v>INSERT INTO CCD_TGT_SPP_FSSI (TGT_SPP_FSSI_NAME, FINSS_ID) VALUES ('Northern shortfin squid - Northwestern Atlantic Coast', 186);</v>
      </c>
    </row>
    <row r="121" spans="1:3" x14ac:dyDescent="0.25">
      <c r="A121">
        <v>28</v>
      </c>
      <c r="B121" t="s">
        <v>624</v>
      </c>
      <c r="C121" t="str">
        <f t="shared" si="1"/>
        <v>INSERT INTO CCD_TGT_SPP_FSSI (TGT_SPP_FSSI_NAME, FINSS_ID) VALUES ('Ocean pout - Northwestern Atlantic Coast', 28);</v>
      </c>
    </row>
    <row r="122" spans="1:3" x14ac:dyDescent="0.25">
      <c r="A122">
        <v>202</v>
      </c>
      <c r="B122" t="s">
        <v>625</v>
      </c>
      <c r="C122" t="str">
        <f t="shared" si="1"/>
        <v>INSERT INTO CCD_TGT_SPP_FSSI (TGT_SPP_FSSI_NAME, FINSS_ID) VALUES ('Ocean quahog - Atlantic Coast', 202);</v>
      </c>
    </row>
    <row r="123" spans="1:3" x14ac:dyDescent="0.25">
      <c r="A123">
        <v>121</v>
      </c>
      <c r="B123" t="s">
        <v>626</v>
      </c>
      <c r="C123" t="str">
        <f t="shared" si="1"/>
        <v>INSERT INTO CCD_TGT_SPP_FSSI (TGT_SPP_FSSI_NAME, FINSS_ID) VALUES ('Offshore hake - Northwestern Atlantic Coast', 121);</v>
      </c>
    </row>
    <row r="124" spans="1:3" x14ac:dyDescent="0.25">
      <c r="A124">
        <v>197</v>
      </c>
      <c r="B124" t="s">
        <v>627</v>
      </c>
      <c r="C124" t="str">
        <f t="shared" si="1"/>
        <v>INSERT INTO CCD_TGT_SPP_FSSI (TGT_SPP_FSSI_NAME, FINSS_ID) VALUES ('Opah - Pacific', 197);</v>
      </c>
    </row>
    <row r="125" spans="1:3" x14ac:dyDescent="0.25">
      <c r="A125">
        <v>107</v>
      </c>
      <c r="B125" t="s">
        <v>628</v>
      </c>
      <c r="C125" t="str">
        <f t="shared" si="1"/>
        <v>INSERT INTO CCD_TGT_SPP_FSSI (TGT_SPP_FSSI_NAME, FINSS_ID) VALUES ('Opalescent inshore squid - Pacific Coast', 107);</v>
      </c>
    </row>
    <row r="126" spans="1:3" x14ac:dyDescent="0.25">
      <c r="A126">
        <v>94</v>
      </c>
      <c r="B126" t="s">
        <v>629</v>
      </c>
      <c r="C126" t="str">
        <f t="shared" si="1"/>
        <v>INSERT INTO CCD_TGT_SPP_FSSI (TGT_SPP_FSSI_NAME, FINSS_ID) VALUES ('Pacific bluefin tuna - Pacific', 94);</v>
      </c>
    </row>
    <row r="127" spans="1:3" x14ac:dyDescent="0.25">
      <c r="A127">
        <v>36</v>
      </c>
      <c r="B127" t="s">
        <v>630</v>
      </c>
      <c r="C127" t="str">
        <f t="shared" si="1"/>
        <v>INSERT INTO CCD_TGT_SPP_FSSI (TGT_SPP_FSSI_NAME, FINSS_ID) VALUES ('Pacific chub mackerel - Pacific Coast', 36);</v>
      </c>
    </row>
    <row r="128" spans="1:3" x14ac:dyDescent="0.25">
      <c r="A128">
        <v>173</v>
      </c>
      <c r="B128" t="s">
        <v>631</v>
      </c>
      <c r="C128" t="str">
        <f t="shared" si="1"/>
        <v>INSERT INTO CCD_TGT_SPP_FSSI (TGT_SPP_FSSI_NAME, FINSS_ID) VALUES ('Pacific cod - Bering Sea / Aleutian Islands', 173);</v>
      </c>
    </row>
    <row r="129" spans="1:3" x14ac:dyDescent="0.25">
      <c r="A129">
        <v>174</v>
      </c>
      <c r="B129" t="s">
        <v>632</v>
      </c>
      <c r="C129" t="str">
        <f t="shared" si="1"/>
        <v>INSERT INTO CCD_TGT_SPP_FSSI (TGT_SPP_FSSI_NAME, FINSS_ID) VALUES ('Pacific cod - Gulf of Alaska', 174);</v>
      </c>
    </row>
    <row r="130" spans="1:3" x14ac:dyDescent="0.25">
      <c r="A130">
        <v>175</v>
      </c>
      <c r="B130" t="s">
        <v>633</v>
      </c>
      <c r="C130" t="str">
        <f t="shared" si="1"/>
        <v>INSERT INTO CCD_TGT_SPP_FSSI (TGT_SPP_FSSI_NAME, FINSS_ID) VALUES ('Pacific cod - Pacific Coast', 175);</v>
      </c>
    </row>
    <row r="131" spans="1:3" x14ac:dyDescent="0.25">
      <c r="A131">
        <v>220</v>
      </c>
      <c r="B131" t="s">
        <v>634</v>
      </c>
      <c r="C131" t="str">
        <f t="shared" ref="C131:C194" si="2">CONCATENATE("INSERT INTO CCD_TGT_SPP_FSSI (TGT_SPP_FSSI_NAME, FINSS_ID) VALUES ('", SUBSTITUTE(B131, "'", "''"), "', ", A131, ");")</f>
        <v>INSERT INTO CCD_TGT_SPP_FSSI (TGT_SPP_FSSI_NAME, FINSS_ID) VALUES ('Pacific grenadier - Pacific Coast', 220);</v>
      </c>
    </row>
    <row r="132" spans="1:3" x14ac:dyDescent="0.25">
      <c r="A132">
        <v>124</v>
      </c>
      <c r="B132" t="s">
        <v>635</v>
      </c>
      <c r="C132" t="str">
        <f t="shared" si="2"/>
        <v>INSERT INTO CCD_TGT_SPP_FSSI (TGT_SPP_FSSI_NAME, FINSS_ID) VALUES ('Pacific hake - Pacific Coast', 124);</v>
      </c>
    </row>
    <row r="133" spans="1:3" x14ac:dyDescent="0.25">
      <c r="A133">
        <v>47</v>
      </c>
      <c r="B133" t="s">
        <v>636</v>
      </c>
      <c r="C133" t="str">
        <f t="shared" si="2"/>
        <v>INSERT INTO CCD_TGT_SPP_FSSI (TGT_SPP_FSSI_NAME, FINSS_ID) VALUES ('Pacific ocean perch - Bering Sea / Aleutian Islands', 47);</v>
      </c>
    </row>
    <row r="134" spans="1:3" x14ac:dyDescent="0.25">
      <c r="A134">
        <v>48</v>
      </c>
      <c r="B134" t="s">
        <v>637</v>
      </c>
      <c r="C134" t="str">
        <f t="shared" si="2"/>
        <v>INSERT INTO CCD_TGT_SPP_FSSI (TGT_SPP_FSSI_NAME, FINSS_ID) VALUES ('Pacific ocean perch - Gulf of Alaska', 48);</v>
      </c>
    </row>
    <row r="135" spans="1:3" x14ac:dyDescent="0.25">
      <c r="A135">
        <v>49</v>
      </c>
      <c r="B135" t="s">
        <v>638</v>
      </c>
      <c r="C135" t="str">
        <f t="shared" si="2"/>
        <v>INSERT INTO CCD_TGT_SPP_FSSI (TGT_SPP_FSSI_NAME, FINSS_ID) VALUES ('Pacific ocean perch - Pacific Coast', 49);</v>
      </c>
    </row>
    <row r="136" spans="1:3" x14ac:dyDescent="0.25">
      <c r="A136">
        <v>216</v>
      </c>
      <c r="B136" t="s">
        <v>639</v>
      </c>
      <c r="C136" t="str">
        <f t="shared" si="2"/>
        <v>INSERT INTO CCD_TGT_SPP_FSSI (TGT_SPP_FSSI_NAME, FINSS_ID) VALUES ('Pacific sanddab - Pacific Coast', 216);</v>
      </c>
    </row>
    <row r="137" spans="1:3" x14ac:dyDescent="0.25">
      <c r="A137">
        <v>34</v>
      </c>
      <c r="B137" t="s">
        <v>640</v>
      </c>
      <c r="C137" t="str">
        <f t="shared" si="2"/>
        <v>INSERT INTO CCD_TGT_SPP_FSSI (TGT_SPP_FSSI_NAME, FINSS_ID) VALUES ('Pacific sardine - Pacific Coast', 34);</v>
      </c>
    </row>
    <row r="138" spans="1:3" x14ac:dyDescent="0.25">
      <c r="A138">
        <v>225</v>
      </c>
      <c r="B138" t="s">
        <v>641</v>
      </c>
      <c r="C138" t="str">
        <f t="shared" si="2"/>
        <v>INSERT INTO CCD_TGT_SPP_FSSI (TGT_SPP_FSSI_NAME, FINSS_ID) VALUES ('Petrale sole - Pacific Coast', 225);</v>
      </c>
    </row>
    <row r="139" spans="1:3" x14ac:dyDescent="0.25">
      <c r="A139">
        <v>171</v>
      </c>
      <c r="B139" t="s">
        <v>642</v>
      </c>
      <c r="C139" t="str">
        <f t="shared" si="2"/>
        <v>INSERT INTO CCD_TGT_SPP_FSSI (TGT_SPP_FSSI_NAME, FINSS_ID) VALUES ('Pink shrimp - Gulf of Mexico', 171);</v>
      </c>
    </row>
    <row r="140" spans="1:3" x14ac:dyDescent="0.25">
      <c r="A140">
        <v>172</v>
      </c>
      <c r="B140" t="s">
        <v>643</v>
      </c>
      <c r="C140" t="str">
        <f t="shared" si="2"/>
        <v>INSERT INTO CCD_TGT_SPP_FSSI (TGT_SPP_FSSI_NAME, FINSS_ID) VALUES ('Pink shrimp - Southern Atlantic Coast', 172);</v>
      </c>
    </row>
    <row r="141" spans="1:3" x14ac:dyDescent="0.25">
      <c r="A141">
        <v>150</v>
      </c>
      <c r="B141" t="s">
        <v>644</v>
      </c>
      <c r="C141" t="str">
        <f t="shared" si="2"/>
        <v>INSERT INTO CCD_TGT_SPP_FSSI (TGT_SPP_FSSI_NAME, FINSS_ID) VALUES ('Pollock - Gulf of Maine / Georges Bank', 150);</v>
      </c>
    </row>
    <row r="142" spans="1:3" x14ac:dyDescent="0.25">
      <c r="A142">
        <v>196</v>
      </c>
      <c r="B142" t="s">
        <v>645</v>
      </c>
      <c r="C142" t="str">
        <f t="shared" si="2"/>
        <v>INSERT INTO CCD_TGT_SPP_FSSI (TGT_SPP_FSSI_NAME, FINSS_ID) VALUES ('Porbeagle - Atlantic', 196);</v>
      </c>
    </row>
    <row r="143" spans="1:3" x14ac:dyDescent="0.25">
      <c r="A143">
        <v>81</v>
      </c>
      <c r="B143" t="s">
        <v>646</v>
      </c>
      <c r="C143" t="str">
        <f t="shared" si="2"/>
        <v>INSERT INTO CCD_TGT_SPP_FSSI (TGT_SPP_FSSI_NAME, FINSS_ID) VALUES ('Queen conch - Caribbean', 81);</v>
      </c>
    </row>
    <row r="144" spans="1:3" x14ac:dyDescent="0.25">
      <c r="A144">
        <v>213</v>
      </c>
      <c r="B144" t="s">
        <v>647</v>
      </c>
      <c r="C144" t="str">
        <f t="shared" si="2"/>
        <v>INSERT INTO CCD_TGT_SPP_FSSI (TGT_SPP_FSSI_NAME, FINSS_ID) VALUES ('Red deepsea crab - Northwestern Atlantic', 213);</v>
      </c>
    </row>
    <row r="145" spans="1:3" x14ac:dyDescent="0.25">
      <c r="A145">
        <v>35</v>
      </c>
      <c r="B145" t="s">
        <v>648</v>
      </c>
      <c r="C145" t="str">
        <f t="shared" si="2"/>
        <v>INSERT INTO CCD_TGT_SPP_FSSI (TGT_SPP_FSSI_NAME, FINSS_ID) VALUES ('Red drum - Gulf of Mexico', 35);</v>
      </c>
    </row>
    <row r="146" spans="1:3" x14ac:dyDescent="0.25">
      <c r="A146">
        <v>229</v>
      </c>
      <c r="B146" t="s">
        <v>649</v>
      </c>
      <c r="C146" t="str">
        <f t="shared" si="2"/>
        <v>INSERT INTO CCD_TGT_SPP_FSSI (TGT_SPP_FSSI_NAME, FINSS_ID) VALUES ('Red grouper - Gulf of Mexico', 229);</v>
      </c>
    </row>
    <row r="147" spans="1:3" x14ac:dyDescent="0.25">
      <c r="A147">
        <v>230</v>
      </c>
      <c r="B147" t="s">
        <v>650</v>
      </c>
      <c r="C147" t="str">
        <f t="shared" si="2"/>
        <v>INSERT INTO CCD_TGT_SPP_FSSI (TGT_SPP_FSSI_NAME, FINSS_ID) VALUES ('Red grouper - Southern Atlantic Coast', 230);</v>
      </c>
    </row>
    <row r="148" spans="1:3" x14ac:dyDescent="0.25">
      <c r="A148">
        <v>23</v>
      </c>
      <c r="B148" t="s">
        <v>651</v>
      </c>
      <c r="C148" t="str">
        <f t="shared" si="2"/>
        <v>INSERT INTO CCD_TGT_SPP_FSSI (TGT_SPP_FSSI_NAME, FINSS_ID) VALUES ('Red hake - Gulf of Maine / Northern Georges Bank', 23);</v>
      </c>
    </row>
    <row r="149" spans="1:3" x14ac:dyDescent="0.25">
      <c r="A149">
        <v>24</v>
      </c>
      <c r="B149" t="s">
        <v>652</v>
      </c>
      <c r="C149" t="str">
        <f t="shared" si="2"/>
        <v>INSERT INTO CCD_TGT_SPP_FSSI (TGT_SPP_FSSI_NAME, FINSS_ID) VALUES ('Red hake - Southern Georges Bank / Mid-Atlantic', 24);</v>
      </c>
    </row>
    <row r="150" spans="1:3" x14ac:dyDescent="0.25">
      <c r="A150">
        <v>137</v>
      </c>
      <c r="B150" t="s">
        <v>653</v>
      </c>
      <c r="C150" t="str">
        <f t="shared" si="2"/>
        <v>INSERT INTO CCD_TGT_SPP_FSSI (TGT_SPP_FSSI_NAME, FINSS_ID) VALUES ('Red king crab - Bristol Bay', 137);</v>
      </c>
    </row>
    <row r="151" spans="1:3" x14ac:dyDescent="0.25">
      <c r="A151">
        <v>138</v>
      </c>
      <c r="B151" t="s">
        <v>654</v>
      </c>
      <c r="C151" t="str">
        <f t="shared" si="2"/>
        <v>INSERT INTO CCD_TGT_SPP_FSSI (TGT_SPP_FSSI_NAME, FINSS_ID) VALUES ('Red king crab - Norton Sound', 138);</v>
      </c>
    </row>
    <row r="152" spans="1:3" x14ac:dyDescent="0.25">
      <c r="A152">
        <v>139</v>
      </c>
      <c r="B152" t="s">
        <v>655</v>
      </c>
      <c r="C152" t="str">
        <f t="shared" si="2"/>
        <v>INSERT INTO CCD_TGT_SPP_FSSI (TGT_SPP_FSSI_NAME, FINSS_ID) VALUES ('Red king crab - Pribilof Islands', 139);</v>
      </c>
    </row>
    <row r="153" spans="1:3" x14ac:dyDescent="0.25">
      <c r="A153">
        <v>140</v>
      </c>
      <c r="B153" t="s">
        <v>656</v>
      </c>
      <c r="C153" t="str">
        <f t="shared" si="2"/>
        <v>INSERT INTO CCD_TGT_SPP_FSSI (TGT_SPP_FSSI_NAME, FINSS_ID) VALUES ('Red king crab - Western Aleutian Islands', 140);</v>
      </c>
    </row>
    <row r="154" spans="1:3" x14ac:dyDescent="0.25">
      <c r="A154">
        <v>133</v>
      </c>
      <c r="B154" t="s">
        <v>657</v>
      </c>
      <c r="C154" t="str">
        <f t="shared" si="2"/>
        <v>INSERT INTO CCD_TGT_SPP_FSSI (TGT_SPP_FSSI_NAME, FINSS_ID) VALUES ('Red porgy - Southern Atlantic Coast', 133);</v>
      </c>
    </row>
    <row r="155" spans="1:3" x14ac:dyDescent="0.25">
      <c r="A155">
        <v>113</v>
      </c>
      <c r="B155" t="s">
        <v>658</v>
      </c>
      <c r="C155" t="str">
        <f t="shared" si="2"/>
        <v>INSERT INTO CCD_TGT_SPP_FSSI (TGT_SPP_FSSI_NAME, FINSS_ID) VALUES ('Red snapper - Gulf of Mexico', 113);</v>
      </c>
    </row>
    <row r="156" spans="1:3" x14ac:dyDescent="0.25">
      <c r="A156">
        <v>114</v>
      </c>
      <c r="B156" t="s">
        <v>659</v>
      </c>
      <c r="C156" t="str">
        <f t="shared" si="2"/>
        <v>INSERT INTO CCD_TGT_SPP_FSSI (TGT_SPP_FSSI_NAME, FINSS_ID) VALUES ('Red snapper - Southern Atlantic Coast', 114);</v>
      </c>
    </row>
    <row r="157" spans="1:3" x14ac:dyDescent="0.25">
      <c r="A157">
        <v>179</v>
      </c>
      <c r="B157" t="s">
        <v>660</v>
      </c>
      <c r="C157" t="str">
        <f t="shared" si="2"/>
        <v>INSERT INTO CCD_TGT_SPP_FSSI (TGT_SPP_FSSI_NAME, FINSS_ID) VALUES ('Rex sole - Gulf of Alaska', 179);</v>
      </c>
    </row>
    <row r="158" spans="1:3" x14ac:dyDescent="0.25">
      <c r="A158">
        <v>180</v>
      </c>
      <c r="B158" t="s">
        <v>661</v>
      </c>
      <c r="C158" t="str">
        <f t="shared" si="2"/>
        <v>INSERT INTO CCD_TGT_SPP_FSSI (TGT_SPP_FSSI_NAME, FINSS_ID) VALUES ('Rex sole - Pacific Coast', 180);</v>
      </c>
    </row>
    <row r="159" spans="1:3" x14ac:dyDescent="0.25">
      <c r="A159">
        <v>98</v>
      </c>
      <c r="B159" t="s">
        <v>662</v>
      </c>
      <c r="C159" t="str">
        <f t="shared" si="2"/>
        <v>INSERT INTO CCD_TGT_SPP_FSSI (TGT_SPP_FSSI_NAME, FINSS_ID) VALUES ('Rosette skate - Southern New England / Mid-Atlantic', 98);</v>
      </c>
    </row>
    <row r="160" spans="1:3" x14ac:dyDescent="0.25">
      <c r="A160">
        <v>46</v>
      </c>
      <c r="B160" t="s">
        <v>663</v>
      </c>
      <c r="C160" t="str">
        <f t="shared" si="2"/>
        <v>INSERT INTO CCD_TGT_SPP_FSSI (TGT_SPP_FSSI_NAME, FINSS_ID) VALUES ('Rougheye rockfish - Pacific Coast', 46);</v>
      </c>
    </row>
    <row r="161" spans="1:3" x14ac:dyDescent="0.25">
      <c r="A161">
        <v>147</v>
      </c>
      <c r="B161" t="s">
        <v>664</v>
      </c>
      <c r="C161" t="str">
        <f t="shared" si="2"/>
        <v>INSERT INTO CCD_TGT_SPP_FSSI (TGT_SPP_FSSI_NAME, FINSS_ID) VALUES ('Royal red shrimp - Gulf of Mexico', 147);</v>
      </c>
    </row>
    <row r="162" spans="1:3" x14ac:dyDescent="0.25">
      <c r="A162">
        <v>200</v>
      </c>
      <c r="B162" t="s">
        <v>665</v>
      </c>
      <c r="C162" t="str">
        <f t="shared" si="2"/>
        <v>INSERT INTO CCD_TGT_SPP_FSSI (TGT_SPP_FSSI_NAME, FINSS_ID) VALUES ('Sablefish - Eastern Bering Sea / Aleutian Islands / Gulf of Alaska', 200);</v>
      </c>
    </row>
    <row r="163" spans="1:3" x14ac:dyDescent="0.25">
      <c r="A163">
        <v>201</v>
      </c>
      <c r="B163" t="s">
        <v>666</v>
      </c>
      <c r="C163" t="str">
        <f t="shared" si="2"/>
        <v>INSERT INTO CCD_TGT_SPP_FSSI (TGT_SPP_FSSI_NAME, FINSS_ID) VALUES ('Sablefish - Pacific Coast', 201);</v>
      </c>
    </row>
    <row r="164" spans="1:3" x14ac:dyDescent="0.25">
      <c r="A164">
        <v>187</v>
      </c>
      <c r="B164" t="s">
        <v>667</v>
      </c>
      <c r="C164" t="str">
        <f t="shared" si="2"/>
        <v>INSERT INTO CCD_TGT_SPP_FSSI (TGT_SPP_FSSI_NAME, FINSS_ID) VALUES ('Sailfish - Western Atlantic', 187);</v>
      </c>
    </row>
    <row r="165" spans="1:3" x14ac:dyDescent="0.25">
      <c r="A165">
        <v>155</v>
      </c>
      <c r="B165" t="s">
        <v>668</v>
      </c>
      <c r="C165" t="str">
        <f t="shared" si="2"/>
        <v>INSERT INTO CCD_TGT_SPP_FSSI (TGT_SPP_FSSI_NAME, FINSS_ID) VALUES ('Sand sole - Pacific Coast', 155);</v>
      </c>
    </row>
    <row r="166" spans="1:3" x14ac:dyDescent="0.25">
      <c r="A166">
        <v>210</v>
      </c>
      <c r="B166" t="s">
        <v>669</v>
      </c>
      <c r="C166" t="str">
        <f t="shared" si="2"/>
        <v>INSERT INTO CCD_TGT_SPP_FSSI (TGT_SPP_FSSI_NAME, FINSS_ID) VALUES ('Sandbar shark - Atlantic', 210);</v>
      </c>
    </row>
    <row r="167" spans="1:3" x14ac:dyDescent="0.25">
      <c r="A167">
        <v>130</v>
      </c>
      <c r="B167" t="s">
        <v>670</v>
      </c>
      <c r="C167" t="str">
        <f t="shared" si="2"/>
        <v>INSERT INTO CCD_TGT_SPP_FSSI (TGT_SPP_FSSI_NAME, FINSS_ID) VALUES ('Scamp - Southern Atlantic Coast', 130);</v>
      </c>
    </row>
    <row r="168" spans="1:3" x14ac:dyDescent="0.25">
      <c r="A168">
        <v>80</v>
      </c>
      <c r="B168" t="s">
        <v>671</v>
      </c>
      <c r="C168" t="str">
        <f t="shared" si="2"/>
        <v>INSERT INTO CCD_TGT_SPP_FSSI (TGT_SPP_FSSI_NAME, FINSS_ID) VALUES ('Scup - Atlantic Coast', 80);</v>
      </c>
    </row>
    <row r="169" spans="1:3" x14ac:dyDescent="0.25">
      <c r="A169">
        <v>145</v>
      </c>
      <c r="B169" t="s">
        <v>672</v>
      </c>
      <c r="C169" t="str">
        <f t="shared" si="2"/>
        <v>INSERT INTO CCD_TGT_SPP_FSSI (TGT_SPP_FSSI_NAME, FINSS_ID) VALUES ('Sea scallop - Northwestern Atlantic Coast', 145);</v>
      </c>
    </row>
    <row r="170" spans="1:3" x14ac:dyDescent="0.25">
      <c r="A170">
        <v>58</v>
      </c>
      <c r="B170" t="s">
        <v>673</v>
      </c>
      <c r="C170" t="str">
        <f t="shared" si="2"/>
        <v>INSERT INTO CCD_TGT_SPP_FSSI (TGT_SPP_FSSI_NAME, FINSS_ID) VALUES ('Shortbelly rockfish - Pacific Coast', 58);</v>
      </c>
    </row>
    <row r="171" spans="1:3" x14ac:dyDescent="0.25">
      <c r="A171">
        <v>82</v>
      </c>
      <c r="B171" t="s">
        <v>674</v>
      </c>
      <c r="C171" t="str">
        <f t="shared" si="2"/>
        <v>INSERT INTO CCD_TGT_SPP_FSSI (TGT_SPP_FSSI_NAME, FINSS_ID) VALUES ('Shortbill spearfish - Pacific', 82);</v>
      </c>
    </row>
    <row r="172" spans="1:3" x14ac:dyDescent="0.25">
      <c r="A172">
        <v>188</v>
      </c>
      <c r="B172" t="s">
        <v>675</v>
      </c>
      <c r="C172" t="str">
        <f t="shared" si="2"/>
        <v>INSERT INTO CCD_TGT_SPP_FSSI (TGT_SPP_FSSI_NAME, FINSS_ID) VALUES ('Shortfin mako - Atlantic', 188);</v>
      </c>
    </row>
    <row r="173" spans="1:3" x14ac:dyDescent="0.25">
      <c r="A173">
        <v>70</v>
      </c>
      <c r="B173" t="s">
        <v>676</v>
      </c>
      <c r="C173" t="str">
        <f t="shared" si="2"/>
        <v>INSERT INTO CCD_TGT_SPP_FSSI (TGT_SPP_FSSI_NAME, FINSS_ID) VALUES ('Shortspine thornyhead - Pacific Coast', 70);</v>
      </c>
    </row>
    <row r="174" spans="1:3" x14ac:dyDescent="0.25">
      <c r="A174">
        <v>122</v>
      </c>
      <c r="B174" t="s">
        <v>677</v>
      </c>
      <c r="C174" t="str">
        <f t="shared" si="2"/>
        <v>INSERT INTO CCD_TGT_SPP_FSSI (TGT_SPP_FSSI_NAME, FINSS_ID) VALUES ('Silver hake - Gulf of Maine / Northern Georges Bank', 122);</v>
      </c>
    </row>
    <row r="175" spans="1:3" x14ac:dyDescent="0.25">
      <c r="A175">
        <v>123</v>
      </c>
      <c r="B175" t="s">
        <v>678</v>
      </c>
      <c r="C175" t="str">
        <f t="shared" si="2"/>
        <v>INSERT INTO CCD_TGT_SPP_FSSI (TGT_SPP_FSSI_NAME, FINSS_ID) VALUES ('Silver hake - Southern Georges Bank / Mid-Atlantic', 123);</v>
      </c>
    </row>
    <row r="176" spans="1:3" x14ac:dyDescent="0.25">
      <c r="A176">
        <v>192</v>
      </c>
      <c r="B176" t="s">
        <v>679</v>
      </c>
      <c r="C176" t="str">
        <f t="shared" si="2"/>
        <v>INSERT INTO CCD_TGT_SPP_FSSI (TGT_SPP_FSSI_NAME, FINSS_ID) VALUES ('Skipjack tuna - Central Western Pacific', 192);</v>
      </c>
    </row>
    <row r="177" spans="1:3" x14ac:dyDescent="0.25">
      <c r="A177">
        <v>193</v>
      </c>
      <c r="B177" t="s">
        <v>680</v>
      </c>
      <c r="C177" t="str">
        <f t="shared" si="2"/>
        <v>INSERT INTO CCD_TGT_SPP_FSSI (TGT_SPP_FSSI_NAME, FINSS_ID) VALUES ('Skipjack tuna - Eastern Tropical Pacific', 193);</v>
      </c>
    </row>
    <row r="178" spans="1:3" x14ac:dyDescent="0.25">
      <c r="A178">
        <v>117</v>
      </c>
      <c r="B178" t="s">
        <v>681</v>
      </c>
      <c r="C178" t="str">
        <f t="shared" si="2"/>
        <v>INSERT INTO CCD_TGT_SPP_FSSI (TGT_SPP_FSSI_NAME, FINSS_ID) VALUES ('Smooth skate - Gulf of Maine', 117);</v>
      </c>
    </row>
    <row r="179" spans="1:3" x14ac:dyDescent="0.25">
      <c r="A179">
        <v>215</v>
      </c>
      <c r="B179" t="s">
        <v>682</v>
      </c>
      <c r="C179" t="str">
        <f t="shared" si="2"/>
        <v>INSERT INTO CCD_TGT_SPP_FSSI (TGT_SPP_FSSI_NAME, FINSS_ID) VALUES ('Snow crab - Bering Sea', 215);</v>
      </c>
    </row>
    <row r="180" spans="1:3" x14ac:dyDescent="0.25">
      <c r="A180">
        <v>164</v>
      </c>
      <c r="B180" t="s">
        <v>683</v>
      </c>
      <c r="C180" t="str">
        <f t="shared" si="2"/>
        <v>INSERT INTO CCD_TGT_SPP_FSSI (TGT_SPP_FSSI_NAME, FINSS_ID) VALUES ('Snowy grouper - Gulf of Mexico', 164);</v>
      </c>
    </row>
    <row r="181" spans="1:3" x14ac:dyDescent="0.25">
      <c r="A181">
        <v>165</v>
      </c>
      <c r="B181" t="s">
        <v>684</v>
      </c>
      <c r="C181" t="str">
        <f t="shared" si="2"/>
        <v>INSERT INTO CCD_TGT_SPP_FSSI (TGT_SPP_FSSI_NAME, FINSS_ID) VALUES ('Snowy grouper - Southern Atlantic Coast', 165);</v>
      </c>
    </row>
    <row r="182" spans="1:3" x14ac:dyDescent="0.25">
      <c r="A182">
        <v>214</v>
      </c>
      <c r="B182" t="s">
        <v>685</v>
      </c>
      <c r="C182" t="str">
        <f t="shared" si="2"/>
        <v>INSERT INTO CCD_TGT_SPP_FSSI (TGT_SPP_FSSI_NAME, FINSS_ID) VALUES ('Southern Tanner crab - Bering Sea', 214);</v>
      </c>
    </row>
    <row r="183" spans="1:3" x14ac:dyDescent="0.25">
      <c r="A183">
        <v>40</v>
      </c>
      <c r="B183" t="s">
        <v>686</v>
      </c>
      <c r="C183" t="str">
        <f t="shared" si="2"/>
        <v>INSERT INTO CCD_TGT_SPP_FSSI (TGT_SPP_FSSI_NAME, FINSS_ID) VALUES ('Spanish mackerel - Gulf of Mexico', 40);</v>
      </c>
    </row>
    <row r="184" spans="1:3" x14ac:dyDescent="0.25">
      <c r="A184">
        <v>41</v>
      </c>
      <c r="B184" t="s">
        <v>687</v>
      </c>
      <c r="C184" t="str">
        <f t="shared" si="2"/>
        <v>INSERT INTO CCD_TGT_SPP_FSSI (TGT_SPP_FSSI_NAME, FINSS_ID) VALUES ('Spanish mackerel - Southern Atlantic Coast', 41);</v>
      </c>
    </row>
    <row r="185" spans="1:3" x14ac:dyDescent="0.25">
      <c r="A185">
        <v>226</v>
      </c>
      <c r="B185" t="s">
        <v>688</v>
      </c>
      <c r="C185" t="str">
        <f t="shared" si="2"/>
        <v>INSERT INTO CCD_TGT_SPP_FSSI (TGT_SPP_FSSI_NAME, FINSS_ID) VALUES ('Speckled hind - Southern Atlantic Coast', 226);</v>
      </c>
    </row>
    <row r="186" spans="1:3" x14ac:dyDescent="0.25">
      <c r="A186">
        <v>78</v>
      </c>
      <c r="B186" t="s">
        <v>689</v>
      </c>
      <c r="C186" t="str">
        <f t="shared" si="2"/>
        <v>INSERT INTO CCD_TGT_SPP_FSSI (TGT_SPP_FSSI_NAME, FINSS_ID) VALUES ('Spiny dogfish - Atlantic Coast', 78);</v>
      </c>
    </row>
    <row r="187" spans="1:3" x14ac:dyDescent="0.25">
      <c r="A187">
        <v>79</v>
      </c>
      <c r="B187" t="s">
        <v>690</v>
      </c>
      <c r="C187" t="str">
        <f t="shared" si="2"/>
        <v>INSERT INTO CCD_TGT_SPP_FSSI (TGT_SPP_FSSI_NAME, FINSS_ID) VALUES ('Spiny dogfish - Pacific Coast', 79);</v>
      </c>
    </row>
    <row r="188" spans="1:3" x14ac:dyDescent="0.25">
      <c r="A188">
        <v>53</v>
      </c>
      <c r="B188" t="s">
        <v>691</v>
      </c>
      <c r="C188" t="str">
        <f t="shared" si="2"/>
        <v>INSERT INTO CCD_TGT_SPP_FSSI (TGT_SPP_FSSI_NAME, FINSS_ID) VALUES ('Splitnose rockfish - Pacific Coast', 53);</v>
      </c>
    </row>
    <row r="189" spans="1:3" x14ac:dyDescent="0.25">
      <c r="A189">
        <v>146</v>
      </c>
      <c r="B189" t="s">
        <v>692</v>
      </c>
      <c r="C189" t="str">
        <f t="shared" si="2"/>
        <v>INSERT INTO CCD_TGT_SPP_FSSI (TGT_SPP_FSSI_NAME, FINSS_ID) VALUES ('Starry flounder - Pacific Coast', 146);</v>
      </c>
    </row>
    <row r="190" spans="1:3" x14ac:dyDescent="0.25">
      <c r="A190">
        <v>120</v>
      </c>
      <c r="B190" t="s">
        <v>693</v>
      </c>
      <c r="C190" t="str">
        <f t="shared" si="2"/>
        <v>INSERT INTO CCD_TGT_SPP_FSSI (TGT_SPP_FSSI_NAME, FINSS_ID) VALUES ('Stone crabs (Menippe spp.) - Gulf of Mexico', 120);</v>
      </c>
    </row>
    <row r="191" spans="1:3" x14ac:dyDescent="0.25">
      <c r="A191">
        <v>190</v>
      </c>
      <c r="B191" t="s">
        <v>694</v>
      </c>
      <c r="C191" t="str">
        <f t="shared" si="2"/>
        <v>INSERT INTO CCD_TGT_SPP_FSSI (TGT_SPP_FSSI_NAME, FINSS_ID) VALUES ('Striped marlin - Central Western Pacific', 190);</v>
      </c>
    </row>
    <row r="192" spans="1:3" x14ac:dyDescent="0.25">
      <c r="A192">
        <v>191</v>
      </c>
      <c r="B192" t="s">
        <v>695</v>
      </c>
      <c r="C192" t="str">
        <f t="shared" si="2"/>
        <v>INSERT INTO CCD_TGT_SPP_FSSI (TGT_SPP_FSSI_NAME, FINSS_ID) VALUES ('Striped marlin - Eastern Tropical Pacific', 191);</v>
      </c>
    </row>
    <row r="193" spans="1:3" x14ac:dyDescent="0.25">
      <c r="A193">
        <v>136</v>
      </c>
      <c r="B193" t="s">
        <v>696</v>
      </c>
      <c r="C193" t="str">
        <f t="shared" si="2"/>
        <v>INSERT INTO CCD_TGT_SPP_FSSI (TGT_SPP_FSSI_NAME, FINSS_ID) VALUES ('Summer flounder - Mid-Atlantic Coast', 136);</v>
      </c>
    </row>
    <row r="194" spans="1:3" x14ac:dyDescent="0.25">
      <c r="A194">
        <v>26</v>
      </c>
      <c r="B194" t="s">
        <v>697</v>
      </c>
      <c r="C194" t="str">
        <f t="shared" si="2"/>
        <v>INSERT INTO CCD_TGT_SPP_FSSI (TGT_SPP_FSSI_NAME, FINSS_ID) VALUES ('Swordfish - North Atlantic', 26);</v>
      </c>
    </row>
    <row r="195" spans="1:3" x14ac:dyDescent="0.25">
      <c r="A195">
        <v>27</v>
      </c>
      <c r="B195" t="s">
        <v>698</v>
      </c>
      <c r="C195" t="str">
        <f t="shared" ref="C195:C231" si="3">CONCATENATE("INSERT INTO CCD_TGT_SPP_FSSI (TGT_SPP_FSSI_NAME, FINSS_ID) VALUES ('", SUBSTITUTE(B195, "'", "''"), "', ", A195, ");")</f>
        <v>INSERT INTO CCD_TGT_SPP_FSSI (TGT_SPP_FSSI_NAME, FINSS_ID) VALUES ('Swordfish - North Pacific', 27);</v>
      </c>
    </row>
    <row r="196" spans="1:3" x14ac:dyDescent="0.25">
      <c r="A196">
        <v>199</v>
      </c>
      <c r="B196" t="s">
        <v>699</v>
      </c>
      <c r="C196" t="str">
        <f t="shared" si="3"/>
        <v>INSERT INTO CCD_TGT_SPP_FSSI (TGT_SPP_FSSI_NAME, FINSS_ID) VALUES ('Thorny skate - Gulf of Maine', 199);</v>
      </c>
    </row>
    <row r="197" spans="1:3" x14ac:dyDescent="0.25">
      <c r="A197">
        <v>111</v>
      </c>
      <c r="B197" t="s">
        <v>700</v>
      </c>
      <c r="C197" t="str">
        <f t="shared" si="3"/>
        <v>INSERT INTO CCD_TGT_SPP_FSSI (TGT_SPP_FSSI_NAME, FINSS_ID) VALUES ('Tilefish - Mid-Atlantic Coast', 111);</v>
      </c>
    </row>
    <row r="198" spans="1:3" x14ac:dyDescent="0.25">
      <c r="A198">
        <v>112</v>
      </c>
      <c r="B198" t="s">
        <v>701</v>
      </c>
      <c r="C198" t="str">
        <f t="shared" si="3"/>
        <v>INSERT INTO CCD_TGT_SPP_FSSI (TGT_SPP_FSSI_NAME, FINSS_ID) VALUES ('Tilefish - Southern Atlantic Coast', 112);</v>
      </c>
    </row>
    <row r="199" spans="1:3" x14ac:dyDescent="0.25">
      <c r="A199">
        <v>62</v>
      </c>
      <c r="B199" t="s">
        <v>702</v>
      </c>
      <c r="C199" t="str">
        <f t="shared" si="3"/>
        <v>INSERT INTO CCD_TGT_SPP_FSSI (TGT_SPP_FSSI_NAME, FINSS_ID) VALUES ('Vermilion rockfish - California', 62);</v>
      </c>
    </row>
    <row r="200" spans="1:3" x14ac:dyDescent="0.25">
      <c r="A200">
        <v>32</v>
      </c>
      <c r="B200" t="s">
        <v>703</v>
      </c>
      <c r="C200" t="str">
        <f t="shared" si="3"/>
        <v>INSERT INTO CCD_TGT_SPP_FSSI (TGT_SPP_FSSI_NAME, FINSS_ID) VALUES ('Vermilion snapper - Gulf of Mexico', 32);</v>
      </c>
    </row>
    <row r="201" spans="1:3" x14ac:dyDescent="0.25">
      <c r="A201">
        <v>33</v>
      </c>
      <c r="B201" t="s">
        <v>704</v>
      </c>
      <c r="C201" t="str">
        <f t="shared" si="3"/>
        <v>INSERT INTO CCD_TGT_SPP_FSSI (TGT_SPP_FSSI_NAME, FINSS_ID) VALUES ('Vermilion snapper - Southern Atlantic Coast', 33);</v>
      </c>
    </row>
    <row r="202" spans="1:3" x14ac:dyDescent="0.25">
      <c r="A202">
        <v>198</v>
      </c>
      <c r="B202" t="s">
        <v>705</v>
      </c>
      <c r="C202" t="str">
        <f t="shared" si="3"/>
        <v>INSERT INTO CCD_TGT_SPP_FSSI (TGT_SPP_FSSI_NAME, FINSS_ID) VALUES ('Wahoo - Pacific', 198);</v>
      </c>
    </row>
    <row r="203" spans="1:3" x14ac:dyDescent="0.25">
      <c r="A203">
        <v>83</v>
      </c>
      <c r="B203" t="s">
        <v>706</v>
      </c>
      <c r="C203" t="str">
        <f t="shared" si="3"/>
        <v>INSERT INTO CCD_TGT_SPP_FSSI (TGT_SPP_FSSI_NAME, FINSS_ID) VALUES ('Walleye pollock - Aleutian Islands', 83);</v>
      </c>
    </row>
    <row r="204" spans="1:3" x14ac:dyDescent="0.25">
      <c r="A204">
        <v>84</v>
      </c>
      <c r="B204" t="s">
        <v>707</v>
      </c>
      <c r="C204" t="str">
        <f t="shared" si="3"/>
        <v>INSERT INTO CCD_TGT_SPP_FSSI (TGT_SPP_FSSI_NAME, FINSS_ID) VALUES ('Walleye pollock - Eastern Bering Sea', 84);</v>
      </c>
    </row>
    <row r="205" spans="1:3" x14ac:dyDescent="0.25">
      <c r="A205">
        <v>85</v>
      </c>
      <c r="B205" t="s">
        <v>708</v>
      </c>
      <c r="C205" t="str">
        <f t="shared" si="3"/>
        <v>INSERT INTO CCD_TGT_SPP_FSSI (TGT_SPP_FSSI_NAME, FINSS_ID) VALUES ('Walleye pollock - Western / Central Gulf of Alaska', 85);</v>
      </c>
    </row>
    <row r="206" spans="1:3" x14ac:dyDescent="0.25">
      <c r="A206">
        <v>163</v>
      </c>
      <c r="B206" t="s">
        <v>709</v>
      </c>
      <c r="C206" t="str">
        <f t="shared" si="3"/>
        <v>INSERT INTO CCD_TGT_SPP_FSSI (TGT_SPP_FSSI_NAME, FINSS_ID) VALUES ('Warsaw grouper - Southern Atlantic Coast', 163);</v>
      </c>
    </row>
    <row r="207" spans="1:3" x14ac:dyDescent="0.25">
      <c r="A207">
        <v>181</v>
      </c>
      <c r="B207" t="s">
        <v>710</v>
      </c>
      <c r="C207" t="str">
        <f t="shared" si="3"/>
        <v>INSERT INTO CCD_TGT_SPP_FSSI (TGT_SPP_FSSI_NAME, FINSS_ID) VALUES ('White grunt - Southern Atlantic Coast', 181);</v>
      </c>
    </row>
    <row r="208" spans="1:3" x14ac:dyDescent="0.25">
      <c r="A208">
        <v>25</v>
      </c>
      <c r="B208" t="s">
        <v>711</v>
      </c>
      <c r="C208" t="str">
        <f t="shared" si="3"/>
        <v>INSERT INTO CCD_TGT_SPP_FSSI (TGT_SPP_FSSI_NAME, FINSS_ID) VALUES ('White hake - Gulf of Maine / Georges Bank', 25);</v>
      </c>
    </row>
    <row r="209" spans="1:3" x14ac:dyDescent="0.25">
      <c r="A209">
        <v>189</v>
      </c>
      <c r="B209" t="s">
        <v>712</v>
      </c>
      <c r="C209" t="str">
        <f t="shared" si="3"/>
        <v>INSERT INTO CCD_TGT_SPP_FSSI (TGT_SPP_FSSI_NAME, FINSS_ID) VALUES ('White marlin - North Atlantic', 189);</v>
      </c>
    </row>
    <row r="210" spans="1:3" x14ac:dyDescent="0.25">
      <c r="A210">
        <v>105</v>
      </c>
      <c r="B210" t="s">
        <v>713</v>
      </c>
      <c r="C210" t="str">
        <f t="shared" si="3"/>
        <v>INSERT INTO CCD_TGT_SPP_FSSI (TGT_SPP_FSSI_NAME, FINSS_ID) VALUES ('White shrimp - Gulf of Mexico', 105);</v>
      </c>
    </row>
    <row r="211" spans="1:3" x14ac:dyDescent="0.25">
      <c r="A211">
        <v>106</v>
      </c>
      <c r="B211" t="s">
        <v>714</v>
      </c>
      <c r="C211" t="str">
        <f t="shared" si="3"/>
        <v>INSERT INTO CCD_TGT_SPP_FSSI (TGT_SPP_FSSI_NAME, FINSS_ID) VALUES ('White shrimp - Southern Atlantic Coast', 106);</v>
      </c>
    </row>
    <row r="212" spans="1:3" x14ac:dyDescent="0.25">
      <c r="A212">
        <v>54</v>
      </c>
      <c r="B212" t="s">
        <v>715</v>
      </c>
      <c r="C212" t="str">
        <f t="shared" si="3"/>
        <v>INSERT INTO CCD_TGT_SPP_FSSI (TGT_SPP_FSSI_NAME, FINSS_ID) VALUES ('Widow rockfish - Pacific Coast', 54);</v>
      </c>
    </row>
    <row r="213" spans="1:3" x14ac:dyDescent="0.25">
      <c r="A213">
        <v>42</v>
      </c>
      <c r="B213" t="s">
        <v>716</v>
      </c>
      <c r="C213" t="str">
        <f t="shared" si="3"/>
        <v>INSERT INTO CCD_TGT_SPP_FSSI (TGT_SPP_FSSI_NAME, FINSS_ID) VALUES ('Windowpane - Gulf of Maine / Georges Bank', 42);</v>
      </c>
    </row>
    <row r="214" spans="1:3" x14ac:dyDescent="0.25">
      <c r="A214">
        <v>43</v>
      </c>
      <c r="B214" t="s">
        <v>717</v>
      </c>
      <c r="C214" t="str">
        <f t="shared" si="3"/>
        <v>INSERT INTO CCD_TGT_SPP_FSSI (TGT_SPP_FSSI_NAME, FINSS_ID) VALUES ('Windowpane - Southern New England / Mid-Atlantic', 43);</v>
      </c>
    </row>
    <row r="215" spans="1:3" x14ac:dyDescent="0.25">
      <c r="A215">
        <v>156</v>
      </c>
      <c r="B215" t="s">
        <v>718</v>
      </c>
      <c r="C215" t="str">
        <f t="shared" si="3"/>
        <v>INSERT INTO CCD_TGT_SPP_FSSI (TGT_SPP_FSSI_NAME, FINSS_ID) VALUES ('Winter flounder - Georges Bank', 156);</v>
      </c>
    </row>
    <row r="216" spans="1:3" x14ac:dyDescent="0.25">
      <c r="A216">
        <v>157</v>
      </c>
      <c r="B216" t="s">
        <v>719</v>
      </c>
      <c r="C216" t="str">
        <f t="shared" si="3"/>
        <v>INSERT INTO CCD_TGT_SPP_FSSI (TGT_SPP_FSSI_NAME, FINSS_ID) VALUES ('Winter flounder - Gulf of Maine', 157);</v>
      </c>
    </row>
    <row r="217" spans="1:3" x14ac:dyDescent="0.25">
      <c r="A217">
        <v>158</v>
      </c>
      <c r="B217" t="s">
        <v>720</v>
      </c>
      <c r="C217" t="str">
        <f t="shared" si="3"/>
        <v>INSERT INTO CCD_TGT_SPP_FSSI (TGT_SPP_FSSI_NAME, FINSS_ID) VALUES ('Winter flounder - Southern New England / Mid-Atlantic', 158);</v>
      </c>
    </row>
    <row r="218" spans="1:3" x14ac:dyDescent="0.25">
      <c r="A218">
        <v>99</v>
      </c>
      <c r="B218" t="s">
        <v>721</v>
      </c>
      <c r="C218" t="str">
        <f t="shared" si="3"/>
        <v>INSERT INTO CCD_TGT_SPP_FSSI (TGT_SPP_FSSI_NAME, FINSS_ID) VALUES ('Winter skate - Georges Bank / Southern New England', 99);</v>
      </c>
    </row>
    <row r="219" spans="1:3" x14ac:dyDescent="0.25">
      <c r="A219">
        <v>178</v>
      </c>
      <c r="B219" t="s">
        <v>722</v>
      </c>
      <c r="C219" t="str">
        <f t="shared" si="3"/>
        <v>INSERT INTO CCD_TGT_SPP_FSSI (TGT_SPP_FSSI_NAME, FINSS_ID) VALUES ('Witch flounder - Northwestern Atlantic Coast', 178);</v>
      </c>
    </row>
    <row r="220" spans="1:3" x14ac:dyDescent="0.25">
      <c r="A220">
        <v>151</v>
      </c>
      <c r="B220" t="s">
        <v>723</v>
      </c>
      <c r="C220" t="str">
        <f t="shared" si="3"/>
        <v>INSERT INTO CCD_TGT_SPP_FSSI (TGT_SPP_FSSI_NAME, FINSS_ID) VALUES ('Wreckfish - Southern Atlantic Coast', 151);</v>
      </c>
    </row>
    <row r="221" spans="1:3" x14ac:dyDescent="0.25">
      <c r="A221">
        <v>227</v>
      </c>
      <c r="B221" t="s">
        <v>724</v>
      </c>
      <c r="C221" t="str">
        <f t="shared" si="3"/>
        <v>INSERT INTO CCD_TGT_SPP_FSSI (TGT_SPP_FSSI_NAME, FINSS_ID) VALUES ('Yellowedge grouper - Gulf of Mexico', 227);</v>
      </c>
    </row>
    <row r="222" spans="1:3" x14ac:dyDescent="0.25">
      <c r="A222">
        <v>68</v>
      </c>
      <c r="B222" t="s">
        <v>725</v>
      </c>
      <c r="C222" t="str">
        <f t="shared" si="3"/>
        <v>INSERT INTO CCD_TGT_SPP_FSSI (TGT_SPP_FSSI_NAME, FINSS_ID) VALUES ('Yelloweye rockfish - Pacific Coast', 68);</v>
      </c>
    </row>
    <row r="223" spans="1:3" x14ac:dyDescent="0.25">
      <c r="A223">
        <v>100</v>
      </c>
      <c r="B223" t="s">
        <v>726</v>
      </c>
      <c r="C223" t="str">
        <f t="shared" si="3"/>
        <v>INSERT INTO CCD_TGT_SPP_FSSI (TGT_SPP_FSSI_NAME, FINSS_ID) VALUES ('Yellowfin sole - Bering Sea / Aleutian Islands', 100);</v>
      </c>
    </row>
    <row r="224" spans="1:3" x14ac:dyDescent="0.25">
      <c r="A224">
        <v>89</v>
      </c>
      <c r="B224" t="s">
        <v>727</v>
      </c>
      <c r="C224" t="str">
        <f t="shared" si="3"/>
        <v>INSERT INTO CCD_TGT_SPP_FSSI (TGT_SPP_FSSI_NAME, FINSS_ID) VALUES ('Yellowfin tuna - Central Western Pacific', 89);</v>
      </c>
    </row>
    <row r="225" spans="1:3" x14ac:dyDescent="0.25">
      <c r="A225">
        <v>90</v>
      </c>
      <c r="B225" t="s">
        <v>728</v>
      </c>
      <c r="C225" t="str">
        <f t="shared" si="3"/>
        <v>INSERT INTO CCD_TGT_SPP_FSSI (TGT_SPP_FSSI_NAME, FINSS_ID) VALUES ('Yellowfin tuna - Eastern Tropical Pacific', 90);</v>
      </c>
    </row>
    <row r="226" spans="1:3" x14ac:dyDescent="0.25">
      <c r="A226">
        <v>91</v>
      </c>
      <c r="B226" t="s">
        <v>729</v>
      </c>
      <c r="C226" t="str">
        <f t="shared" si="3"/>
        <v>INSERT INTO CCD_TGT_SPP_FSSI (TGT_SPP_FSSI_NAME, FINSS_ID) VALUES ('Yellowfin tuna - Western Atlantic', 91);</v>
      </c>
    </row>
    <row r="227" spans="1:3" x14ac:dyDescent="0.25">
      <c r="A227">
        <v>101</v>
      </c>
      <c r="B227" t="s">
        <v>730</v>
      </c>
      <c r="C227" t="str">
        <f t="shared" si="3"/>
        <v>INSERT INTO CCD_TGT_SPP_FSSI (TGT_SPP_FSSI_NAME, FINSS_ID) VALUES ('Yellowtail flounder - Cape Cod / Gulf of Maine', 101);</v>
      </c>
    </row>
    <row r="228" spans="1:3" x14ac:dyDescent="0.25">
      <c r="A228">
        <v>102</v>
      </c>
      <c r="B228" t="s">
        <v>731</v>
      </c>
      <c r="C228" t="str">
        <f t="shared" si="3"/>
        <v>INSERT INTO CCD_TGT_SPP_FSSI (TGT_SPP_FSSI_NAME, FINSS_ID) VALUES ('Yellowtail flounder - Georges Bank', 102);</v>
      </c>
    </row>
    <row r="229" spans="1:3" x14ac:dyDescent="0.25">
      <c r="A229">
        <v>103</v>
      </c>
      <c r="B229" t="s">
        <v>732</v>
      </c>
      <c r="C229" t="str">
        <f t="shared" si="3"/>
        <v>INSERT INTO CCD_TGT_SPP_FSSI (TGT_SPP_FSSI_NAME, FINSS_ID) VALUES ('Yellowtail flounder - Southern New England / Mid-Atlantic', 103);</v>
      </c>
    </row>
    <row r="230" spans="1:3" x14ac:dyDescent="0.25">
      <c r="A230">
        <v>56</v>
      </c>
      <c r="B230" t="s">
        <v>733</v>
      </c>
      <c r="C230" t="str">
        <f t="shared" si="3"/>
        <v>INSERT INTO CCD_TGT_SPP_FSSI (TGT_SPP_FSSI_NAME, FINSS_ID) VALUES ('Yellowtail rockfish - Northern Pacific Coast', 56);</v>
      </c>
    </row>
    <row r="231" spans="1:3" x14ac:dyDescent="0.25">
      <c r="A231">
        <v>131</v>
      </c>
      <c r="B231" t="s">
        <v>734</v>
      </c>
      <c r="C231" t="str">
        <f t="shared" si="3"/>
        <v>INSERT INTO CCD_TGT_SPP_FSSI (TGT_SPP_FSSI_NAME, FINSS_ID) VALUES ('Yellowtail snapper - Southern Atlantic Coast / Gulf of Mexico', 131);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C2" sqref="C2:C26"/>
    </sheetView>
  </sheetViews>
  <sheetFormatPr defaultRowHeight="15" x14ac:dyDescent="0.25"/>
  <cols>
    <col min="2" max="2" width="33" bestFit="1" customWidth="1"/>
  </cols>
  <sheetData>
    <row r="1" spans="1:3" x14ac:dyDescent="0.25">
      <c r="A1" t="s">
        <v>431</v>
      </c>
      <c r="B1" t="s">
        <v>432</v>
      </c>
      <c r="C1" t="s">
        <v>1714</v>
      </c>
    </row>
    <row r="2" spans="1:3" x14ac:dyDescent="0.25">
      <c r="A2">
        <v>24</v>
      </c>
      <c r="B2" t="s">
        <v>996</v>
      </c>
      <c r="C2" t="str">
        <f>CONCATENATE("INSERT INTO CCD_EXP_SPP_CATS (EXP_SPP_CAT_NAME, FINSS_ID) VALUES ('", SUBSTITUTE(B2, "'", "''"), "', ", A2, ");")</f>
        <v>INSERT INTO CCD_EXP_SPP_CATS (EXP_SPP_CAT_NAME, FINSS_ID) VALUES ('Algae', 24);</v>
      </c>
    </row>
    <row r="3" spans="1:3" x14ac:dyDescent="0.25">
      <c r="A3">
        <v>18</v>
      </c>
      <c r="B3" t="s">
        <v>997</v>
      </c>
      <c r="C3" t="str">
        <f t="shared" ref="C3:C26" si="0">CONCATENATE("INSERT INTO CCD_EXP_SPP_CATS (EXP_SPP_CAT_NAME, FINSS_ID) VALUES ('", SUBSTITUTE(B3, "'", "''"), "', ", A3, ");")</f>
        <v>INSERT INTO CCD_EXP_SPP_CATS (EXP_SPP_CAT_NAME, FINSS_ID) VALUES ('Coral-Deep Water Coral', 18);</v>
      </c>
    </row>
    <row r="4" spans="1:3" x14ac:dyDescent="0.25">
      <c r="A4">
        <v>7</v>
      </c>
      <c r="B4" t="s">
        <v>998</v>
      </c>
      <c r="C4" t="str">
        <f t="shared" si="0"/>
        <v>INSERT INTO CCD_EXP_SPP_CATS (EXP_SPP_CAT_NAME, FINSS_ID) VALUES ('Coral-Hermatypic Stony Coral', 7);</v>
      </c>
    </row>
    <row r="5" spans="1:3" x14ac:dyDescent="0.25">
      <c r="A5">
        <v>14</v>
      </c>
      <c r="B5" t="s">
        <v>999</v>
      </c>
      <c r="C5" t="str">
        <f t="shared" si="0"/>
        <v>INSERT INTO CCD_EXP_SPP_CATS (EXP_SPP_CAT_NAME, FINSS_ID) VALUES ('Coral-Hydrocoral', 14);</v>
      </c>
    </row>
    <row r="6" spans="1:3" x14ac:dyDescent="0.25">
      <c r="A6">
        <v>8</v>
      </c>
      <c r="B6" t="s">
        <v>1000</v>
      </c>
      <c r="C6" t="str">
        <f t="shared" si="0"/>
        <v>INSERT INTO CCD_EXP_SPP_CATS (EXP_SPP_CAT_NAME, FINSS_ID) VALUES ('Coral-Mesophotic Hermatypic Coral', 8);</v>
      </c>
    </row>
    <row r="7" spans="1:3" x14ac:dyDescent="0.25">
      <c r="A7">
        <v>1</v>
      </c>
      <c r="B7" t="s">
        <v>1001</v>
      </c>
      <c r="C7" t="str">
        <f t="shared" si="0"/>
        <v>INSERT INTO CCD_EXP_SPP_CATS (EXP_SPP_CAT_NAME, FINSS_ID) VALUES ('Coral-Octocoral', 1);</v>
      </c>
    </row>
    <row r="8" spans="1:3" x14ac:dyDescent="0.25">
      <c r="A8">
        <v>9</v>
      </c>
      <c r="B8" t="s">
        <v>1002</v>
      </c>
      <c r="C8" t="str">
        <f t="shared" si="0"/>
        <v>INSERT INTO CCD_EXP_SPP_CATS (EXP_SPP_CAT_NAME, FINSS_ID) VALUES ('Coral-Shallow Water Coral', 9);</v>
      </c>
    </row>
    <row r="9" spans="1:3" x14ac:dyDescent="0.25">
      <c r="A9">
        <v>19</v>
      </c>
      <c r="B9" t="s">
        <v>1003</v>
      </c>
      <c r="C9" t="str">
        <f t="shared" si="0"/>
        <v>INSERT INTO CCD_EXP_SPP_CATS (EXP_SPP_CAT_NAME, FINSS_ID) VALUES ('Crustaceans', 19);</v>
      </c>
    </row>
    <row r="10" spans="1:3" x14ac:dyDescent="0.25">
      <c r="A10">
        <v>21</v>
      </c>
      <c r="B10" t="s">
        <v>1004</v>
      </c>
      <c r="C10" t="str">
        <f t="shared" si="0"/>
        <v>INSERT INTO CCD_EXP_SPP_CATS (EXP_SPP_CAT_NAME, FINSS_ID) VALUES ('Fish-General', 21);</v>
      </c>
    </row>
    <row r="11" spans="1:3" x14ac:dyDescent="0.25">
      <c r="A11">
        <v>15</v>
      </c>
      <c r="B11" t="s">
        <v>1005</v>
      </c>
      <c r="C11" t="str">
        <f t="shared" si="0"/>
        <v>INSERT INTO CCD_EXP_SPP_CATS (EXP_SPP_CAT_NAME, FINSS_ID) VALUES ('Fishes-Benthic Fish', 15);</v>
      </c>
    </row>
    <row r="12" spans="1:3" x14ac:dyDescent="0.25">
      <c r="A12">
        <v>5</v>
      </c>
      <c r="B12" t="s">
        <v>1006</v>
      </c>
      <c r="C12" t="str">
        <f t="shared" si="0"/>
        <v>INSERT INTO CCD_EXP_SPP_CATS (EXP_SPP_CAT_NAME, FINSS_ID) VALUES ('Fishes-Larval Reef Fish', 5);</v>
      </c>
    </row>
    <row r="13" spans="1:3" x14ac:dyDescent="0.25">
      <c r="A13">
        <v>16</v>
      </c>
      <c r="B13" t="s">
        <v>1007</v>
      </c>
      <c r="C13" t="str">
        <f t="shared" si="0"/>
        <v>INSERT INTO CCD_EXP_SPP_CATS (EXP_SPP_CAT_NAME, FINSS_ID) VALUES ('Fishes-Pelagic Fish', 16);</v>
      </c>
    </row>
    <row r="14" spans="1:3" x14ac:dyDescent="0.25">
      <c r="A14">
        <v>20</v>
      </c>
      <c r="B14" t="s">
        <v>1008</v>
      </c>
      <c r="C14" t="str">
        <f t="shared" si="0"/>
        <v>INSERT INTO CCD_EXP_SPP_CATS (EXP_SPP_CAT_NAME, FINSS_ID) VALUES ('Fishes-Reef Fish', 20);</v>
      </c>
    </row>
    <row r="15" spans="1:3" x14ac:dyDescent="0.25">
      <c r="A15">
        <v>23</v>
      </c>
      <c r="B15" t="s">
        <v>1009</v>
      </c>
      <c r="C15" t="str">
        <f t="shared" si="0"/>
        <v>INSERT INTO CCD_EXP_SPP_CATS (EXP_SPP_CAT_NAME, FINSS_ID) VALUES ('Fishes-Shark', 23);</v>
      </c>
    </row>
    <row r="16" spans="1:3" x14ac:dyDescent="0.25">
      <c r="A16">
        <v>2</v>
      </c>
      <c r="B16" t="s">
        <v>1010</v>
      </c>
      <c r="C16" t="str">
        <f t="shared" si="0"/>
        <v>INSERT INTO CCD_EXP_SPP_CATS (EXP_SPP_CAT_NAME, FINSS_ID) VALUES ('Ichthyoplankton', 2);</v>
      </c>
    </row>
    <row r="17" spans="1:3" x14ac:dyDescent="0.25">
      <c r="A17">
        <v>10</v>
      </c>
      <c r="B17" t="s">
        <v>1011</v>
      </c>
      <c r="C17" t="str">
        <f t="shared" si="0"/>
        <v>INSERT INTO CCD_EXP_SPP_CATS (EXP_SPP_CAT_NAME, FINSS_ID) VALUES ('Invertebrate-Benthic', 10);</v>
      </c>
    </row>
    <row r="18" spans="1:3" x14ac:dyDescent="0.25">
      <c r="A18">
        <v>3</v>
      </c>
      <c r="B18" t="s">
        <v>1012</v>
      </c>
      <c r="C18" t="str">
        <f t="shared" si="0"/>
        <v>INSERT INTO CCD_EXP_SPP_CATS (EXP_SPP_CAT_NAME, FINSS_ID) VALUES ('Invertebrate-General', 3);</v>
      </c>
    </row>
    <row r="19" spans="1:3" x14ac:dyDescent="0.25">
      <c r="A19">
        <v>11</v>
      </c>
      <c r="B19" t="s">
        <v>1013</v>
      </c>
      <c r="C19" t="str">
        <f t="shared" si="0"/>
        <v>INSERT INTO CCD_EXP_SPP_CATS (EXP_SPP_CAT_NAME, FINSS_ID) VALUES ('Invertebrate-Pelagic', 11);</v>
      </c>
    </row>
    <row r="20" spans="1:3" x14ac:dyDescent="0.25">
      <c r="A20">
        <v>22</v>
      </c>
      <c r="B20" t="s">
        <v>1014</v>
      </c>
      <c r="C20" t="str">
        <f t="shared" si="0"/>
        <v>INSERT INTO CCD_EXP_SPP_CATS (EXP_SPP_CAT_NAME, FINSS_ID) VALUES ('Marine Mammal', 22);</v>
      </c>
    </row>
    <row r="21" spans="1:3" x14ac:dyDescent="0.25">
      <c r="A21">
        <v>17</v>
      </c>
      <c r="B21" t="s">
        <v>1015</v>
      </c>
      <c r="C21" t="str">
        <f t="shared" si="0"/>
        <v>INSERT INTO CCD_EXP_SPP_CATS (EXP_SPP_CAT_NAME, FINSS_ID) VALUES ('Microbes', 17);</v>
      </c>
    </row>
    <row r="22" spans="1:3" x14ac:dyDescent="0.25">
      <c r="A22">
        <v>12</v>
      </c>
      <c r="B22" t="s">
        <v>1016</v>
      </c>
      <c r="C22" t="str">
        <f t="shared" si="0"/>
        <v>INSERT INTO CCD_EXP_SPP_CATS (EXP_SPP_CAT_NAME, FINSS_ID) VALUES ('Phytoplankton', 12);</v>
      </c>
    </row>
    <row r="23" spans="1:3" x14ac:dyDescent="0.25">
      <c r="A23">
        <v>13</v>
      </c>
      <c r="B23" t="s">
        <v>1017</v>
      </c>
      <c r="C23" t="str">
        <f t="shared" si="0"/>
        <v>INSERT INTO CCD_EXP_SPP_CATS (EXP_SPP_CAT_NAME, FINSS_ID) VALUES ('Sea Bird', 13);</v>
      </c>
    </row>
    <row r="24" spans="1:3" x14ac:dyDescent="0.25">
      <c r="A24">
        <v>4</v>
      </c>
      <c r="B24" t="s">
        <v>1018</v>
      </c>
      <c r="C24" t="str">
        <f t="shared" si="0"/>
        <v>INSERT INTO CCD_EXP_SPP_CATS (EXP_SPP_CAT_NAME, FINSS_ID) VALUES ('Sea Grass', 4);</v>
      </c>
    </row>
    <row r="25" spans="1:3" x14ac:dyDescent="0.25">
      <c r="A25">
        <v>25</v>
      </c>
      <c r="B25" t="s">
        <v>1019</v>
      </c>
      <c r="C25" t="str">
        <f t="shared" si="0"/>
        <v>INSERT INTO CCD_EXP_SPP_CATS (EXP_SPP_CAT_NAME, FINSS_ID) VALUES ('Sea Turtle', 25);</v>
      </c>
    </row>
    <row r="26" spans="1:3" x14ac:dyDescent="0.25">
      <c r="A26">
        <v>6</v>
      </c>
      <c r="B26" t="s">
        <v>1020</v>
      </c>
      <c r="C26" t="str">
        <f t="shared" si="0"/>
        <v>INSERT INTO CCD_EXP_SPP_CATS (EXP_SPP_CAT_NAME, FINSS_ID) VALUES ('Zooplankton', 6);</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sqref="A1:D13"/>
    </sheetView>
  </sheetViews>
  <sheetFormatPr defaultRowHeight="15" x14ac:dyDescent="0.25"/>
  <cols>
    <col min="2" max="2" width="43" bestFit="1" customWidth="1"/>
    <col min="3" max="3" width="8.85546875" bestFit="1" customWidth="1"/>
  </cols>
  <sheetData>
    <row r="1" spans="1:4" x14ac:dyDescent="0.25">
      <c r="A1" t="s">
        <v>1726</v>
      </c>
      <c r="B1" t="s">
        <v>1727</v>
      </c>
      <c r="C1" t="s">
        <v>1728</v>
      </c>
      <c r="D1" t="s">
        <v>1714</v>
      </c>
    </row>
    <row r="2" spans="1:4" x14ac:dyDescent="0.25">
      <c r="A2" t="s">
        <v>3</v>
      </c>
      <c r="B2" t="s">
        <v>1033</v>
      </c>
      <c r="C2" t="s">
        <v>1729</v>
      </c>
      <c r="D2" t="str">
        <f>CONCATENATE("INSERT INTO CCD_CRUISE_SVY_CATS (CRUISE_ID, SVY_CAT_ID, PRIMARY_YN) VALUES ((SELECT CRUISE_ID FROM CCD_CRUISES WHERE CRUISE_NAME = '", SUBSTITUTE(A2, "'", "''"), "'), (SELECT SVY_CAT_ID FROM CCD_SVY_CATS WHERE SVY_CAT_NAME = '", SUBSTITUTE(B2, "'", "''"), "'), '", C2, "');")</f>
        <v>INSERT INTO CCD_CRUISE_SVY_CATS (CRUISE_ID, SVY_CAT_ID, PRIMARY_YN) VALUES ((SELECT CRUISE_ID FROM CCD_CRUISES WHERE CRUISE_NAME = 'HA1007'), (SELECT SVY_CAT_ID FROM CCD_SVY_CATS WHERE SVY_CAT_NAME = 'Ecosystem Monitoring and Assessment'), 'Y');</v>
      </c>
    </row>
    <row r="3" spans="1:4" x14ac:dyDescent="0.25">
      <c r="A3" t="s">
        <v>3</v>
      </c>
      <c r="B3" t="s">
        <v>1035</v>
      </c>
      <c r="C3" t="s">
        <v>1729</v>
      </c>
      <c r="D3" t="str">
        <f t="shared" ref="D3:D13" si="0">CONCATENATE("INSERT INTO CCD_CRUISE_SVY_CATS (CRUISE_ID, SVY_CAT_ID, PRIMARY_YN) VALUES ((SELECT CRUISE_ID FROM CCD_CRUISES WHERE CRUISE_NAME = '", SUBSTITUTE(A3, "'", "''"), "'), (SELECT SVY_CAT_ID FROM CCD_SVY_CATS WHERE SVY_CAT_NAME = '", SUBSTITUTE(B3, "'", "''"), "'), '", C3, "');")</f>
        <v>INSERT INTO CCD_CRUISE_SVY_CATS (CRUISE_ID, SVY_CAT_ID, PRIMARY_YN) VALUES ((SELECT CRUISE_ID FROM CCD_CRUISES WHERE CRUISE_NAME = 'HA1007'), (SELECT SVY_CAT_ID FROM CCD_SVY_CATS WHERE SVY_CAT_NAME = 'Fisheries Monitoring and Assessment'), 'Y');</v>
      </c>
    </row>
    <row r="4" spans="1:4" x14ac:dyDescent="0.25">
      <c r="A4" t="s">
        <v>3</v>
      </c>
      <c r="B4" t="s">
        <v>1037</v>
      </c>
      <c r="C4" t="s">
        <v>1730</v>
      </c>
      <c r="D4" t="str">
        <f t="shared" si="0"/>
        <v>INSERT INTO CCD_CRUISE_SVY_CATS (CRUISE_ID, SVY_CAT_ID, PRIMARY_YN) VALUES ((SELECT CRUISE_ID FROM CCD_CRUISES WHERE CRUISE_NAME = 'HA1007'), (SELECT SVY_CAT_ID FROM CCD_SVY_CATS WHERE SVY_CAT_NAME = 'Habitat Monitoring and Assessment'), 'N');</v>
      </c>
    </row>
    <row r="5" spans="1:4" x14ac:dyDescent="0.25">
      <c r="A5" t="s">
        <v>6</v>
      </c>
      <c r="B5" t="s">
        <v>1039</v>
      </c>
      <c r="C5" t="s">
        <v>1729</v>
      </c>
      <c r="D5" t="str">
        <f t="shared" si="0"/>
        <v>INSERT INTO CCD_CRUISE_SVY_CATS (CRUISE_ID, SVY_CAT_ID, PRIMARY_YN) VALUES ((SELECT CRUISE_ID FROM CCD_CRUISES WHERE CRUISE_NAME = 'HA1201'), (SELECT SVY_CAT_ID FROM CCD_SVY_CATS WHERE SVY_CAT_NAME = 'Protected Species Monitoring and Assessment'), 'Y');</v>
      </c>
    </row>
    <row r="6" spans="1:4" x14ac:dyDescent="0.25">
      <c r="A6" t="s">
        <v>6</v>
      </c>
      <c r="B6" t="s">
        <v>1041</v>
      </c>
      <c r="C6" t="s">
        <v>1730</v>
      </c>
      <c r="D6" t="str">
        <f t="shared" si="0"/>
        <v>INSERT INTO CCD_CRUISE_SVY_CATS (CRUISE_ID, SVY_CAT_ID, PRIMARY_YN) VALUES ((SELECT CRUISE_ID FROM CCD_CRUISES WHERE CRUISE_NAME = 'HA1201'), (SELECT SVY_CAT_ID FROM CCD_SVY_CATS WHERE SVY_CAT_NAME = 'Science, Services and Stewardship'), 'N');</v>
      </c>
    </row>
    <row r="7" spans="1:4" x14ac:dyDescent="0.25">
      <c r="A7" t="s">
        <v>23</v>
      </c>
      <c r="B7" t="s">
        <v>1035</v>
      </c>
      <c r="C7" t="s">
        <v>1729</v>
      </c>
      <c r="D7" t="str">
        <f t="shared" si="0"/>
        <v>INSERT INTO CCD_CRUISE_SVY_CATS (CRUISE_ID, SVY_CAT_ID, PRIMARY_YN) VALUES ((SELECT CRUISE_ID FROM CCD_CRUISES WHERE CRUISE_NAME = 'HI1101'), (SELECT SVY_CAT_ID FROM CCD_SVY_CATS WHERE SVY_CAT_NAME = 'Fisheries Monitoring and Assessment'), 'Y');</v>
      </c>
    </row>
    <row r="8" spans="1:4" x14ac:dyDescent="0.25">
      <c r="A8" t="s">
        <v>23</v>
      </c>
      <c r="B8" t="s">
        <v>1037</v>
      </c>
      <c r="C8" t="s">
        <v>1729</v>
      </c>
      <c r="D8" t="str">
        <f t="shared" si="0"/>
        <v>INSERT INTO CCD_CRUISE_SVY_CATS (CRUISE_ID, SVY_CAT_ID, PRIMARY_YN) VALUES ((SELECT CRUISE_ID FROM CCD_CRUISES WHERE CRUISE_NAME = 'HI1101'), (SELECT SVY_CAT_ID FROM CCD_SVY_CATS WHERE SVY_CAT_NAME = 'Habitat Monitoring and Assessment'), 'Y');</v>
      </c>
    </row>
    <row r="9" spans="1:4" x14ac:dyDescent="0.25">
      <c r="A9" t="s">
        <v>23</v>
      </c>
      <c r="B9" t="s">
        <v>1039</v>
      </c>
      <c r="C9" t="s">
        <v>1729</v>
      </c>
      <c r="D9" t="str">
        <f t="shared" si="0"/>
        <v>INSERT INTO CCD_CRUISE_SVY_CATS (CRUISE_ID, SVY_CAT_ID, PRIMARY_YN) VALUES ((SELECT CRUISE_ID FROM CCD_CRUISES WHERE CRUISE_NAME = 'HI1101'), (SELECT SVY_CAT_ID FROM CCD_SVY_CATS WHERE SVY_CAT_NAME = 'Protected Species Monitoring and Assessment'), 'Y');</v>
      </c>
    </row>
    <row r="10" spans="1:4" x14ac:dyDescent="0.25">
      <c r="A10" t="s">
        <v>23</v>
      </c>
      <c r="B10" t="s">
        <v>1041</v>
      </c>
      <c r="C10" t="s">
        <v>1729</v>
      </c>
      <c r="D10" t="str">
        <f t="shared" si="0"/>
        <v>INSERT INTO CCD_CRUISE_SVY_CATS (CRUISE_ID, SVY_CAT_ID, PRIMARY_YN) VALUES ((SELECT CRUISE_ID FROM CCD_CRUISES WHERE CRUISE_NAME = 'HI1101'), (SELECT SVY_CAT_ID FROM CCD_SVY_CATS WHERE SVY_CAT_NAME = 'Science, Services and Stewardship'), 'Y');</v>
      </c>
    </row>
    <row r="11" spans="1:4" x14ac:dyDescent="0.25">
      <c r="A11" t="s">
        <v>17</v>
      </c>
      <c r="B11" t="s">
        <v>1035</v>
      </c>
      <c r="C11" t="s">
        <v>1730</v>
      </c>
      <c r="D11" t="str">
        <f t="shared" si="0"/>
        <v>INSERT INTO CCD_CRUISE_SVY_CATS (CRUISE_ID, SVY_CAT_ID, PRIMARY_YN) VALUES ((SELECT CRUISE_ID FROM CCD_CRUISES WHERE CRUISE_NAME = 'HI0701'), (SELECT SVY_CAT_ID FROM CCD_SVY_CATS WHERE SVY_CAT_NAME = 'Fisheries Monitoring and Assessment'), 'N');</v>
      </c>
    </row>
    <row r="12" spans="1:4" x14ac:dyDescent="0.25">
      <c r="A12" t="s">
        <v>17</v>
      </c>
      <c r="B12" t="s">
        <v>1033</v>
      </c>
      <c r="C12" t="s">
        <v>1730</v>
      </c>
      <c r="D12" t="str">
        <f t="shared" si="0"/>
        <v>INSERT INTO CCD_CRUISE_SVY_CATS (CRUISE_ID, SVY_CAT_ID, PRIMARY_YN) VALUES ((SELECT CRUISE_ID FROM CCD_CRUISES WHERE CRUISE_NAME = 'HI0701'), (SELECT SVY_CAT_ID FROM CCD_SVY_CATS WHERE SVY_CAT_NAME = 'Ecosystem Monitoring and Assessment'), 'N');</v>
      </c>
    </row>
    <row r="13" spans="1:4" x14ac:dyDescent="0.25">
      <c r="A13" t="s">
        <v>17</v>
      </c>
      <c r="B13" t="s">
        <v>1039</v>
      </c>
      <c r="C13" t="s">
        <v>1730</v>
      </c>
      <c r="D13" t="str">
        <f t="shared" si="0"/>
        <v>INSERT INTO CCD_CRUISE_SVY_CATS (CRUISE_ID, SVY_CAT_ID, PRIMARY_YN) VALUES ((SELECT CRUISE_ID FROM CCD_CRUISES WHERE CRUISE_NAME = 'HI0701'), (SELECT SVY_CAT_ID FROM CCD_SVY_CATS WHERE SVY_CAT_NAME = 'Protected Species Monitoring and Assessment'), 'N');</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sqref="A1:C12"/>
    </sheetView>
  </sheetViews>
  <sheetFormatPr defaultRowHeight="15" x14ac:dyDescent="0.25"/>
  <sheetData>
    <row r="1" spans="1:3" x14ac:dyDescent="0.25">
      <c r="A1" t="s">
        <v>1726</v>
      </c>
      <c r="B1" t="s">
        <v>1731</v>
      </c>
      <c r="C1" t="s">
        <v>1714</v>
      </c>
    </row>
    <row r="2" spans="1:3" x14ac:dyDescent="0.25">
      <c r="A2" t="s">
        <v>3</v>
      </c>
      <c r="B2" t="s">
        <v>465</v>
      </c>
      <c r="C2" t="str">
        <f>CONCATENATE("INSERT INTO CCD_CRUISE_SPP_ESA (CRUISE_ID, TGT_SPP_ESA_ID) VALUES ((SELECT CRUISE_ID FROM CCD_CRUISES WHERE CRUISE_NAME = '", SUBSTITUTE(A2, "'", "''"), "'), (SELECT TGT_SPP_ESA_ID FROM CCD_TGT_SPP_ESA WHERE TGT_SPP_ESA_NAME = '", SUBSTITUTE(B2, "'", "''"), "'));")</f>
        <v>INSERT INTO CCD_CRUISE_SPP_ESA (CRUISE_ID, TGT_SPP_ESA_ID) VALUES ((SELECT CRUISE_ID FROM CCD_CRUISES WHERE CRUISE_NAME = 'HA1007'), (SELECT TGT_SPP_ESA_ID FROM CCD_TGT_SPP_ESA WHERE TGT_SPP_ESA_NAME = 'Hawaiian Monk Seal'));</v>
      </c>
    </row>
    <row r="3" spans="1:3" x14ac:dyDescent="0.25">
      <c r="A3" t="s">
        <v>3</v>
      </c>
      <c r="B3" t="s">
        <v>466</v>
      </c>
      <c r="C3" t="str">
        <f t="shared" ref="C3:C12" si="0">CONCATENATE("INSERT INTO CCD_CRUISE_SPP_ESA (CRUISE_ID, TGT_SPP_ESA_ID) VALUES ((SELECT CRUISE_ID FROM CCD_CRUISES WHERE CRUISE_NAME = '", SUBSTITUTE(A3, "'", "''"), "'), (SELECT TGT_SPP_ESA_ID FROM CCD_TGT_SPP_ESA WHERE TGT_SPP_ESA_NAME = '", SUBSTITUTE(B3, "'", "''"), "'));")</f>
        <v>INSERT INTO CCD_CRUISE_SPP_ESA (CRUISE_ID, TGT_SPP_ESA_ID) VALUES ((SELECT CRUISE_ID FROM CCD_CRUISES WHERE CRUISE_NAME = 'HA1007'), (SELECT TGT_SPP_ESA_ID FROM CCD_TGT_SPP_ESA WHERE TGT_SPP_ESA_NAME = 'hawksbill turtle'));</v>
      </c>
    </row>
    <row r="4" spans="1:3" x14ac:dyDescent="0.25">
      <c r="A4" t="s">
        <v>3</v>
      </c>
      <c r="B4" t="s">
        <v>467</v>
      </c>
      <c r="C4" t="str">
        <f t="shared" si="0"/>
        <v>INSERT INTO CCD_CRUISE_SPP_ESA (CRUISE_ID, TGT_SPP_ESA_ID) VALUES ((SELECT CRUISE_ID FROM CCD_CRUISES WHERE CRUISE_NAME = 'HA1007'), (SELECT TGT_SPP_ESA_ID FROM CCD_TGT_SPP_ESA WHERE TGT_SPP_ESA_NAME = 'Humpback Whale'));</v>
      </c>
    </row>
    <row r="5" spans="1:3" x14ac:dyDescent="0.25">
      <c r="A5" t="s">
        <v>6</v>
      </c>
      <c r="B5" t="s">
        <v>472</v>
      </c>
      <c r="C5" t="str">
        <f t="shared" si="0"/>
        <v>INSERT INTO CCD_CRUISE_SPP_ESA (CRUISE_ID, TGT_SPP_ESA_ID) VALUES ((SELECT CRUISE_ID FROM CCD_CRUISES WHERE CRUISE_NAME = 'HA1201'), (SELECT TGT_SPP_ESA_ID FROM CCD_TGT_SPP_ESA WHERE TGT_SPP_ESA_NAME = 'leatherback turtle'));</v>
      </c>
    </row>
    <row r="6" spans="1:3" x14ac:dyDescent="0.25">
      <c r="A6" t="s">
        <v>6</v>
      </c>
      <c r="B6" t="s">
        <v>473</v>
      </c>
      <c r="C6" t="str">
        <f t="shared" si="0"/>
        <v>INSERT INTO CCD_CRUISE_SPP_ESA (CRUISE_ID, TGT_SPP_ESA_ID) VALUES ((SELECT CRUISE_ID FROM CCD_CRUISES WHERE CRUISE_NAME = 'HA1201'), (SELECT TGT_SPP_ESA_ID FROM CCD_TGT_SPP_ESA WHERE TGT_SPP_ESA_NAME = 'loggerhead turtle'));</v>
      </c>
    </row>
    <row r="7" spans="1:3" x14ac:dyDescent="0.25">
      <c r="A7" t="s">
        <v>23</v>
      </c>
      <c r="B7" t="s">
        <v>488</v>
      </c>
      <c r="C7" t="str">
        <f t="shared" si="0"/>
        <v>INSERT INTO CCD_CRUISE_SPP_ESA (CRUISE_ID, TGT_SPP_ESA_ID) VALUES ((SELECT CRUISE_ID FROM CCD_CRUISES WHERE CRUISE_NAME = 'HI1101'), (SELECT TGT_SPP_ESA_ID FROM CCD_TGT_SPP_ESA WHERE TGT_SPP_ESA_NAME = 'staghorn coral'));</v>
      </c>
    </row>
    <row r="8" spans="1:3" x14ac:dyDescent="0.25">
      <c r="A8" t="s">
        <v>23</v>
      </c>
      <c r="B8" t="s">
        <v>466</v>
      </c>
      <c r="C8" t="str">
        <f t="shared" si="0"/>
        <v>INSERT INTO CCD_CRUISE_SPP_ESA (CRUISE_ID, TGT_SPP_ESA_ID) VALUES ((SELECT CRUISE_ID FROM CCD_CRUISES WHERE CRUISE_NAME = 'HI1101'), (SELECT TGT_SPP_ESA_ID FROM CCD_TGT_SPP_ESA WHERE TGT_SPP_ESA_NAME = 'hawksbill turtle'));</v>
      </c>
    </row>
    <row r="9" spans="1:3" x14ac:dyDescent="0.25">
      <c r="A9" t="s">
        <v>23</v>
      </c>
      <c r="B9" t="s">
        <v>467</v>
      </c>
      <c r="C9" t="str">
        <f t="shared" si="0"/>
        <v>INSERT INTO CCD_CRUISE_SPP_ESA (CRUISE_ID, TGT_SPP_ESA_ID) VALUES ((SELECT CRUISE_ID FROM CCD_CRUISES WHERE CRUISE_NAME = 'HI1101'), (SELECT TGT_SPP_ESA_ID FROM CCD_TGT_SPP_ESA WHERE TGT_SPP_ESA_NAME = 'Humpback Whale'));</v>
      </c>
    </row>
    <row r="10" spans="1:3" x14ac:dyDescent="0.25">
      <c r="A10" t="s">
        <v>17</v>
      </c>
      <c r="B10" t="s">
        <v>470</v>
      </c>
      <c r="C10" t="str">
        <f t="shared" si="0"/>
        <v>INSERT INTO CCD_CRUISE_SPP_ESA (CRUISE_ID, TGT_SPP_ESA_ID) VALUES ((SELECT CRUISE_ID FROM CCD_CRUISES WHERE CRUISE_NAME = 'HI0701'), (SELECT TGT_SPP_ESA_ID FROM CCD_TGT_SPP_ESA WHERE TGT_SPP_ESA_NAME = 'Kemp''s ridley turtle'));</v>
      </c>
    </row>
    <row r="11" spans="1:3" x14ac:dyDescent="0.25">
      <c r="A11" t="s">
        <v>17</v>
      </c>
      <c r="B11" t="s">
        <v>481</v>
      </c>
      <c r="C11" t="str">
        <f t="shared" si="0"/>
        <v>INSERT INTO CCD_CRUISE_SPP_ESA (CRUISE_ID, TGT_SPP_ESA_ID) VALUES ((SELECT CRUISE_ID FROM CCD_CRUISES WHERE CRUISE_NAME = 'HI0701'), (SELECT TGT_SPP_ESA_ID FROM CCD_TGT_SPP_ESA WHERE TGT_SPP_ESA_NAME = 'Sei Whale'));</v>
      </c>
    </row>
    <row r="12" spans="1:3" x14ac:dyDescent="0.25">
      <c r="A12" t="s">
        <v>17</v>
      </c>
      <c r="B12" t="s">
        <v>457</v>
      </c>
      <c r="C12" t="str">
        <f t="shared" si="0"/>
        <v>INSERT INTO CCD_CRUISE_SPP_ESA (CRUISE_ID, TGT_SPP_ESA_ID) VALUES ((SELECT CRUISE_ID FROM CCD_CRUISES WHERE CRUISE_NAME = 'HI0701'), (SELECT TGT_SPP_ESA_ID FROM CCD_TGT_SPP_ESA WHERE TGT_SPP_ESA_NAME = 'Fin Whale'));</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workbookViewId="0">
      <pane ySplit="1" topLeftCell="A2" activePane="bottomLeft" state="frozen"/>
      <selection pane="bottomLeft" activeCell="H77" sqref="H2:H77"/>
    </sheetView>
  </sheetViews>
  <sheetFormatPr defaultRowHeight="15" x14ac:dyDescent="0.25"/>
  <cols>
    <col min="2" max="7" width="19.7109375" customWidth="1"/>
  </cols>
  <sheetData>
    <row r="1" spans="1:8" x14ac:dyDescent="0.25">
      <c r="A1" t="s">
        <v>1717</v>
      </c>
      <c r="B1" t="s">
        <v>186</v>
      </c>
      <c r="C1" t="s">
        <v>187</v>
      </c>
      <c r="D1" t="s">
        <v>188</v>
      </c>
      <c r="E1" t="s">
        <v>189</v>
      </c>
      <c r="F1" t="s">
        <v>142</v>
      </c>
      <c r="G1" t="s">
        <v>1725</v>
      </c>
      <c r="H1" t="s">
        <v>109</v>
      </c>
    </row>
    <row r="2" spans="1:8" s="5" customFormat="1" x14ac:dyDescent="0.25">
      <c r="A2" t="s">
        <v>33</v>
      </c>
      <c r="B2" s="5" t="s">
        <v>143</v>
      </c>
      <c r="C2" s="6" t="s">
        <v>201</v>
      </c>
      <c r="D2" s="6" t="s">
        <v>202</v>
      </c>
      <c r="F2" s="5" t="s">
        <v>143</v>
      </c>
      <c r="G2" s="5" t="s">
        <v>1049</v>
      </c>
      <c r="H2" s="5" t="str">
        <f>CONCATENATE("insert into ccd_cruise_legs (", B$1, ", ", C$1, ", ", D$1, ", ", E$1, ", ", F$1, ", ", A$1, ", ", G$1, ") values ('", SUBSTITUTE(B2, "'", "''"), "', TO_DATE('", C2, "', 'MM/DD/YYYY'), TO_DATE('", D2, "', 'MM/DD/YYYY'), '", SUBSTITUTE(E2, "'", "''"), "', (SELECT CCD_CRUISES.CRUISE_ID FROM CCD_CRUISES where cruise_name = '", F2, "'), (select vessel_id from ccd_vessels where vessel_name = '", SUBSTITUTE(A2, "'", "''"), "'), (select PLAT_TYPE_ID from CCD_PLAT_TYPES where PLAT_TYPE_NAME = '", SUBSTITUTE(G2, "'", "''"), "'));")</f>
        <v>insert into ccd_cruise_legs (LEG_NAME, LEG_START_DATE, LEG_END_DATE, LEG_DESC, CRUISE_ID, VESSEL_ID, PLAT_TYPE_ID) values ('SE-17-07', TO_DATE('10/20/2017', 'MM/DD/YYYY'), TO_DATE('11/03/2017', 'MM/DD/YYYY'), '', (SELECT CCD_CRUISES.CRUISE_ID FROM CCD_CRUISES where cruise_name = 'SE-17-07'), (select vessel_id from ccd_vessels where vessel_name = 'Oscar Elton Sette'), (select PLAT_TYPE_ID from CCD_PLAT_TYPES where PLAT_TYPE_NAME = 'Fishery Survey Vessel (FSV)'));</v>
      </c>
    </row>
    <row r="3" spans="1:8" s="5" customFormat="1" x14ac:dyDescent="0.25">
      <c r="A3" t="s">
        <v>33</v>
      </c>
      <c r="B3" s="5" t="s">
        <v>151</v>
      </c>
      <c r="C3" s="6" t="s">
        <v>203</v>
      </c>
      <c r="D3" s="6" t="s">
        <v>204</v>
      </c>
      <c r="F3" s="5" t="s">
        <v>151</v>
      </c>
      <c r="G3" s="5" t="s">
        <v>1049</v>
      </c>
      <c r="H3" s="5" t="str">
        <f t="shared" ref="H3:H66" si="0">CONCATENATE("insert into ccd_cruise_legs (", B$1, ", ", C$1, ", ", D$1, ", ", E$1, ", ", F$1, ", ", A$1, ", ", G$1, ") values ('", SUBSTITUTE(B3, "'", "''"), "', TO_DATE('", C3, "', 'MM/DD/YYYY'), TO_DATE('", D3, "', 'MM/DD/YYYY'), '", SUBSTITUTE(E3, "'", "''"), "', (SELECT CCD_CRUISES.CRUISE_ID FROM CCD_CRUISES where cruise_name = '", F3, "'), (select vessel_id from ccd_vessels where vessel_name = '", SUBSTITUTE(A3, "'", "''"), "'), (select PLAT_TYPE_ID from CCD_PLAT_TYPES where PLAT_TYPE_NAME = '", SUBSTITUTE(G3, "'", "''"), "'));")</f>
        <v>insert into ccd_cruise_legs (LEG_NAME, LEG_START_DATE, LEG_END_DATE, LEG_DESC, CRUISE_ID, VESSEL_ID, PLAT_TYPE_ID) values ('SE-18-06', TO_DATE('10/17/2018', 'MM/DD/YYYY'), TO_DATE('10/31/2018', 'MM/DD/YYYY'), '', (SELECT CCD_CRUISES.CRUISE_ID FROM CCD_CRUISES where cruise_name = 'SE-18-06'), (select vessel_id from ccd_vessels where vessel_name = 'Oscar Elton Sette'), (select PLAT_TYPE_ID from CCD_PLAT_TYPES where PLAT_TYPE_NAME = 'Fishery Survey Vessel (FSV)'));</v>
      </c>
    </row>
    <row r="4" spans="1:8" s="5" customFormat="1" x14ac:dyDescent="0.25">
      <c r="A4" t="s">
        <v>33</v>
      </c>
      <c r="B4" s="5" t="s">
        <v>153</v>
      </c>
      <c r="C4" s="6" t="s">
        <v>197</v>
      </c>
      <c r="D4" s="6" t="s">
        <v>198</v>
      </c>
      <c r="F4" s="5" t="s">
        <v>153</v>
      </c>
      <c r="G4" s="5" t="s">
        <v>1049</v>
      </c>
      <c r="H4" s="5" t="str">
        <f t="shared" si="0"/>
        <v>insert into ccd_cruise_legs (LEG_NAME, LEG_START_DATE, LEG_END_DATE, LEG_DESC, CRUISE_ID, VESSEL_ID, PLAT_TYPE_ID) values ('SE-17-02', TO_DATE('3/1/2017', 'MM/DD/YYYY'), TO_DATE('3/15/2017', 'MM/DD/YYYY'), '', (SELECT CCD_CRUISES.CRUISE_ID FROM CCD_CRUISES where cruise_name = 'SE-17-02'), (select vessel_id from ccd_vessels where vessel_name = 'Oscar Elton Sette'), (select PLAT_TYPE_ID from CCD_PLAT_TYPES where PLAT_TYPE_NAME = 'Fishery Survey Vessel (FSV)'));</v>
      </c>
    </row>
    <row r="5" spans="1:8" s="5" customFormat="1" x14ac:dyDescent="0.25">
      <c r="A5" t="s">
        <v>33</v>
      </c>
      <c r="B5" s="5" t="s">
        <v>75</v>
      </c>
      <c r="C5" s="6" t="s">
        <v>199</v>
      </c>
      <c r="D5" s="6" t="s">
        <v>200</v>
      </c>
      <c r="F5" s="5" t="s">
        <v>75</v>
      </c>
      <c r="G5" s="5" t="s">
        <v>1049</v>
      </c>
      <c r="H5" s="5" t="str">
        <f t="shared" si="0"/>
        <v>insert into ccd_cruise_legs (LEG_NAME, LEG_START_DATE, LEG_END_DATE, LEG_DESC, CRUISE_ID, VESSEL_ID, PLAT_TYPE_ID) values ('SE-15-01', TO_DATE('4/3/2015', 'MM/DD/YYYY'), TO_DATE('4/14/2015', 'MM/DD/YYYY'), '', (SELECT CCD_CRUISES.CRUISE_ID FROM CCD_CRUISES where cruise_name = 'SE-15-01'), (select vessel_id from ccd_vessels where vessel_name = 'Oscar Elton Sette'), (select PLAT_TYPE_ID from CCD_PLAT_TYPES where PLAT_TYPE_NAME = 'Fishery Survey Vessel (FSV)'));</v>
      </c>
    </row>
    <row r="6" spans="1:8" s="5" customFormat="1" x14ac:dyDescent="0.25">
      <c r="A6" t="s">
        <v>4</v>
      </c>
      <c r="B6" s="5" t="s">
        <v>195</v>
      </c>
      <c r="C6" s="6" t="s">
        <v>211</v>
      </c>
      <c r="D6" s="6" t="s">
        <v>214</v>
      </c>
      <c r="F6" s="5" t="s">
        <v>6</v>
      </c>
      <c r="G6" s="5" t="s">
        <v>1049</v>
      </c>
      <c r="H6" s="5" t="str">
        <f t="shared" si="0"/>
        <v>insert into ccd_cruise_legs (LEG_NAME, LEG_START_DATE, LEG_END_DATE, LEG_DESC, CRUISE_ID, VESSEL_ID, PLAT_TYPE_ID) values ('HA1201_LEG_I', TO_DATE('2/27/2012', 'MM/DD/YYYY'), TO_DATE('3/25/2012', 'MM/DD/YYYY'), '', (SELECT CCD_CRUISES.CRUISE_ID FROM CCD_CRUISES where cruise_name = 'HA1201'), (select vessel_id from ccd_vessels where vessel_name = 'Hi''ialakai'), (select PLAT_TYPE_ID from CCD_PLAT_TYPES where PLAT_TYPE_NAME = 'Fishery Survey Vessel (FSV)'));</v>
      </c>
    </row>
    <row r="7" spans="1:8" s="5" customFormat="1" x14ac:dyDescent="0.25">
      <c r="A7" t="s">
        <v>4</v>
      </c>
      <c r="B7" s="5" t="s">
        <v>212</v>
      </c>
      <c r="C7" s="6" t="s">
        <v>215</v>
      </c>
      <c r="D7" s="6" t="s">
        <v>216</v>
      </c>
      <c r="F7" s="5" t="s">
        <v>6</v>
      </c>
      <c r="G7" s="5" t="s">
        <v>1049</v>
      </c>
      <c r="H7" s="5" t="str">
        <f t="shared" si="0"/>
        <v>insert into ccd_cruise_legs (LEG_NAME, LEG_START_DATE, LEG_END_DATE, LEG_DESC, CRUISE_ID, VESSEL_ID, PLAT_TYPE_ID) values ('HA1201_LEG_II&amp;III', TO_DATE('4/1/2012', 'MM/DD/YYYY'), TO_DATE('4/27/2012', 'MM/DD/YYYY'), '', (SELECT CCD_CRUISES.CRUISE_ID FROM CCD_CRUISES where cruise_name = 'HA1201'), (select vessel_id from ccd_vessels where vessel_name = 'Hi''ialakai'), (select PLAT_TYPE_ID from CCD_PLAT_TYPES where PLAT_TYPE_NAME = 'Fishery Survey Vessel (FSV)'));</v>
      </c>
    </row>
    <row r="8" spans="1:8" s="5" customFormat="1" x14ac:dyDescent="0.25">
      <c r="A8" t="s">
        <v>4</v>
      </c>
      <c r="B8" s="5" t="s">
        <v>213</v>
      </c>
      <c r="C8" s="6" t="s">
        <v>216</v>
      </c>
      <c r="D8" s="6" t="s">
        <v>217</v>
      </c>
      <c r="F8" s="5" t="s">
        <v>6</v>
      </c>
      <c r="G8" s="5" t="s">
        <v>1049</v>
      </c>
      <c r="H8" s="5" t="str">
        <f t="shared" si="0"/>
        <v>insert into ccd_cruise_legs (LEG_NAME, LEG_START_DATE, LEG_END_DATE, LEG_DESC, CRUISE_ID, VESSEL_ID, PLAT_TYPE_ID) values ('HA1201_LEG_IV', TO_DATE('4/27/2012', 'MM/DD/YYYY'), TO_DATE('5/24/2012', 'MM/DD/YYYY'), '', (SELECT CCD_CRUISES.CRUISE_ID FROM CCD_CRUISES where cruise_name = 'HA1201'), (select vessel_id from ccd_vessels where vessel_name = 'Hi''ialakai'), (select PLAT_TYPE_ID from CCD_PLAT_TYPES where PLAT_TYPE_NAME = 'Fishery Survey Vessel (FSV)'));</v>
      </c>
    </row>
    <row r="9" spans="1:8" s="5" customFormat="1" x14ac:dyDescent="0.25">
      <c r="A9" t="s">
        <v>4</v>
      </c>
      <c r="B9" s="5" t="s">
        <v>196</v>
      </c>
      <c r="C9" s="6" t="s">
        <v>205</v>
      </c>
      <c r="D9" s="6" t="s">
        <v>210</v>
      </c>
      <c r="F9" s="5" t="s">
        <v>23</v>
      </c>
      <c r="G9" s="5" t="s">
        <v>1049</v>
      </c>
      <c r="H9" s="5" t="str">
        <f t="shared" si="0"/>
        <v>insert into ccd_cruise_legs (LEG_NAME, LEG_START_DATE, LEG_END_DATE, LEG_DESC, CRUISE_ID, VESSEL_ID, PLAT_TYPE_ID) values ('HA1101_LEG_I', TO_DATE('3/10/2011', 'MM/DD/YYYY'), TO_DATE('4/5/2011', 'MM/DD/YYYY'), '', (SELECT CCD_CRUISES.CRUISE_ID FROM CCD_CRUISES where cruise_name = 'HI1101'), (select vessel_id from ccd_vessels where vessel_name = 'Hi''ialakai'), (select PLAT_TYPE_ID from CCD_PLAT_TYPES where PLAT_TYPE_NAME = 'Fishery Survey Vessel (FSV)'));</v>
      </c>
    </row>
    <row r="10" spans="1:8" s="5" customFormat="1" x14ac:dyDescent="0.25">
      <c r="A10" t="s">
        <v>4</v>
      </c>
      <c r="B10" s="5" t="s">
        <v>333</v>
      </c>
      <c r="C10" s="6" t="s">
        <v>206</v>
      </c>
      <c r="D10" s="6" t="s">
        <v>207</v>
      </c>
      <c r="F10" s="5" t="s">
        <v>23</v>
      </c>
      <c r="G10" s="5" t="s">
        <v>1049</v>
      </c>
      <c r="H10" s="5" t="str">
        <f t="shared" si="0"/>
        <v>insert into ccd_cruise_legs (LEG_NAME, LEG_START_DATE, LEG_END_DATE, LEG_DESC, CRUISE_ID, VESSEL_ID, PLAT_TYPE_ID) values ('HA1101_LEG_II', TO_DATE('4/7/2011', 'MM/DD/YYYY'), TO_DATE('5/9/2011', 'MM/DD/YYYY'), '', (SELECT CCD_CRUISES.CRUISE_ID FROM CCD_CRUISES where cruise_name = 'HI1101'), (select vessel_id from ccd_vessels where vessel_name = 'Hi''ialakai'), (select PLAT_TYPE_ID from CCD_PLAT_TYPES where PLAT_TYPE_NAME = 'Fishery Survey Vessel (FSV)'));</v>
      </c>
    </row>
    <row r="11" spans="1:8" s="5" customFormat="1" x14ac:dyDescent="0.25">
      <c r="A11" t="s">
        <v>4</v>
      </c>
      <c r="B11" s="5" t="s">
        <v>334</v>
      </c>
      <c r="C11" s="6" t="s">
        <v>208</v>
      </c>
      <c r="D11" s="6" t="s">
        <v>209</v>
      </c>
      <c r="F11" s="5" t="s">
        <v>23</v>
      </c>
      <c r="G11" s="5" t="s">
        <v>1049</v>
      </c>
      <c r="H11" s="5" t="str">
        <f t="shared" si="0"/>
        <v>insert into ccd_cruise_legs (LEG_NAME, LEG_START_DATE, LEG_END_DATE, LEG_DESC, CRUISE_ID, VESSEL_ID, PLAT_TYPE_ID) values ('HA1101_LEG_III', TO_DATE('5/12/2011', 'MM/DD/YYYY'), TO_DATE('5/24/2011', 'MM/DD/YYYY'), '', (SELECT CCD_CRUISES.CRUISE_ID FROM CCD_CRUISES where cruise_name = 'HI1101'), (select vessel_id from ccd_vessels where vessel_name = 'Hi''ialakai'), (select PLAT_TYPE_ID from CCD_PLAT_TYPES where PLAT_TYPE_NAME = 'Fishery Survey Vessel (FSV)'));</v>
      </c>
    </row>
    <row r="12" spans="1:8" s="5" customFormat="1" x14ac:dyDescent="0.25">
      <c r="A12" t="s">
        <v>4</v>
      </c>
      <c r="B12" s="5" t="s">
        <v>3</v>
      </c>
      <c r="C12" s="6" t="s">
        <v>237</v>
      </c>
      <c r="D12" s="6" t="s">
        <v>238</v>
      </c>
      <c r="F12" s="5" t="s">
        <v>3</v>
      </c>
      <c r="G12" s="5" t="s">
        <v>1049</v>
      </c>
      <c r="H12" s="5" t="str">
        <f t="shared" si="0"/>
        <v>insert into ccd_cruise_legs (LEG_NAME, LEG_START_DATE, LEG_END_DATE, LEG_DESC, CRUISE_ID, VESSEL_ID, PLAT_TYPE_ID)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v>
      </c>
    </row>
    <row r="13" spans="1:8" s="5" customFormat="1" x14ac:dyDescent="0.25">
      <c r="A13" t="s">
        <v>4</v>
      </c>
      <c r="B13" s="5" t="s">
        <v>5</v>
      </c>
      <c r="C13" s="6" t="s">
        <v>245</v>
      </c>
      <c r="D13" s="6" t="s">
        <v>246</v>
      </c>
      <c r="F13" s="5" t="s">
        <v>5</v>
      </c>
      <c r="G13" s="5" t="s">
        <v>1049</v>
      </c>
      <c r="H13" s="5" t="str">
        <f t="shared" si="0"/>
        <v>insert into ccd_cruise_legs (LEG_NAME, LEG_START_DATE, LEG_END_DATE, LEG_DESC, CRUISE_ID, VESSEL_ID, PLAT_TYPE_ID) values ('HA1008', TO_DATE('10/7/2010', 'MM/DD/YYYY'), TO_DATE('11/5/2010', 'MM/DD/YYYY'), '', (SELECT CCD_CRUISES.CRUISE_ID FROM CCD_CRUISES where cruise_name = 'HA1008'), (select vessel_id from ccd_vessels where vessel_name = 'Hi''ialakai'), (select PLAT_TYPE_ID from CCD_PLAT_TYPES where PLAT_TYPE_NAME = 'Fishery Survey Vessel (FSV)'));</v>
      </c>
    </row>
    <row r="14" spans="1:8" s="5" customFormat="1" x14ac:dyDescent="0.25">
      <c r="A14" t="s">
        <v>4</v>
      </c>
      <c r="B14" s="5" t="s">
        <v>10</v>
      </c>
      <c r="C14" s="6" t="s">
        <v>247</v>
      </c>
      <c r="D14" s="6" t="s">
        <v>248</v>
      </c>
      <c r="F14" s="5" t="s">
        <v>10</v>
      </c>
      <c r="G14" s="5" t="s">
        <v>1049</v>
      </c>
      <c r="H14" s="5" t="str">
        <f t="shared" si="0"/>
        <v>insert into ccd_cruise_legs (LEG_NAME, LEG_START_DATE, LEG_END_DATE, LEG_DESC, CRUISE_ID, VESSEL_ID, PLAT_TYPE_ID) values ('HI0401', TO_DATE('9/13/2004', 'MM/DD/YYYY'), TO_DATE('10/17/2004', 'MM/DD/YYYY'), '', (SELECT CCD_CRUISES.CRUISE_ID FROM CCD_CRUISES where cruise_name = 'HI0401'), (select vessel_id from ccd_vessels where vessel_name = 'Hi''ialakai'), (select PLAT_TYPE_ID from CCD_PLAT_TYPES where PLAT_TYPE_NAME = 'Fishery Survey Vessel (FSV)'));</v>
      </c>
    </row>
    <row r="15" spans="1:8" s="5" customFormat="1" x14ac:dyDescent="0.25">
      <c r="A15" t="s">
        <v>4</v>
      </c>
      <c r="B15" s="5" t="s">
        <v>12</v>
      </c>
      <c r="C15" s="6" t="s">
        <v>249</v>
      </c>
      <c r="D15" s="6" t="s">
        <v>250</v>
      </c>
      <c r="F15" s="5" t="s">
        <v>12</v>
      </c>
      <c r="G15" s="5" t="s">
        <v>1049</v>
      </c>
      <c r="H15" s="5" t="str">
        <f t="shared" si="0"/>
        <v>insert into ccd_cruise_legs (LEG_NAME, LEG_START_DATE, LEG_END_DATE, LEG_DESC, CRUISE_ID, VESSEL_ID, PLAT_TYPE_ID) values ('HI0602', TO_DATE('2/9/2006', 'MM/DD/YYYY'), TO_DATE('3/10/2006', 'MM/DD/YYYY'), '', (SELECT CCD_CRUISES.CRUISE_ID FROM CCD_CRUISES where cruise_name = 'HI0602'), (select vessel_id from ccd_vessels where vessel_name = 'Hi''ialakai'), (select PLAT_TYPE_ID from CCD_PLAT_TYPES where PLAT_TYPE_NAME = 'Fishery Survey Vessel (FSV)'));</v>
      </c>
    </row>
    <row r="16" spans="1:8" s="5" customFormat="1" x14ac:dyDescent="0.25">
      <c r="A16" t="s">
        <v>4</v>
      </c>
      <c r="B16" s="5" t="s">
        <v>13</v>
      </c>
      <c r="C16" s="6" t="s">
        <v>251</v>
      </c>
      <c r="D16" s="6" t="s">
        <v>252</v>
      </c>
      <c r="F16" s="5" t="s">
        <v>13</v>
      </c>
      <c r="G16" s="5" t="s">
        <v>1049</v>
      </c>
      <c r="H16" s="5" t="str">
        <f t="shared" si="0"/>
        <v>insert into ccd_cruise_legs (LEG_NAME, LEG_START_DATE, LEG_END_DATE, LEG_DESC, CRUISE_ID, VESSEL_ID, PLAT_TYPE_ID) values ('HI0604', TO_DATE('3/15/2006', 'MM/DD/YYYY'), TO_DATE('4/8/2006', 'MM/DD/YYYY'), '', (SELECT CCD_CRUISES.CRUISE_ID FROM CCD_CRUISES where cruise_name = 'HI0604'), (select vessel_id from ccd_vessels where vessel_name = 'Hi''ialakai'), (select PLAT_TYPE_ID from CCD_PLAT_TYPES where PLAT_TYPE_NAME = 'Fishery Survey Vessel (FSV)'));</v>
      </c>
    </row>
    <row r="17" spans="1:8" s="5" customFormat="1" x14ac:dyDescent="0.25">
      <c r="A17" t="s">
        <v>4</v>
      </c>
      <c r="B17" s="5" t="s">
        <v>14</v>
      </c>
      <c r="C17" s="6" t="s">
        <v>253</v>
      </c>
      <c r="D17" s="6" t="s">
        <v>254</v>
      </c>
      <c r="F17" s="5" t="s">
        <v>14</v>
      </c>
      <c r="G17" s="5" t="s">
        <v>1049</v>
      </c>
      <c r="H17" s="5" t="str">
        <f t="shared" si="0"/>
        <v>insert into ccd_cruise_legs (LEG_NAME, LEG_START_DATE, LEG_END_DATE, LEG_DESC, CRUISE_ID, VESSEL_ID, PLAT_TYPE_ID) values ('HI0609', TO_DATE('6/23/2006', 'MM/DD/YYYY'), TO_DATE('7/20/2006', 'MM/DD/YYYY'), '', (SELECT CCD_CRUISES.CRUISE_ID FROM CCD_CRUISES where cruise_name = 'HI0609'), (select vessel_id from ccd_vessels where vessel_name = 'Hi''ialakai'), (select PLAT_TYPE_ID from CCD_PLAT_TYPES where PLAT_TYPE_NAME = 'Fishery Survey Vessel (FSV)'));</v>
      </c>
    </row>
    <row r="18" spans="1:8" s="5" customFormat="1" x14ac:dyDescent="0.25">
      <c r="A18" t="s">
        <v>4</v>
      </c>
      <c r="B18" s="5" t="s">
        <v>15</v>
      </c>
      <c r="C18" s="6" t="s">
        <v>255</v>
      </c>
      <c r="D18" s="6" t="s">
        <v>256</v>
      </c>
      <c r="F18" s="5" t="s">
        <v>15</v>
      </c>
      <c r="G18" s="5" t="s">
        <v>1049</v>
      </c>
      <c r="H18" s="5" t="str">
        <f t="shared" si="0"/>
        <v>insert into ccd_cruise_legs (LEG_NAME, LEG_START_DATE, LEG_END_DATE, LEG_DESC, CRUISE_ID, VESSEL_ID, PLAT_TYPE_ID) values ('HI0610', TO_DATE('7/27/2006', 'MM/DD/YYYY'), TO_DATE('8/20/2006', 'MM/DD/YYYY'), '', (SELECT CCD_CRUISES.CRUISE_ID FROM CCD_CRUISES where cruise_name = 'HI0610'), (select vessel_id from ccd_vessels where vessel_name = 'Hi''ialakai'), (select PLAT_TYPE_ID from CCD_PLAT_TYPES where PLAT_TYPE_NAME = 'Fishery Survey Vessel (FSV)'));</v>
      </c>
    </row>
    <row r="19" spans="1:8" s="5" customFormat="1" x14ac:dyDescent="0.25">
      <c r="A19" t="s">
        <v>4</v>
      </c>
      <c r="B19" s="5" t="s">
        <v>16</v>
      </c>
      <c r="C19" s="6" t="s">
        <v>257</v>
      </c>
      <c r="D19" s="6" t="s">
        <v>258</v>
      </c>
      <c r="F19" s="5" t="s">
        <v>16</v>
      </c>
      <c r="G19" s="5" t="s">
        <v>1049</v>
      </c>
      <c r="H19" s="5" t="str">
        <f t="shared" si="0"/>
        <v>insert into ccd_cruise_legs (LEG_NAME, LEG_START_DATE, LEG_END_DATE, LEG_DESC, CRUISE_ID, VESSEL_ID, PLAT_TYPE_ID) values ('HI0611', TO_DATE('9/1/2006', 'MM/DD/YYYY'), TO_DATE('10/4/2006', 'MM/DD/YYYY'), '', (SELECT CCD_CRUISES.CRUISE_ID FROM CCD_CRUISES where cruise_name = 'HI0611'), (select vessel_id from ccd_vessels where vessel_name = 'Hi''ialakai'), (select PLAT_TYPE_ID from CCD_PLAT_TYPES where PLAT_TYPE_NAME = 'Fishery Survey Vessel (FSV)'));</v>
      </c>
    </row>
    <row r="20" spans="1:8" s="5" customFormat="1" x14ac:dyDescent="0.25">
      <c r="A20" t="s">
        <v>4</v>
      </c>
      <c r="B20" s="5" t="s">
        <v>17</v>
      </c>
      <c r="C20" s="7" t="s">
        <v>259</v>
      </c>
      <c r="D20" s="6" t="s">
        <v>260</v>
      </c>
      <c r="F20" s="5" t="s">
        <v>17</v>
      </c>
      <c r="G20" s="5" t="s">
        <v>1049</v>
      </c>
      <c r="H20" s="5" t="str">
        <f t="shared" si="0"/>
        <v>insert into ccd_cruise_legs (LEG_NAME, LEG_START_DATE, LEG_END_DATE, LEG_DESC, CRUISE_ID, VESSEL_ID, PLAT_TYPE_ID) values ('HI0701', TO_DATE('4/19/2007', 'MM/DD/YYYY'), TO_DATE('5/9/2007', 'MM/DD/YYYY'), '', (SELECT CCD_CRUISES.CRUISE_ID FROM CCD_CRUISES where cruise_name = 'HI0701'), (select vessel_id from ccd_vessels where vessel_name = 'Hi''ialakai'), (select PLAT_TYPE_ID from CCD_PLAT_TYPES where PLAT_TYPE_NAME = 'Fishery Survey Vessel (FSV)'));</v>
      </c>
    </row>
    <row r="21" spans="1:8" s="5" customFormat="1" x14ac:dyDescent="0.25">
      <c r="A21" t="s">
        <v>4</v>
      </c>
      <c r="B21" s="5" t="s">
        <v>19</v>
      </c>
      <c r="C21" s="6" t="s">
        <v>239</v>
      </c>
      <c r="D21" s="6" t="s">
        <v>240</v>
      </c>
      <c r="F21" s="5" t="s">
        <v>18</v>
      </c>
      <c r="G21" s="5" t="s">
        <v>1049</v>
      </c>
      <c r="H21" s="5" t="str">
        <f t="shared" si="0"/>
        <v>insert into ccd_cruise_legs (LEG_NAME, LEG_START_DATE, LEG_END_DATE, LEG_DESC, CRUISE_ID, VESSEL_ID, PLAT_TYPE_ID) values ('HI1001_LEGI', TO_DATE('1/21/2010', 'MM/DD/YYYY'), TO_DATE('2/14/2010', 'MM/DD/YYYY'), '', (SELECT CCD_CRUISES.CRUISE_ID FROM CCD_CRUISES where cruise_name = 'HI1001'), (select vessel_id from ccd_vessels where vessel_name = 'Hi''ialakai'), (select PLAT_TYPE_ID from CCD_PLAT_TYPES where PLAT_TYPE_NAME = 'Fishery Survey Vessel (FSV)'));</v>
      </c>
    </row>
    <row r="22" spans="1:8" s="5" customFormat="1" x14ac:dyDescent="0.25">
      <c r="A22" t="s">
        <v>4</v>
      </c>
      <c r="B22" s="5" t="s">
        <v>20</v>
      </c>
      <c r="C22" s="6" t="s">
        <v>241</v>
      </c>
      <c r="D22" s="6" t="s">
        <v>242</v>
      </c>
      <c r="F22" s="5" t="s">
        <v>18</v>
      </c>
      <c r="G22" s="5" t="s">
        <v>1049</v>
      </c>
      <c r="H22" s="5" t="str">
        <f t="shared" si="0"/>
        <v>insert into ccd_cruise_legs (LEG_NAME, LEG_START_DATE, LEG_END_DATE, LEG_DESC, CRUISE_ID, VESSEL_ID, PLAT_TYPE_ID) values ('HI1001_LEGII', TO_DATE('2/17/2010', 'MM/DD/YYYY'), TO_DATE('3/23/2010', 'MM/DD/YYYY'), '', (SELECT CCD_CRUISES.CRUISE_ID FROM CCD_CRUISES where cruise_name = 'HI1001'), (select vessel_id from ccd_vessels where vessel_name = 'Hi''ialakai'), (select PLAT_TYPE_ID from CCD_PLAT_TYPES where PLAT_TYPE_NAME = 'Fishery Survey Vessel (FSV)'));</v>
      </c>
    </row>
    <row r="23" spans="1:8" s="5" customFormat="1" x14ac:dyDescent="0.25">
      <c r="A23" t="s">
        <v>4</v>
      </c>
      <c r="B23" s="5" t="s">
        <v>21</v>
      </c>
      <c r="C23" s="6" t="s">
        <v>243</v>
      </c>
      <c r="D23" s="6" t="s">
        <v>244</v>
      </c>
      <c r="F23" s="5" t="s">
        <v>18</v>
      </c>
      <c r="G23" s="5" t="s">
        <v>1049</v>
      </c>
      <c r="H23" s="5" t="str">
        <f t="shared" si="0"/>
        <v>insert into ccd_cruise_legs (LEG_NAME, LEG_START_DATE, LEG_END_DATE, LEG_DESC, CRUISE_ID, VESSEL_ID, PLAT_TYPE_ID) values ('HI1001_LEGIII', TO_DATE('3/27/2010', 'MM/DD/YYYY'), TO_DATE('4/24/2010', 'MM/DD/YYYY'), '', (SELECT CCD_CRUISES.CRUISE_ID FROM CCD_CRUISES where cruise_name = 'HI1001'), (select vessel_id from ccd_vessels where vessel_name = 'Hi''ialakai'), (select PLAT_TYPE_ID from CCD_PLAT_TYPES where PLAT_TYPE_NAME = 'Fishery Survey Vessel (FSV)'));</v>
      </c>
    </row>
    <row r="24" spans="1:8" s="5" customFormat="1" x14ac:dyDescent="0.25">
      <c r="A24" t="s">
        <v>33</v>
      </c>
      <c r="B24" s="5" t="s">
        <v>31</v>
      </c>
      <c r="C24" s="6" t="s">
        <v>261</v>
      </c>
      <c r="D24" s="6" t="s">
        <v>262</v>
      </c>
      <c r="F24" s="5" t="s">
        <v>31</v>
      </c>
      <c r="G24" s="5" t="s">
        <v>1049</v>
      </c>
      <c r="H24" s="5" t="str">
        <f t="shared" si="0"/>
        <v>insert into ccd_cruise_legs (LEG_NAME, LEG_START_DATE, LEG_END_DATE, LEG_DESC, CRUISE_ID, VESSEL_ID, PLAT_TYPE_ID) values ('OES0304', TO_DATE('5/13/2003', 'MM/DD/YYYY'), TO_DATE('5/28/2003', 'MM/DD/YYYY'), '', (SELECT CCD_CRUISES.CRUISE_ID FROM CCD_CRUISES where cruise_name = 'OES0304'), (select vessel_id from ccd_vessels where vessel_name = 'Oscar Elton Sette'), (select PLAT_TYPE_ID from CCD_PLAT_TYPES where PLAT_TYPE_NAME = 'Fishery Survey Vessel (FSV)'));</v>
      </c>
    </row>
    <row r="25" spans="1:8" s="5" customFormat="1" x14ac:dyDescent="0.25">
      <c r="A25" t="s">
        <v>33</v>
      </c>
      <c r="B25" s="5" t="s">
        <v>34</v>
      </c>
      <c r="C25" s="6" t="s">
        <v>263</v>
      </c>
      <c r="D25" s="6" t="s">
        <v>264</v>
      </c>
      <c r="F25" s="5" t="s">
        <v>34</v>
      </c>
      <c r="G25" s="5" t="s">
        <v>1049</v>
      </c>
      <c r="H25" s="5" t="str">
        <f t="shared" si="0"/>
        <v>insert into ccd_cruise_legs (LEG_NAME, LEG_START_DATE, LEG_END_DATE, LEG_DESC, CRUISE_ID, VESSEL_ID, PLAT_TYPE_ID) values ('OES0306', TO_DATE('7/12/2003', 'MM/DD/YYYY'), TO_DATE('8/17/2003', 'MM/DD/YYYY'), '', (SELECT CCD_CRUISES.CRUISE_ID FROM CCD_CRUISES where cruise_name = 'OES0306'), (select vessel_id from ccd_vessels where vessel_name = 'Oscar Elton Sette'), (select PLAT_TYPE_ID from CCD_PLAT_TYPES where PLAT_TYPE_NAME = 'Fishery Survey Vessel (FSV)'));</v>
      </c>
    </row>
    <row r="26" spans="1:8" s="5" customFormat="1" x14ac:dyDescent="0.25">
      <c r="A26" t="s">
        <v>33</v>
      </c>
      <c r="B26" s="5" t="s">
        <v>36</v>
      </c>
      <c r="C26" s="6" t="s">
        <v>265</v>
      </c>
      <c r="D26" s="6" t="s">
        <v>266</v>
      </c>
      <c r="F26" s="5" t="s">
        <v>36</v>
      </c>
      <c r="G26" s="5" t="s">
        <v>1049</v>
      </c>
      <c r="H26" s="5" t="str">
        <f t="shared" si="0"/>
        <v>insert into ccd_cruise_legs (LEG_NAME, LEG_START_DATE, LEG_END_DATE, LEG_DESC, CRUISE_ID, VESSEL_ID, PLAT_TYPE_ID)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v>
      </c>
    </row>
    <row r="27" spans="1:8" s="5" customFormat="1" x14ac:dyDescent="0.25">
      <c r="A27" t="s">
        <v>33</v>
      </c>
      <c r="B27" s="5" t="s">
        <v>38</v>
      </c>
      <c r="C27" s="6" t="s">
        <v>267</v>
      </c>
      <c r="D27" s="6" t="s">
        <v>268</v>
      </c>
      <c r="F27" s="5" t="s">
        <v>38</v>
      </c>
      <c r="G27" s="5" t="s">
        <v>1049</v>
      </c>
      <c r="H27" s="5" t="str">
        <f t="shared" si="0"/>
        <v>insert into ccd_cruise_legs (LEG_NAME, LEG_START_DATE, LEG_END_DATE, LEG_DESC, CRUISE_ID, VESSEL_ID, PLAT_TYPE_ID)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v>
      </c>
    </row>
    <row r="28" spans="1:8" s="5" customFormat="1" x14ac:dyDescent="0.25">
      <c r="A28" t="s">
        <v>33</v>
      </c>
      <c r="B28" s="5" t="s">
        <v>269</v>
      </c>
      <c r="C28" s="6" t="s">
        <v>271</v>
      </c>
      <c r="D28" s="6" t="s">
        <v>272</v>
      </c>
      <c r="F28" s="5" t="s">
        <v>40</v>
      </c>
      <c r="G28" s="5" t="s">
        <v>1049</v>
      </c>
      <c r="H28" s="5" t="str">
        <f t="shared" si="0"/>
        <v>insert into ccd_cruise_legs (LEG_NAME, LEG_START_DATE, LEG_END_DATE, LEG_DESC, CRUISE_ID, VESSEL_ID, PLAT_TYPE_ID) values ('OES0411_LEGI', TO_DATE('8/7/2004', 'MM/DD/YYYY'), TO_DATE('9/7/2004', 'MM/DD/YYYY'), '', (SELECT CCD_CRUISES.CRUISE_ID FROM CCD_CRUISES where cruise_name = 'OES0411'), (select vessel_id from ccd_vessels where vessel_name = 'Oscar Elton Sette'), (select PLAT_TYPE_ID from CCD_PLAT_TYPES where PLAT_TYPE_NAME = 'Fishery Survey Vessel (FSV)'));</v>
      </c>
    </row>
    <row r="29" spans="1:8" s="5" customFormat="1" x14ac:dyDescent="0.25">
      <c r="A29" t="s">
        <v>33</v>
      </c>
      <c r="B29" s="5" t="s">
        <v>270</v>
      </c>
      <c r="C29" s="6" t="s">
        <v>273</v>
      </c>
      <c r="D29" s="6" t="s">
        <v>247</v>
      </c>
      <c r="F29" s="5" t="s">
        <v>40</v>
      </c>
      <c r="G29" s="5" t="s">
        <v>1049</v>
      </c>
      <c r="H29" s="5" t="str">
        <f t="shared" si="0"/>
        <v>insert into ccd_cruise_legs (LEG_NAME, LEG_START_DATE, LEG_END_DATE, LEG_DESC, CRUISE_ID, VESSEL_ID, PLAT_TYPE_ID) values ('OES0411_LEGII', TO_DATE('9/8/2004', 'MM/DD/YYYY'), TO_DATE('9/13/2004', 'MM/DD/YYYY'), '', (SELECT CCD_CRUISES.CRUISE_ID FROM CCD_CRUISES where cruise_name = 'OES0411'), (select vessel_id from ccd_vessels where vessel_name = 'Oscar Elton Sette'), (select PLAT_TYPE_ID from CCD_PLAT_TYPES where PLAT_TYPE_NAME = 'Fishery Survey Vessel (FSV)'));</v>
      </c>
    </row>
    <row r="30" spans="1:8" s="5" customFormat="1" x14ac:dyDescent="0.25">
      <c r="A30" t="s">
        <v>33</v>
      </c>
      <c r="B30" s="5" t="s">
        <v>41</v>
      </c>
      <c r="C30" s="6" t="s">
        <v>274</v>
      </c>
      <c r="D30" s="6" t="s">
        <v>275</v>
      </c>
      <c r="F30" s="5" t="s">
        <v>41</v>
      </c>
      <c r="G30" s="5" t="s">
        <v>1049</v>
      </c>
      <c r="H30" s="5" t="str">
        <f t="shared" si="0"/>
        <v>insert into ccd_cruise_legs (LEG_NAME, LEG_START_DATE, LEG_END_DATE, LEG_DESC, CRUISE_ID, VESSEL_ID, PLAT_TYPE_ID) values ('OES0504', TO_DATE('3/21/2005', 'MM/DD/YYYY'), TO_DATE('4/3/2005', 'MM/DD/YYYY'), '', (SELECT CCD_CRUISES.CRUISE_ID FROM CCD_CRUISES where cruise_name = 'OES0504'), (select vessel_id from ccd_vessels where vessel_name = 'Oscar Elton Sette'), (select PLAT_TYPE_ID from CCD_PLAT_TYPES where PLAT_TYPE_NAME = 'Fishery Survey Vessel (FSV)'));</v>
      </c>
    </row>
    <row r="31" spans="1:8" s="5" customFormat="1" x14ac:dyDescent="0.25">
      <c r="A31" t="s">
        <v>33</v>
      </c>
      <c r="B31" s="5" t="s">
        <v>44</v>
      </c>
      <c r="C31" s="6" t="s">
        <v>276</v>
      </c>
      <c r="D31" s="6" t="s">
        <v>277</v>
      </c>
      <c r="F31" s="5" t="s">
        <v>44</v>
      </c>
      <c r="G31" s="5" t="s">
        <v>1049</v>
      </c>
      <c r="H31" s="5" t="str">
        <f t="shared" si="0"/>
        <v>insert into ccd_cruise_legs (LEG_NAME, LEG_START_DATE, LEG_END_DATE, LEG_DESC, CRUISE_ID, VESSEL_ID, PLAT_TYPE_ID) values ('OES0506', TO_DATE('5/5/2005', 'MM/DD/YYYY'), TO_DATE('5/20/2005', 'MM/DD/YYYY'), '', (SELECT CCD_CRUISES.CRUISE_ID FROM CCD_CRUISES where cruise_name = 'OES0506'), (select vessel_id from ccd_vessels where vessel_name = 'Oscar Elton Sette'), (select PLAT_TYPE_ID from CCD_PLAT_TYPES where PLAT_TYPE_NAME = 'Fishery Survey Vessel (FSV)'));</v>
      </c>
    </row>
    <row r="32" spans="1:8" s="5" customFormat="1" x14ac:dyDescent="0.25">
      <c r="A32" t="s">
        <v>33</v>
      </c>
      <c r="B32" s="5" t="s">
        <v>47</v>
      </c>
      <c r="C32" s="6" t="s">
        <v>278</v>
      </c>
      <c r="D32" s="6" t="s">
        <v>279</v>
      </c>
      <c r="F32" s="5" t="s">
        <v>47</v>
      </c>
      <c r="G32" s="5" t="s">
        <v>1049</v>
      </c>
      <c r="H32" s="5" t="str">
        <f t="shared" si="0"/>
        <v>insert into ccd_cruise_legs (LEG_NAME, LEG_START_DATE, LEG_END_DATE, LEG_DESC, CRUISE_ID, VESSEL_ID, PLAT_TYPE_ID) values ('OES0509', TO_DATE('7/19/2005', 'MM/DD/YYYY'), TO_DATE('8/5/2005', 'MM/DD/YYYY'), '', (SELECT CCD_CRUISES.CRUISE_ID FROM CCD_CRUISES where cruise_name = 'OES0509'), (select vessel_id from ccd_vessels where vessel_name = 'Oscar Elton Sette'), (select PLAT_TYPE_ID from CCD_PLAT_TYPES where PLAT_TYPE_NAME = 'Fishery Survey Vessel (FSV)'));</v>
      </c>
    </row>
    <row r="33" spans="1:8" s="5" customFormat="1" x14ac:dyDescent="0.25">
      <c r="A33" t="s">
        <v>33</v>
      </c>
      <c r="B33" s="5" t="s">
        <v>50</v>
      </c>
      <c r="C33" s="6" t="s">
        <v>280</v>
      </c>
      <c r="D33" s="6" t="s">
        <v>281</v>
      </c>
      <c r="F33" s="5" t="s">
        <v>50</v>
      </c>
      <c r="G33" s="5" t="s">
        <v>1049</v>
      </c>
      <c r="H33" s="5" t="str">
        <f t="shared" si="0"/>
        <v>insert into ccd_cruise_legs (LEG_NAME, LEG_START_DATE, LEG_END_DATE, LEG_DESC, CRUISE_ID, VESSEL_ID, PLAT_TYPE_ID) values ('OES0512', TO_DATE('10/3/2005', 'MM/DD/YYYY'), TO_DATE('10/9/2005', 'MM/DD/YYYY'), '', (SELECT CCD_CRUISES.CRUISE_ID FROM CCD_CRUISES where cruise_name = 'OES0512'), (select vessel_id from ccd_vessels where vessel_name = 'Oscar Elton Sette'), (select PLAT_TYPE_ID from CCD_PLAT_TYPES where PLAT_TYPE_NAME = 'Fishery Survey Vessel (FSV)'));</v>
      </c>
    </row>
    <row r="34" spans="1:8" s="5" customFormat="1" x14ac:dyDescent="0.25">
      <c r="A34" t="s">
        <v>33</v>
      </c>
      <c r="B34" s="5" t="s">
        <v>53</v>
      </c>
      <c r="C34" s="6" t="s">
        <v>282</v>
      </c>
      <c r="D34" s="6" t="s">
        <v>283</v>
      </c>
      <c r="F34" s="5" t="s">
        <v>53</v>
      </c>
      <c r="G34" s="5" t="s">
        <v>1049</v>
      </c>
      <c r="H34" s="5" t="str">
        <f t="shared" si="0"/>
        <v>insert into ccd_cruise_legs (LEG_NAME, LEG_START_DATE, LEG_END_DATE, LEG_DESC, CRUISE_ID, VESSEL_ID, PLAT_TYPE_ID) values ('OES0604', TO_DATE('4/6/2006', 'MM/DD/YYYY'), TO_DATE('4/17/2006', 'MM/DD/YYYY'), '', (SELECT CCD_CRUISES.CRUISE_ID FROM CCD_CRUISES where cruise_name = 'OES0604'), (select vessel_id from ccd_vessels where vessel_name = 'Oscar Elton Sette'), (select PLAT_TYPE_ID from CCD_PLAT_TYPES where PLAT_TYPE_NAME = 'Fishery Survey Vessel (FSV)'));</v>
      </c>
    </row>
    <row r="35" spans="1:8" s="5" customFormat="1" x14ac:dyDescent="0.25">
      <c r="A35" t="s">
        <v>33</v>
      </c>
      <c r="B35" s="5" t="s">
        <v>56</v>
      </c>
      <c r="C35" s="6" t="s">
        <v>284</v>
      </c>
      <c r="D35" s="6" t="s">
        <v>285</v>
      </c>
      <c r="F35" s="5" t="s">
        <v>56</v>
      </c>
      <c r="G35" s="5" t="s">
        <v>1049</v>
      </c>
      <c r="H35" s="5" t="str">
        <f t="shared" si="0"/>
        <v>insert into ccd_cruise_legs (LEG_NAME, LEG_START_DATE, LEG_END_DATE, LEG_DESC, CRUISE_ID, VESSEL_ID, PLAT_TYPE_ID) values ('OES0606', TO_DATE('5/8/2006', 'MM/DD/YYYY'), TO_DATE('5/23/2006', 'MM/DD/YYYY'), '', (SELECT CCD_CRUISES.CRUISE_ID FROM CCD_CRUISES where cruise_name = 'OES0606'), (select vessel_id from ccd_vessels where vessel_name = 'Oscar Elton Sette'), (select PLAT_TYPE_ID from CCD_PLAT_TYPES where PLAT_TYPE_NAME = 'Fishery Survey Vessel (FSV)'));</v>
      </c>
    </row>
    <row r="36" spans="1:8" s="5" customFormat="1" x14ac:dyDescent="0.25">
      <c r="A36" t="s">
        <v>33</v>
      </c>
      <c r="B36" s="5" t="s">
        <v>59</v>
      </c>
      <c r="C36" s="6" t="s">
        <v>286</v>
      </c>
      <c r="D36" s="6" t="s">
        <v>287</v>
      </c>
      <c r="F36" s="5" t="s">
        <v>59</v>
      </c>
      <c r="G36" s="5" t="s">
        <v>1049</v>
      </c>
      <c r="H36" s="5" t="str">
        <f t="shared" si="0"/>
        <v>insert into ccd_cruise_legs (LEG_NAME, LEG_START_DATE, LEG_END_DATE, LEG_DESC, CRUISE_ID, VESSEL_ID, PLAT_TYPE_ID) values ('OES0607', TO_DATE('6/5/2006', 'MM/DD/YYYY'), TO_DATE('7/3/2006', 'MM/DD/YYYY'), '', (SELECT CCD_CRUISES.CRUISE_ID FROM CCD_CRUISES where cruise_name = 'OES0607'), (select vessel_id from ccd_vessels where vessel_name = 'Oscar Elton Sette'), (select PLAT_TYPE_ID from CCD_PLAT_TYPES where PLAT_TYPE_NAME = 'Fishery Survey Vessel (FSV)'));</v>
      </c>
    </row>
    <row r="37" spans="1:8" s="5" customFormat="1" x14ac:dyDescent="0.25">
      <c r="A37" t="s">
        <v>33</v>
      </c>
      <c r="B37" s="5" t="s">
        <v>62</v>
      </c>
      <c r="C37" s="6" t="s">
        <v>288</v>
      </c>
      <c r="D37" s="6" t="s">
        <v>289</v>
      </c>
      <c r="F37" s="5" t="s">
        <v>62</v>
      </c>
      <c r="G37" s="5" t="s">
        <v>1049</v>
      </c>
      <c r="H37" s="5" t="str">
        <f t="shared" si="0"/>
        <v>insert into ccd_cruise_legs (LEG_NAME, LEG_START_DATE, LEG_END_DATE, LEG_DESC, CRUISE_ID, VESSEL_ID, PLAT_TYPE_ID) values ('OES0608', TO_DATE('7/17/2006', 'MM/DD/YYYY'), TO_DATE('8/3/2006', 'MM/DD/YYYY'), '', (SELECT CCD_CRUISES.CRUISE_ID FROM CCD_CRUISES where cruise_name = 'OES0608'), (select vessel_id from ccd_vessels where vessel_name = 'Oscar Elton Sette'), (select PLAT_TYPE_ID from CCD_PLAT_TYPES where PLAT_TYPE_NAME = 'Fishery Survey Vessel (FSV)'));</v>
      </c>
    </row>
    <row r="38" spans="1:8" s="5" customFormat="1" x14ac:dyDescent="0.25">
      <c r="A38" t="s">
        <v>33</v>
      </c>
      <c r="B38" s="5" t="s">
        <v>65</v>
      </c>
      <c r="C38" s="6" t="s">
        <v>290</v>
      </c>
      <c r="D38" s="6" t="s">
        <v>291</v>
      </c>
      <c r="F38" s="5" t="s">
        <v>65</v>
      </c>
      <c r="G38" s="5" t="s">
        <v>1049</v>
      </c>
      <c r="H38" s="5" t="str">
        <f t="shared" si="0"/>
        <v>insert into ccd_cruise_legs (LEG_NAME, LEG_START_DATE, LEG_END_DATE, LEG_DESC, CRUISE_ID, VESSEL_ID, PLAT_TYPE_ID) values ('OES0706', TO_DATE('7/18/2007', 'MM/DD/YYYY'), TO_DATE('8/14/2007', 'MM/DD/YYYY'), '', (SELECT CCD_CRUISES.CRUISE_ID FROM CCD_CRUISES where cruise_name = 'OES0706'), (select vessel_id from ccd_vessels where vessel_name = 'Oscar Elton Sette'), (select PLAT_TYPE_ID from CCD_PLAT_TYPES where PLAT_TYPE_NAME = 'Fishery Survey Vessel (FSV)'));</v>
      </c>
    </row>
    <row r="39" spans="1:8" s="5" customFormat="1" x14ac:dyDescent="0.25">
      <c r="A39" t="s">
        <v>33</v>
      </c>
      <c r="B39" s="5" t="s">
        <v>69</v>
      </c>
      <c r="C39" s="6" t="s">
        <v>292</v>
      </c>
      <c r="D39" s="6" t="s">
        <v>293</v>
      </c>
      <c r="F39" s="5" t="s">
        <v>68</v>
      </c>
      <c r="G39" s="5" t="s">
        <v>1049</v>
      </c>
      <c r="H39" s="5" t="str">
        <f t="shared" si="0"/>
        <v>insert into ccd_cruise_legs (LEG_NAME, LEG_START_DATE, LEG_END_DATE, LEG_DESC, CRUISE_ID, VESSEL_ID, PLAT_TYPE_ID)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v>
      </c>
    </row>
    <row r="40" spans="1:8" s="5" customFormat="1" x14ac:dyDescent="0.25">
      <c r="A40" t="s">
        <v>33</v>
      </c>
      <c r="B40" s="5" t="s">
        <v>70</v>
      </c>
      <c r="C40" s="6" t="s">
        <v>294</v>
      </c>
      <c r="D40" s="6" t="s">
        <v>295</v>
      </c>
      <c r="F40" s="5" t="s">
        <v>68</v>
      </c>
      <c r="G40" s="5" t="s">
        <v>1049</v>
      </c>
      <c r="H40" s="5" t="str">
        <f t="shared" si="0"/>
        <v>insert into ccd_cruise_legs (LEG_NAME, LEG_START_DATE, LEG_END_DATE, LEG_DESC, CRUISE_ID, VESSEL_ID, PLAT_TYPE_ID)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v>
      </c>
    </row>
    <row r="41" spans="1:8" s="5" customFormat="1" x14ac:dyDescent="0.25">
      <c r="A41" t="s">
        <v>79</v>
      </c>
      <c r="B41" s="5" t="s">
        <v>80</v>
      </c>
      <c r="C41" s="6" t="s">
        <v>310</v>
      </c>
      <c r="D41" s="6" t="s">
        <v>311</v>
      </c>
      <c r="F41" s="5" t="s">
        <v>80</v>
      </c>
      <c r="G41" s="5" t="s">
        <v>1049</v>
      </c>
      <c r="H41" s="5" t="str">
        <f t="shared" si="0"/>
        <v>insert into ccd_cruise_legs (LEG_NAME, LEG_START_DATE, LEG_END_DATE, LEG_DESC, CRUISE_ID, VESSEL_ID, PLAT_TYPE_ID) values ('TC0009', TO_DATE('7/19/2000', 'MM/DD/YYYY'), TO_DATE('8/4/2000', 'MM/DD/YYYY'), '', (SELECT CCD_CRUISES.CRUISE_ID FROM CCD_CRUISES where cruise_name = 'TC0009'), (select vessel_id from ccd_vessels where vessel_name = 'Townsend Cromwell'), (select PLAT_TYPE_ID from CCD_PLAT_TYPES where PLAT_TYPE_NAME = 'Fishery Survey Vessel (FSV)'));</v>
      </c>
    </row>
    <row r="42" spans="1:8" s="5" customFormat="1" x14ac:dyDescent="0.25">
      <c r="A42" t="s">
        <v>79</v>
      </c>
      <c r="B42" s="5" t="s">
        <v>82</v>
      </c>
      <c r="C42" s="6" t="s">
        <v>312</v>
      </c>
      <c r="D42" s="6" t="s">
        <v>313</v>
      </c>
      <c r="F42" s="5" t="s">
        <v>82</v>
      </c>
      <c r="G42" s="5" t="s">
        <v>1049</v>
      </c>
      <c r="H42" s="5" t="str">
        <f t="shared" si="0"/>
        <v>insert into ccd_cruise_legs (LEG_NAME, LEG_START_DATE, LEG_END_DATE, LEG_DESC, CRUISE_ID, VESSEL_ID, PLAT_TYPE_ID) values ('TC0011', TO_DATE('9/8/2000', 'MM/DD/YYYY'), TO_DATE('10/6/2000', 'MM/DD/YYYY'), '', (SELECT CCD_CRUISES.CRUISE_ID FROM CCD_CRUISES where cruise_name = 'TC0011'), (select vessel_id from ccd_vessels where vessel_name = 'Townsend Cromwell'), (select PLAT_TYPE_ID from CCD_PLAT_TYPES where PLAT_TYPE_NAME = 'Fishery Survey Vessel (FSV)'));</v>
      </c>
    </row>
    <row r="43" spans="1:8" s="5" customFormat="1" x14ac:dyDescent="0.25">
      <c r="A43" t="s">
        <v>79</v>
      </c>
      <c r="B43" s="5" t="s">
        <v>84</v>
      </c>
      <c r="C43" s="6" t="s">
        <v>314</v>
      </c>
      <c r="D43" s="6" t="s">
        <v>315</v>
      </c>
      <c r="F43" s="5" t="s">
        <v>84</v>
      </c>
      <c r="G43" s="5" t="s">
        <v>1049</v>
      </c>
      <c r="H43" s="5" t="str">
        <f t="shared" si="0"/>
        <v>insert into ccd_cruise_legs (LEG_NAME, LEG_START_DATE, LEG_END_DATE, LEG_DESC, CRUISE_ID, VESSEL_ID, PLAT_TYPE_ID) values ('TC0012', TO_DATE('10/9/2000', 'MM/DD/YYYY'), TO_DATE('11/5/2000', 'MM/DD/YYYY'), '', (SELECT CCD_CRUISES.CRUISE_ID FROM CCD_CRUISES where cruise_name = 'TC0012'), (select vessel_id from ccd_vessels where vessel_name = 'Townsend Cromwell'), (select PLAT_TYPE_ID from CCD_PLAT_TYPES where PLAT_TYPE_NAME = 'Fishery Survey Vessel (FSV)'));</v>
      </c>
    </row>
    <row r="44" spans="1:8" s="5" customFormat="1" x14ac:dyDescent="0.25">
      <c r="A44" t="s">
        <v>79</v>
      </c>
      <c r="B44" s="5" t="s">
        <v>86</v>
      </c>
      <c r="C44" s="6" t="s">
        <v>316</v>
      </c>
      <c r="D44" s="6" t="s">
        <v>317</v>
      </c>
      <c r="F44" s="5" t="s">
        <v>86</v>
      </c>
      <c r="G44" s="5" t="s">
        <v>1049</v>
      </c>
      <c r="H44" s="5" t="str">
        <f t="shared" si="0"/>
        <v>insert into ccd_cruise_legs (LEG_NAME, LEG_START_DATE, LEG_END_DATE, LEG_DESC, CRUISE_ID, VESSEL_ID, PLAT_TYPE_ID) values ('TC0108', TO_DATE('7/16/2001', 'MM/DD/YYYY'), TO_DATE('8/2/2001', 'MM/DD/YYYY'), '', (SELECT CCD_CRUISES.CRUISE_ID FROM CCD_CRUISES where cruise_name = 'TC0108'), (select vessel_id from ccd_vessels where vessel_name = 'Townsend Cromwell'), (select PLAT_TYPE_ID from CCD_PLAT_TYPES where PLAT_TYPE_NAME = 'Fishery Survey Vessel (FSV)'));</v>
      </c>
    </row>
    <row r="45" spans="1:8" s="5" customFormat="1" x14ac:dyDescent="0.25">
      <c r="A45" t="s">
        <v>79</v>
      </c>
      <c r="B45" s="5" t="s">
        <v>318</v>
      </c>
      <c r="C45" s="6" t="s">
        <v>320</v>
      </c>
      <c r="D45" s="6" t="s">
        <v>321</v>
      </c>
      <c r="F45" s="5" t="s">
        <v>88</v>
      </c>
      <c r="G45" s="5" t="s">
        <v>1049</v>
      </c>
      <c r="H45" s="5" t="str">
        <f t="shared" si="0"/>
        <v>insert into ccd_cruise_legs (LEG_NAME, LEG_START_DATE, LEG_END_DATE, LEG_DESC, CRUISE_ID, VESSEL_ID, PLAT_TYPE_ID) values ('TC0109_LEGI', TO_DATE('8/7/2001', 'MM/DD/YYYY'), TO_DATE('8/11/2001', 'MM/DD/YYYY'), '', (SELECT CCD_CRUISES.CRUISE_ID FROM CCD_CRUISES where cruise_name = 'TC0109'), (select vessel_id from ccd_vessels where vessel_name = 'Townsend Cromwell'), (select PLAT_TYPE_ID from CCD_PLAT_TYPES where PLAT_TYPE_NAME = 'Fishery Survey Vessel (FSV)'));</v>
      </c>
    </row>
    <row r="46" spans="1:8" s="5" customFormat="1" x14ac:dyDescent="0.25">
      <c r="A46" t="s">
        <v>79</v>
      </c>
      <c r="B46" s="5" t="s">
        <v>319</v>
      </c>
      <c r="C46" s="6" t="s">
        <v>322</v>
      </c>
      <c r="D46" s="6" t="s">
        <v>323</v>
      </c>
      <c r="F46" s="5" t="s">
        <v>88</v>
      </c>
      <c r="G46" s="5" t="s">
        <v>1049</v>
      </c>
      <c r="H46" s="5" t="str">
        <f t="shared" si="0"/>
        <v>insert into ccd_cruise_legs (LEG_NAME, LEG_START_DATE, LEG_END_DATE, LEG_DESC, CRUISE_ID, VESSEL_ID, PLAT_TYPE_ID) values ('TC0109_LEGII', TO_DATE('8/12/2001', 'MM/DD/YYYY'), TO_DATE('8/27/2001', 'MM/DD/YYYY'), '', (SELECT CCD_CRUISES.CRUISE_ID FROM CCD_CRUISES where cruise_name = 'TC0109'), (select vessel_id from ccd_vessels where vessel_name = 'Townsend Cromwell'), (select PLAT_TYPE_ID from CCD_PLAT_TYPES where PLAT_TYPE_NAME = 'Fishery Survey Vessel (FSV)'));</v>
      </c>
    </row>
    <row r="47" spans="1:8" s="5" customFormat="1" x14ac:dyDescent="0.25">
      <c r="A47" t="s">
        <v>79</v>
      </c>
      <c r="B47" s="5" t="s">
        <v>90</v>
      </c>
      <c r="C47" s="6" t="s">
        <v>324</v>
      </c>
      <c r="D47" s="6" t="s">
        <v>325</v>
      </c>
      <c r="F47" s="5" t="s">
        <v>90</v>
      </c>
      <c r="G47" s="5" t="s">
        <v>1049</v>
      </c>
      <c r="H47" s="5" t="str">
        <f t="shared" si="0"/>
        <v>insert into ccd_cruise_legs (LEG_NAME, LEG_START_DATE, LEG_END_DATE, LEG_DESC, CRUISE_ID, VESSEL_ID, PLAT_TYPE_ID) values ('TC0110', TO_DATE('9/10/2001', 'MM/DD/YYYY'), TO_DATE('10/1/2001', 'MM/DD/YYYY'), '', (SELECT CCD_CRUISES.CRUISE_ID FROM CCD_CRUISES where cruise_name = 'TC0110'), (select vessel_id from ccd_vessels where vessel_name = 'Townsend Cromwell'), (select PLAT_TYPE_ID from CCD_PLAT_TYPES where PLAT_TYPE_NAME = 'Fishery Survey Vessel (FSV)'));</v>
      </c>
    </row>
    <row r="48" spans="1:8" s="5" customFormat="1" x14ac:dyDescent="0.25">
      <c r="A48" t="s">
        <v>79</v>
      </c>
      <c r="B48" s="5" t="s">
        <v>92</v>
      </c>
      <c r="C48" s="6" t="s">
        <v>326</v>
      </c>
      <c r="D48" s="6" t="s">
        <v>327</v>
      </c>
      <c r="F48" s="5" t="s">
        <v>92</v>
      </c>
      <c r="G48" s="5" t="s">
        <v>1049</v>
      </c>
      <c r="H48" s="5" t="str">
        <f t="shared" si="0"/>
        <v>insert into ccd_cruise_legs (LEG_NAME, LEG_START_DATE, LEG_END_DATE, LEG_DESC, CRUISE_ID, VESSEL_ID, PLAT_TYPE_ID) values ('TC0111', TO_DATE('10/22/2001', 'MM/DD/YYYY'), TO_DATE('11/20/2001', 'MM/DD/YYYY'), '', (SELECT CCD_CRUISES.CRUISE_ID FROM CCD_CRUISES where cruise_name = 'TC0111'), (select vessel_id from ccd_vessels where vessel_name = 'Townsend Cromwell'), (select PLAT_TYPE_ID from CCD_PLAT_TYPES where PLAT_TYPE_NAME = 'Fishery Survey Vessel (FSV)'));</v>
      </c>
    </row>
    <row r="49" spans="1:8" s="5" customFormat="1" x14ac:dyDescent="0.25">
      <c r="A49" t="s">
        <v>79</v>
      </c>
      <c r="B49" s="5" t="s">
        <v>336</v>
      </c>
      <c r="C49" s="6" t="s">
        <v>328</v>
      </c>
      <c r="D49" s="6" t="s">
        <v>329</v>
      </c>
      <c r="F49" s="5" t="s">
        <v>94</v>
      </c>
      <c r="G49" s="5" t="s">
        <v>1049</v>
      </c>
      <c r="H49" s="5" t="str">
        <f t="shared" si="0"/>
        <v>insert into ccd_cruise_legs (LEG_NAME, LEG_START_DATE, LEG_END_DATE, LEG_DESC, CRUISE_ID, VESSEL_ID, PLAT_TYPE_ID) values ('TC0201_LEGI',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v>
      </c>
    </row>
    <row r="50" spans="1:8" s="5" customFormat="1" x14ac:dyDescent="0.25">
      <c r="A50" t="s">
        <v>79</v>
      </c>
      <c r="B50" s="5" t="s">
        <v>95</v>
      </c>
      <c r="C50" s="6" t="s">
        <v>328</v>
      </c>
      <c r="D50" s="6" t="s">
        <v>329</v>
      </c>
      <c r="F50" s="5" t="s">
        <v>94</v>
      </c>
      <c r="G50" s="5" t="s">
        <v>1049</v>
      </c>
      <c r="H50" s="5" t="str">
        <f t="shared" si="0"/>
        <v>insert into ccd_cruise_legs (LEG_NAME, LEG_START_DATE, LEG_END_DATE, LEG_DESC, CRUISE_ID, VESSEL_ID, PLAT_TYPE_ID) values ('TC0201_LEGII',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v>
      </c>
    </row>
    <row r="51" spans="1:8" s="5" customFormat="1" x14ac:dyDescent="0.25">
      <c r="A51" t="s">
        <v>79</v>
      </c>
      <c r="B51" s="5" t="s">
        <v>96</v>
      </c>
      <c r="C51" s="6" t="s">
        <v>330</v>
      </c>
      <c r="D51" s="6" t="s">
        <v>331</v>
      </c>
      <c r="F51" s="5" t="s">
        <v>96</v>
      </c>
      <c r="G51" s="5" t="s">
        <v>1049</v>
      </c>
      <c r="H51" s="5" t="str">
        <f t="shared" si="0"/>
        <v>insert into ccd_cruise_legs (LEG_NAME, LEG_START_DATE, LEG_END_DATE, LEG_DESC, CRUISE_ID, VESSEL_ID, PLAT_TYPE_ID) values ('TC0207', TO_DATE('9/8/2002', 'MM/DD/YYYY'), TO_DATE('10/7/2002', 'MM/DD/YYYY'), '', (SELECT CCD_CRUISES.CRUISE_ID FROM CCD_CRUISES where cruise_name = 'TC0207'), (select vessel_id from ccd_vessels where vessel_name = 'Townsend Cromwell'), (select PLAT_TYPE_ID from CCD_PLAT_TYPES where PLAT_TYPE_NAME = 'Fishery Survey Vessel (FSV)'));</v>
      </c>
    </row>
    <row r="52" spans="1:8" s="5" customFormat="1" x14ac:dyDescent="0.25">
      <c r="A52" t="s">
        <v>79</v>
      </c>
      <c r="B52" s="5" t="s">
        <v>98</v>
      </c>
      <c r="C52" s="6" t="s">
        <v>296</v>
      </c>
      <c r="D52" s="6" t="s">
        <v>297</v>
      </c>
      <c r="F52" s="5" t="s">
        <v>98</v>
      </c>
      <c r="G52" s="5" t="s">
        <v>1049</v>
      </c>
      <c r="H52" s="5" t="str">
        <f t="shared" si="0"/>
        <v>insert into ccd_cruise_legs (LEG_NAME, LEG_START_DATE, LEG_END_DATE, LEG_DESC, CRUISE_ID, VESSEL_ID, PLAT_TYPE_ID) values ('TC9905', TO_DATE('4/26/1999', 'MM/DD/YYYY'), TO_DATE('5/9/1999', 'MM/DD/YYYY'), '', (SELECT CCD_CRUISES.CRUISE_ID FROM CCD_CRUISES where cruise_name = 'TC9905'), (select vessel_id from ccd_vessels where vessel_name = 'Townsend Cromwell'), (select PLAT_TYPE_ID from CCD_PLAT_TYPES where PLAT_TYPE_NAME = 'Fishery Survey Vessel (FSV)'));</v>
      </c>
    </row>
    <row r="53" spans="1:8" s="5" customFormat="1" x14ac:dyDescent="0.25">
      <c r="A53" t="s">
        <v>79</v>
      </c>
      <c r="B53" s="5" t="s">
        <v>100</v>
      </c>
      <c r="C53" s="6" t="s">
        <v>298</v>
      </c>
      <c r="D53" s="6" t="s">
        <v>299</v>
      </c>
      <c r="F53" s="5" t="s">
        <v>100</v>
      </c>
      <c r="G53" s="5" t="s">
        <v>1049</v>
      </c>
      <c r="H53" s="5" t="str">
        <f t="shared" si="0"/>
        <v>insert into ccd_cruise_legs (LEG_NAME, LEG_START_DATE, LEG_END_DATE, LEG_DESC, CRUISE_ID, VESSEL_ID, PLAT_TYPE_ID) values ('TC9906', TO_DATE('5/15/1999', 'MM/DD/YYYY'), TO_DATE('5/31/1999', 'MM/DD/YYYY'), '', (SELECT CCD_CRUISES.CRUISE_ID FROM CCD_CRUISES where cruise_name = 'TC9906'), (select vessel_id from ccd_vessels where vessel_name = 'Townsend Cromwell'), (select PLAT_TYPE_ID from CCD_PLAT_TYPES where PLAT_TYPE_NAME = 'Fishery Survey Vessel (FSV)'));</v>
      </c>
    </row>
    <row r="54" spans="1:8" s="5" customFormat="1" x14ac:dyDescent="0.25">
      <c r="A54" t="s">
        <v>79</v>
      </c>
      <c r="B54" s="5" t="s">
        <v>102</v>
      </c>
      <c r="C54" s="6" t="s">
        <v>300</v>
      </c>
      <c r="D54" s="6" t="s">
        <v>301</v>
      </c>
      <c r="F54" s="5" t="s">
        <v>102</v>
      </c>
      <c r="G54" s="5" t="s">
        <v>1049</v>
      </c>
      <c r="H54" s="5" t="str">
        <f t="shared" si="0"/>
        <v>insert into ccd_cruise_legs (LEG_NAME, LEG_START_DATE, LEG_END_DATE, LEG_DESC, CRUISE_ID, VESSEL_ID, PLAT_TYPE_ID) values ('TC9908', TO_DATE('7/15/1999', 'MM/DD/YYYY'), TO_DATE('8/2/1999', 'MM/DD/YYYY'), '', (SELECT CCD_CRUISES.CRUISE_ID FROM CCD_CRUISES where cruise_name = 'TC9908'), (select vessel_id from ccd_vessels where vessel_name = 'Townsend Cromwell'), (select PLAT_TYPE_ID from CCD_PLAT_TYPES where PLAT_TYPE_NAME = 'Fishery Survey Vessel (FSV)'));</v>
      </c>
    </row>
    <row r="55" spans="1:8" s="5" customFormat="1" x14ac:dyDescent="0.25">
      <c r="A55" t="s">
        <v>79</v>
      </c>
      <c r="B55" s="5" t="s">
        <v>302</v>
      </c>
      <c r="C55" s="6" t="s">
        <v>304</v>
      </c>
      <c r="D55" s="6" t="s">
        <v>305</v>
      </c>
      <c r="F55" s="5" t="s">
        <v>104</v>
      </c>
      <c r="G55" s="5" t="s">
        <v>1049</v>
      </c>
      <c r="H55" s="5" t="str">
        <f t="shared" si="0"/>
        <v>insert into ccd_cruise_legs (LEG_NAME, LEG_START_DATE, LEG_END_DATE, LEG_DESC, CRUISE_ID, VESSEL_ID, PLAT_TYPE_ID)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v>
      </c>
    </row>
    <row r="56" spans="1:8" s="5" customFormat="1" x14ac:dyDescent="0.25">
      <c r="A56" t="s">
        <v>79</v>
      </c>
      <c r="B56" s="5" t="s">
        <v>303</v>
      </c>
      <c r="C56" s="6" t="s">
        <v>306</v>
      </c>
      <c r="D56" s="6" t="s">
        <v>307</v>
      </c>
      <c r="F56" s="5" t="s">
        <v>104</v>
      </c>
      <c r="G56" s="5" t="s">
        <v>1049</v>
      </c>
      <c r="H56" s="5" t="str">
        <f t="shared" si="0"/>
        <v>insert into ccd_cruise_legs (LEG_NAME, LEG_START_DATE, LEG_END_DATE, LEG_DESC, CRUISE_ID, VESSEL_ID, PLAT_TYPE_ID)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v>
      </c>
    </row>
    <row r="57" spans="1:8" s="5" customFormat="1" x14ac:dyDescent="0.25">
      <c r="A57" t="s">
        <v>79</v>
      </c>
      <c r="B57" s="5" t="s">
        <v>105</v>
      </c>
      <c r="C57" s="6" t="s">
        <v>308</v>
      </c>
      <c r="D57" s="6" t="s">
        <v>309</v>
      </c>
      <c r="F57" s="5" t="s">
        <v>105</v>
      </c>
      <c r="G57" s="5" t="s">
        <v>1049</v>
      </c>
      <c r="H57" s="5" t="str">
        <f t="shared" si="0"/>
        <v>insert into ccd_cruise_legs (LEG_NAME, LEG_START_DATE, LEG_END_DATE, LEG_DESC, CRUISE_ID, VESSEL_ID, PLAT_TYPE_ID) values ('TC9910', TO_DATE('10/6/1999', 'MM/DD/YYYY'), TO_DATE('11/4/1999', 'MM/DD/YYYY'), '', (SELECT CCD_CRUISES.CRUISE_ID FROM CCD_CRUISES where cruise_name = 'TC9910'), (select vessel_id from ccd_vessels where vessel_name = 'Townsend Cromwell'), (select PLAT_TYPE_ID from CCD_PLAT_TYPES where PLAT_TYPE_NAME = 'Fishery Survey Vessel (FSV)'));</v>
      </c>
    </row>
    <row r="58" spans="1:8" s="5" customFormat="1" x14ac:dyDescent="0.25">
      <c r="A58" t="s">
        <v>79</v>
      </c>
      <c r="B58" s="5" t="s">
        <v>77</v>
      </c>
      <c r="C58" s="6" t="s">
        <v>338</v>
      </c>
      <c r="D58" s="6" t="s">
        <v>339</v>
      </c>
      <c r="E58" s="5" t="s">
        <v>337</v>
      </c>
      <c r="F58" s="5" t="s">
        <v>77</v>
      </c>
      <c r="G58" s="5" t="s">
        <v>1049</v>
      </c>
      <c r="H58" s="5" t="str">
        <f t="shared" si="0"/>
        <v>insert into ccd_cruise_legs (LEG_NAME, LEG_START_DATE, LEG_END_DATE, LEG_DESC, CRUISE_ID, VESSEL_ID, PLAT_TYPE_ID) values ('TC0005', TO_DATE('5/8/2000', 'MM/DD/YYYY'), TO_DATE('5/17/2000', 'MM/DD/YYYY'), 'Leg dates were made up for testing purposes based on the dates in the cast files', (SELECT CCD_CRUISES.CRUISE_ID FROM CCD_CRUISES where cruise_name = 'TC0005'), (select vessel_id from ccd_vessels where vessel_name = 'Townsend Cromwell'), (select PLAT_TYPE_ID from CCD_PLAT_TYPES where PLAT_TYPE_NAME = 'Fishery Survey Vessel (FSV)'));</v>
      </c>
    </row>
    <row r="59" spans="1:8" x14ac:dyDescent="0.25">
      <c r="A59" s="5" t="s">
        <v>341</v>
      </c>
      <c r="B59" t="s">
        <v>346</v>
      </c>
      <c r="C59" s="8" t="s">
        <v>355</v>
      </c>
      <c r="D59" s="8" t="s">
        <v>364</v>
      </c>
      <c r="E59" t="s">
        <v>354</v>
      </c>
      <c r="F59" t="s">
        <v>342</v>
      </c>
      <c r="G59" s="5" t="s">
        <v>1049</v>
      </c>
      <c r="H59" s="5" t="str">
        <f t="shared" si="0"/>
        <v>insert into ccd_cruise_legs (LEG_NAME, LEG_START_DATE, LEG_END_DATE, LEG_DESC, CRUISE_ID, VESSEL_ID, PLAT_TYPE_ID)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0" spans="1:8" x14ac:dyDescent="0.25">
      <c r="A60" s="5" t="s">
        <v>341</v>
      </c>
      <c r="B60" t="s">
        <v>347</v>
      </c>
      <c r="C60" s="8" t="s">
        <v>356</v>
      </c>
      <c r="D60" s="8" t="s">
        <v>365</v>
      </c>
      <c r="E60" t="s">
        <v>354</v>
      </c>
      <c r="F60" t="s">
        <v>342</v>
      </c>
      <c r="G60" s="5" t="s">
        <v>1049</v>
      </c>
      <c r="H60" s="5" t="str">
        <f t="shared" si="0"/>
        <v>insert into ccd_cruise_legs (LEG_NAME, LEG_START_DATE, LEG_END_DATE, LEG_DESC, CRUISE_ID, VESSEL_ID, PLAT_TYPE_ID)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1" spans="1:8" x14ac:dyDescent="0.25">
      <c r="A61" s="5" t="s">
        <v>341</v>
      </c>
      <c r="B61" t="s">
        <v>348</v>
      </c>
      <c r="C61" s="8" t="s">
        <v>357</v>
      </c>
      <c r="D61" s="8" t="s">
        <v>366</v>
      </c>
      <c r="E61" t="s">
        <v>354</v>
      </c>
      <c r="F61" t="s">
        <v>342</v>
      </c>
      <c r="G61" s="5" t="s">
        <v>1049</v>
      </c>
      <c r="H61" s="5" t="str">
        <f t="shared" si="0"/>
        <v>insert into ccd_cruise_legs (LEG_NAME, LEG_START_DATE, LEG_END_DATE, LEG_DESC, CRUISE_ID, VESSEL_ID, PLAT_TYPE_ID) values ('RL-17-05 Leg 3', TO_DATE('10/1/2017', 'MM/DD/YYYY'), TO_DATE('10/10/2017',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2" spans="1:8" x14ac:dyDescent="0.25">
      <c r="A62" s="5" t="s">
        <v>341</v>
      </c>
      <c r="B62" t="s">
        <v>349</v>
      </c>
      <c r="C62" s="8" t="s">
        <v>358</v>
      </c>
      <c r="D62" s="8" t="s">
        <v>367</v>
      </c>
      <c r="E62" t="s">
        <v>354</v>
      </c>
      <c r="F62" t="s">
        <v>342</v>
      </c>
      <c r="G62" s="5" t="s">
        <v>1049</v>
      </c>
      <c r="H62" s="5" t="str">
        <f t="shared" si="0"/>
        <v>insert into ccd_cruise_legs (LEG_NAME, LEG_START_DATE, LEG_END_DATE, LEG_DESC, CRUISE_ID, VESSEL_ID, PLAT_TYPE_ID) values ('RL-17-05 Leg 4', TO_DATE('10/16/2017', 'MM/DD/YYYY'), TO_DATE('11/9/2017',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3" spans="1:8" x14ac:dyDescent="0.25">
      <c r="A63" s="5" t="s">
        <v>341</v>
      </c>
      <c r="B63" t="s">
        <v>350</v>
      </c>
      <c r="C63" s="8" t="s">
        <v>359</v>
      </c>
      <c r="D63" s="8" t="s">
        <v>368</v>
      </c>
      <c r="E63" t="s">
        <v>354</v>
      </c>
      <c r="F63" t="s">
        <v>342</v>
      </c>
      <c r="G63" s="5" t="s">
        <v>1049</v>
      </c>
      <c r="H63" s="5" t="str">
        <f t="shared" si="0"/>
        <v>insert into ccd_cruise_legs (LEG_NAME, LEG_START_DATE, LEG_END_DATE, LEG_DESC, CRUISE_ID, VESSEL_ID, PLAT_TYPE_ID) values ('RL-17-05 Leg 5', TO_DATE('11/15/2017', 'MM/DD/YYYY'), TO_DATE('12/9/2017',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4" spans="1:8" x14ac:dyDescent="0.25">
      <c r="A64" t="s">
        <v>33</v>
      </c>
      <c r="B64" t="s">
        <v>351</v>
      </c>
      <c r="C64" s="8" t="s">
        <v>360</v>
      </c>
      <c r="D64" s="8" t="s">
        <v>369</v>
      </c>
      <c r="E64" t="s">
        <v>372</v>
      </c>
      <c r="F64" t="s">
        <v>345</v>
      </c>
      <c r="G64" s="5" t="s">
        <v>1049</v>
      </c>
      <c r="H64" s="5" t="str">
        <f t="shared" si="0"/>
        <v>insert into ccd_cruise_legs (LEG_NAME, LEG_START_DATE, LEG_END_DATE, LEG_DESC, CRUISE_ID, VESSEL_ID, PLAT_TYPE_ID) values ('SE-17-06 Leg 1', TO_DATE('7/6/2017', 'MM/DD/YYYY'), TO_DATE('8/2/2017',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v>
      </c>
    </row>
    <row r="65" spans="1:8" x14ac:dyDescent="0.25">
      <c r="A65" t="s">
        <v>33</v>
      </c>
      <c r="B65" t="s">
        <v>352</v>
      </c>
      <c r="C65" s="8" t="s">
        <v>361</v>
      </c>
      <c r="D65" s="8" t="s">
        <v>364</v>
      </c>
      <c r="E65" t="s">
        <v>372</v>
      </c>
      <c r="F65" t="s">
        <v>345</v>
      </c>
      <c r="G65" s="5" t="s">
        <v>1049</v>
      </c>
      <c r="H65" s="5" t="str">
        <f t="shared" si="0"/>
        <v>insert into ccd_cruise_legs (LEG_NAME, LEG_START_DATE, LEG_END_DATE, LEG_DESC, CRUISE_ID, VESSEL_ID, PLAT_TYPE_ID) values ('SE-17-06 Leg 2', TO_DATE('8/8/2017', 'MM/DD/YYYY'), TO_DATE('9/5/2017',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v>
      </c>
    </row>
    <row r="66" spans="1:8" x14ac:dyDescent="0.25">
      <c r="A66" t="s">
        <v>33</v>
      </c>
      <c r="B66" t="s">
        <v>353</v>
      </c>
      <c r="C66" s="8" t="s">
        <v>356</v>
      </c>
      <c r="D66" s="8" t="s">
        <v>366</v>
      </c>
      <c r="E66" t="s">
        <v>372</v>
      </c>
      <c r="F66" t="s">
        <v>345</v>
      </c>
      <c r="G66" s="5" t="s">
        <v>1049</v>
      </c>
      <c r="H66" s="5" t="str">
        <f t="shared" si="0"/>
        <v>insert into ccd_cruise_legs (LEG_NAME, LEG_START_DATE, LEG_END_DATE, LEG_DESC, CRUISE_ID, VESSEL_ID, PLAT_TYPE_ID) values ('SE-17-06 Leg 3', TO_DATE('9/11/2017', 'MM/DD/YYYY'), TO_DATE('10/10/2017',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v>
      </c>
    </row>
    <row r="67" spans="1:8" x14ac:dyDescent="0.25">
      <c r="A67" t="s">
        <v>33</v>
      </c>
      <c r="B67" t="s">
        <v>343</v>
      </c>
      <c r="C67" s="8" t="s">
        <v>362</v>
      </c>
      <c r="D67" s="8" t="s">
        <v>370</v>
      </c>
      <c r="E67" t="s">
        <v>372</v>
      </c>
      <c r="F67" t="s">
        <v>343</v>
      </c>
      <c r="G67" s="5" t="s">
        <v>1049</v>
      </c>
      <c r="H67" s="5" t="str">
        <f t="shared" ref="H67:H68" si="1">CONCATENATE("insert into ccd_cruise_legs (", B$1, ", ", C$1, ", ", D$1, ", ", E$1, ", ", F$1, ", ", A$1, ", ", G$1, ") values ('", SUBSTITUTE(B67, "'", "''"), "', TO_DATE('", C67, "', 'MM/DD/YYYY'), TO_DATE('", D67, "', 'MM/DD/YYYY'), '", SUBSTITUTE(E67, "'", "''"), "', (SELECT CCD_CRUISES.CRUISE_ID FROM CCD_CRUISES where cruise_name = '", F67, "'), (select vessel_id from ccd_vessels where vessel_name = '", SUBSTITUTE(A67, "'", "''"), "'), (select PLAT_TYPE_ID from CCD_PLAT_TYPES where PLAT_TYPE_NAME = '", SUBSTITUTE(G67, "'", "''"), "'));")</f>
        <v>insert into ccd_cruise_legs (LEG_NAME, LEG_START_DATE, LEG_END_DATE, LEG_DESC, CRUISE_ID, VESSEL_ID, PLAT_TYPE_ID) values ('SE-19-01', TO_DATE('4/3/2019', 'MM/DD/YYYY'), TO_DATE('4/12/2019', 'MM/DD/YYYY'), 'Leg dates were retrieved via SciOps Who''s Where calendar', (SELECT CCD_CRUISES.CRUISE_ID FROM CCD_CRUISES where cruise_name = 'SE-19-01'), (select vessel_id from ccd_vessels where vessel_name = 'Oscar Elton Sette'), (select PLAT_TYPE_ID from CCD_PLAT_TYPES where PLAT_TYPE_NAME = 'Fishery Survey Vessel (FSV)'));</v>
      </c>
    </row>
    <row r="68" spans="1:8" x14ac:dyDescent="0.25">
      <c r="A68" t="s">
        <v>33</v>
      </c>
      <c r="B68" t="s">
        <v>344</v>
      </c>
      <c r="C68" s="8" t="s">
        <v>363</v>
      </c>
      <c r="D68" s="8" t="s">
        <v>371</v>
      </c>
      <c r="E68" t="s">
        <v>372</v>
      </c>
      <c r="F68" t="s">
        <v>344</v>
      </c>
      <c r="G68" s="5" t="s">
        <v>1049</v>
      </c>
      <c r="H68" s="5" t="str">
        <f t="shared" si="1"/>
        <v>insert into ccd_cruise_legs (LEG_NAME, LEG_START_DATE, LEG_END_DATE, LEG_DESC, CRUISE_ID, VESSEL_ID, PLAT_TYPE_ID) values ('SE-18-03', TO_DATE('7/8/2018', 'MM/DD/YYYY'), TO_DATE('7/31/2018', 'MM/DD/YYYY'), 'Leg dates were retrieved via SciOps Who''s Where calendar', (SELECT CCD_CRUISES.CRUISE_ID FROM CCD_CRUISES where cruise_name = 'SE-18-03'), (select vessel_id from ccd_vessels where vessel_name = 'Oscar Elton Sette'), (select PLAT_TYPE_ID from CCD_PLAT_TYPES where PLAT_TYPE_NAME = 'Fishery Survey Vessel (FSV)'));</v>
      </c>
    </row>
    <row r="70" spans="1:8" x14ac:dyDescent="0.25">
      <c r="A70" s="1" t="s">
        <v>399</v>
      </c>
    </row>
    <row r="71" spans="1:8" x14ac:dyDescent="0.25">
      <c r="A71" t="s">
        <v>33</v>
      </c>
      <c r="B71" t="s">
        <v>400</v>
      </c>
      <c r="C71" s="8" t="s">
        <v>413</v>
      </c>
      <c r="D71" s="8" t="s">
        <v>414</v>
      </c>
      <c r="E71" t="s">
        <v>415</v>
      </c>
      <c r="F71" t="s">
        <v>400</v>
      </c>
      <c r="G71" s="5" t="s">
        <v>1049</v>
      </c>
      <c r="H71" s="5" t="str">
        <f t="shared" ref="H71:H77" si="2">CONCATENATE("insert into ccd_cruise_legs (", B$1, ", ", C$1, ", ", D$1, ", ", E$1, ", ", F$1, ", ", A$1, ", ", G$1, ") values ('", SUBSTITUTE(B71, "'", "''"), "', TO_DATE('", C71, "', 'MM/DD/YYYY'), TO_DATE('", D71, "', 'MM/DD/YYYY'), '", SUBSTITUTE(E71, "'", "''"), "', (SELECT CCD_CRUISES.CRUISE_ID FROM CCD_CRUISES where cruise_name = '", F71, "'), (select vessel_id from ccd_vessels where vessel_name = '", SUBSTITUTE(A71, "'", "''"), "'), (select PLAT_TYPE_ID from CCD_PLAT_TYPES where PLAT_TYPE_NAME = '", SUBSTITUTE(G71, "'", "''"), "'));")</f>
        <v>insert into ccd_cruise_legs (LEG_NAME, LEG_START_DATE, LEG_END_DATE, LEG_DESC, CRUISE_ID, VESSEL_ID, PLAT_TYPE_ID) values ('SE-14-01', TO_DATE('3/18/2014', 'MM/DD/YYYY'), TO_DATE('3/27/2014', 'MM/DD/YYYY'), 'Leg dates were retrieved from https://sdat.noaa.gov/DataManagement/Tracking#', (SELECT CCD_CRUISES.CRUISE_ID FROM CCD_CRUISES where cruise_name = 'SE-14-01'), (select vessel_id from ccd_vessels where vessel_name = 'Oscar Elton Sette'), (select PLAT_TYPE_ID from CCD_PLAT_TYPES where PLAT_TYPE_NAME = 'Fishery Survey Vessel (FSV)'));</v>
      </c>
    </row>
    <row r="72" spans="1:8" x14ac:dyDescent="0.25">
      <c r="A72" t="s">
        <v>33</v>
      </c>
      <c r="B72" t="s">
        <v>401</v>
      </c>
      <c r="C72" s="8" t="s">
        <v>416</v>
      </c>
      <c r="D72" s="8" t="s">
        <v>417</v>
      </c>
      <c r="E72" t="s">
        <v>415</v>
      </c>
      <c r="F72" t="s">
        <v>401</v>
      </c>
      <c r="G72" s="5" t="s">
        <v>1049</v>
      </c>
      <c r="H72" s="5" t="str">
        <f t="shared" si="2"/>
        <v>insert into ccd_cruise_legs (LEG_NAME, LEG_START_DATE, LEG_END_DATE, LEG_DESC, CRUISE_ID, VESSEL_ID, PLAT_TYPE_ID) values ('SE-14-02', TO_DATE('4/6/2014', 'MM/DD/YYYY'), TO_DATE('4/18/2014', 'MM/DD/YYYY'), 'Leg dates were retrieved from https://sdat.noaa.gov/DataManagement/Tracking#', (SELECT CCD_CRUISES.CRUISE_ID FROM CCD_CRUISES where cruise_name = 'SE-14-02'), (select vessel_id from ccd_vessels where vessel_name = 'Oscar Elton Sette'), (select PLAT_TYPE_ID from CCD_PLAT_TYPES where PLAT_TYPE_NAME = 'Fishery Survey Vessel (FSV)'));</v>
      </c>
    </row>
    <row r="73" spans="1:8" x14ac:dyDescent="0.25">
      <c r="A73" t="s">
        <v>33</v>
      </c>
      <c r="B73" t="s">
        <v>418</v>
      </c>
      <c r="C73" s="8" t="s">
        <v>420</v>
      </c>
      <c r="D73" s="8" t="s">
        <v>421</v>
      </c>
      <c r="E73" t="s">
        <v>415</v>
      </c>
      <c r="F73" t="s">
        <v>405</v>
      </c>
      <c r="G73" s="5" t="s">
        <v>1049</v>
      </c>
      <c r="H73" s="5" t="str">
        <f t="shared" si="2"/>
        <v>insert into ccd_cruise_legs (LEG_NAME, LEG_START_DATE, LEG_END_DATE, LEG_DESC, CRUISE_ID, VESSEL_ID, PLAT_TYPE_ID) values ('SE-14-04 Leg 1', TO_DATE('6/21/2014', 'MM/DD/YYYY'), TO_DATE('7/1/2014',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v>
      </c>
    </row>
    <row r="74" spans="1:8" x14ac:dyDescent="0.25">
      <c r="A74" t="s">
        <v>33</v>
      </c>
      <c r="B74" t="s">
        <v>419</v>
      </c>
      <c r="C74" s="8" t="s">
        <v>422</v>
      </c>
      <c r="D74" s="8" t="s">
        <v>426</v>
      </c>
      <c r="E74" t="s">
        <v>415</v>
      </c>
      <c r="F74" t="s">
        <v>405</v>
      </c>
      <c r="G74" s="5" t="s">
        <v>1049</v>
      </c>
      <c r="H74" s="5" t="str">
        <f t="shared" si="2"/>
        <v>insert into ccd_cruise_legs (LEG_NAME, LEG_START_DATE, LEG_END_DATE, LEG_DESC, CRUISE_ID, VESSEL_ID, PLAT_TYPE_ID) values ('SE-14-04 Leg 2', TO_DATE('7/8/2014', 'MM/DD/YYYY'), TO_DATE('7/19/2014',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v>
      </c>
    </row>
    <row r="75" spans="1:8" x14ac:dyDescent="0.25">
      <c r="A75" t="s">
        <v>33</v>
      </c>
      <c r="B75" t="s">
        <v>407</v>
      </c>
      <c r="C75" s="8" t="s">
        <v>423</v>
      </c>
      <c r="D75" s="8" t="s">
        <v>427</v>
      </c>
      <c r="E75" t="s">
        <v>415</v>
      </c>
      <c r="F75" t="s">
        <v>407</v>
      </c>
      <c r="G75" s="5" t="s">
        <v>1049</v>
      </c>
      <c r="H75" s="5" t="str">
        <f t="shared" si="2"/>
        <v>insert into ccd_cruise_legs (LEG_NAME, LEG_START_DATE, LEG_END_DATE, LEG_DESC, CRUISE_ID, VESSEL_ID, PLAT_TYPE_ID) values ('SE-14-05', TO_DATE('7/25/2014', 'MM/DD/YYYY'), TO_DATE('8/23/2014', 'MM/DD/YYYY'), 'Leg dates were retrieved from https://sdat.noaa.gov/DataManagement/Tracking#', (SELECT CCD_CRUISES.CRUISE_ID FROM CCD_CRUISES where cruise_name = 'SE-14-05'), (select vessel_id from ccd_vessels where vessel_name = 'Oscar Elton Sette'), (select PLAT_TYPE_ID from CCD_PLAT_TYPES where PLAT_TYPE_NAME = 'Fishery Survey Vessel (FSV)'));</v>
      </c>
    </row>
    <row r="76" spans="1:8" x14ac:dyDescent="0.25">
      <c r="A76" t="s">
        <v>33</v>
      </c>
      <c r="B76" t="s">
        <v>409</v>
      </c>
      <c r="C76" s="8" t="s">
        <v>424</v>
      </c>
      <c r="D76" s="8" t="s">
        <v>428</v>
      </c>
      <c r="E76" t="s">
        <v>415</v>
      </c>
      <c r="F76" t="s">
        <v>409</v>
      </c>
      <c r="G76" s="5" t="s">
        <v>1049</v>
      </c>
      <c r="H76" s="5" t="str">
        <f t="shared" si="2"/>
        <v>insert into ccd_cruise_legs (LEG_NAME, LEG_START_DATE, LEG_END_DATE, LEG_DESC, CRUISE_ID, VESSEL_ID, PLAT_TYPE_ID) values ('SE-14-06', TO_DATE('8/31/2014', 'MM/DD/YYYY'), TO_DATE('9/18/2014', 'MM/DD/YYYY'), 'Leg dates were retrieved from https://sdat.noaa.gov/DataManagement/Tracking#', (SELECT CCD_CRUISES.CRUISE_ID FROM CCD_CRUISES where cruise_name = 'SE-14-06'), (select vessel_id from ccd_vessels where vessel_name = 'Oscar Elton Sette'), (select PLAT_TYPE_ID from CCD_PLAT_TYPES where PLAT_TYPE_NAME = 'Fishery Survey Vessel (FSV)'));</v>
      </c>
    </row>
    <row r="77" spans="1:8" x14ac:dyDescent="0.25">
      <c r="A77" t="s">
        <v>33</v>
      </c>
      <c r="B77" t="s">
        <v>412</v>
      </c>
      <c r="C77" s="8" t="s">
        <v>425</v>
      </c>
      <c r="D77" s="8" t="s">
        <v>429</v>
      </c>
      <c r="E77" t="s">
        <v>415</v>
      </c>
      <c r="F77" t="s">
        <v>412</v>
      </c>
      <c r="G77" s="5" t="s">
        <v>1049</v>
      </c>
      <c r="H77" s="5" t="str">
        <f t="shared" si="2"/>
        <v>insert into ccd_cruise_legs (LEG_NAME, LEG_START_DATE, LEG_END_DATE, LEG_DESC, CRUISE_ID, VESSEL_ID, PLAT_TYPE_ID) values ('SE-14-07', TO_DATE('10/2/2014', 'MM/DD/YYYY'), TO_DATE('10/27/2014', 'MM/DD/YYYY'), 'Leg dates were retrieved from https://sdat.noaa.gov/DataManagement/Tracking#', (SELECT CCD_CRUISES.CRUISE_ID FROM CCD_CRUISES where cruise_name = 'SE-14-07'), (select vessel_id from ccd_vessels where vessel_name = 'Oscar Elton Sette'), (select PLAT_TYPE_ID from CCD_PLAT_TYPES where PLAT_TYPE_NAME = 'Fishery Survey Vessel (FSV)'));</v>
      </c>
    </row>
    <row r="80" spans="1:8" x14ac:dyDescent="0.25">
      <c r="A80" t="s">
        <v>33</v>
      </c>
      <c r="B80" t="s">
        <v>75</v>
      </c>
      <c r="C80" s="8" t="s">
        <v>199</v>
      </c>
      <c r="D80" s="8" t="s">
        <v>200</v>
      </c>
      <c r="E80" t="s">
        <v>415</v>
      </c>
      <c r="F80" t="s">
        <v>75</v>
      </c>
      <c r="G80" s="5" t="s">
        <v>1049</v>
      </c>
      <c r="H80" s="5" t="str">
        <f>CONCATENATE("insert into ccd_cruise_legs (", B$1, ", ", C$1, ", ", D$1, ", ", E$1, ", ", F$1, ", ", A$1, ", ", G$1, ") values ('", SUBSTITUTE(B80, "'", "''"), "', TO_DATE('", C80, "', 'MM/DD/YYYY'), TO_DATE('", D80, "', 'MM/DD/YYYY'), '", SUBSTITUTE(E80, "'", "''"), "', (SELECT CCD_CRUISES.CRUISE_ID FROM CCD_CRUISES where cruise_name = '", F80, "'), (select vessel_id from ccd_vessels where vessel_name = '", SUBSTITUTE(A80, "'", "''"), "'), (select PLAT_TYPE_ID from CCD_PLAT_TYPES where PLAT_TYPE_NAME = '", SUBSTITUTE(G80, "'", "''"), "'));")</f>
        <v>insert into ccd_cruise_legs (LEG_NAME, LEG_START_DATE, LEG_END_DATE, LEG_DESC, CRUISE_ID, VESSEL_ID, PLAT_TYPE_ID) values ('SE-15-01', TO_DATE('4/3/2015', 'MM/DD/YYYY'), TO_DATE('4/14/2015', 'MM/DD/YYYY'), 'Leg dates were retrieved from https://sdat.noaa.gov/DataManagement/Tracking#', (SELECT CCD_CRUISES.CRUISE_ID FROM CCD_CRUISES where cruise_name = 'SE-15-01'), (select vessel_id from ccd_vessels where vessel_name = 'Oscar Elton Sette'), (select PLAT_TYPE_ID from CCD_PLAT_TYPES where PLAT_TYPE_NAME = 'Fishery Survey Vessel (FSV)'));</v>
      </c>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sqref="A1:C12"/>
    </sheetView>
  </sheetViews>
  <sheetFormatPr defaultRowHeight="15" x14ac:dyDescent="0.25"/>
  <sheetData>
    <row r="1" spans="1:3" x14ac:dyDescent="0.25">
      <c r="A1" t="s">
        <v>1726</v>
      </c>
      <c r="B1" t="s">
        <v>1731</v>
      </c>
      <c r="C1" t="s">
        <v>1714</v>
      </c>
    </row>
    <row r="2" spans="1:3" x14ac:dyDescent="0.25">
      <c r="A2" t="s">
        <v>3</v>
      </c>
      <c r="B2" t="s">
        <v>705</v>
      </c>
      <c r="C2" t="str">
        <f t="shared" ref="C2:C12" si="0">CONCATENATE("INSERT INTO CCD_CRUISE_SPP_FSSI (CRUISE_ID, TGT_SPP_FSSI_ID) VALUES ((SELECT CRUISE_ID FROM CCD_CRUISES WHERE CRUISE_NAME = '", SUBSTITUTE(A2, "'", "''"), "'), (SELECT TGT_SPP_FSSI_ID FROM CCD_TGT_SPP_FSSI WHERE TGT_SPP_FSSI_NAME = '", SUBSTITUTE(B2, "'", "''"), "'));")</f>
        <v>INSERT INTO CCD_CRUISE_SPP_FSSI (CRUISE_ID, TGT_SPP_FSSI_ID) VALUES ((SELECT CRUISE_ID FROM CCD_CRUISES WHERE CRUISE_NAME = 'HA1007'), (SELECT TGT_SPP_FSSI_ID FROM CCD_TGT_SPP_FSSI WHERE TGT_SPP_FSSI_NAME = 'Wahoo - Pacific'));</v>
      </c>
    </row>
    <row r="3" spans="1:3" x14ac:dyDescent="0.25">
      <c r="A3" t="s">
        <v>3</v>
      </c>
      <c r="B3" t="s">
        <v>727</v>
      </c>
      <c r="C3" t="str">
        <f t="shared" si="0"/>
        <v>INSERT INTO CCD_CRUISE_SPP_FSSI (CRUISE_ID, TGT_SPP_FSSI_ID) VALUES ((SELECT CRUISE_ID FROM CCD_CRUISES WHERE CRUISE_NAME = 'HA1007'), (SELECT TGT_SPP_FSSI_ID FROM CCD_TGT_SPP_FSSI WHERE TGT_SPP_FSSI_NAME = 'Yellowfin tuna - Central Western Pacific'));</v>
      </c>
    </row>
    <row r="4" spans="1:3" x14ac:dyDescent="0.25">
      <c r="A4" t="s">
        <v>3</v>
      </c>
      <c r="B4" t="s">
        <v>509</v>
      </c>
      <c r="C4" t="str">
        <f t="shared" si="0"/>
        <v>INSERT INTO CCD_CRUISE_SPP_FSSI (CRUISE_ID, TGT_SPP_FSSI_ID) VALUES ((SELECT CRUISE_ID FROM CCD_CRUISES WHERE CRUISE_NAME = 'HA1007'), (SELECT TGT_SPP_FSSI_ID FROM CCD_TGT_SPP_FSSI WHERE TGT_SPP_FSSI_NAME = 'Albacore - South Pacific'));</v>
      </c>
    </row>
    <row r="5" spans="1:3" x14ac:dyDescent="0.25">
      <c r="A5" t="s">
        <v>6</v>
      </c>
      <c r="B5" t="s">
        <v>511</v>
      </c>
      <c r="C5" t="str">
        <f t="shared" si="0"/>
        <v>INSERT INTO CCD_CRUISE_SPP_FSSI (CRUISE_ID, TGT_SPP_FSSI_ID) VALUES ((SELECT CRUISE_ID FROM CCD_CRUISES WHERE CRUISE_NAME = 'HA1201'), (SELECT TGT_SPP_FSSI_ID FROM CCD_TGT_SPP_FSSI WHERE TGT_SPP_FSSI_NAME = 'American Samoa Bottomfish Multi-species Complex'));</v>
      </c>
    </row>
    <row r="6" spans="1:3" x14ac:dyDescent="0.25">
      <c r="A6" t="s">
        <v>6</v>
      </c>
      <c r="B6" t="s">
        <v>545</v>
      </c>
      <c r="C6" t="str">
        <f t="shared" si="0"/>
        <v>INSERT INTO CCD_CRUISE_SPP_FSSI (CRUISE_ID, TGT_SPP_FSSI_ID) VALUES ((SELECT CRUISE_ID FROM CCD_CRUISES WHERE CRUISE_NAME = 'HA1201'), (SELECT TGT_SPP_FSSI_ID FROM CCD_TGT_SPP_FSSI WHERE TGT_SPP_FSSI_NAME = 'Blue marlin - Pacific'));</v>
      </c>
    </row>
    <row r="7" spans="1:3" x14ac:dyDescent="0.25">
      <c r="A7" t="s">
        <v>23</v>
      </c>
      <c r="B7" t="s">
        <v>548</v>
      </c>
      <c r="C7" t="str">
        <f t="shared" si="0"/>
        <v>INSERT INTO CCD_CRUISE_SPP_FSSI (CRUISE_ID, TGT_SPP_FSSI_ID) VALUES ((SELECT CRUISE_ID FROM CCD_CRUISES WHERE CRUISE_NAME = 'HI1101'), (SELECT TGT_SPP_FSSI_ID FROM CCD_TGT_SPP_FSSI WHERE TGT_SPP_FSSI_NAME = 'Blue shark - Pacific'));</v>
      </c>
    </row>
    <row r="8" spans="1:3" x14ac:dyDescent="0.25">
      <c r="A8" t="s">
        <v>23</v>
      </c>
      <c r="B8" t="s">
        <v>574</v>
      </c>
      <c r="C8" t="str">
        <f t="shared" si="0"/>
        <v>INSERT INTO CCD_CRUISE_SPP_FSSI (CRUISE_ID, TGT_SPP_FSSI_ID) VALUES ((SELECT CRUISE_ID FROM CCD_CRUISES WHERE CRUISE_NAME = 'HI1101'), (SELECT TGT_SPP_FSSI_ID FROM CCD_TGT_SPP_FSSI WHERE TGT_SPP_FSSI_NAME = 'Dolphinfish - Pacific'));</v>
      </c>
    </row>
    <row r="9" spans="1:3" x14ac:dyDescent="0.25">
      <c r="A9" t="s">
        <v>23</v>
      </c>
      <c r="B9" t="s">
        <v>602</v>
      </c>
      <c r="C9" t="str">
        <f t="shared" si="0"/>
        <v>INSERT INTO CCD_CRUISE_SPP_FSSI (CRUISE_ID, TGT_SPP_FSSI_ID) VALUES ((SELECT CRUISE_ID FROM CCD_CRUISES WHERE CRUISE_NAME = 'HI1101'), (SELECT TGT_SPP_FSSI_ID FROM CCD_TGT_SPP_FSSI WHERE TGT_SPP_FSSI_NAME = 'Hawaiian Archipelago Bottomfish Multi-species Complex'));</v>
      </c>
    </row>
    <row r="10" spans="1:3" x14ac:dyDescent="0.25">
      <c r="A10" t="s">
        <v>17</v>
      </c>
      <c r="B10" t="s">
        <v>607</v>
      </c>
      <c r="C10" t="str">
        <f t="shared" si="0"/>
        <v>INSERT INTO CCD_CRUISE_SPP_FSSI (CRUISE_ID, TGT_SPP_FSSI_ID) VALUES ((SELECT CRUISE_ID FROM CCD_CRUISES WHERE CRUISE_NAME = 'HI0701'), (SELECT TGT_SPP_FSSI_ID FROM CCD_TGT_SPP_FSSI WHERE TGT_SPP_FSSI_NAME = 'Kawakawa - Tropical Pacific'));</v>
      </c>
    </row>
    <row r="11" spans="1:3" x14ac:dyDescent="0.25">
      <c r="A11" t="s">
        <v>17</v>
      </c>
      <c r="B11" t="s">
        <v>674</v>
      </c>
      <c r="C11" t="str">
        <f t="shared" si="0"/>
        <v>INSERT INTO CCD_CRUISE_SPP_FSSI (CRUISE_ID, TGT_SPP_FSSI_ID) VALUES ((SELECT CRUISE_ID FROM CCD_CRUISES WHERE CRUISE_NAME = 'HI0701'), (SELECT TGT_SPP_FSSI_ID FROM CCD_TGT_SPP_FSSI WHERE TGT_SPP_FSSI_NAME = 'Shortbill spearfish - Pacific'));</v>
      </c>
    </row>
    <row r="12" spans="1:3" x14ac:dyDescent="0.25">
      <c r="A12" t="s">
        <v>17</v>
      </c>
      <c r="B12" t="s">
        <v>627</v>
      </c>
      <c r="C12" t="str">
        <f t="shared" si="0"/>
        <v>INSERT INTO CCD_CRUISE_SPP_FSSI (CRUISE_ID, TGT_SPP_FSSI_ID) VALUES ((SELECT CRUISE_ID FROM CCD_CRUISES WHERE CRUISE_NAME = 'HI0701'), (SELECT TGT_SPP_FSSI_ID FROM CCD_TGT_SPP_FSSI WHERE TGT_SPP_FSSI_NAME = 'Opah - Pacific'));</v>
      </c>
    </row>
  </sheetData>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12" sqref="A1:C12"/>
    </sheetView>
  </sheetViews>
  <sheetFormatPr defaultRowHeight="15" x14ac:dyDescent="0.25"/>
  <sheetData>
    <row r="1" spans="1:3" x14ac:dyDescent="0.25">
      <c r="A1" t="s">
        <v>1726</v>
      </c>
      <c r="B1" t="s">
        <v>1731</v>
      </c>
      <c r="C1" t="s">
        <v>1714</v>
      </c>
    </row>
    <row r="2" spans="1:3" x14ac:dyDescent="0.25">
      <c r="A2" t="s">
        <v>3</v>
      </c>
      <c r="B2" t="s">
        <v>952</v>
      </c>
      <c r="C2" t="str">
        <f t="shared" ref="C2:C12" si="0">CONCATENATE("INSERT INTO CCD_CRUISE_SPP_MMPA (CRUISE_ID, TGT_SPP_MMPA_ID) VALUES ((SELECT CRUISE_ID FROM CCD_CRUISES WHERE CRUISE_NAME = '", SUBSTITUTE(A2, "'", "''"), "'), (SELECT TGT_SPP_MMPA_ID FROM CCD_TGT_SPP_MMPA WHERE TGT_SPP_MMPA_NAME = '", SUBSTITUTE(B2, "'", "''"), "'));")</f>
        <v>INSERT INTO CCD_CRUISE_SPP_MMPA (CRUISE_ID, TGT_SPP_MMPA_ID) VALUES ((SELECT CRUISE_ID FROM CCD_CRUISES WHERE CRUISE_NAME = 'HA1007'), (SELECT TGT_SPP_MMPA_ID FROM CCD_TGT_SPP_MMPA WHERE TGT_SPP_MMPA_NAME = 'Pantropical Spotted Dolphin - Hawaii'));</v>
      </c>
    </row>
    <row r="3" spans="1:3" x14ac:dyDescent="0.25">
      <c r="A3" t="s">
        <v>3</v>
      </c>
      <c r="B3" t="s">
        <v>942</v>
      </c>
      <c r="C3" t="str">
        <f t="shared" si="0"/>
        <v>INSERT INTO CCD_CRUISE_SPP_MMPA (CRUISE_ID, TGT_SPP_MMPA_ID) VALUES ((SELECT CRUISE_ID FROM CCD_CRUISES WHERE CRUISE_NAME = 'HA1007'), (SELECT TGT_SPP_MMPA_ID FROM CCD_TGT_SPP_MMPA WHERE TGT_SPP_MMPA_NAME = 'Minke Whale - Hawaii'));</v>
      </c>
    </row>
    <row r="4" spans="1:3" x14ac:dyDescent="0.25">
      <c r="A4" t="s">
        <v>3</v>
      </c>
      <c r="B4" t="s">
        <v>933</v>
      </c>
      <c r="C4" t="str">
        <f t="shared" si="0"/>
        <v>INSERT INTO CCD_CRUISE_SPP_MMPA (CRUISE_ID, TGT_SPP_MMPA_ID) VALUES ((SELECT CRUISE_ID FROM CCD_CRUISES WHERE CRUISE_NAME = 'HA1007'), (SELECT TGT_SPP_MMPA_ID FROM CCD_TGT_SPP_MMPA WHERE TGT_SPP_MMPA_NAME = 'Longman''s Beaked Whale - Hawaii'));</v>
      </c>
    </row>
    <row r="5" spans="1:3" x14ac:dyDescent="0.25">
      <c r="A5" t="s">
        <v>6</v>
      </c>
      <c r="B5" t="s">
        <v>959</v>
      </c>
      <c r="C5" t="str">
        <f t="shared" si="0"/>
        <v>INSERT INTO CCD_CRUISE_SPP_MMPA (CRUISE_ID, TGT_SPP_MMPA_ID) VALUES ((SELECT CRUISE_ID FROM CCD_CRUISES WHERE CRUISE_NAME = 'HA1201'), (SELECT TGT_SPP_MMPA_ID FROM CCD_TGT_SPP_MMPA WHERE TGT_SPP_MMPA_NAME = 'Pygmy Sperm Whale - Hawaii'));</v>
      </c>
    </row>
    <row r="6" spans="1:3" x14ac:dyDescent="0.25">
      <c r="A6" t="s">
        <v>6</v>
      </c>
      <c r="B6" t="s">
        <v>971</v>
      </c>
      <c r="C6" t="str">
        <f t="shared" si="0"/>
        <v>INSERT INTO CCD_CRUISE_SPP_MMPA (CRUISE_ID, TGT_SPP_MMPA_ID) VALUES ((SELECT CRUISE_ID FROM CCD_CRUISES WHERE CRUISE_NAME = 'HA1201'), (SELECT TGT_SPP_MMPA_ID FROM CCD_TGT_SPP_MMPA WHERE TGT_SPP_MMPA_NAME = 'Sei Whale - Hawaii'));</v>
      </c>
    </row>
    <row r="7" spans="1:3" x14ac:dyDescent="0.25">
      <c r="A7" t="s">
        <v>23</v>
      </c>
      <c r="B7" t="s">
        <v>965</v>
      </c>
      <c r="C7" t="str">
        <f t="shared" si="0"/>
        <v>INSERT INTO CCD_CRUISE_SPP_MMPA (CRUISE_ID, TGT_SPP_MMPA_ID) VALUES ((SELECT CRUISE_ID FROM CCD_CRUISES WHERE CRUISE_NAME = 'HI1101'), (SELECT TGT_SPP_MMPA_ID FROM CCD_TGT_SPP_MMPA WHERE TGT_SPP_MMPA_NAME = 'Risso''s Dolphin - Hawaii'));</v>
      </c>
    </row>
    <row r="8" spans="1:3" x14ac:dyDescent="0.25">
      <c r="A8" t="s">
        <v>23</v>
      </c>
      <c r="B8" t="s">
        <v>976</v>
      </c>
      <c r="C8" t="str">
        <f t="shared" si="0"/>
        <v>INSERT INTO CCD_CRUISE_SPP_MMPA (CRUISE_ID, TGT_SPP_MMPA_ID) VALUES ((SELECT CRUISE_ID FROM CCD_CRUISES WHERE CRUISE_NAME = 'HI1101'), (SELECT TGT_SPP_MMPA_ID FROM CCD_TGT_SPP_MMPA WHERE TGT_SPP_MMPA_NAME = 'Short-Finned Pilot Whale - Hawaii'));</v>
      </c>
    </row>
    <row r="9" spans="1:3" x14ac:dyDescent="0.25">
      <c r="A9" t="s">
        <v>23</v>
      </c>
      <c r="B9" t="s">
        <v>981</v>
      </c>
      <c r="C9" t="str">
        <f t="shared" si="0"/>
        <v>INSERT INTO CCD_CRUISE_SPP_MMPA (CRUISE_ID, TGT_SPP_MMPA_ID) VALUES ((SELECT CRUISE_ID FROM CCD_CRUISES WHERE CRUISE_NAME = 'HI1101'), (SELECT TGT_SPP_MMPA_ID FROM CCD_TGT_SPP_MMPA WHERE TGT_SPP_MMPA_NAME = 'Sperm Whale - Hawaii'));</v>
      </c>
    </row>
    <row r="10" spans="1:3" x14ac:dyDescent="0.25">
      <c r="A10" t="s">
        <v>17</v>
      </c>
      <c r="B10" t="s">
        <v>985</v>
      </c>
      <c r="C10" t="str">
        <f t="shared" si="0"/>
        <v>INSERT INTO CCD_CRUISE_SPP_MMPA (CRUISE_ID, TGT_SPP_MMPA_ID) VALUES ((SELECT CRUISE_ID FROM CCD_CRUISES WHERE CRUISE_NAME = 'HI0701'), (SELECT TGT_SPP_MMPA_ID FROM CCD_TGT_SPP_MMPA WHERE TGT_SPP_MMPA_NAME = 'Spinner Dolphin - Hawaii'));</v>
      </c>
    </row>
    <row r="11" spans="1:3" x14ac:dyDescent="0.25">
      <c r="A11" t="s">
        <v>17</v>
      </c>
      <c r="B11" t="s">
        <v>991</v>
      </c>
      <c r="C11" t="str">
        <f t="shared" si="0"/>
        <v>INSERT INTO CCD_CRUISE_SPP_MMPA (CRUISE_ID, TGT_SPP_MMPA_ID) VALUES ((SELECT CRUISE_ID FROM CCD_CRUISES WHERE CRUISE_NAME = 'HI0701'), (SELECT TGT_SPP_MMPA_ID FROM CCD_TGT_SPP_MMPA WHERE TGT_SPP_MMPA_NAME = 'Striped Dolphin - Hawaii'));</v>
      </c>
    </row>
    <row r="12" spans="1:3" x14ac:dyDescent="0.25">
      <c r="A12" t="s">
        <v>17</v>
      </c>
      <c r="B12" t="s">
        <v>847</v>
      </c>
      <c r="C12" t="str">
        <f t="shared" si="0"/>
        <v>INSERT INTO CCD_CRUISE_SPP_MMPA (CRUISE_ID, TGT_SPP_MMPA_ID) VALUES ((SELECT CRUISE_ID FROM CCD_CRUISES WHERE CRUISE_NAME = 'HI0701'), (SELECT TGT_SPP_MMPA_ID FROM CCD_TGT_SPP_MMPA WHERE TGT_SPP_MMPA_NAME = 'Blainville''s Beaked Whale - Hawaii'));</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sqref="A1:C12"/>
    </sheetView>
  </sheetViews>
  <sheetFormatPr defaultRowHeight="15" x14ac:dyDescent="0.25"/>
  <sheetData>
    <row r="1" spans="1:3" x14ac:dyDescent="0.25">
      <c r="A1" t="s">
        <v>1726</v>
      </c>
      <c r="B1" t="s">
        <v>1732</v>
      </c>
      <c r="C1" t="s">
        <v>1714</v>
      </c>
    </row>
    <row r="2" spans="1:3" x14ac:dyDescent="0.25">
      <c r="A2" t="s">
        <v>3</v>
      </c>
      <c r="B2" t="s">
        <v>1000</v>
      </c>
      <c r="C2" t="str">
        <f>CONCATENATE("INSERT INTO CCD_CRUISE_EXP_SPP (CRUISE_ID, EXP_SPP_CAT_ID) VALUES ((SELECT CRUISE_ID FROM CCD_CRUISES WHERE CRUISE_NAME = '", SUBSTITUTE(A2, "'", "''"), "'), (SELECT EXP_SPP_CAT_ID FROM CCD_EXP_SPP_CATS WHERE EXP_SPP_CAT_NAME = '", SUBSTITUTE(B2, "'", "''"), "'));")</f>
        <v>INSERT INTO CCD_CRUISE_EXP_SPP (CRUISE_ID, EXP_SPP_CAT_ID) VALUES ((SELECT CRUISE_ID FROM CCD_CRUISES WHERE CRUISE_NAME = 'HA1007'), (SELECT EXP_SPP_CAT_ID FROM CCD_EXP_SPP_CATS WHERE EXP_SPP_CAT_NAME = 'Coral-Mesophotic Hermatypic Coral'));</v>
      </c>
    </row>
    <row r="3" spans="1:3" x14ac:dyDescent="0.25">
      <c r="A3" t="s">
        <v>3</v>
      </c>
      <c r="B3" t="s">
        <v>1001</v>
      </c>
      <c r="C3" t="str">
        <f t="shared" ref="C3:C12" si="0">CONCATENATE("INSERT INTO CCD_CRUISE_EXP_SPP (CRUISE_ID, EXP_SPP_CAT_ID) VALUES ((SELECT CRUISE_ID FROM CCD_CRUISES WHERE CRUISE_NAME = '", SUBSTITUTE(A3, "'", "''"), "'), (SELECT EXP_SPP_CAT_ID FROM CCD_EXP_SPP_CATS WHERE EXP_SPP_CAT_NAME = '", SUBSTITUTE(B3, "'", "''"), "'));")</f>
        <v>INSERT INTO CCD_CRUISE_EXP_SPP (CRUISE_ID, EXP_SPP_CAT_ID) VALUES ((SELECT CRUISE_ID FROM CCD_CRUISES WHERE CRUISE_NAME = 'HA1007'), (SELECT EXP_SPP_CAT_ID FROM CCD_EXP_SPP_CATS WHERE EXP_SPP_CAT_NAME = 'Coral-Octocoral'));</v>
      </c>
    </row>
    <row r="4" spans="1:3" x14ac:dyDescent="0.25">
      <c r="A4" t="s">
        <v>3</v>
      </c>
      <c r="B4" t="s">
        <v>1008</v>
      </c>
      <c r="C4" t="str">
        <f t="shared" si="0"/>
        <v>INSERT INTO CCD_CRUISE_EXP_SPP (CRUISE_ID, EXP_SPP_CAT_ID) VALUES ((SELECT CRUISE_ID FROM CCD_CRUISES WHERE CRUISE_NAME = 'HA1007'), (SELECT EXP_SPP_CAT_ID FROM CCD_EXP_SPP_CATS WHERE EXP_SPP_CAT_NAME = 'Fishes-Reef Fish'));</v>
      </c>
    </row>
    <row r="5" spans="1:3" x14ac:dyDescent="0.25">
      <c r="A5" t="s">
        <v>6</v>
      </c>
      <c r="B5" t="s">
        <v>1007</v>
      </c>
      <c r="C5" t="str">
        <f t="shared" si="0"/>
        <v>INSERT INTO CCD_CRUISE_EXP_SPP (CRUISE_ID, EXP_SPP_CAT_ID) VALUES ((SELECT CRUISE_ID FROM CCD_CRUISES WHERE CRUISE_NAME = 'HA1201'), (SELECT EXP_SPP_CAT_ID FROM CCD_EXP_SPP_CATS WHERE EXP_SPP_CAT_NAME = 'Fishes-Pelagic Fish'));</v>
      </c>
    </row>
    <row r="6" spans="1:3" x14ac:dyDescent="0.25">
      <c r="A6" t="s">
        <v>6</v>
      </c>
      <c r="B6" t="s">
        <v>1005</v>
      </c>
      <c r="C6" t="str">
        <f t="shared" si="0"/>
        <v>INSERT INTO CCD_CRUISE_EXP_SPP (CRUISE_ID, EXP_SPP_CAT_ID) VALUES ((SELECT CRUISE_ID FROM CCD_CRUISES WHERE CRUISE_NAME = 'HA1201'), (SELECT EXP_SPP_CAT_ID FROM CCD_EXP_SPP_CATS WHERE EXP_SPP_CAT_NAME = 'Fishes-Benthic Fish'));</v>
      </c>
    </row>
    <row r="7" spans="1:3" x14ac:dyDescent="0.25">
      <c r="A7" t="s">
        <v>23</v>
      </c>
      <c r="B7" t="s">
        <v>1002</v>
      </c>
      <c r="C7" t="str">
        <f t="shared" si="0"/>
        <v>INSERT INTO CCD_CRUISE_EXP_SPP (CRUISE_ID, EXP_SPP_CAT_ID) VALUES ((SELECT CRUISE_ID FROM CCD_CRUISES WHERE CRUISE_NAME = 'HI1101'), (SELECT EXP_SPP_CAT_ID FROM CCD_EXP_SPP_CATS WHERE EXP_SPP_CAT_NAME = 'Coral-Shallow Water Coral'));</v>
      </c>
    </row>
    <row r="8" spans="1:3" x14ac:dyDescent="0.25">
      <c r="A8" t="s">
        <v>23</v>
      </c>
      <c r="B8" t="s">
        <v>1001</v>
      </c>
      <c r="C8" t="str">
        <f t="shared" si="0"/>
        <v>INSERT INTO CCD_CRUISE_EXP_SPP (CRUISE_ID, EXP_SPP_CAT_ID) VALUES ((SELECT CRUISE_ID FROM CCD_CRUISES WHERE CRUISE_NAME = 'HI1101'), (SELECT EXP_SPP_CAT_ID FROM CCD_EXP_SPP_CATS WHERE EXP_SPP_CAT_NAME = 'Coral-Octocoral'));</v>
      </c>
    </row>
    <row r="9" spans="1:3" x14ac:dyDescent="0.25">
      <c r="A9" t="s">
        <v>23</v>
      </c>
      <c r="B9" t="s">
        <v>1003</v>
      </c>
      <c r="C9" t="str">
        <f t="shared" si="0"/>
        <v>INSERT INTO CCD_CRUISE_EXP_SPP (CRUISE_ID, EXP_SPP_CAT_ID) VALUES ((SELECT CRUISE_ID FROM CCD_CRUISES WHERE CRUISE_NAME = 'HI1101'), (SELECT EXP_SPP_CAT_ID FROM CCD_EXP_SPP_CATS WHERE EXP_SPP_CAT_NAME = 'Crustaceans'));</v>
      </c>
    </row>
    <row r="10" spans="1:3" x14ac:dyDescent="0.25">
      <c r="A10" t="s">
        <v>17</v>
      </c>
      <c r="B10" t="s">
        <v>1002</v>
      </c>
      <c r="C10" t="str">
        <f t="shared" si="0"/>
        <v>INSERT INTO CCD_CRUISE_EXP_SPP (CRUISE_ID, EXP_SPP_CAT_ID) VALUES ((SELECT CRUISE_ID FROM CCD_CRUISES WHERE CRUISE_NAME = 'HI0701'), (SELECT EXP_SPP_CAT_ID FROM CCD_EXP_SPP_CATS WHERE EXP_SPP_CAT_NAME = 'Coral-Shallow Water Coral'));</v>
      </c>
    </row>
    <row r="11" spans="1:3" x14ac:dyDescent="0.25">
      <c r="A11" t="s">
        <v>17</v>
      </c>
      <c r="B11" t="s">
        <v>1011</v>
      </c>
      <c r="C11" t="str">
        <f t="shared" si="0"/>
        <v>INSERT INTO CCD_CRUISE_EXP_SPP (CRUISE_ID, EXP_SPP_CAT_ID) VALUES ((SELECT CRUISE_ID FROM CCD_CRUISES WHERE CRUISE_NAME = 'HI0701'), (SELECT EXP_SPP_CAT_ID FROM CCD_EXP_SPP_CATS WHERE EXP_SPP_CAT_NAME = 'Invertebrate-Benthic'));</v>
      </c>
    </row>
    <row r="12" spans="1:3" x14ac:dyDescent="0.25">
      <c r="A12" t="s">
        <v>17</v>
      </c>
      <c r="B12" t="s">
        <v>1019</v>
      </c>
      <c r="C12" t="str">
        <f t="shared" si="0"/>
        <v>INSERT INTO CCD_CRUISE_EXP_SPP (CRUISE_ID, EXP_SPP_CAT_ID) VALUES ((SELECT CRUISE_ID FROM CCD_CRUISES WHERE CRUISE_NAME = 'HI0701'), (SELECT EXP_SPP_CAT_ID FROM CCD_EXP_SPP_CATS WHERE EXP_SPP_CAT_NAME = 'Sea Turtle'));</v>
      </c>
    </row>
  </sheetData>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sqref="A1:C12"/>
    </sheetView>
  </sheetViews>
  <sheetFormatPr defaultRowHeight="15" x14ac:dyDescent="0.25"/>
  <cols>
    <col min="1" max="1" width="19.5703125" customWidth="1"/>
  </cols>
  <sheetData>
    <row r="1" spans="1:3" x14ac:dyDescent="0.25">
      <c r="A1" t="s">
        <v>1733</v>
      </c>
      <c r="B1" t="s">
        <v>1734</v>
      </c>
      <c r="C1" t="s">
        <v>1714</v>
      </c>
    </row>
    <row r="2" spans="1:3" x14ac:dyDescent="0.25">
      <c r="A2" t="s">
        <v>3</v>
      </c>
      <c r="B2" t="s">
        <v>1030</v>
      </c>
      <c r="C2" t="str">
        <f>CONCATENATE("INSERT INTO CCD_LEG_ECOSYSTEMS (CRUISE_LEG_ID, REG_ECOSYSTEM_ID) VALUES ((SELECT CRUISE_LEG_ID FROM CCD_CRUISE_LEGS WHERE LEG_NAME = '", SUBSTITUTE(A2, "'", "''"), "'), (SELECT REG_ECOSYSTEM_ID FROM CCD_REG_ECOSYSTEMS WHERE REG_ECOSYSTEM_NAME = '", SUBSTITUTE(B2, "'", "''"), "'));")</f>
        <v>INSERT INTO CCD_LEG_ECOSYSTEMS (CRUISE_LEG_ID, REG_ECOSYSTEM_ID) VALUES ((SELECT CRUISE_LEG_ID FROM CCD_CRUISE_LEGS WHERE LEG_NAME = 'HA1007'), (SELECT REG_ECOSYSTEM_ID FROM CCD_REG_ECOSYSTEMS WHERE REG_ECOSYSTEM_NAME = 'Pacific Islands Ecosystem Complex'));</v>
      </c>
    </row>
    <row r="3" spans="1:3" x14ac:dyDescent="0.25">
      <c r="A3" t="s">
        <v>3</v>
      </c>
      <c r="B3" t="s">
        <v>1025</v>
      </c>
      <c r="C3" t="str">
        <f t="shared" ref="C3:C12" si="0">CONCATENATE("INSERT INTO CCD_LEG_ECOSYSTEMS (CRUISE_LEG_ID, REG_ECOSYSTEM_ID) VALUES ((SELECT CRUISE_LEG_ID FROM CCD_CRUISE_LEGS WHERE LEG_NAME = '", SUBSTITUTE(A3, "'", "''"), "'), (SELECT REG_ECOSYSTEM_ID FROM CCD_REG_ECOSYSTEMS WHERE REG_ECOSYSTEM_NAME = '", SUBSTITUTE(B3, "'", "''"), "'));")</f>
        <v>INSERT INTO CCD_LEG_ECOSYSTEMS (CRUISE_LEG_ID, REG_ECOSYSTEM_ID) VALUES ((SELECT CRUISE_LEG_ID FROM CCD_CRUISE_LEGS WHERE LEG_NAME = 'HA1007'), (SELECT REG_ECOSYSTEM_ID FROM CCD_REG_ECOSYSTEMS WHERE REG_ECOSYSTEM_NAME = 'Eastern Tropical Pacific'));</v>
      </c>
    </row>
    <row r="4" spans="1:3" x14ac:dyDescent="0.25">
      <c r="A4" t="s">
        <v>3</v>
      </c>
      <c r="B4" t="s">
        <v>1029</v>
      </c>
      <c r="C4" t="str">
        <f t="shared" si="0"/>
        <v>INSERT INTO CCD_LEG_ECOSYSTEMS (CRUISE_LEG_ID, REG_ECOSYSTEM_ID) VALUES ((SELECT CRUISE_LEG_ID FROM CCD_CRUISE_LEGS WHERE LEG_NAME = 'HA1007'), (SELECT REG_ECOSYSTEM_ID FROM CCD_REG_ECOSYSTEMS WHERE REG_ECOSYSTEM_NAME = 'Northeast Shelf'));</v>
      </c>
    </row>
    <row r="5" spans="1:3" x14ac:dyDescent="0.25">
      <c r="A5" s="5" t="s">
        <v>195</v>
      </c>
      <c r="B5" t="s">
        <v>1030</v>
      </c>
      <c r="C5" t="str">
        <f t="shared" si="0"/>
        <v>INSERT INTO CCD_LEG_ECOSYSTEMS (CRUISE_LEG_ID, REG_ECOSYSTEM_ID) VALUES ((SELECT CRUISE_LEG_ID FROM CCD_CRUISE_LEGS WHERE LEG_NAME = 'HA1201_LEG_I'), (SELECT REG_ECOSYSTEM_ID FROM CCD_REG_ECOSYSTEMS WHERE REG_ECOSYSTEM_NAME = 'Pacific Islands Ecosystem Complex'));</v>
      </c>
    </row>
    <row r="6" spans="1:3" x14ac:dyDescent="0.25">
      <c r="A6" s="5" t="s">
        <v>195</v>
      </c>
      <c r="B6" t="s">
        <v>1025</v>
      </c>
      <c r="C6" t="str">
        <f t="shared" si="0"/>
        <v>INSERT INTO CCD_LEG_ECOSYSTEMS (CRUISE_LEG_ID, REG_ECOSYSTEM_ID) VALUES ((SELECT CRUISE_LEG_ID FROM CCD_CRUISE_LEGS WHERE LEG_NAME = 'HA1201_LEG_I'), (SELECT REG_ECOSYSTEM_ID FROM CCD_REG_ECOSYSTEMS WHERE REG_ECOSYSTEM_NAME = 'Eastern Tropical Pacific'));</v>
      </c>
    </row>
    <row r="7" spans="1:3" x14ac:dyDescent="0.25">
      <c r="A7" s="5" t="s">
        <v>212</v>
      </c>
      <c r="B7" t="s">
        <v>1030</v>
      </c>
      <c r="C7" t="str">
        <f t="shared" si="0"/>
        <v>INSERT INTO CCD_LEG_ECOSYSTEMS (CRUISE_LEG_ID, REG_ECOSYSTEM_ID) VALUES ((SELECT CRUISE_LEG_ID FROM CCD_CRUISE_LEGS WHERE LEG_NAME = 'HA1201_LEG_II&amp;III'), (SELECT REG_ECOSYSTEM_ID FROM CCD_REG_ECOSYSTEMS WHERE REG_ECOSYSTEM_NAME = 'Pacific Islands Ecosystem Complex'));</v>
      </c>
    </row>
    <row r="8" spans="1:3" x14ac:dyDescent="0.25">
      <c r="A8" s="5" t="s">
        <v>20</v>
      </c>
      <c r="B8" t="s">
        <v>1030</v>
      </c>
      <c r="C8" t="str">
        <f t="shared" si="0"/>
        <v>INSERT INTO CCD_LEG_ECOSYSTEMS (CRUISE_LEG_ID, REG_ECOSYSTEM_ID) VALUES ((SELECT CRUISE_LEG_ID FROM CCD_CRUISE_LEGS WHERE LEG_NAME = 'HI1001_LEGII'), (SELECT REG_ECOSYSTEM_ID FROM CCD_REG_ECOSYSTEMS WHERE REG_ECOSYSTEM_NAME = 'Pacific Islands Ecosystem Complex'));</v>
      </c>
    </row>
    <row r="9" spans="1:3" x14ac:dyDescent="0.25">
      <c r="A9" s="5" t="s">
        <v>20</v>
      </c>
      <c r="B9" t="s">
        <v>1025</v>
      </c>
      <c r="C9" t="str">
        <f t="shared" si="0"/>
        <v>INSERT INTO CCD_LEG_ECOSYSTEMS (CRUISE_LEG_ID, REG_ECOSYSTEM_ID) VALUES ((SELECT CRUISE_LEG_ID FROM CCD_CRUISE_LEGS WHERE LEG_NAME = 'HI1001_LEGII'), (SELECT REG_ECOSYSTEM_ID FROM CCD_REG_ECOSYSTEMS WHERE REG_ECOSYSTEM_NAME = 'Eastern Tropical Pacific'));</v>
      </c>
    </row>
    <row r="10" spans="1:3" x14ac:dyDescent="0.25">
      <c r="A10" t="s">
        <v>17</v>
      </c>
      <c r="B10" t="s">
        <v>1030</v>
      </c>
      <c r="C10" t="str">
        <f t="shared" si="0"/>
        <v>INSERT INTO CCD_LEG_ECOSYSTEMS (CRUISE_LEG_ID, REG_ECOSYSTEM_ID) VALUES ((SELECT CRUISE_LEG_ID FROM CCD_CRUISE_LEGS WHERE LEG_NAME = 'HI0701'), (SELECT REG_ECOSYSTEM_ID FROM CCD_REG_ECOSYSTEMS WHERE REG_ECOSYSTEM_NAME = 'Pacific Islands Ecosystem Complex'));</v>
      </c>
    </row>
    <row r="11" spans="1:3" x14ac:dyDescent="0.25">
      <c r="A11" t="s">
        <v>17</v>
      </c>
      <c r="B11" t="s">
        <v>1025</v>
      </c>
      <c r="C11" t="str">
        <f t="shared" si="0"/>
        <v>INSERT INTO CCD_LEG_ECOSYSTEMS (CRUISE_LEG_ID, REG_ECOSYSTEM_ID) VALUES ((SELECT CRUISE_LEG_ID FROM CCD_CRUISE_LEGS WHERE LEG_NAME = 'HI0701'), (SELECT REG_ECOSYSTEM_ID FROM CCD_REG_ECOSYSTEMS WHERE REG_ECOSYSTEM_NAME = 'Eastern Tropical Pacific'));</v>
      </c>
    </row>
    <row r="12" spans="1:3" x14ac:dyDescent="0.25">
      <c r="A12" t="s">
        <v>17</v>
      </c>
      <c r="B12" t="s">
        <v>1029</v>
      </c>
      <c r="C12" t="str">
        <f t="shared" si="0"/>
        <v>INSERT INTO CCD_LEG_ECOSYSTEMS (CRUISE_LEG_ID, REG_ECOSYSTEM_ID) VALUES ((SELECT CRUISE_LEG_ID FROM CCD_CRUISE_LEGS WHERE LEG_NAME = 'HI0701'), (SELECT REG_ECOSYSTEM_ID FROM CCD_REG_ECOSYSTEMS WHERE REG_ECOSYSTEM_NAME = 'Northeast Shelf'));</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2" sqref="C2:C12"/>
    </sheetView>
  </sheetViews>
  <sheetFormatPr defaultRowHeight="15" x14ac:dyDescent="0.25"/>
  <sheetData>
    <row r="1" spans="1:3" x14ac:dyDescent="0.25">
      <c r="A1" t="s">
        <v>1733</v>
      </c>
      <c r="B1" t="s">
        <v>1735</v>
      </c>
      <c r="C1" t="s">
        <v>1714</v>
      </c>
    </row>
    <row r="2" spans="1:3" x14ac:dyDescent="0.25">
      <c r="A2" t="s">
        <v>3</v>
      </c>
      <c r="B2" t="s">
        <v>811</v>
      </c>
      <c r="C2" t="str">
        <f>CONCATENATE("INSERT INTO CCD_LEG_GEAR (CRUISE_LEG_ID, GEAR_ID) VALUES ((SELECT CRUISE_LEG_ID FROM CCD_CRUISE_LEGS WHERE LEG_NAME = '", SUBSTITUTE(A2, "'", "''"), "'), (SELECT GEAR_ID FROM CCD_GEAR WHERE GEAR_NAME = '", SUBSTITUTE(B2, "'", "''"), "'));")</f>
        <v>INSERT INTO CCD_LEG_GEAR (CRUISE_LEG_ID, GEAR_ID) VALUES ((SELECT CRUISE_LEG_ID FROM CCD_CRUISE_LEGS WHERE LEG_NAME = 'HA1007'), (SELECT GEAR_ID FROM CCD_GEAR WHERE GEAR_NAME = 'SCUBA'));</v>
      </c>
    </row>
    <row r="3" spans="1:3" x14ac:dyDescent="0.25">
      <c r="A3" t="s">
        <v>3</v>
      </c>
      <c r="B3" t="s">
        <v>831</v>
      </c>
      <c r="C3" t="str">
        <f t="shared" ref="C3:C12" si="0">CONCATENATE("INSERT INTO CCD_LEG_GEAR (CRUISE_LEG_ID, GEAR_ID) VALUES ((SELECT CRUISE_LEG_ID FROM CCD_CRUISE_LEGS WHERE LEG_NAME = '", SUBSTITUTE(A3, "'", "''"), "'), (SELECT GEAR_ID FROM CCD_GEAR WHERE GEAR_NAME = '", SUBSTITUTE(B3, "'", "''"), "'));")</f>
        <v>INSERT INTO CCD_LEG_GEAR (CRUISE_LEG_ID, GEAR_ID) VALUES ((SELECT CRUISE_LEG_ID FROM CCD_CRUISE_LEGS WHERE LEG_NAME = 'HA1007'), (SELECT GEAR_ID FROM CCD_GEAR WHERE GEAR_NAME = 'Trawl'));</v>
      </c>
    </row>
    <row r="4" spans="1:3" x14ac:dyDescent="0.25">
      <c r="A4" t="s">
        <v>3</v>
      </c>
      <c r="B4" t="s">
        <v>819</v>
      </c>
      <c r="C4" t="str">
        <f t="shared" si="0"/>
        <v>INSERT INTO CCD_LEG_GEAR (CRUISE_LEG_ID, GEAR_ID) VALUES ((SELECT CRUISE_LEG_ID FROM CCD_CRUISE_LEGS WHERE LEG_NAME = 'HA1007'), (SELECT GEAR_ID FROM CCD_GEAR WHERE GEAR_NAME = 'Snorkel/Free Dive'));</v>
      </c>
    </row>
    <row r="5" spans="1:3" x14ac:dyDescent="0.25">
      <c r="A5" s="5" t="s">
        <v>195</v>
      </c>
      <c r="B5" t="s">
        <v>811</v>
      </c>
      <c r="C5" t="str">
        <f t="shared" si="0"/>
        <v>INSERT INTO CCD_LEG_GEAR (CRUISE_LEG_ID, GEAR_ID) VALUES ((SELECT CRUISE_LEG_ID FROM CCD_CRUISE_LEGS WHERE LEG_NAME = 'HA1201_LEG_I'), (SELECT GEAR_ID FROM CCD_GEAR WHERE GEAR_NAME = 'SCUBA'));</v>
      </c>
    </row>
    <row r="6" spans="1:3" x14ac:dyDescent="0.25">
      <c r="A6" s="5" t="s">
        <v>195</v>
      </c>
      <c r="B6" t="s">
        <v>743</v>
      </c>
      <c r="C6" t="str">
        <f t="shared" si="0"/>
        <v>INSERT INTO CCD_LEG_GEAR (CRUISE_LEG_ID, GEAR_ID) VALUES ((SELECT CRUISE_LEG_ID FROM CCD_CRUISE_LEGS WHERE LEG_NAME = 'HA1201_LEG_I'), (SELECT GEAR_ID FROM CCD_GEAR WHERE GEAR_NAME = 'Autonomous Reef Monitoring Structure (ARMS)'));</v>
      </c>
    </row>
    <row r="7" spans="1:3" x14ac:dyDescent="0.25">
      <c r="A7" s="5" t="s">
        <v>212</v>
      </c>
      <c r="B7" t="s">
        <v>811</v>
      </c>
      <c r="C7" t="str">
        <f t="shared" si="0"/>
        <v>INSERT INTO CCD_LEG_GEAR (CRUISE_LEG_ID, GEAR_ID) VALUES ((SELECT CRUISE_LEG_ID FROM CCD_CRUISE_LEGS WHERE LEG_NAME = 'HA1201_LEG_II&amp;III'), (SELECT GEAR_ID FROM CCD_GEAR WHERE GEAR_NAME = 'SCUBA'));</v>
      </c>
    </row>
    <row r="8" spans="1:3" x14ac:dyDescent="0.25">
      <c r="A8" s="5" t="s">
        <v>20</v>
      </c>
      <c r="B8" t="s">
        <v>811</v>
      </c>
      <c r="C8" t="str">
        <f t="shared" si="0"/>
        <v>INSERT INTO CCD_LEG_GEAR (CRUISE_LEG_ID, GEAR_ID) VALUES ((SELECT CRUISE_LEG_ID FROM CCD_CRUISE_LEGS WHERE LEG_NAME = 'HI1001_LEGII'), (SELECT GEAR_ID FROM CCD_GEAR WHERE GEAR_NAME = 'SCUBA'));</v>
      </c>
    </row>
    <row r="9" spans="1:3" x14ac:dyDescent="0.25">
      <c r="A9" s="5" t="s">
        <v>20</v>
      </c>
      <c r="B9" t="s">
        <v>744</v>
      </c>
      <c r="C9" t="str">
        <f t="shared" si="0"/>
        <v>INSERT INTO CCD_LEG_GEAR (CRUISE_LEG_ID, GEAR_ID) VALUES ((SELECT CRUISE_LEG_ID FROM CCD_CRUISE_LEGS WHERE LEG_NAME = 'HI1001_LEGII'), (SELECT GEAR_ID FROM CCD_GEAR WHERE GEAR_NAME = 'AUV'));</v>
      </c>
    </row>
    <row r="10" spans="1:3" x14ac:dyDescent="0.25">
      <c r="A10" t="s">
        <v>17</v>
      </c>
      <c r="B10" t="s">
        <v>811</v>
      </c>
      <c r="C10" t="str">
        <f t="shared" si="0"/>
        <v>INSERT INTO CCD_LEG_GEAR (CRUISE_LEG_ID, GEAR_ID) VALUES ((SELECT CRUISE_LEG_ID FROM CCD_CRUISE_LEGS WHERE LEG_NAME = 'HI0701'), (SELECT GEAR_ID FROM CCD_GEAR WHERE GEAR_NAME = 'SCUBA'));</v>
      </c>
    </row>
    <row r="11" spans="1:3" x14ac:dyDescent="0.25">
      <c r="A11" t="s">
        <v>17</v>
      </c>
      <c r="B11" t="s">
        <v>759</v>
      </c>
      <c r="C11" t="str">
        <f t="shared" si="0"/>
        <v>INSERT INTO CCD_LEG_GEAR (CRUISE_LEG_ID, GEAR_ID) VALUES ((SELECT CRUISE_LEG_ID FROM CCD_CRUISE_LEGS WHERE LEG_NAME = 'HI0701'), (SELECT GEAR_ID FROM CCD_GEAR WHERE GEAR_NAME = 'DCIP'));</v>
      </c>
    </row>
    <row r="12" spans="1:3" x14ac:dyDescent="0.25">
      <c r="A12" t="s">
        <v>17</v>
      </c>
      <c r="B12" t="s">
        <v>111</v>
      </c>
      <c r="C12" t="str">
        <f t="shared" si="0"/>
        <v>INSERT INTO CCD_LEG_GEAR (CRUISE_LEG_ID, GEAR_ID) VALUES ((SELECT CRUISE_LEG_ID FROM CCD_CRUISE_LEGS WHERE LEG_NAME = 'HI0701'), (SELECT GEAR_ID FROM CCD_GEAR WHERE GEAR_NAME = 'CTD'));</v>
      </c>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2" sqref="D2:D12"/>
    </sheetView>
  </sheetViews>
  <sheetFormatPr defaultRowHeight="15" x14ac:dyDescent="0.25"/>
  <cols>
    <col min="2" max="2" width="33" bestFit="1" customWidth="1"/>
    <col min="3" max="3" width="33" customWidth="1"/>
  </cols>
  <sheetData>
    <row r="1" spans="1:4" x14ac:dyDescent="0.25">
      <c r="A1" t="s">
        <v>1726</v>
      </c>
      <c r="B1" t="s">
        <v>1736</v>
      </c>
      <c r="C1" t="s">
        <v>1737</v>
      </c>
      <c r="D1" t="s">
        <v>1714</v>
      </c>
    </row>
    <row r="2" spans="1:4" x14ac:dyDescent="0.25">
      <c r="A2" t="s">
        <v>3</v>
      </c>
      <c r="B2" t="s">
        <v>1738</v>
      </c>
      <c r="C2" t="s">
        <v>1742</v>
      </c>
      <c r="D2" t="str">
        <f>CONCATENATE("INSERT INTO CCD_TGT_SPP_OTHER (CRUISE_ID, TGT_SPP_OTHER_CNAME, TGT_SPP_OTHER_SNAME) VALUES ((SELECT CRUISE_ID FROM CCD_CRUISES WHERE CRUISE_NAME = '", SUBSTITUTE(A2, "'", "''"), "'), '", SUBSTITUTE(B2, "'", "''"), "', '", SUBSTITUTE(C2, "'", "''"), "');")</f>
        <v>INSERT INTO CCD_TGT_SPP_OTHER (CRUISE_ID, TGT_SPP_OTHER_CNAME, TGT_SPP_OTHER_SNAME) VALUES ((SELECT CRUISE_ID FROM CCD_CRUISES WHERE CRUISE_NAME = 'HA1007'), 'Giant trevally', 'Caranx ignobilis');</v>
      </c>
    </row>
    <row r="3" spans="1:4" x14ac:dyDescent="0.25">
      <c r="A3" t="s">
        <v>3</v>
      </c>
      <c r="B3" t="s">
        <v>1739</v>
      </c>
      <c r="C3" t="s">
        <v>1743</v>
      </c>
      <c r="D3" t="str">
        <f t="shared" ref="D3:D12" si="0">CONCATENATE("INSERT INTO CCD_TGT_SPP_OTHER (CRUISE_ID, TGT_SPP_OTHER_CNAME, TGT_SPP_OTHER_SNAME) VALUES ((SELECT CRUISE_ID FROM CCD_CRUISES WHERE CRUISE_NAME = '", SUBSTITUTE(A3, "'", "''"), "'), '", SUBSTITUTE(B3, "'", "''"), "', '", SUBSTITUTE(C3, "'", "''"), "');")</f>
        <v>INSERT INTO CCD_TGT_SPP_OTHER (CRUISE_ID, TGT_SPP_OTHER_CNAME, TGT_SPP_OTHER_SNAME) VALUES ((SELECT CRUISE_ID FROM CCD_CRUISES WHERE CRUISE_NAME = 'HA1007'), 'Honeycomb toby', 'Canthigaster janthinoptera');</v>
      </c>
    </row>
    <row r="4" spans="1:4" x14ac:dyDescent="0.25">
      <c r="A4" t="s">
        <v>3</v>
      </c>
      <c r="B4" t="s">
        <v>1740</v>
      </c>
      <c r="C4" t="s">
        <v>1744</v>
      </c>
      <c r="D4" t="str">
        <f t="shared" si="0"/>
        <v>INSERT INTO CCD_TGT_SPP_OTHER (CRUISE_ID, TGT_SPP_OTHER_CNAME, TGT_SPP_OTHER_SNAME) VALUES ((SELECT CRUISE_ID FROM CCD_CRUISES WHERE CRUISE_NAME = 'HA1007'), 'Bluefin trevally', 'Caranx melampygus');</v>
      </c>
    </row>
    <row r="5" spans="1:4" x14ac:dyDescent="0.25">
      <c r="A5" t="s">
        <v>6</v>
      </c>
      <c r="B5" t="s">
        <v>1741</v>
      </c>
      <c r="C5" t="s">
        <v>1745</v>
      </c>
      <c r="D5" t="str">
        <f t="shared" si="0"/>
        <v>INSERT INTO CCD_TGT_SPP_OTHER (CRUISE_ID, TGT_SPP_OTHER_CNAME, TGT_SPP_OTHER_SNAME) VALUES ((SELECT CRUISE_ID FROM CCD_CRUISES WHERE CRUISE_NAME = 'HA1201'), 'False moorish idol', 'Heniochus diphreutes');</v>
      </c>
    </row>
    <row r="6" spans="1:4" x14ac:dyDescent="0.25">
      <c r="A6" t="s">
        <v>6</v>
      </c>
      <c r="B6" t="s">
        <v>1746</v>
      </c>
      <c r="C6" t="s">
        <v>1747</v>
      </c>
      <c r="D6" t="str">
        <f t="shared" si="0"/>
        <v>INSERT INTO CCD_TGT_SPP_OTHER (CRUISE_ID, TGT_SPP_OTHER_CNAME, TGT_SPP_OTHER_SNAME) VALUES ((SELECT CRUISE_ID FROM CCD_CRUISES WHERE CRUISE_NAME = 'HA1201'), 'Acanthurus species', 'Acanthurus sp');</v>
      </c>
    </row>
    <row r="7" spans="1:4" x14ac:dyDescent="0.25">
      <c r="A7" t="s">
        <v>23</v>
      </c>
      <c r="B7" t="s">
        <v>1748</v>
      </c>
      <c r="C7" t="s">
        <v>1749</v>
      </c>
      <c r="D7" t="str">
        <f t="shared" si="0"/>
        <v>INSERT INTO CCD_TGT_SPP_OTHER (CRUISE_ID, TGT_SPP_OTHER_CNAME, TGT_SPP_OTHER_SNAME) VALUES ((SELECT CRUISE_ID FROM CCD_CRUISES WHERE CRUISE_NAME = 'HI1101'), 'Redmouth grouper', 'Aethaloperca rogaa');</v>
      </c>
    </row>
    <row r="8" spans="1:4" x14ac:dyDescent="0.25">
      <c r="A8" t="s">
        <v>23</v>
      </c>
      <c r="B8" t="s">
        <v>1750</v>
      </c>
      <c r="C8" t="s">
        <v>1751</v>
      </c>
      <c r="D8" t="str">
        <f t="shared" si="0"/>
        <v>INSERT INTO CCD_TGT_SPP_OTHER (CRUISE_ID, TGT_SPP_OTHER_CNAME, TGT_SPP_OTHER_SNAME) VALUES ((SELECT CRUISE_ID FROM CCD_CRUISES WHERE CRUISE_NAME = 'HI1101'), 'Roundjaw bonefish', 'Albula glossodonta');</v>
      </c>
    </row>
    <row r="9" spans="1:4" x14ac:dyDescent="0.25">
      <c r="A9" t="s">
        <v>23</v>
      </c>
      <c r="B9" t="s">
        <v>1752</v>
      </c>
      <c r="C9" t="s">
        <v>1753</v>
      </c>
      <c r="D9" t="str">
        <f t="shared" si="0"/>
        <v>INSERT INTO CCD_TGT_SPP_OTHER (CRUISE_ID, TGT_SPP_OTHER_CNAME, TGT_SPP_OTHER_SNAME) VALUES ((SELECT CRUISE_ID FROM CCD_CRUISES WHERE CRUISE_NAME = 'HI1101'), 'Hawaiian cleaner wrasse', 'Labroides phthirophagus');</v>
      </c>
    </row>
    <row r="10" spans="1:4" x14ac:dyDescent="0.25">
      <c r="A10" t="s">
        <v>17</v>
      </c>
      <c r="B10" t="s">
        <v>1754</v>
      </c>
      <c r="C10" t="s">
        <v>1755</v>
      </c>
      <c r="D10" t="str">
        <f t="shared" si="0"/>
        <v>INSERT INTO CCD_TGT_SPP_OTHER (CRUISE_ID, TGT_SPP_OTHER_CNAME, TGT_SPP_OTHER_SNAME) VALUES ((SELECT CRUISE_ID FROM CCD_CRUISES WHERE CRUISE_NAME = 'HI0701'), 'Black triggerfish', 'Melichthys niger');</v>
      </c>
    </row>
    <row r="11" spans="1:4" x14ac:dyDescent="0.25">
      <c r="A11" t="s">
        <v>17</v>
      </c>
      <c r="B11" t="s">
        <v>1756</v>
      </c>
      <c r="C11" t="s">
        <v>1757</v>
      </c>
      <c r="D11" t="str">
        <f t="shared" si="0"/>
        <v>INSERT INTO CCD_TGT_SPP_OTHER (CRUISE_ID, TGT_SPP_OTHER_CNAME, TGT_SPP_OTHER_SNAME) VALUES ((SELECT CRUISE_ID FROM CCD_CRUISES WHERE CRUISE_NAME = 'HI0701'), 'Redlip cleaner wrasse', 'Labroides rubrolabiatus');</v>
      </c>
    </row>
    <row r="12" spans="1:4" x14ac:dyDescent="0.25">
      <c r="A12" t="s">
        <v>17</v>
      </c>
      <c r="B12" t="s">
        <v>1758</v>
      </c>
      <c r="C12" t="s">
        <v>1759</v>
      </c>
      <c r="D12" t="str">
        <f t="shared" si="0"/>
        <v>INSERT INTO CCD_TGT_SPP_OTHER (CRUISE_ID, TGT_SPP_OTHER_CNAME, TGT_SPP_OTHER_SNAME) VALUES ((SELECT CRUISE_ID FROM CCD_CRUISES WHERE CRUISE_NAME = 'HI0701'), 'Yellowfin parrotfish', 'Scarus flavipectoralis');</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 sqref="C2"/>
    </sheetView>
  </sheetViews>
  <sheetFormatPr defaultRowHeight="15" x14ac:dyDescent="0.25"/>
  <cols>
    <col min="1" max="1" width="42.7109375" customWidth="1"/>
    <col min="2" max="2" width="53.5703125" customWidth="1"/>
  </cols>
  <sheetData>
    <row r="1" spans="1:3" x14ac:dyDescent="0.25">
      <c r="A1" t="s">
        <v>1766</v>
      </c>
      <c r="B1" t="s">
        <v>1767</v>
      </c>
      <c r="C1" t="s">
        <v>1714</v>
      </c>
    </row>
    <row r="2" spans="1:3" x14ac:dyDescent="0.25">
      <c r="A2" t="s">
        <v>1768</v>
      </c>
      <c r="B2" t="s">
        <v>1770</v>
      </c>
      <c r="C2" t="str">
        <f>CONCATENATE("insert into CCD_GEAR_PRE (", $A$1, ", ", $B$1, ") VALUES ('",SUBSTITUTE(A2, "'", "''"), "', '", SUBSTITUTE(B2, "'", "''"), "');")</f>
        <v>insert into CCD_GEAR_PRE (GEAR_PRE_NAME, GEAR_PRE_DESC) VALUES ('Hawaii Bottomfish', 'Main Hawaiian Island (MHI) Insular Bottomfish');</v>
      </c>
    </row>
    <row r="3" spans="1:3" x14ac:dyDescent="0.25">
      <c r="A3" t="s">
        <v>1769</v>
      </c>
      <c r="B3" t="s">
        <v>1210</v>
      </c>
      <c r="C3" t="str">
        <f t="shared" ref="C3:C16" si="0">CONCATENATE("insert into CCD_GEAR_PRE (", $A$1, ", ", $B$1, ") VALUES ('",SUBSTITUTE(A3, "'", "''"), "', '", SUBSTITUTE(B3, "'", "''"), "');")</f>
        <v>insert into CCD_GEAR_PRE (GEAR_PRE_NAME, GEAR_PRE_DESC) VALUES ('Hawaii Life History', 'Hawaiian Archipelago Life History Bio-sampling');</v>
      </c>
    </row>
    <row r="4" spans="1:3" x14ac:dyDescent="0.25">
      <c r="A4" t="s">
        <v>1459</v>
      </c>
      <c r="B4" t="s">
        <v>1774</v>
      </c>
      <c r="C4" t="str">
        <f t="shared" si="0"/>
        <v>insert into CCD_GEAR_PRE (GEAR_PRE_NAME, GEAR_PRE_DESC) VALUES ('Marine Debris', 'Marine Debris Research and Removal');</v>
      </c>
    </row>
    <row r="5" spans="1:3" x14ac:dyDescent="0.25">
      <c r="A5" t="s">
        <v>1776</v>
      </c>
      <c r="B5" t="s">
        <v>1775</v>
      </c>
      <c r="C5" t="str">
        <f t="shared" si="0"/>
        <v>insert into CCD_GEAR_PRE (GEAR_PRE_NAME, GEAR_PRE_DESC) VALUES ('HICEAS', 'Hawaiian Islands Cetacean and Ecosystem Assessment Survey (HICEAS)');</v>
      </c>
    </row>
    <row r="6" spans="1:3" ht="30" x14ac:dyDescent="0.25">
      <c r="A6" t="s">
        <v>1777</v>
      </c>
      <c r="B6" s="4" t="s">
        <v>1779</v>
      </c>
      <c r="C6" t="str">
        <f t="shared" si="0"/>
        <v>insert into CCD_GEAR_PRE (GEAR_PRE_NAME, GEAR_PRE_DESC) VALUES ('HMSEAS Leg 1', 'Hawaiian Monk Seal Enhancement and Survey Cruise (HMSEAS) Leg 1 (pulled info from FINSS for SE-19-03)');</v>
      </c>
    </row>
    <row r="7" spans="1:3" x14ac:dyDescent="0.25">
      <c r="A7" t="s">
        <v>1778</v>
      </c>
      <c r="B7" t="s">
        <v>1780</v>
      </c>
      <c r="C7" t="str">
        <f t="shared" si="0"/>
        <v>insert into CCD_GEAR_PRE (GEAR_PRE_NAME, GEAR_PRE_DESC) VALUES ('HMSEAS Leg 2', 'Hawaiian Monk Seal Enhancement and Survey Cruise (HMSEAS) Leg 2 (pulled info from FINSS for SE-19-05)');</v>
      </c>
    </row>
    <row r="8" spans="1:3" x14ac:dyDescent="0.25">
      <c r="C8" t="str">
        <f t="shared" si="0"/>
        <v>insert into CCD_GEAR_PRE (GEAR_PRE_NAME, GEAR_PRE_DESC) VALUES ('', '');</v>
      </c>
    </row>
    <row r="9" spans="1:3" x14ac:dyDescent="0.25">
      <c r="C9" t="str">
        <f t="shared" si="0"/>
        <v>insert into CCD_GEAR_PRE (GEAR_PRE_NAME, GEAR_PRE_DESC) VALUES ('', '');</v>
      </c>
    </row>
    <row r="10" spans="1:3" x14ac:dyDescent="0.25">
      <c r="C10" t="str">
        <f t="shared" si="0"/>
        <v>insert into CCD_GEAR_PRE (GEAR_PRE_NAME, GEAR_PRE_DESC) VALUES ('', '');</v>
      </c>
    </row>
    <row r="11" spans="1:3" x14ac:dyDescent="0.25">
      <c r="C11" t="str">
        <f t="shared" si="0"/>
        <v>insert into CCD_GEAR_PRE (GEAR_PRE_NAME, GEAR_PRE_DESC) VALUES ('', '');</v>
      </c>
    </row>
    <row r="12" spans="1:3" x14ac:dyDescent="0.25">
      <c r="C12" t="str">
        <f t="shared" si="0"/>
        <v>insert into CCD_GEAR_PRE (GEAR_PRE_NAME, GEAR_PRE_DESC) VALUES ('', '');</v>
      </c>
    </row>
    <row r="13" spans="1:3" x14ac:dyDescent="0.25">
      <c r="C13" t="str">
        <f t="shared" si="0"/>
        <v>insert into CCD_GEAR_PRE (GEAR_PRE_NAME, GEAR_PRE_DESC) VALUES ('', '');</v>
      </c>
    </row>
    <row r="14" spans="1:3" x14ac:dyDescent="0.25">
      <c r="C14" t="str">
        <f t="shared" si="0"/>
        <v>insert into CCD_GEAR_PRE (GEAR_PRE_NAME, GEAR_PRE_DESC) VALUES ('', '');</v>
      </c>
    </row>
    <row r="15" spans="1:3" x14ac:dyDescent="0.25">
      <c r="C15" t="str">
        <f t="shared" si="0"/>
        <v>insert into CCD_GEAR_PRE (GEAR_PRE_NAME, GEAR_PRE_DESC) VALUES ('', '');</v>
      </c>
    </row>
    <row r="16" spans="1:3" x14ac:dyDescent="0.25">
      <c r="C16" t="str">
        <f t="shared" si="0"/>
        <v>insert into CCD_GEAR_PRE (GEAR_PRE_NAME, GEAR_PRE_DESC) VALUES ('', '');</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
    </sheetView>
  </sheetViews>
  <sheetFormatPr defaultRowHeight="15" x14ac:dyDescent="0.25"/>
  <cols>
    <col min="1" max="1" width="31.140625" customWidth="1"/>
    <col min="2" max="2" width="36.42578125" customWidth="1"/>
    <col min="3" max="3" width="21.85546875" bestFit="1" customWidth="1"/>
  </cols>
  <sheetData>
    <row r="1" spans="1:4" x14ac:dyDescent="0.25">
      <c r="A1" t="s">
        <v>1772</v>
      </c>
      <c r="B1" t="s">
        <v>1773</v>
      </c>
      <c r="C1" t="s">
        <v>1771</v>
      </c>
      <c r="D1" t="s">
        <v>1714</v>
      </c>
    </row>
    <row r="2" spans="1:4" x14ac:dyDescent="0.25">
      <c r="A2" t="s">
        <v>1769</v>
      </c>
      <c r="B2" t="s">
        <v>751</v>
      </c>
      <c r="D2" t="str">
        <f>CONCATENATE("insert into CCD_GEAR_PRE_OPTS (", $A$1, ", ", $B$1, ", ", $C$1, ") VALUES ((SELECT GEAR_PRE_ID FROM CCD_GEAR_PRE WHERE GEAR_PRE_NAME = '", SUBSTITUTE(A2, "'", "''"), "'), (SELECT GEAR_ID FROM CCD_GEAR WHERE GEAR_NAME = '", SUBSTITUTE(B2, "'", "''"), "'), '",SUBSTITUTE(C2, "'", "''"), "');")</f>
        <v>insert into CCD_GEAR_PRE_OPTS (GEAR_PRE_ID, GEAR_ID, GEAR_PRE_OPT_NOTES) VALUES ((SELECT GEAR_PRE_ID FROM CCD_GEAR_PRE WHERE GEAR_PRE_NAME = 'Hawaii Life History'), (SELECT GEAR_ID FROM CCD_GEAR WHERE GEAR_NAME = 'BotCam (baited camera stations)'), '');</v>
      </c>
    </row>
    <row r="3" spans="1:4" x14ac:dyDescent="0.25">
      <c r="A3" t="s">
        <v>1769</v>
      </c>
      <c r="B3" t="s">
        <v>111</v>
      </c>
      <c r="D3" t="str">
        <f t="shared" ref="D3:D32" si="0">CONCATENATE("insert into CCD_GEAR_PRE_OPTS (", $A$1, ", ", $B$1, ", ", $C$1, ") VALUES ((SELECT GEAR_PRE_ID FROM CCD_GEAR_PRE WHERE GEAR_PRE_NAME = '", SUBSTITUTE(A3, "'", "''"), "'), (SELECT GEAR_ID FROM CCD_GEAR WHERE GEAR_NAME = '", SUBSTITUTE(B3, "'", "''"), "'), '",SUBSTITUTE(C3, "'", "''"), "');")</f>
        <v>insert into CCD_GEAR_PRE_OPTS (GEAR_PRE_ID, GEAR_ID, GEAR_PRE_OPT_NOTES) VALUES ((SELECT GEAR_PRE_ID FROM CCD_GEAR_PRE WHERE GEAR_PRE_NAME = 'Hawaii Life History'), (SELECT GEAR_ID FROM CCD_GEAR WHERE GEAR_NAME = 'CTD'), '');</v>
      </c>
    </row>
    <row r="4" spans="1:4" x14ac:dyDescent="0.25">
      <c r="A4" t="s">
        <v>1769</v>
      </c>
      <c r="B4" t="s">
        <v>772</v>
      </c>
      <c r="D4" t="str">
        <f t="shared" si="0"/>
        <v>insert into CCD_GEAR_PRE_OPTS (GEAR_PRE_ID, GEAR_ID, GEAR_PRE_OPT_NOTES) VALUES ((SELECT GEAR_PRE_ID FROM CCD_GEAR_PRE WHERE GEAR_PRE_NAME = 'Hawaii Life History'), (SELECT GEAR_ID FROM CCD_GEAR WHERE GEAR_NAME = 'Handline'), '');</v>
      </c>
    </row>
    <row r="5" spans="1:4" x14ac:dyDescent="0.25">
      <c r="A5" t="s">
        <v>1769</v>
      </c>
      <c r="B5" t="s">
        <v>774</v>
      </c>
      <c r="D5" t="str">
        <f t="shared" si="0"/>
        <v>insert into CCD_GEAR_PRE_OPTS (GEAR_PRE_ID, GEAR_ID, GEAR_PRE_OPT_NOTES) VALUES ((SELECT GEAR_PRE_ID FROM CCD_GEAR_PRE WHERE GEAR_PRE_NAME = 'Hawaii Life History'), (SELECT GEAR_ID FROM CCD_GEAR WHERE GEAR_NAME = 'Hook and Line'), '');</v>
      </c>
    </row>
    <row r="6" spans="1:4" x14ac:dyDescent="0.25">
      <c r="A6" t="s">
        <v>1768</v>
      </c>
      <c r="B6" t="s">
        <v>751</v>
      </c>
      <c r="D6" t="str">
        <f t="shared" si="0"/>
        <v>insert into CCD_GEAR_PRE_OPTS (GEAR_PRE_ID, GEAR_ID, GEAR_PRE_OPT_NOTES) VALUES ((SELECT GEAR_PRE_ID FROM CCD_GEAR_PRE WHERE GEAR_PRE_NAME = 'Hawaii Bottomfish'), (SELECT GEAR_ID FROM CCD_GEAR WHERE GEAR_NAME = 'BotCam (baited camera stations)'), '');</v>
      </c>
    </row>
    <row r="7" spans="1:4" x14ac:dyDescent="0.25">
      <c r="A7" t="s">
        <v>1768</v>
      </c>
      <c r="B7" t="s">
        <v>111</v>
      </c>
      <c r="D7" t="str">
        <f t="shared" si="0"/>
        <v>insert into CCD_GEAR_PRE_OPTS (GEAR_PRE_ID, GEAR_ID, GEAR_PRE_OPT_NOTES) VALUES ((SELECT GEAR_PRE_ID FROM CCD_GEAR_PRE WHERE GEAR_PRE_NAME = 'Hawaii Bottomfish'), (SELECT GEAR_ID FROM CCD_GEAR WHERE GEAR_NAME = 'CTD'), '');</v>
      </c>
    </row>
    <row r="8" spans="1:4" x14ac:dyDescent="0.25">
      <c r="A8" t="s">
        <v>1768</v>
      </c>
      <c r="B8" t="s">
        <v>772</v>
      </c>
      <c r="D8" t="str">
        <f t="shared" si="0"/>
        <v>insert into CCD_GEAR_PRE_OPTS (GEAR_PRE_ID, GEAR_ID, GEAR_PRE_OPT_NOTES) VALUES ((SELECT GEAR_PRE_ID FROM CCD_GEAR_PRE WHERE GEAR_PRE_NAME = 'Hawaii Bottomfish'), (SELECT GEAR_ID FROM CCD_GEAR WHERE GEAR_NAME = 'Handline'), '');</v>
      </c>
    </row>
    <row r="9" spans="1:4" x14ac:dyDescent="0.25">
      <c r="A9" t="s">
        <v>1768</v>
      </c>
      <c r="B9" t="s">
        <v>825</v>
      </c>
      <c r="D9" t="str">
        <f t="shared" si="0"/>
        <v>insert into CCD_GEAR_PRE_OPTS (GEAR_PRE_ID, GEAR_ID, GEAR_PRE_OPT_NOTES) VALUES ((SELECT GEAR_PRE_ID FROM CCD_GEAR_PRE WHERE GEAR_PRE_NAME = 'Hawaii Bottomfish'), (SELECT GEAR_ID FROM CCD_GEAR WHERE GEAR_NAME = 'Temperature Depth Recorders (TDRs)'), '');</v>
      </c>
    </row>
    <row r="10" spans="1:4" x14ac:dyDescent="0.25">
      <c r="A10" t="s">
        <v>1459</v>
      </c>
      <c r="B10" t="s">
        <v>836</v>
      </c>
      <c r="D10" t="str">
        <f t="shared" si="0"/>
        <v>insert into CCD_GEAR_PRE_OPTS (GEAR_PRE_ID, GEAR_ID, GEAR_PRE_OPT_NOTES) VALUES ((SELECT GEAR_PRE_ID FROM CCD_GEAR_PRE WHERE GEAR_PRE_NAME = 'Marine Debris'), (SELECT GEAR_ID FROM CCD_GEAR WHERE GEAR_NAME = 'Others'), '');</v>
      </c>
    </row>
    <row r="11" spans="1:4" x14ac:dyDescent="0.25">
      <c r="A11" t="s">
        <v>1459</v>
      </c>
      <c r="B11" t="s">
        <v>811</v>
      </c>
      <c r="D11" t="str">
        <f t="shared" si="0"/>
        <v>insert into CCD_GEAR_PRE_OPTS (GEAR_PRE_ID, GEAR_ID, GEAR_PRE_OPT_NOTES) VALUES ((SELECT GEAR_PRE_ID FROM CCD_GEAR_PRE WHERE GEAR_PRE_NAME = 'Marine Debris'), (SELECT GEAR_ID FROM CCD_GEAR WHERE GEAR_NAME = 'SCUBA'), '');</v>
      </c>
    </row>
    <row r="12" spans="1:4" x14ac:dyDescent="0.25">
      <c r="A12" t="s">
        <v>1776</v>
      </c>
      <c r="B12" t="s">
        <v>747</v>
      </c>
      <c r="D12" t="str">
        <f t="shared" si="0"/>
        <v>insert into CCD_GEAR_PRE_OPTS (GEAR_PRE_ID, GEAR_ID, GEAR_PRE_OPT_NOTES) VALUES ((SELECT GEAR_PRE_ID FROM CCD_GEAR_PRE WHERE GEAR_PRE_NAME = 'HICEAS'), (SELECT GEAR_ID FROM CCD_GEAR WHERE GEAR_NAME = 'Binoculars'), '');</v>
      </c>
    </row>
    <row r="13" spans="1:4" x14ac:dyDescent="0.25">
      <c r="A13" t="s">
        <v>1776</v>
      </c>
      <c r="B13" t="s">
        <v>749</v>
      </c>
      <c r="D13" t="str">
        <f t="shared" si="0"/>
        <v>insert into CCD_GEAR_PRE_OPTS (GEAR_PRE_ID, GEAR_ID, GEAR_PRE_OPT_NOTES) VALUES ((SELECT GEAR_PRE_ID FROM CCD_GEAR_PRE WHERE GEAR_PRE_NAME = 'HICEAS'), (SELECT GEAR_ID FROM CCD_GEAR WHERE GEAR_NAME = 'Biopsy'), '');</v>
      </c>
    </row>
    <row r="14" spans="1:4" x14ac:dyDescent="0.25">
      <c r="A14" t="s">
        <v>1776</v>
      </c>
      <c r="B14" t="s">
        <v>773</v>
      </c>
      <c r="D14" t="str">
        <f t="shared" si="0"/>
        <v>insert into CCD_GEAR_PRE_OPTS (GEAR_PRE_ID, GEAR_ID, GEAR_PRE_OPT_NOTES) VALUES ((SELECT GEAR_PRE_ID FROM CCD_GEAR_PRE WHERE GEAR_PRE_NAME = 'HICEAS'), (SELECT GEAR_ID FROM CCD_GEAR WHERE GEAR_NAME = 'High-frequency Autonomous Acoustic Recording Package (HARP)'), '');</v>
      </c>
    </row>
    <row r="15" spans="1:4" x14ac:dyDescent="0.25">
      <c r="A15" t="s">
        <v>1776</v>
      </c>
      <c r="B15" t="s">
        <v>775</v>
      </c>
      <c r="D15" t="str">
        <f t="shared" si="0"/>
        <v>insert into CCD_GEAR_PRE_OPTS (GEAR_PRE_ID, GEAR_ID, GEAR_PRE_OPT_NOTES) VALUES ((SELECT GEAR_PRE_ID FROM CCD_GEAR_PRE WHERE GEAR_PRE_NAME = 'HICEAS'), (SELECT GEAR_ID FROM CCD_GEAR WHERE GEAR_NAME = 'Human Observation'), '');</v>
      </c>
    </row>
    <row r="16" spans="1:4" x14ac:dyDescent="0.25">
      <c r="A16" t="s">
        <v>1776</v>
      </c>
      <c r="B16" s="4" t="s">
        <v>836</v>
      </c>
      <c r="D16" t="str">
        <f t="shared" si="0"/>
        <v>insert into CCD_GEAR_PRE_OPTS (GEAR_PRE_ID, GEAR_ID, GEAR_PRE_OPT_NOTES) VALUES ((SELECT GEAR_PRE_ID FROM CCD_GEAR_PRE WHERE GEAR_PRE_NAME = 'HICEAS'), (SELECT GEAR_ID FROM CCD_GEAR WHERE GEAR_NAME = 'Others'), '');</v>
      </c>
    </row>
    <row r="17" spans="1:4" x14ac:dyDescent="0.25">
      <c r="A17" t="s">
        <v>1776</v>
      </c>
      <c r="B17" t="s">
        <v>828</v>
      </c>
      <c r="D17" t="str">
        <f t="shared" si="0"/>
        <v>insert into CCD_GEAR_PRE_OPTS (GEAR_PRE_ID, GEAR_ID, GEAR_PRE_OPT_NOTES) VALUES ((SELECT GEAR_PRE_ID FROM CCD_GEAR_PRE WHERE GEAR_PRE_NAME = 'HICEAS'), (SELECT GEAR_ID FROM CCD_GEAR WHERE GEAR_NAME = 'Towed Hydrophone Array'), '');</v>
      </c>
    </row>
    <row r="18" spans="1:4" x14ac:dyDescent="0.25">
      <c r="A18" t="s">
        <v>1776</v>
      </c>
      <c r="B18" t="s">
        <v>834</v>
      </c>
      <c r="D18" t="str">
        <f t="shared" si="0"/>
        <v>insert into CCD_GEAR_PRE_OPTS (GEAR_PRE_ID, GEAR_ID, GEAR_PRE_OPT_NOTES) VALUES ((SELECT GEAR_PRE_ID FROM CCD_GEAR_PRE WHERE GEAR_PRE_NAME = 'HICEAS'), (SELECT GEAR_ID FROM CCD_GEAR WHERE GEAR_NAME = 'Visual Census'), '');</v>
      </c>
    </row>
    <row r="19" spans="1:4" x14ac:dyDescent="0.25">
      <c r="A19" t="s">
        <v>1777</v>
      </c>
      <c r="B19" t="s">
        <v>747</v>
      </c>
      <c r="D19" t="str">
        <f t="shared" si="0"/>
        <v>insert into CCD_GEAR_PRE_OPTS (GEAR_PRE_ID, GEAR_ID, GEAR_PRE_OPT_NOTES) VALUES ((SELECT GEAR_PRE_ID FROM CCD_GEAR_PRE WHERE GEAR_PRE_NAME = 'HMSEAS Leg 1'), (SELECT GEAR_ID FROM CCD_GEAR WHERE GEAR_NAME = 'Binoculars'), '');</v>
      </c>
    </row>
    <row r="20" spans="1:4" x14ac:dyDescent="0.25">
      <c r="A20" t="s">
        <v>1777</v>
      </c>
      <c r="B20" t="s">
        <v>749</v>
      </c>
      <c r="D20" t="str">
        <f t="shared" si="0"/>
        <v>insert into CCD_GEAR_PRE_OPTS (GEAR_PRE_ID, GEAR_ID, GEAR_PRE_OPT_NOTES) VALUES ((SELECT GEAR_PRE_ID FROM CCD_GEAR_PRE WHERE GEAR_PRE_NAME = 'HMSEAS Leg 1'), (SELECT GEAR_ID FROM CCD_GEAR WHERE GEAR_NAME = 'Biopsy'), '');</v>
      </c>
    </row>
    <row r="21" spans="1:4" x14ac:dyDescent="0.25">
      <c r="A21" t="s">
        <v>1777</v>
      </c>
      <c r="B21" t="s">
        <v>111</v>
      </c>
      <c r="D21" t="str">
        <f t="shared" si="0"/>
        <v>insert into CCD_GEAR_PRE_OPTS (GEAR_PRE_ID, GEAR_ID, GEAR_PRE_OPT_NOTES) VALUES ((SELECT GEAR_PRE_ID FROM CCD_GEAR_PRE WHERE GEAR_PRE_NAME = 'HMSEAS Leg 1'), (SELECT GEAR_ID FROM CCD_GEAR WHERE GEAR_NAME = 'CTD'), '');</v>
      </c>
    </row>
    <row r="22" spans="1:4" x14ac:dyDescent="0.25">
      <c r="A22" t="s">
        <v>1777</v>
      </c>
      <c r="B22" t="s">
        <v>773</v>
      </c>
      <c r="D22" t="str">
        <f t="shared" si="0"/>
        <v>insert into CCD_GEAR_PRE_OPTS (GEAR_PRE_ID, GEAR_ID, GEAR_PRE_OPT_NOTES) VALUES ((SELECT GEAR_PRE_ID FROM CCD_GEAR_PRE WHERE GEAR_PRE_NAME = 'HMSEAS Leg 1'), (SELECT GEAR_ID FROM CCD_GEAR WHERE GEAR_NAME = 'High-frequency Autonomous Acoustic Recording Package (HARP)'), '');</v>
      </c>
    </row>
    <row r="23" spans="1:4" x14ac:dyDescent="0.25">
      <c r="A23" t="s">
        <v>1777</v>
      </c>
      <c r="B23" t="s">
        <v>775</v>
      </c>
      <c r="D23" t="str">
        <f t="shared" si="0"/>
        <v>insert into CCD_GEAR_PRE_OPTS (GEAR_PRE_ID, GEAR_ID, GEAR_PRE_OPT_NOTES) VALUES ((SELECT GEAR_PRE_ID FROM CCD_GEAR_PRE WHERE GEAR_PRE_NAME = 'HMSEAS Leg 1'), (SELECT GEAR_ID FROM CCD_GEAR WHERE GEAR_NAME = 'Human Observation'), '');</v>
      </c>
    </row>
    <row r="24" spans="1:4" x14ac:dyDescent="0.25">
      <c r="A24" t="s">
        <v>1777</v>
      </c>
      <c r="B24" t="s">
        <v>823</v>
      </c>
      <c r="D24" t="str">
        <f t="shared" si="0"/>
        <v>insert into CCD_GEAR_PRE_OPTS (GEAR_PRE_ID, GEAR_ID, GEAR_PRE_OPT_NOTES) VALUES ((SELECT GEAR_PRE_ID FROM CCD_GEAR_PRE WHERE GEAR_PRE_NAME = 'HMSEAS Leg 1'), (SELECT GEAR_ID FROM CCD_GEAR WHERE GEAR_NAME = 'Tags (satellite, acoustic and others)'), '');</v>
      </c>
    </row>
    <row r="25" spans="1:4" x14ac:dyDescent="0.25">
      <c r="A25" t="s">
        <v>1777</v>
      </c>
      <c r="B25" t="s">
        <v>834</v>
      </c>
      <c r="D25" t="str">
        <f t="shared" si="0"/>
        <v>insert into CCD_GEAR_PRE_OPTS (GEAR_PRE_ID, GEAR_ID, GEAR_PRE_OPT_NOTES) VALUES ((SELECT GEAR_PRE_ID FROM CCD_GEAR_PRE WHERE GEAR_PRE_NAME = 'HMSEAS Leg 1'), (SELECT GEAR_ID FROM CCD_GEAR WHERE GEAR_NAME = 'Visual Census'), '');</v>
      </c>
    </row>
    <row r="26" spans="1:4" x14ac:dyDescent="0.25">
      <c r="A26" t="s">
        <v>1778</v>
      </c>
      <c r="B26" t="s">
        <v>747</v>
      </c>
      <c r="D26" t="str">
        <f t="shared" si="0"/>
        <v>insert into CCD_GEAR_PRE_OPTS (GEAR_PRE_ID, GEAR_ID, GEAR_PRE_OPT_NOTES) VALUES ((SELECT GEAR_PRE_ID FROM CCD_GEAR_PRE WHERE GEAR_PRE_NAME = 'HMSEAS Leg 2'), (SELECT GEAR_ID FROM CCD_GEAR WHERE GEAR_NAME = 'Binoculars'), '');</v>
      </c>
    </row>
    <row r="27" spans="1:4" x14ac:dyDescent="0.25">
      <c r="A27" t="s">
        <v>1778</v>
      </c>
      <c r="B27" t="s">
        <v>749</v>
      </c>
      <c r="D27" t="str">
        <f t="shared" si="0"/>
        <v>insert into CCD_GEAR_PRE_OPTS (GEAR_PRE_ID, GEAR_ID, GEAR_PRE_OPT_NOTES) VALUES ((SELECT GEAR_PRE_ID FROM CCD_GEAR_PRE WHERE GEAR_PRE_NAME = 'HMSEAS Leg 2'), (SELECT GEAR_ID FROM CCD_GEAR WHERE GEAR_NAME = 'Biopsy'), '');</v>
      </c>
    </row>
    <row r="28" spans="1:4" x14ac:dyDescent="0.25">
      <c r="A28" t="s">
        <v>1778</v>
      </c>
      <c r="B28" t="s">
        <v>111</v>
      </c>
      <c r="D28" t="str">
        <f t="shared" si="0"/>
        <v>insert into CCD_GEAR_PRE_OPTS (GEAR_PRE_ID, GEAR_ID, GEAR_PRE_OPT_NOTES) VALUES ((SELECT GEAR_PRE_ID FROM CCD_GEAR_PRE WHERE GEAR_PRE_NAME = 'HMSEAS Leg 2'), (SELECT GEAR_ID FROM CCD_GEAR WHERE GEAR_NAME = 'CTD'), '');</v>
      </c>
    </row>
    <row r="29" spans="1:4" x14ac:dyDescent="0.25">
      <c r="A29" t="s">
        <v>1778</v>
      </c>
      <c r="B29" t="s">
        <v>775</v>
      </c>
      <c r="D29" t="str">
        <f t="shared" si="0"/>
        <v>insert into CCD_GEAR_PRE_OPTS (GEAR_PRE_ID, GEAR_ID, GEAR_PRE_OPT_NOTES) VALUES ((SELECT GEAR_PRE_ID FROM CCD_GEAR_PRE WHERE GEAR_PRE_NAME = 'HMSEAS Leg 2'), (SELECT GEAR_ID FROM CCD_GEAR WHERE GEAR_NAME = 'Human Observation'), '');</v>
      </c>
    </row>
    <row r="30" spans="1:4" x14ac:dyDescent="0.25">
      <c r="A30" t="s">
        <v>1778</v>
      </c>
      <c r="B30" t="s">
        <v>804</v>
      </c>
      <c r="D30" t="str">
        <f t="shared" si="0"/>
        <v>insert into CCD_GEAR_PRE_OPTS (GEAR_PRE_ID, GEAR_ID, GEAR_PRE_OPT_NOTES) VALUES ((SELECT GEAR_PRE_ID FROM CCD_GEAR_PRE WHERE GEAR_PRE_NAME = 'HMSEAS Leg 2'), (SELECT GEAR_ID FROM CCD_GEAR WHERE GEAR_NAME = 'PIT Tags'), '');</v>
      </c>
    </row>
    <row r="31" spans="1:4" x14ac:dyDescent="0.25">
      <c r="A31" t="s">
        <v>1778</v>
      </c>
      <c r="B31" t="s">
        <v>823</v>
      </c>
      <c r="D31" t="str">
        <f t="shared" si="0"/>
        <v>insert into CCD_GEAR_PRE_OPTS (GEAR_PRE_ID, GEAR_ID, GEAR_PRE_OPT_NOTES) VALUES ((SELECT GEAR_PRE_ID FROM CCD_GEAR_PRE WHERE GEAR_PRE_NAME = 'HMSEAS Leg 2'), (SELECT GEAR_ID FROM CCD_GEAR WHERE GEAR_NAME = 'Tags (satellite, acoustic and others)'), '');</v>
      </c>
    </row>
    <row r="32" spans="1:4" x14ac:dyDescent="0.25">
      <c r="A32" t="s">
        <v>1778</v>
      </c>
      <c r="B32" t="s">
        <v>834</v>
      </c>
      <c r="D32" t="str">
        <f t="shared" si="0"/>
        <v>insert into CCD_GEAR_PRE_OPTS (GEAR_PRE_ID, GEAR_ID, GEAR_PRE_OPT_NOTES) VALUES ((SELECT GEAR_PRE_ID FROM CCD_GEAR_PRE WHERE GEAR_PRE_NAME = 'HMSEAS Leg 2'), (SELECT GEAR_ID FROM CCD_GEAR WHERE GEAR_NAME = 'Visual Census'), '');</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2"/>
    </sheetView>
  </sheetViews>
  <sheetFormatPr defaultRowHeight="15" x14ac:dyDescent="0.25"/>
  <cols>
    <col min="1" max="2" width="24.7109375" customWidth="1"/>
  </cols>
  <sheetData>
    <row r="1" spans="1:3" x14ac:dyDescent="0.25">
      <c r="A1" t="s">
        <v>1781</v>
      </c>
      <c r="B1" t="s">
        <v>1782</v>
      </c>
      <c r="C1" t="s">
        <v>1714</v>
      </c>
    </row>
    <row r="2" spans="1:3" x14ac:dyDescent="0.25">
      <c r="A2" t="s">
        <v>1783</v>
      </c>
      <c r="B2" t="s">
        <v>1784</v>
      </c>
      <c r="C2" t="str">
        <f>CONCATENATE("insert into CCD_REG_ECO_PRE (", $A$1, ", ", $B$1, ") VALUES ('",SUBSTITUTE(A2, "'", "''"), "', '", SUBSTITUTE(B2, "'", "''"), "');")</f>
        <v>insert into CCD_REG_ECO_PRE (REG_ECO_PRE_NAME, REG_ECO_PRE_DESC) VALUES ('Pacific Islands', 'Pacific Islands Ecosystem');</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A1:D2"/>
    </sheetView>
  </sheetViews>
  <sheetFormatPr defaultRowHeight="15" x14ac:dyDescent="0.25"/>
  <cols>
    <col min="1" max="1" width="16.28515625" bestFit="1" customWidth="1"/>
    <col min="2" max="2" width="8.5703125" bestFit="1" customWidth="1"/>
    <col min="3" max="3" width="21.85546875" bestFit="1" customWidth="1"/>
  </cols>
  <sheetData>
    <row r="1" spans="1:4" x14ac:dyDescent="0.25">
      <c r="A1" t="s">
        <v>1785</v>
      </c>
      <c r="B1" t="s">
        <v>1786</v>
      </c>
      <c r="C1" t="s">
        <v>1787</v>
      </c>
      <c r="D1" t="s">
        <v>1714</v>
      </c>
    </row>
    <row r="2" spans="1:4" x14ac:dyDescent="0.25">
      <c r="A2" t="s">
        <v>1783</v>
      </c>
      <c r="B2" t="s">
        <v>1030</v>
      </c>
      <c r="D2" t="str">
        <f>CONCATENATE("insert into CCD_REG_ECO_PRE_OPTS (", $A$1, ", ", $B$1, ", ", $C$1, ") VALUES ((SELECT REG_ECO_PRE_ID FROM CCD_REG_ECO_PRE WHERE REG_ECO_PRE_NAME = '", SUBSTITUTE(A2, "'", "''"), "'), (SELECT REG_ECOSYSTEM_ID FROM CCD_REG_ECOSYSTEMS WHERE REG_ECOSYSTEM_NAME = '", SUBSTITUTE(B2, "'", "''"), "'), '",SUBSTITUTE(C2, "'", "''"), "');")</f>
        <v>insert into CCD_REG_ECO_PRE_OPTS (REG_ECO_PRE_ID, REG_ECOSYSTEM_ID, REG_ECO_PRE_OPT_NOTES) VALUES ((SELECT REG_ECO_PRE_ID FROM CCD_REG_ECO_PRE WHERE REG_ECO_PRE_NAME = 'Pacific Islands'), (SELECT REG_ECOSYSTEM_ID FROM CCD_REG_ECOSYSTEMS WHERE REG_ECOSYSTEM_NAME = 'Pacific Islands Ecosystem Complex'), '');</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workbookViewId="0">
      <pane ySplit="1" topLeftCell="A92" activePane="bottomLeft" state="frozen"/>
      <selection pane="bottomLeft" activeCell="B133" sqref="B133"/>
    </sheetView>
  </sheetViews>
  <sheetFormatPr defaultRowHeight="15" x14ac:dyDescent="0.25"/>
  <cols>
    <col min="1" max="1" width="15.85546875" bestFit="1" customWidth="1"/>
    <col min="2" max="2" width="25.85546875" customWidth="1"/>
    <col min="3" max="3" width="143.85546875" bestFit="1" customWidth="1"/>
  </cols>
  <sheetData>
    <row r="1" spans="1:3" x14ac:dyDescent="0.25">
      <c r="A1" s="1" t="s">
        <v>332</v>
      </c>
      <c r="B1" s="1" t="s">
        <v>335</v>
      </c>
      <c r="C1" t="s">
        <v>109</v>
      </c>
    </row>
    <row r="2" spans="1:3" s="5" customFormat="1" x14ac:dyDescent="0.25">
      <c r="A2" s="5" t="s">
        <v>3</v>
      </c>
      <c r="B2" s="5" t="s">
        <v>3</v>
      </c>
      <c r="C2" s="5" t="str">
        <f>CONCATENATE("insert into ccd_leg_aliases (cruise_leg_id, LEG_ALIAS_NAME) values ((select cruise_leg_id from ccd_cruise_legs where leg_name = '", A2, "'), '", B2, "');")</f>
        <v>insert into ccd_leg_aliases (cruise_leg_id, LEG_ALIAS_NAME) values ((select cruise_leg_id from ccd_cruise_legs where leg_name = 'HA1007'), 'HA1007');</v>
      </c>
    </row>
    <row r="3" spans="1:3" s="5" customFormat="1" x14ac:dyDescent="0.25">
      <c r="A3" s="5" t="s">
        <v>5</v>
      </c>
      <c r="B3" s="5" t="s">
        <v>5</v>
      </c>
      <c r="C3" s="5" t="str">
        <f t="shared" ref="C3:C65" si="0">CONCATENATE("insert into ccd_leg_aliases (cruise_leg_id, LEG_ALIAS_NAME) values ((select cruise_leg_id from ccd_cruise_legs where leg_name = '", A3, "'), '", B3, "');")</f>
        <v>insert into ccd_leg_aliases (cruise_leg_id, LEG_ALIAS_NAME) values ((select cruise_leg_id from ccd_cruise_legs where leg_name = 'HA1008'), 'HA1008');</v>
      </c>
    </row>
    <row r="4" spans="1:3" s="5" customFormat="1" x14ac:dyDescent="0.25">
      <c r="A4" s="5" t="s">
        <v>195</v>
      </c>
      <c r="B4" s="5" t="s">
        <v>7</v>
      </c>
      <c r="C4" s="5" t="str">
        <f t="shared" si="0"/>
        <v>insert into ccd_leg_aliases (cruise_leg_id, LEG_ALIAS_NAME) values ((select cruise_leg_id from ccd_cruise_legs where leg_name = 'HA1201_LEG_I'), 'HA1201_LEGI');</v>
      </c>
    </row>
    <row r="5" spans="1:3" s="5" customFormat="1" x14ac:dyDescent="0.25">
      <c r="A5" s="5" t="s">
        <v>212</v>
      </c>
      <c r="B5" s="5" t="s">
        <v>8</v>
      </c>
      <c r="C5" s="5" t="str">
        <f t="shared" si="0"/>
        <v>insert into ccd_leg_aliases (cruise_leg_id, LEG_ALIAS_NAME) values ((select cruise_leg_id from ccd_cruise_legs where leg_name = 'HA1201_LEG_II&amp;III'), 'HA1201_LEGII&amp;III');</v>
      </c>
    </row>
    <row r="6" spans="1:3" s="5" customFormat="1" x14ac:dyDescent="0.25">
      <c r="A6" s="5" t="s">
        <v>213</v>
      </c>
      <c r="B6" s="5" t="s">
        <v>9</v>
      </c>
      <c r="C6" s="5" t="str">
        <f t="shared" si="0"/>
        <v>insert into ccd_leg_aliases (cruise_leg_id, LEG_ALIAS_NAME) values ((select cruise_leg_id from ccd_cruise_legs where leg_name = 'HA1201_LEG_IV'), 'HA1201_LEGIV');</v>
      </c>
    </row>
    <row r="7" spans="1:3" s="5" customFormat="1" x14ac:dyDescent="0.25">
      <c r="A7" s="5" t="s">
        <v>195</v>
      </c>
      <c r="B7" s="5" t="s">
        <v>195</v>
      </c>
      <c r="C7" s="5" t="str">
        <f t="shared" si="0"/>
        <v>insert into ccd_leg_aliases (cruise_leg_id, LEG_ALIAS_NAME) values ((select cruise_leg_id from ccd_cruise_legs where leg_name = 'HA1201_LEG_I'), 'HA1201_LEG_I');</v>
      </c>
    </row>
    <row r="8" spans="1:3" s="5" customFormat="1" x14ac:dyDescent="0.25">
      <c r="A8" s="5" t="s">
        <v>212</v>
      </c>
      <c r="B8" s="5" t="s">
        <v>212</v>
      </c>
      <c r="C8" s="5" t="str">
        <f t="shared" si="0"/>
        <v>insert into ccd_leg_aliases (cruise_leg_id, LEG_ALIAS_NAME) values ((select cruise_leg_id from ccd_cruise_legs where leg_name = 'HA1201_LEG_II&amp;III'), 'HA1201_LEG_II&amp;III');</v>
      </c>
    </row>
    <row r="9" spans="1:3" s="5" customFormat="1" x14ac:dyDescent="0.25">
      <c r="A9" s="5" t="s">
        <v>213</v>
      </c>
      <c r="B9" s="5" t="s">
        <v>213</v>
      </c>
      <c r="C9" s="5" t="str">
        <f t="shared" si="0"/>
        <v>insert into ccd_leg_aliases (cruise_leg_id, LEG_ALIAS_NAME) values ((select cruise_leg_id from ccd_cruise_legs where leg_name = 'HA1201_LEG_IV'), 'HA1201_LEG_IV');</v>
      </c>
    </row>
    <row r="10" spans="1:3" s="5" customFormat="1" x14ac:dyDescent="0.25">
      <c r="A10" s="5" t="s">
        <v>10</v>
      </c>
      <c r="B10" s="5" t="s">
        <v>10</v>
      </c>
      <c r="C10" s="5" t="str">
        <f t="shared" si="0"/>
        <v>insert into ccd_leg_aliases (cruise_leg_id, LEG_ALIAS_NAME) values ((select cruise_leg_id from ccd_cruise_legs where leg_name = 'HI0401'), 'HI0401');</v>
      </c>
    </row>
    <row r="11" spans="1:3" s="5" customFormat="1" x14ac:dyDescent="0.25">
      <c r="A11" s="5" t="s">
        <v>10</v>
      </c>
      <c r="B11" s="5" t="s">
        <v>11</v>
      </c>
      <c r="C11" s="5" t="str">
        <f t="shared" si="0"/>
        <v>insert into ccd_leg_aliases (cruise_leg_id, LEG_ALIAS_NAME) values ((select cruise_leg_id from ccd_cruise_legs where leg_name = 'HI0401'), 'HI-04-01');</v>
      </c>
    </row>
    <row r="12" spans="1:3" s="5" customFormat="1" x14ac:dyDescent="0.25">
      <c r="A12" s="5" t="s">
        <v>12</v>
      </c>
      <c r="B12" s="5" t="s">
        <v>12</v>
      </c>
      <c r="C12" s="5" t="str">
        <f t="shared" si="0"/>
        <v>insert into ccd_leg_aliases (cruise_leg_id, LEG_ALIAS_NAME) values ((select cruise_leg_id from ccd_cruise_legs where leg_name = 'HI0602'), 'HI0602');</v>
      </c>
    </row>
    <row r="13" spans="1:3" s="5" customFormat="1" x14ac:dyDescent="0.25">
      <c r="A13" s="5" t="s">
        <v>13</v>
      </c>
      <c r="B13" s="5" t="s">
        <v>13</v>
      </c>
      <c r="C13" s="5" t="str">
        <f t="shared" si="0"/>
        <v>insert into ccd_leg_aliases (cruise_leg_id, LEG_ALIAS_NAME) values ((select cruise_leg_id from ccd_cruise_legs where leg_name = 'HI0604'), 'HI0604');</v>
      </c>
    </row>
    <row r="14" spans="1:3" s="5" customFormat="1" x14ac:dyDescent="0.25">
      <c r="A14" s="5" t="s">
        <v>14</v>
      </c>
      <c r="B14" s="5" t="s">
        <v>14</v>
      </c>
      <c r="C14" s="5" t="str">
        <f t="shared" si="0"/>
        <v>insert into ccd_leg_aliases (cruise_leg_id, LEG_ALIAS_NAME) values ((select cruise_leg_id from ccd_cruise_legs where leg_name = 'HI0609'), 'HI0609');</v>
      </c>
    </row>
    <row r="15" spans="1:3" s="5" customFormat="1" x14ac:dyDescent="0.25">
      <c r="A15" s="5" t="s">
        <v>15</v>
      </c>
      <c r="B15" s="5" t="s">
        <v>15</v>
      </c>
      <c r="C15" s="5" t="str">
        <f t="shared" si="0"/>
        <v>insert into ccd_leg_aliases (cruise_leg_id, LEG_ALIAS_NAME) values ((select cruise_leg_id from ccd_cruise_legs where leg_name = 'HI0610'), 'HI0610');</v>
      </c>
    </row>
    <row r="16" spans="1:3" s="5" customFormat="1" x14ac:dyDescent="0.25">
      <c r="A16" s="5" t="s">
        <v>16</v>
      </c>
      <c r="B16" s="5" t="s">
        <v>16</v>
      </c>
      <c r="C16" s="5" t="str">
        <f t="shared" si="0"/>
        <v>insert into ccd_leg_aliases (cruise_leg_id, LEG_ALIAS_NAME) values ((select cruise_leg_id from ccd_cruise_legs where leg_name = 'HI0611'), 'HI0611');</v>
      </c>
    </row>
    <row r="17" spans="1:3" s="5" customFormat="1" x14ac:dyDescent="0.25">
      <c r="A17" s="5" t="s">
        <v>17</v>
      </c>
      <c r="B17" s="5" t="s">
        <v>17</v>
      </c>
      <c r="C17" s="5" t="str">
        <f t="shared" si="0"/>
        <v>insert into ccd_leg_aliases (cruise_leg_id, LEG_ALIAS_NAME) values ((select cruise_leg_id from ccd_cruise_legs where leg_name = 'HI0701'), 'HI0701');</v>
      </c>
    </row>
    <row r="18" spans="1:3" s="5" customFormat="1" x14ac:dyDescent="0.25">
      <c r="A18" s="5" t="s">
        <v>19</v>
      </c>
      <c r="B18" s="5" t="s">
        <v>19</v>
      </c>
      <c r="C18" s="5" t="str">
        <f t="shared" si="0"/>
        <v>insert into ccd_leg_aliases (cruise_leg_id, LEG_ALIAS_NAME) values ((select cruise_leg_id from ccd_cruise_legs where leg_name = 'HI1001_LEGI'), 'HI1001_LEGI');</v>
      </c>
    </row>
    <row r="19" spans="1:3" s="5" customFormat="1" x14ac:dyDescent="0.25">
      <c r="A19" s="5" t="s">
        <v>20</v>
      </c>
      <c r="B19" s="5" t="s">
        <v>20</v>
      </c>
      <c r="C19" s="5" t="str">
        <f t="shared" si="0"/>
        <v>insert into ccd_leg_aliases (cruise_leg_id, LEG_ALIAS_NAME) values ((select cruise_leg_id from ccd_cruise_legs where leg_name = 'HI1001_LEGII'), 'HI1001_LEGII');</v>
      </c>
    </row>
    <row r="20" spans="1:3" s="5" customFormat="1" x14ac:dyDescent="0.25">
      <c r="A20" s="5" t="s">
        <v>21</v>
      </c>
      <c r="B20" s="5" t="s">
        <v>21</v>
      </c>
      <c r="C20" s="5" t="str">
        <f t="shared" si="0"/>
        <v>insert into ccd_leg_aliases (cruise_leg_id, LEG_ALIAS_NAME) values ((select cruise_leg_id from ccd_cruise_legs where leg_name = 'HI1001_LEGIII'), 'HI1001_LEGIII');</v>
      </c>
    </row>
    <row r="21" spans="1:3" s="5" customFormat="1" x14ac:dyDescent="0.25">
      <c r="A21" s="5" t="s">
        <v>196</v>
      </c>
      <c r="B21" s="5" t="s">
        <v>24</v>
      </c>
      <c r="C21" s="5" t="str">
        <f t="shared" si="0"/>
        <v>insert into ccd_leg_aliases (cruise_leg_id, LEG_ALIAS_NAME) values ((select cruise_leg_id from ccd_cruise_legs where leg_name = 'HA1101_LEG_I'), 'HI1101_LEGI');</v>
      </c>
    </row>
    <row r="22" spans="1:3" s="5" customFormat="1" x14ac:dyDescent="0.25">
      <c r="A22" s="5" t="s">
        <v>333</v>
      </c>
      <c r="B22" s="5" t="s">
        <v>25</v>
      </c>
      <c r="C22" s="5" t="str">
        <f t="shared" si="0"/>
        <v>insert into ccd_leg_aliases (cruise_leg_id, LEG_ALIAS_NAME) values ((select cruise_leg_id from ccd_cruise_legs where leg_name = 'HA1101_LEG_II'), 'HI1101_LEGII');</v>
      </c>
    </row>
    <row r="23" spans="1:3" s="5" customFormat="1" x14ac:dyDescent="0.25">
      <c r="A23" s="5" t="s">
        <v>334</v>
      </c>
      <c r="B23" s="5" t="s">
        <v>26</v>
      </c>
      <c r="C23" s="5" t="str">
        <f t="shared" si="0"/>
        <v>insert into ccd_leg_aliases (cruise_leg_id, LEG_ALIAS_NAME) values ((select cruise_leg_id from ccd_cruise_legs where leg_name = 'HA1101_LEG_III'), 'HI1101_LEGIII');</v>
      </c>
    </row>
    <row r="24" spans="1:3" s="5" customFormat="1" x14ac:dyDescent="0.25">
      <c r="A24" s="5" t="s">
        <v>196</v>
      </c>
      <c r="B24" s="5" t="s">
        <v>28</v>
      </c>
      <c r="C24" s="5" t="str">
        <f t="shared" si="0"/>
        <v>insert into ccd_leg_aliases (cruise_leg_id, LEG_ALIAS_NAME) values ((select cruise_leg_id from ccd_cruise_legs where leg_name = 'HA1101_LEG_I'), 'HA1101_LEGI');</v>
      </c>
    </row>
    <row r="25" spans="1:3" s="5" customFormat="1" x14ac:dyDescent="0.25">
      <c r="A25" s="5" t="s">
        <v>333</v>
      </c>
      <c r="B25" s="5" t="s">
        <v>29</v>
      </c>
      <c r="C25" s="5" t="str">
        <f t="shared" si="0"/>
        <v>insert into ccd_leg_aliases (cruise_leg_id, LEG_ALIAS_NAME) values ((select cruise_leg_id from ccd_cruise_legs where leg_name = 'HA1101_LEG_II'), 'HA1101_LEGII');</v>
      </c>
    </row>
    <row r="26" spans="1:3" s="5" customFormat="1" x14ac:dyDescent="0.25">
      <c r="A26" s="5" t="s">
        <v>334</v>
      </c>
      <c r="B26" s="5" t="s">
        <v>30</v>
      </c>
      <c r="C26" s="5" t="str">
        <f t="shared" si="0"/>
        <v>insert into ccd_leg_aliases (cruise_leg_id, LEG_ALIAS_NAME) values ((select cruise_leg_id from ccd_cruise_legs where leg_name = 'HA1101_LEG_III'), 'HA1101_LEGIII');</v>
      </c>
    </row>
    <row r="27" spans="1:3" s="5" customFormat="1" x14ac:dyDescent="0.25">
      <c r="A27" s="5" t="s">
        <v>31</v>
      </c>
      <c r="B27" s="5" t="s">
        <v>31</v>
      </c>
      <c r="C27" s="5" t="str">
        <f t="shared" si="0"/>
        <v>insert into ccd_leg_aliases (cruise_leg_id, LEG_ALIAS_NAME) values ((select cruise_leg_id from ccd_cruise_legs where leg_name = 'OES0304'), 'OES0304');</v>
      </c>
    </row>
    <row r="28" spans="1:3" s="5" customFormat="1" x14ac:dyDescent="0.25">
      <c r="A28" s="5" t="s">
        <v>31</v>
      </c>
      <c r="B28" s="5" t="s">
        <v>32</v>
      </c>
      <c r="C28" s="5" t="str">
        <f t="shared" si="0"/>
        <v>insert into ccd_leg_aliases (cruise_leg_id, LEG_ALIAS_NAME) values ((select cruise_leg_id from ccd_cruise_legs where leg_name = 'OES0304'), 'OS-03-04');</v>
      </c>
    </row>
    <row r="29" spans="1:3" s="5" customFormat="1" x14ac:dyDescent="0.25">
      <c r="A29" s="5" t="s">
        <v>34</v>
      </c>
      <c r="B29" s="5" t="s">
        <v>34</v>
      </c>
      <c r="C29" s="5" t="str">
        <f t="shared" si="0"/>
        <v>insert into ccd_leg_aliases (cruise_leg_id, LEG_ALIAS_NAME) values ((select cruise_leg_id from ccd_cruise_legs where leg_name = 'OES0306'), 'OES0306');</v>
      </c>
    </row>
    <row r="30" spans="1:3" s="5" customFormat="1" x14ac:dyDescent="0.25">
      <c r="A30" s="5" t="s">
        <v>34</v>
      </c>
      <c r="B30" s="5" t="s">
        <v>35</v>
      </c>
      <c r="C30" s="5" t="str">
        <f t="shared" si="0"/>
        <v>insert into ccd_leg_aliases (cruise_leg_id, LEG_ALIAS_NAME) values ((select cruise_leg_id from ccd_cruise_legs where leg_name = 'OES0306'), 'OS-03-06');</v>
      </c>
    </row>
    <row r="31" spans="1:3" s="5" customFormat="1" x14ac:dyDescent="0.25">
      <c r="A31" s="5" t="s">
        <v>36</v>
      </c>
      <c r="B31" s="5" t="s">
        <v>36</v>
      </c>
      <c r="C31" s="5" t="str">
        <f t="shared" si="0"/>
        <v>insert into ccd_leg_aliases (cruise_leg_id, LEG_ALIAS_NAME) values ((select cruise_leg_id from ccd_cruise_legs where leg_name = 'OES0407'), 'OES0407');</v>
      </c>
    </row>
    <row r="32" spans="1:3" s="5" customFormat="1" x14ac:dyDescent="0.25">
      <c r="A32" s="5" t="s">
        <v>36</v>
      </c>
      <c r="B32" s="5" t="s">
        <v>37</v>
      </c>
      <c r="C32" s="5" t="str">
        <f t="shared" si="0"/>
        <v>insert into ccd_leg_aliases (cruise_leg_id, LEG_ALIAS_NAME) values ((select cruise_leg_id from ccd_cruise_legs where leg_name = 'OES0407'), 'OS-04-07');</v>
      </c>
    </row>
    <row r="33" spans="1:3" s="5" customFormat="1" x14ac:dyDescent="0.25">
      <c r="A33" s="5" t="s">
        <v>38</v>
      </c>
      <c r="B33" s="5" t="s">
        <v>38</v>
      </c>
      <c r="C33" s="5" t="str">
        <f t="shared" si="0"/>
        <v>insert into ccd_leg_aliases (cruise_leg_id, LEG_ALIAS_NAME) values ((select cruise_leg_id from ccd_cruise_legs where leg_name = 'OES0410'), 'OES0410');</v>
      </c>
    </row>
    <row r="34" spans="1:3" s="5" customFormat="1" x14ac:dyDescent="0.25">
      <c r="A34" s="5" t="s">
        <v>38</v>
      </c>
      <c r="B34" s="5" t="s">
        <v>39</v>
      </c>
      <c r="C34" s="5" t="str">
        <f t="shared" si="0"/>
        <v>insert into ccd_leg_aliases (cruise_leg_id, LEG_ALIAS_NAME) values ((select cruise_leg_id from ccd_cruise_legs where leg_name = 'OES0410'), 'OS-04-10');</v>
      </c>
    </row>
    <row r="35" spans="1:3" s="5" customFormat="1" x14ac:dyDescent="0.25">
      <c r="A35" s="5" t="s">
        <v>269</v>
      </c>
      <c r="B35" s="5" t="s">
        <v>269</v>
      </c>
      <c r="C35" s="5" t="str">
        <f t="shared" si="0"/>
        <v>insert into ccd_leg_aliases (cruise_leg_id, LEG_ALIAS_NAME) values ((select cruise_leg_id from ccd_cruise_legs where leg_name = 'OES0411_LEGI'), 'OES0411_LEGI');</v>
      </c>
    </row>
    <row r="36" spans="1:3" s="5" customFormat="1" x14ac:dyDescent="0.25">
      <c r="A36" s="5" t="s">
        <v>270</v>
      </c>
      <c r="B36" s="5" t="s">
        <v>270</v>
      </c>
      <c r="C36" s="5" t="str">
        <f t="shared" si="0"/>
        <v>insert into ccd_leg_aliases (cruise_leg_id, LEG_ALIAS_NAME) values ((select cruise_leg_id from ccd_cruise_legs where leg_name = 'OES0411_LEGII'), 'OES0411_LEGII');</v>
      </c>
    </row>
    <row r="37" spans="1:3" s="5" customFormat="1" x14ac:dyDescent="0.25">
      <c r="A37" s="5" t="s">
        <v>41</v>
      </c>
      <c r="B37" s="5" t="s">
        <v>41</v>
      </c>
      <c r="C37" s="5" t="str">
        <f t="shared" si="0"/>
        <v>insert into ccd_leg_aliases (cruise_leg_id, LEG_ALIAS_NAME) values ((select cruise_leg_id from ccd_cruise_legs where leg_name = 'OES0504'), 'OES0504');</v>
      </c>
    </row>
    <row r="38" spans="1:3" s="5" customFormat="1" x14ac:dyDescent="0.25">
      <c r="A38" s="5" t="s">
        <v>41</v>
      </c>
      <c r="B38" s="5" t="s">
        <v>42</v>
      </c>
      <c r="C38" s="5" t="str">
        <f t="shared" si="0"/>
        <v>insert into ccd_leg_aliases (cruise_leg_id, LEG_ALIAS_NAME) values ((select cruise_leg_id from ccd_cruise_legs where leg_name = 'OES0504'), 'OS-05-04');</v>
      </c>
    </row>
    <row r="39" spans="1:3" s="5" customFormat="1" x14ac:dyDescent="0.25">
      <c r="A39" s="5" t="s">
        <v>41</v>
      </c>
      <c r="B39" s="5" t="s">
        <v>43</v>
      </c>
      <c r="C39" s="5" t="str">
        <f t="shared" si="0"/>
        <v>insert into ccd_leg_aliases (cruise_leg_id, LEG_ALIAS_NAME) values ((select cruise_leg_id from ccd_cruise_legs where leg_name = 'OES0504'), 'OS0504');</v>
      </c>
    </row>
    <row r="40" spans="1:3" s="5" customFormat="1" x14ac:dyDescent="0.25">
      <c r="A40" s="5" t="s">
        <v>44</v>
      </c>
      <c r="B40" s="5" t="s">
        <v>44</v>
      </c>
      <c r="C40" s="5" t="str">
        <f t="shared" si="0"/>
        <v>insert into ccd_leg_aliases (cruise_leg_id, LEG_ALIAS_NAME) values ((select cruise_leg_id from ccd_cruise_legs where leg_name = 'OES0506'), 'OES0506');</v>
      </c>
    </row>
    <row r="41" spans="1:3" s="5" customFormat="1" x14ac:dyDescent="0.25">
      <c r="A41" s="5" t="s">
        <v>44</v>
      </c>
      <c r="B41" s="5" t="s">
        <v>45</v>
      </c>
      <c r="C41" s="5" t="str">
        <f t="shared" si="0"/>
        <v>insert into ccd_leg_aliases (cruise_leg_id, LEG_ALIAS_NAME) values ((select cruise_leg_id from ccd_cruise_legs where leg_name = 'OES0506'), 'OS-05-06');</v>
      </c>
    </row>
    <row r="42" spans="1:3" s="5" customFormat="1" x14ac:dyDescent="0.25">
      <c r="A42" s="5" t="s">
        <v>44</v>
      </c>
      <c r="B42" s="5" t="s">
        <v>46</v>
      </c>
      <c r="C42" s="5" t="str">
        <f t="shared" si="0"/>
        <v>insert into ccd_leg_aliases (cruise_leg_id, LEG_ALIAS_NAME) values ((select cruise_leg_id from ccd_cruise_legs where leg_name = 'OES0506'), 'OS0506');</v>
      </c>
    </row>
    <row r="43" spans="1:3" s="5" customFormat="1" x14ac:dyDescent="0.25">
      <c r="A43" s="5" t="s">
        <v>47</v>
      </c>
      <c r="B43" s="5" t="s">
        <v>47</v>
      </c>
      <c r="C43" s="5" t="str">
        <f t="shared" si="0"/>
        <v>insert into ccd_leg_aliases (cruise_leg_id, LEG_ALIAS_NAME) values ((select cruise_leg_id from ccd_cruise_legs where leg_name = 'OES0509'), 'OES0509');</v>
      </c>
    </row>
    <row r="44" spans="1:3" s="5" customFormat="1" x14ac:dyDescent="0.25">
      <c r="A44" s="5" t="s">
        <v>47</v>
      </c>
      <c r="B44" s="5" t="s">
        <v>48</v>
      </c>
      <c r="C44" s="5" t="str">
        <f t="shared" si="0"/>
        <v>insert into ccd_leg_aliases (cruise_leg_id, LEG_ALIAS_NAME) values ((select cruise_leg_id from ccd_cruise_legs where leg_name = 'OES0509'), 'OS-05-09');</v>
      </c>
    </row>
    <row r="45" spans="1:3" s="5" customFormat="1" x14ac:dyDescent="0.25">
      <c r="A45" s="5" t="s">
        <v>47</v>
      </c>
      <c r="B45" s="5" t="s">
        <v>49</v>
      </c>
      <c r="C45" s="5" t="str">
        <f t="shared" si="0"/>
        <v>insert into ccd_leg_aliases (cruise_leg_id, LEG_ALIAS_NAME) values ((select cruise_leg_id from ccd_cruise_legs where leg_name = 'OES0509'), 'OS0509');</v>
      </c>
    </row>
    <row r="46" spans="1:3" s="5" customFormat="1" x14ac:dyDescent="0.25">
      <c r="A46" s="5" t="s">
        <v>50</v>
      </c>
      <c r="B46" s="5" t="s">
        <v>50</v>
      </c>
      <c r="C46" s="5" t="str">
        <f t="shared" si="0"/>
        <v>insert into ccd_leg_aliases (cruise_leg_id, LEG_ALIAS_NAME) values ((select cruise_leg_id from ccd_cruise_legs where leg_name = 'OES0512'), 'OES0512');</v>
      </c>
    </row>
    <row r="47" spans="1:3" s="5" customFormat="1" x14ac:dyDescent="0.25">
      <c r="A47" s="5" t="s">
        <v>50</v>
      </c>
      <c r="B47" s="5" t="s">
        <v>51</v>
      </c>
      <c r="C47" s="5" t="str">
        <f t="shared" si="0"/>
        <v>insert into ccd_leg_aliases (cruise_leg_id, LEG_ALIAS_NAME) values ((select cruise_leg_id from ccd_cruise_legs where leg_name = 'OES0512'), 'OS-05-12');</v>
      </c>
    </row>
    <row r="48" spans="1:3" s="5" customFormat="1" x14ac:dyDescent="0.25">
      <c r="A48" s="5" t="s">
        <v>50</v>
      </c>
      <c r="B48" s="5" t="s">
        <v>52</v>
      </c>
      <c r="C48" s="5" t="str">
        <f t="shared" si="0"/>
        <v>insert into ccd_leg_aliases (cruise_leg_id, LEG_ALIAS_NAME) values ((select cruise_leg_id from ccd_cruise_legs where leg_name = 'OES0512'), 'OS0512');</v>
      </c>
    </row>
    <row r="49" spans="1:3" s="5" customFormat="1" x14ac:dyDescent="0.25">
      <c r="A49" s="5" t="s">
        <v>53</v>
      </c>
      <c r="B49" s="5" t="s">
        <v>53</v>
      </c>
      <c r="C49" s="5" t="str">
        <f t="shared" si="0"/>
        <v>insert into ccd_leg_aliases (cruise_leg_id, LEG_ALIAS_NAME) values ((select cruise_leg_id from ccd_cruise_legs where leg_name = 'OES0604'), 'OES0604');</v>
      </c>
    </row>
    <row r="50" spans="1:3" s="5" customFormat="1" x14ac:dyDescent="0.25">
      <c r="A50" s="5" t="s">
        <v>53</v>
      </c>
      <c r="B50" s="5" t="s">
        <v>54</v>
      </c>
      <c r="C50" s="5" t="str">
        <f t="shared" si="0"/>
        <v>insert into ccd_leg_aliases (cruise_leg_id, LEG_ALIAS_NAME) values ((select cruise_leg_id from ccd_cruise_legs where leg_name = 'OES0604'), 'OS-06-04');</v>
      </c>
    </row>
    <row r="51" spans="1:3" s="5" customFormat="1" x14ac:dyDescent="0.25">
      <c r="A51" s="5" t="s">
        <v>53</v>
      </c>
      <c r="B51" s="5" t="s">
        <v>55</v>
      </c>
      <c r="C51" s="5" t="str">
        <f t="shared" si="0"/>
        <v>insert into ccd_leg_aliases (cruise_leg_id, LEG_ALIAS_NAME) values ((select cruise_leg_id from ccd_cruise_legs where leg_name = 'OES0604'), 'OS0604');</v>
      </c>
    </row>
    <row r="52" spans="1:3" s="5" customFormat="1" x14ac:dyDescent="0.25">
      <c r="A52" s="5" t="s">
        <v>56</v>
      </c>
      <c r="B52" s="5" t="s">
        <v>56</v>
      </c>
      <c r="C52" s="5" t="str">
        <f t="shared" si="0"/>
        <v>insert into ccd_leg_aliases (cruise_leg_id, LEG_ALIAS_NAME) values ((select cruise_leg_id from ccd_cruise_legs where leg_name = 'OES0606'), 'OES0606');</v>
      </c>
    </row>
    <row r="53" spans="1:3" s="5" customFormat="1" x14ac:dyDescent="0.25">
      <c r="A53" s="5" t="s">
        <v>56</v>
      </c>
      <c r="B53" s="5" t="s">
        <v>57</v>
      </c>
      <c r="C53" s="5" t="str">
        <f t="shared" si="0"/>
        <v>insert into ccd_leg_aliases (cruise_leg_id, LEG_ALIAS_NAME) values ((select cruise_leg_id from ccd_cruise_legs where leg_name = 'OES0606'), 'OS-06-06');</v>
      </c>
    </row>
    <row r="54" spans="1:3" s="5" customFormat="1" x14ac:dyDescent="0.25">
      <c r="A54" s="5" t="s">
        <v>56</v>
      </c>
      <c r="B54" s="5" t="s">
        <v>58</v>
      </c>
      <c r="C54" s="5" t="str">
        <f t="shared" si="0"/>
        <v>insert into ccd_leg_aliases (cruise_leg_id, LEG_ALIAS_NAME) values ((select cruise_leg_id from ccd_cruise_legs where leg_name = 'OES0606'), 'OS0606');</v>
      </c>
    </row>
    <row r="55" spans="1:3" s="5" customFormat="1" x14ac:dyDescent="0.25">
      <c r="A55" s="5" t="s">
        <v>59</v>
      </c>
      <c r="B55" s="5" t="s">
        <v>59</v>
      </c>
      <c r="C55" s="5" t="str">
        <f t="shared" si="0"/>
        <v>insert into ccd_leg_aliases (cruise_leg_id, LEG_ALIAS_NAME) values ((select cruise_leg_id from ccd_cruise_legs where leg_name = 'OES0607'), 'OES0607');</v>
      </c>
    </row>
    <row r="56" spans="1:3" s="5" customFormat="1" x14ac:dyDescent="0.25">
      <c r="A56" s="5" t="s">
        <v>59</v>
      </c>
      <c r="B56" s="5" t="s">
        <v>60</v>
      </c>
      <c r="C56" s="5" t="str">
        <f t="shared" si="0"/>
        <v>insert into ccd_leg_aliases (cruise_leg_id, LEG_ALIAS_NAME) values ((select cruise_leg_id from ccd_cruise_legs where leg_name = 'OES0607'), 'OS-06-07');</v>
      </c>
    </row>
    <row r="57" spans="1:3" s="5" customFormat="1" x14ac:dyDescent="0.25">
      <c r="A57" s="5" t="s">
        <v>59</v>
      </c>
      <c r="B57" s="5" t="s">
        <v>61</v>
      </c>
      <c r="C57" s="5" t="str">
        <f t="shared" si="0"/>
        <v>insert into ccd_leg_aliases (cruise_leg_id, LEG_ALIAS_NAME) values ((select cruise_leg_id from ccd_cruise_legs where leg_name = 'OES0607'), 'OS0607');</v>
      </c>
    </row>
    <row r="58" spans="1:3" s="5" customFormat="1" x14ac:dyDescent="0.25">
      <c r="A58" s="5" t="s">
        <v>62</v>
      </c>
      <c r="B58" s="5" t="s">
        <v>62</v>
      </c>
      <c r="C58" s="5" t="str">
        <f t="shared" si="0"/>
        <v>insert into ccd_leg_aliases (cruise_leg_id, LEG_ALIAS_NAME) values ((select cruise_leg_id from ccd_cruise_legs where leg_name = 'OES0608'), 'OES0608');</v>
      </c>
    </row>
    <row r="59" spans="1:3" s="5" customFormat="1" x14ac:dyDescent="0.25">
      <c r="A59" s="5" t="s">
        <v>62</v>
      </c>
      <c r="B59" s="5" t="s">
        <v>63</v>
      </c>
      <c r="C59" s="5" t="str">
        <f t="shared" si="0"/>
        <v>insert into ccd_leg_aliases (cruise_leg_id, LEG_ALIAS_NAME) values ((select cruise_leg_id from ccd_cruise_legs where leg_name = 'OES0608'), 'OS-06-08');</v>
      </c>
    </row>
    <row r="60" spans="1:3" s="5" customFormat="1" x14ac:dyDescent="0.25">
      <c r="A60" s="5" t="s">
        <v>62</v>
      </c>
      <c r="B60" s="5" t="s">
        <v>64</v>
      </c>
      <c r="C60" s="5" t="str">
        <f t="shared" si="0"/>
        <v>insert into ccd_leg_aliases (cruise_leg_id, LEG_ALIAS_NAME) values ((select cruise_leg_id from ccd_cruise_legs where leg_name = 'OES0608'), 'OS0608');</v>
      </c>
    </row>
    <row r="61" spans="1:3" s="5" customFormat="1" x14ac:dyDescent="0.25">
      <c r="A61" s="5" t="s">
        <v>65</v>
      </c>
      <c r="B61" s="5" t="s">
        <v>65</v>
      </c>
      <c r="C61" s="5" t="str">
        <f t="shared" si="0"/>
        <v>insert into ccd_leg_aliases (cruise_leg_id, LEG_ALIAS_NAME) values ((select cruise_leg_id from ccd_cruise_legs where leg_name = 'OES0706'), 'OES0706');</v>
      </c>
    </row>
    <row r="62" spans="1:3" s="5" customFormat="1" x14ac:dyDescent="0.25">
      <c r="A62" s="5" t="s">
        <v>65</v>
      </c>
      <c r="B62" s="5" t="s">
        <v>66</v>
      </c>
      <c r="C62" s="5" t="str">
        <f t="shared" si="0"/>
        <v>insert into ccd_leg_aliases (cruise_leg_id, LEG_ALIAS_NAME) values ((select cruise_leg_id from ccd_cruise_legs where leg_name = 'OES0706'), 'OS-07-06');</v>
      </c>
    </row>
    <row r="63" spans="1:3" s="5" customFormat="1" x14ac:dyDescent="0.25">
      <c r="A63" s="5" t="s">
        <v>65</v>
      </c>
      <c r="B63" s="5" t="s">
        <v>67</v>
      </c>
      <c r="C63" s="5" t="str">
        <f t="shared" si="0"/>
        <v>insert into ccd_leg_aliases (cruise_leg_id, LEG_ALIAS_NAME) values ((select cruise_leg_id from ccd_cruise_legs where leg_name = 'OES0706'), 'OS0706');</v>
      </c>
    </row>
    <row r="64" spans="1:3" s="5" customFormat="1" x14ac:dyDescent="0.25">
      <c r="A64" s="5" t="s">
        <v>69</v>
      </c>
      <c r="B64" s="5" t="s">
        <v>69</v>
      </c>
      <c r="C64" s="5" t="str">
        <f t="shared" si="0"/>
        <v>insert into ccd_leg_aliases (cruise_leg_id, LEG_ALIAS_NAME) values ((select cruise_leg_id from ccd_cruise_legs where leg_name = 'OES0908_LEGI'), 'OES0908_LEGI');</v>
      </c>
    </row>
    <row r="65" spans="1:3" s="5" customFormat="1" x14ac:dyDescent="0.25">
      <c r="A65" s="5" t="s">
        <v>70</v>
      </c>
      <c r="B65" s="5" t="s">
        <v>70</v>
      </c>
      <c r="C65" s="5" t="str">
        <f t="shared" si="0"/>
        <v>insert into ccd_leg_aliases (cruise_leg_id, LEG_ALIAS_NAME) values ((select cruise_leg_id from ccd_cruise_legs where leg_name = 'OES0908_LEGII'), 'OES0908_LEGII');</v>
      </c>
    </row>
    <row r="66" spans="1:3" s="5" customFormat="1" x14ac:dyDescent="0.25">
      <c r="A66" s="5" t="s">
        <v>75</v>
      </c>
      <c r="B66" s="5" t="s">
        <v>73</v>
      </c>
      <c r="C66" s="5" t="str">
        <f t="shared" ref="C66:C152" si="1">CONCATENATE("insert into ccd_leg_aliases (cruise_leg_id, LEG_ALIAS_NAME) values ((select cruise_leg_id from ccd_cruise_legs where leg_name = '", A66, "'), '", B66, "');")</f>
        <v>insert into ccd_leg_aliases (cruise_leg_id, LEG_ALIAS_NAME) values ((select cruise_leg_id from ccd_cruise_legs where leg_name = 'SE-15-01'), 'SE1501');</v>
      </c>
    </row>
    <row r="67" spans="1:3" s="5" customFormat="1" x14ac:dyDescent="0.25">
      <c r="A67" s="5" t="s">
        <v>75</v>
      </c>
      <c r="B67" s="5" t="s">
        <v>74</v>
      </c>
      <c r="C67" s="5" t="str">
        <f t="shared" si="1"/>
        <v>insert into ccd_leg_aliases (cruise_leg_id, LEG_ALIAS_NAME) values ((select cruise_leg_id from ccd_cruise_legs where leg_name = 'SE-15-01'), 'SE15-01');</v>
      </c>
    </row>
    <row r="68" spans="1:3" s="5" customFormat="1" x14ac:dyDescent="0.25">
      <c r="A68" s="5" t="s">
        <v>75</v>
      </c>
      <c r="B68" s="5" t="s">
        <v>75</v>
      </c>
      <c r="C68" s="5" t="str">
        <f t="shared" si="1"/>
        <v>insert into ccd_leg_aliases (cruise_leg_id, LEG_ALIAS_NAME) values ((select cruise_leg_id from ccd_cruise_legs where leg_name = 'SE-15-01'), 'SE-15-01');</v>
      </c>
    </row>
    <row r="69" spans="1:3" s="5" customFormat="1" x14ac:dyDescent="0.25">
      <c r="A69" s="5" t="s">
        <v>75</v>
      </c>
      <c r="B69" s="5" t="s">
        <v>76</v>
      </c>
      <c r="C69" s="5" t="str">
        <f t="shared" si="1"/>
        <v>insert into ccd_leg_aliases (cruise_leg_id, LEG_ALIAS_NAME) values ((select cruise_leg_id from ccd_cruise_legs where leg_name = 'SE-15-01'), '15_01');</v>
      </c>
    </row>
    <row r="70" spans="1:3" s="5" customFormat="1" x14ac:dyDescent="0.25">
      <c r="A70" s="5" t="s">
        <v>77</v>
      </c>
      <c r="B70" s="5" t="s">
        <v>77</v>
      </c>
      <c r="C70" s="5" t="str">
        <f t="shared" si="1"/>
        <v>insert into ccd_leg_aliases (cruise_leg_id, LEG_ALIAS_NAME) values ((select cruise_leg_id from ccd_cruise_legs where leg_name = 'TC0005'), 'TC0005');</v>
      </c>
    </row>
    <row r="71" spans="1:3" s="5" customFormat="1" x14ac:dyDescent="0.25">
      <c r="A71" s="5" t="s">
        <v>77</v>
      </c>
      <c r="B71" s="5" t="s">
        <v>78</v>
      </c>
      <c r="C71" s="5" t="str">
        <f t="shared" si="1"/>
        <v>insert into ccd_leg_aliases (cruise_leg_id, LEG_ALIAS_NAME) values ((select cruise_leg_id from ccd_cruise_legs where leg_name = 'TC0005'), 'TC_00_05');</v>
      </c>
    </row>
    <row r="72" spans="1:3" s="5" customFormat="1" x14ac:dyDescent="0.25">
      <c r="A72" s="5" t="s">
        <v>80</v>
      </c>
      <c r="B72" s="5" t="s">
        <v>80</v>
      </c>
      <c r="C72" s="5" t="str">
        <f t="shared" si="1"/>
        <v>insert into ccd_leg_aliases (cruise_leg_id, LEG_ALIAS_NAME) values ((select cruise_leg_id from ccd_cruise_legs where leg_name = 'TC0009'), 'TC0009');</v>
      </c>
    </row>
    <row r="73" spans="1:3" s="5" customFormat="1" x14ac:dyDescent="0.25">
      <c r="A73" s="5" t="s">
        <v>80</v>
      </c>
      <c r="B73" s="5" t="s">
        <v>81</v>
      </c>
      <c r="C73" s="5" t="str">
        <f t="shared" si="1"/>
        <v>insert into ccd_leg_aliases (cruise_leg_id, LEG_ALIAS_NAME) values ((select cruise_leg_id from ccd_cruise_legs where leg_name = 'TC0009'), 'TC-00-09');</v>
      </c>
    </row>
    <row r="74" spans="1:3" s="5" customFormat="1" x14ac:dyDescent="0.25">
      <c r="A74" s="5" t="s">
        <v>82</v>
      </c>
      <c r="B74" s="5" t="s">
        <v>82</v>
      </c>
      <c r="C74" s="5" t="str">
        <f t="shared" si="1"/>
        <v>insert into ccd_leg_aliases (cruise_leg_id, LEG_ALIAS_NAME) values ((select cruise_leg_id from ccd_cruise_legs where leg_name = 'TC0011'), 'TC0011');</v>
      </c>
    </row>
    <row r="75" spans="1:3" s="5" customFormat="1" x14ac:dyDescent="0.25">
      <c r="A75" s="5" t="s">
        <v>82</v>
      </c>
      <c r="B75" s="5" t="s">
        <v>83</v>
      </c>
      <c r="C75" s="5" t="str">
        <f t="shared" si="1"/>
        <v>insert into ccd_leg_aliases (cruise_leg_id, LEG_ALIAS_NAME) values ((select cruise_leg_id from ccd_cruise_legs where leg_name = 'TC0011'), 'TC-00-11');</v>
      </c>
    </row>
    <row r="76" spans="1:3" s="5" customFormat="1" x14ac:dyDescent="0.25">
      <c r="A76" s="5" t="s">
        <v>84</v>
      </c>
      <c r="B76" s="5" t="s">
        <v>84</v>
      </c>
      <c r="C76" s="5" t="str">
        <f t="shared" si="1"/>
        <v>insert into ccd_leg_aliases (cruise_leg_id, LEG_ALIAS_NAME) values ((select cruise_leg_id from ccd_cruise_legs where leg_name = 'TC0012'), 'TC0012');</v>
      </c>
    </row>
    <row r="77" spans="1:3" s="5" customFormat="1" x14ac:dyDescent="0.25">
      <c r="A77" s="5" t="s">
        <v>84</v>
      </c>
      <c r="B77" s="5" t="s">
        <v>85</v>
      </c>
      <c r="C77" s="5" t="str">
        <f t="shared" si="1"/>
        <v>insert into ccd_leg_aliases (cruise_leg_id, LEG_ALIAS_NAME) values ((select cruise_leg_id from ccd_cruise_legs where leg_name = 'TC0012'), 'TC-00-12');</v>
      </c>
    </row>
    <row r="78" spans="1:3" s="5" customFormat="1" x14ac:dyDescent="0.25">
      <c r="A78" s="5" t="s">
        <v>86</v>
      </c>
      <c r="B78" s="5" t="s">
        <v>86</v>
      </c>
      <c r="C78" s="5" t="str">
        <f t="shared" si="1"/>
        <v>insert into ccd_leg_aliases (cruise_leg_id, LEG_ALIAS_NAME) values ((select cruise_leg_id from ccd_cruise_legs where leg_name = 'TC0108'), 'TC0108');</v>
      </c>
    </row>
    <row r="79" spans="1:3" s="5" customFormat="1" x14ac:dyDescent="0.25">
      <c r="A79" s="5" t="s">
        <v>86</v>
      </c>
      <c r="B79" s="5" t="s">
        <v>87</v>
      </c>
      <c r="C79" s="5" t="str">
        <f t="shared" si="1"/>
        <v>insert into ccd_leg_aliases (cruise_leg_id, LEG_ALIAS_NAME) values ((select cruise_leg_id from ccd_cruise_legs where leg_name = 'TC0108'), 'TC-01-08');</v>
      </c>
    </row>
    <row r="80" spans="1:3" s="5" customFormat="1" x14ac:dyDescent="0.25">
      <c r="A80" s="5" t="s">
        <v>318</v>
      </c>
      <c r="B80" s="5" t="s">
        <v>318</v>
      </c>
      <c r="C80" s="5" t="str">
        <f t="shared" si="1"/>
        <v>insert into ccd_leg_aliases (cruise_leg_id, LEG_ALIAS_NAME) values ((select cruise_leg_id from ccd_cruise_legs where leg_name = 'TC0109_LEGI'), 'TC0109_LEGI');</v>
      </c>
    </row>
    <row r="81" spans="1:3" s="5" customFormat="1" x14ac:dyDescent="0.25">
      <c r="A81" s="5" t="s">
        <v>319</v>
      </c>
      <c r="B81" s="5" t="s">
        <v>319</v>
      </c>
      <c r="C81" s="5" t="str">
        <f t="shared" si="1"/>
        <v>insert into ccd_leg_aliases (cruise_leg_id, LEG_ALIAS_NAME) values ((select cruise_leg_id from ccd_cruise_legs where leg_name = 'TC0109_LEGII'), 'TC0109_LEGII');</v>
      </c>
    </row>
    <row r="82" spans="1:3" s="5" customFormat="1" x14ac:dyDescent="0.25">
      <c r="A82" s="5" t="s">
        <v>90</v>
      </c>
      <c r="B82" s="5" t="s">
        <v>90</v>
      </c>
      <c r="C82" s="5" t="str">
        <f t="shared" si="1"/>
        <v>insert into ccd_leg_aliases (cruise_leg_id, LEG_ALIAS_NAME) values ((select cruise_leg_id from ccd_cruise_legs where leg_name = 'TC0110'), 'TC0110');</v>
      </c>
    </row>
    <row r="83" spans="1:3" s="5" customFormat="1" x14ac:dyDescent="0.25">
      <c r="A83" s="5" t="s">
        <v>90</v>
      </c>
      <c r="B83" s="5" t="s">
        <v>91</v>
      </c>
      <c r="C83" s="5" t="str">
        <f t="shared" si="1"/>
        <v>insert into ccd_leg_aliases (cruise_leg_id, LEG_ALIAS_NAME) values ((select cruise_leg_id from ccd_cruise_legs where leg_name = 'TC0110'), 'TC-01-10');</v>
      </c>
    </row>
    <row r="84" spans="1:3" s="5" customFormat="1" x14ac:dyDescent="0.25">
      <c r="A84" s="5" t="s">
        <v>92</v>
      </c>
      <c r="B84" s="5" t="s">
        <v>92</v>
      </c>
      <c r="C84" s="5" t="str">
        <f t="shared" si="1"/>
        <v>insert into ccd_leg_aliases (cruise_leg_id, LEG_ALIAS_NAME) values ((select cruise_leg_id from ccd_cruise_legs where leg_name = 'TC0111'), 'TC0111');</v>
      </c>
    </row>
    <row r="85" spans="1:3" s="5" customFormat="1" x14ac:dyDescent="0.25">
      <c r="A85" s="5" t="s">
        <v>92</v>
      </c>
      <c r="B85" s="5" t="s">
        <v>93</v>
      </c>
      <c r="C85" s="5" t="str">
        <f t="shared" si="1"/>
        <v>insert into ccd_leg_aliases (cruise_leg_id, LEG_ALIAS_NAME) values ((select cruise_leg_id from ccd_cruise_legs where leg_name = 'TC0111'), 'TC-01-11');</v>
      </c>
    </row>
    <row r="86" spans="1:3" s="5" customFormat="1" x14ac:dyDescent="0.25">
      <c r="A86" s="5" t="s">
        <v>336</v>
      </c>
      <c r="B86" s="5" t="s">
        <v>336</v>
      </c>
      <c r="C86" s="5" t="str">
        <f t="shared" si="1"/>
        <v>insert into ccd_leg_aliases (cruise_leg_id, LEG_ALIAS_NAME) values ((select cruise_leg_id from ccd_cruise_legs where leg_name = 'TC0201_LEGI'), 'TC0201_LEGI');</v>
      </c>
    </row>
    <row r="87" spans="1:3" s="5" customFormat="1" x14ac:dyDescent="0.25">
      <c r="A87" s="5" t="s">
        <v>95</v>
      </c>
      <c r="B87" s="5" t="s">
        <v>95</v>
      </c>
      <c r="C87" s="5" t="str">
        <f t="shared" si="1"/>
        <v>insert into ccd_leg_aliases (cruise_leg_id, LEG_ALIAS_NAME) values ((select cruise_leg_id from ccd_cruise_legs where leg_name = 'TC0201_LEGII'), 'TC0201_LEGII');</v>
      </c>
    </row>
    <row r="88" spans="1:3" s="5" customFormat="1" x14ac:dyDescent="0.25">
      <c r="A88" s="5" t="s">
        <v>96</v>
      </c>
      <c r="B88" s="5" t="s">
        <v>96</v>
      </c>
      <c r="C88" s="5" t="str">
        <f t="shared" si="1"/>
        <v>insert into ccd_leg_aliases (cruise_leg_id, LEG_ALIAS_NAME) values ((select cruise_leg_id from ccd_cruise_legs where leg_name = 'TC0207'), 'TC0207');</v>
      </c>
    </row>
    <row r="89" spans="1:3" s="5" customFormat="1" x14ac:dyDescent="0.25">
      <c r="A89" s="5" t="s">
        <v>96</v>
      </c>
      <c r="B89" s="5" t="s">
        <v>97</v>
      </c>
      <c r="C89" s="5" t="str">
        <f t="shared" si="1"/>
        <v>insert into ccd_leg_aliases (cruise_leg_id, LEG_ALIAS_NAME) values ((select cruise_leg_id from ccd_cruise_legs where leg_name = 'TC0207'), 'TC-02-07');</v>
      </c>
    </row>
    <row r="90" spans="1:3" s="5" customFormat="1" x14ac:dyDescent="0.25">
      <c r="A90" s="5" t="s">
        <v>98</v>
      </c>
      <c r="B90" s="5" t="s">
        <v>98</v>
      </c>
      <c r="C90" s="5" t="str">
        <f t="shared" si="1"/>
        <v>insert into ccd_leg_aliases (cruise_leg_id, LEG_ALIAS_NAME) values ((select cruise_leg_id from ccd_cruise_legs where leg_name = 'TC9905'), 'TC9905');</v>
      </c>
    </row>
    <row r="91" spans="1:3" s="5" customFormat="1" x14ac:dyDescent="0.25">
      <c r="A91" s="5" t="s">
        <v>98</v>
      </c>
      <c r="B91" s="5" t="s">
        <v>99</v>
      </c>
      <c r="C91" s="5" t="str">
        <f t="shared" si="1"/>
        <v>insert into ccd_leg_aliases (cruise_leg_id, LEG_ALIAS_NAME) values ((select cruise_leg_id from ccd_cruise_legs where leg_name = 'TC9905'), '99-05');</v>
      </c>
    </row>
    <row r="92" spans="1:3" s="5" customFormat="1" x14ac:dyDescent="0.25">
      <c r="A92" s="5" t="s">
        <v>100</v>
      </c>
      <c r="B92" s="5" t="s">
        <v>100</v>
      </c>
      <c r="C92" s="5" t="str">
        <f t="shared" si="1"/>
        <v>insert into ccd_leg_aliases (cruise_leg_id, LEG_ALIAS_NAME) values ((select cruise_leg_id from ccd_cruise_legs where leg_name = 'TC9906'), 'TC9906');</v>
      </c>
    </row>
    <row r="93" spans="1:3" s="5" customFormat="1" x14ac:dyDescent="0.25">
      <c r="A93" s="5" t="s">
        <v>100</v>
      </c>
      <c r="B93" s="5" t="s">
        <v>101</v>
      </c>
      <c r="C93" s="5" t="str">
        <f t="shared" si="1"/>
        <v>insert into ccd_leg_aliases (cruise_leg_id, LEG_ALIAS_NAME) values ((select cruise_leg_id from ccd_cruise_legs where leg_name = 'TC9906'), '99-06');</v>
      </c>
    </row>
    <row r="94" spans="1:3" s="5" customFormat="1" x14ac:dyDescent="0.25">
      <c r="A94" s="5" t="s">
        <v>102</v>
      </c>
      <c r="B94" s="5" t="s">
        <v>102</v>
      </c>
      <c r="C94" s="5" t="str">
        <f t="shared" si="1"/>
        <v>insert into ccd_leg_aliases (cruise_leg_id, LEG_ALIAS_NAME) values ((select cruise_leg_id from ccd_cruise_legs where leg_name = 'TC9908'), 'TC9908');</v>
      </c>
    </row>
    <row r="95" spans="1:3" s="5" customFormat="1" x14ac:dyDescent="0.25">
      <c r="A95" s="5" t="s">
        <v>102</v>
      </c>
      <c r="B95" s="5" t="s">
        <v>103</v>
      </c>
      <c r="C95" s="5" t="str">
        <f t="shared" si="1"/>
        <v>insert into ccd_leg_aliases (cruise_leg_id, LEG_ALIAS_NAME) values ((select cruise_leg_id from ccd_cruise_legs where leg_name = 'TC9908'), 'TC99-08');</v>
      </c>
    </row>
    <row r="96" spans="1:3" s="5" customFormat="1" x14ac:dyDescent="0.25">
      <c r="A96" s="5" t="s">
        <v>302</v>
      </c>
      <c r="B96" s="5" t="s">
        <v>302</v>
      </c>
      <c r="C96" s="5" t="str">
        <f t="shared" si="1"/>
        <v>insert into ccd_leg_aliases (cruise_leg_id, LEG_ALIAS_NAME) values ((select cruise_leg_id from ccd_cruise_legs where leg_name = 'TC9909_LEGI'), 'TC9909_LEGI');</v>
      </c>
    </row>
    <row r="97" spans="1:3" s="5" customFormat="1" x14ac:dyDescent="0.25">
      <c r="A97" s="5" t="s">
        <v>303</v>
      </c>
      <c r="B97" s="5" t="s">
        <v>303</v>
      </c>
      <c r="C97" s="5" t="str">
        <f t="shared" si="1"/>
        <v>insert into ccd_leg_aliases (cruise_leg_id, LEG_ALIAS_NAME) values ((select cruise_leg_id from ccd_cruise_legs where leg_name = 'TC9909_LEGII'), 'TC9909_LEGII');</v>
      </c>
    </row>
    <row r="98" spans="1:3" s="5" customFormat="1" x14ac:dyDescent="0.25">
      <c r="A98" s="5" t="s">
        <v>105</v>
      </c>
      <c r="B98" s="5" t="s">
        <v>105</v>
      </c>
      <c r="C98" s="5" t="str">
        <f t="shared" si="1"/>
        <v>insert into ccd_leg_aliases (cruise_leg_id, LEG_ALIAS_NAME) values ((select cruise_leg_id from ccd_cruise_legs where leg_name = 'TC9910'), 'TC9910');</v>
      </c>
    </row>
    <row r="99" spans="1:3" s="5" customFormat="1" x14ac:dyDescent="0.25">
      <c r="A99" s="5" t="s">
        <v>105</v>
      </c>
      <c r="B99" s="5" t="s">
        <v>106</v>
      </c>
      <c r="C99" s="5" t="str">
        <f t="shared" si="1"/>
        <v>insert into ccd_leg_aliases (cruise_leg_id, LEG_ALIAS_NAME) values ((select cruise_leg_id from ccd_cruise_legs where leg_name = 'TC9910'), 'TC-99-10');</v>
      </c>
    </row>
    <row r="100" spans="1:3" s="5" customFormat="1" x14ac:dyDescent="0.25">
      <c r="A100" s="5" t="s">
        <v>143</v>
      </c>
      <c r="B100" s="5" t="s">
        <v>143</v>
      </c>
      <c r="C100" s="5" t="str">
        <f t="shared" si="1"/>
        <v>insert into ccd_leg_aliases (cruise_leg_id, LEG_ALIAS_NAME) values ((select cruise_leg_id from ccd_cruise_legs where leg_name = 'SE-17-07'), 'SE-17-07');</v>
      </c>
    </row>
    <row r="101" spans="1:3" s="5" customFormat="1" x14ac:dyDescent="0.25">
      <c r="A101" s="5" t="s">
        <v>143</v>
      </c>
      <c r="B101" s="5" t="s">
        <v>144</v>
      </c>
      <c r="C101" s="5" t="str">
        <f t="shared" si="1"/>
        <v>insert into ccd_leg_aliases (cruise_leg_id, LEG_ALIAS_NAME) values ((select cruise_leg_id from ccd_cruise_legs where leg_name = 'SE-17-07'), 'SE1707');</v>
      </c>
    </row>
    <row r="102" spans="1:3" s="5" customFormat="1" x14ac:dyDescent="0.25">
      <c r="A102" s="5" t="s">
        <v>143</v>
      </c>
      <c r="B102" s="5" t="s">
        <v>191</v>
      </c>
      <c r="C102" s="5" t="str">
        <f t="shared" si="1"/>
        <v>insert into ccd_leg_aliases (cruise_leg_id, LEG_ALIAS_NAME) values ((select cruise_leg_id from ccd_cruise_legs where leg_name = 'SE-17-07'), 'SE17-07');</v>
      </c>
    </row>
    <row r="103" spans="1:3" s="5" customFormat="1" x14ac:dyDescent="0.25">
      <c r="A103" s="5" t="s">
        <v>151</v>
      </c>
      <c r="B103" s="5" t="s">
        <v>151</v>
      </c>
      <c r="C103" s="5" t="str">
        <f t="shared" si="1"/>
        <v>insert into ccd_leg_aliases (cruise_leg_id, LEG_ALIAS_NAME) values ((select cruise_leg_id from ccd_cruise_legs where leg_name = 'SE-18-06'), 'SE-18-06');</v>
      </c>
    </row>
    <row r="104" spans="1:3" s="5" customFormat="1" x14ac:dyDescent="0.25">
      <c r="A104" s="5" t="s">
        <v>151</v>
      </c>
      <c r="B104" s="5" t="s">
        <v>152</v>
      </c>
      <c r="C104" s="5" t="str">
        <f t="shared" si="1"/>
        <v>insert into ccd_leg_aliases (cruise_leg_id, LEG_ALIAS_NAME) values ((select cruise_leg_id from ccd_cruise_legs where leg_name = 'SE-18-06'), 'SE1806');</v>
      </c>
    </row>
    <row r="105" spans="1:3" s="5" customFormat="1" x14ac:dyDescent="0.25">
      <c r="A105" s="5" t="s">
        <v>151</v>
      </c>
      <c r="B105" s="5" t="s">
        <v>192</v>
      </c>
      <c r="C105" s="5" t="str">
        <f t="shared" si="1"/>
        <v>insert into ccd_leg_aliases (cruise_leg_id, LEG_ALIAS_NAME) values ((select cruise_leg_id from ccd_cruise_legs where leg_name = 'SE-18-06'), 'SE18-06');</v>
      </c>
    </row>
    <row r="106" spans="1:3" s="5" customFormat="1" x14ac:dyDescent="0.25">
      <c r="A106" s="5" t="s">
        <v>153</v>
      </c>
      <c r="B106" s="5" t="s">
        <v>153</v>
      </c>
      <c r="C106" s="5" t="str">
        <f t="shared" si="1"/>
        <v>insert into ccd_leg_aliases (cruise_leg_id, LEG_ALIAS_NAME) values ((select cruise_leg_id from ccd_cruise_legs where leg_name = 'SE-17-02'), 'SE-17-02');</v>
      </c>
    </row>
    <row r="107" spans="1:3" s="5" customFormat="1" x14ac:dyDescent="0.25">
      <c r="A107" s="5" t="s">
        <v>153</v>
      </c>
      <c r="B107" s="5" t="s">
        <v>190</v>
      </c>
      <c r="C107" s="5" t="str">
        <f t="shared" si="1"/>
        <v>insert into ccd_leg_aliases (cruise_leg_id, LEG_ALIAS_NAME) values ((select cruise_leg_id from ccd_cruise_legs where leg_name = 'SE-17-02'), 'SE1702');</v>
      </c>
    </row>
    <row r="108" spans="1:3" s="5" customFormat="1" x14ac:dyDescent="0.25">
      <c r="A108" s="5" t="s">
        <v>153</v>
      </c>
      <c r="B108" s="5" t="s">
        <v>193</v>
      </c>
      <c r="C108" s="5" t="str">
        <f t="shared" si="1"/>
        <v>insert into ccd_leg_aliases (cruise_leg_id, LEG_ALIAS_NAME) values ((select cruise_leg_id from ccd_cruise_legs where leg_name = 'SE-17-02'), 'SE17-02');</v>
      </c>
    </row>
    <row r="109" spans="1:3" s="5" customFormat="1" x14ac:dyDescent="0.25">
      <c r="A109" t="s">
        <v>346</v>
      </c>
      <c r="B109" t="s">
        <v>373</v>
      </c>
      <c r="C109" s="5" t="str">
        <f t="shared" si="1"/>
        <v>insert into ccd_leg_aliases (cruise_leg_id, LEG_ALIAS_NAME) values ((select cruise_leg_id from ccd_cruise_legs where leg_name = 'RL-17-05 Leg 1'), 'RL-17-05_Leg1');</v>
      </c>
    </row>
    <row r="110" spans="1:3" s="5" customFormat="1" x14ac:dyDescent="0.25">
      <c r="A110" t="s">
        <v>347</v>
      </c>
      <c r="B110" t="s">
        <v>374</v>
      </c>
      <c r="C110" s="5" t="str">
        <f t="shared" si="1"/>
        <v>insert into ccd_leg_aliases (cruise_leg_id, LEG_ALIAS_NAME) values ((select cruise_leg_id from ccd_cruise_legs where leg_name = 'RL-17-05 Leg 2'), 'RL-17-05_Leg2');</v>
      </c>
    </row>
    <row r="111" spans="1:3" s="5" customFormat="1" x14ac:dyDescent="0.25">
      <c r="A111" t="s">
        <v>348</v>
      </c>
      <c r="B111" t="s">
        <v>375</v>
      </c>
      <c r="C111" s="5" t="str">
        <f t="shared" si="1"/>
        <v>insert into ccd_leg_aliases (cruise_leg_id, LEG_ALIAS_NAME) values ((select cruise_leg_id from ccd_cruise_legs where leg_name = 'RL-17-05 Leg 3'), 'RL-17-05_Leg3');</v>
      </c>
    </row>
    <row r="112" spans="1:3" s="5" customFormat="1" x14ac:dyDescent="0.25">
      <c r="A112" t="s">
        <v>349</v>
      </c>
      <c r="B112" t="s">
        <v>376</v>
      </c>
      <c r="C112" s="5" t="str">
        <f t="shared" si="1"/>
        <v>insert into ccd_leg_aliases (cruise_leg_id, LEG_ALIAS_NAME) values ((select cruise_leg_id from ccd_cruise_legs where leg_name = 'RL-17-05 Leg 4'), 'RL-17-05_Leg4');</v>
      </c>
    </row>
    <row r="113" spans="1:3" s="5" customFormat="1" x14ac:dyDescent="0.25">
      <c r="A113" t="s">
        <v>350</v>
      </c>
      <c r="B113" t="s">
        <v>377</v>
      </c>
      <c r="C113" s="5" t="str">
        <f t="shared" si="1"/>
        <v>insert into ccd_leg_aliases (cruise_leg_id, LEG_ALIAS_NAME) values ((select cruise_leg_id from ccd_cruise_legs where leg_name = 'RL-17-05 Leg 5'), 'RL-17-05_Leg5');</v>
      </c>
    </row>
    <row r="114" spans="1:3" s="5" customFormat="1" x14ac:dyDescent="0.25">
      <c r="A114" t="s">
        <v>346</v>
      </c>
      <c r="B114" t="s">
        <v>391</v>
      </c>
      <c r="C114" s="5" t="str">
        <f t="shared" si="1"/>
        <v>insert into ccd_leg_aliases (cruise_leg_id, LEG_ALIAS_NAME) values ((select cruise_leg_id from ccd_cruise_legs where leg_name = 'RL-17-05 Leg 1'), 'RL1705_Leg1');</v>
      </c>
    </row>
    <row r="115" spans="1:3" s="5" customFormat="1" x14ac:dyDescent="0.25">
      <c r="A115" t="s">
        <v>347</v>
      </c>
      <c r="B115" t="s">
        <v>392</v>
      </c>
      <c r="C115" s="5" t="str">
        <f t="shared" si="1"/>
        <v>insert into ccd_leg_aliases (cruise_leg_id, LEG_ALIAS_NAME) values ((select cruise_leg_id from ccd_cruise_legs where leg_name = 'RL-17-05 Leg 2'), 'RL1705_Leg2');</v>
      </c>
    </row>
    <row r="116" spans="1:3" s="5" customFormat="1" x14ac:dyDescent="0.25">
      <c r="A116" t="s">
        <v>348</v>
      </c>
      <c r="B116" t="s">
        <v>393</v>
      </c>
      <c r="C116" s="5" t="str">
        <f t="shared" si="1"/>
        <v>insert into ccd_leg_aliases (cruise_leg_id, LEG_ALIAS_NAME) values ((select cruise_leg_id from ccd_cruise_legs where leg_name = 'RL-17-05 Leg 3'), 'RL1705_Leg3');</v>
      </c>
    </row>
    <row r="117" spans="1:3" s="5" customFormat="1" x14ac:dyDescent="0.25">
      <c r="A117" t="s">
        <v>349</v>
      </c>
      <c r="B117" t="s">
        <v>394</v>
      </c>
      <c r="C117" s="5" t="str">
        <f t="shared" si="1"/>
        <v>insert into ccd_leg_aliases (cruise_leg_id, LEG_ALIAS_NAME) values ((select cruise_leg_id from ccd_cruise_legs where leg_name = 'RL-17-05 Leg 4'), 'RL1705_Leg4');</v>
      </c>
    </row>
    <row r="118" spans="1:3" s="5" customFormat="1" x14ac:dyDescent="0.25">
      <c r="A118" t="s">
        <v>350</v>
      </c>
      <c r="B118" t="s">
        <v>395</v>
      </c>
      <c r="C118" s="5" t="str">
        <f t="shared" si="1"/>
        <v>insert into ccd_leg_aliases (cruise_leg_id, LEG_ALIAS_NAME) values ((select cruise_leg_id from ccd_cruise_legs where leg_name = 'RL-17-05 Leg 5'), 'RL1705_Leg5');</v>
      </c>
    </row>
    <row r="119" spans="1:3" s="5" customFormat="1" x14ac:dyDescent="0.25">
      <c r="A119" t="s">
        <v>346</v>
      </c>
      <c r="B119" t="s">
        <v>378</v>
      </c>
      <c r="C119" s="5" t="str">
        <f t="shared" si="1"/>
        <v>insert into ccd_leg_aliases (cruise_leg_id, LEG_ALIAS_NAME) values ((select cruise_leg_id from ccd_cruise_legs where leg_name = 'RL-17-05 Leg 1'), 'RL-17-05_LegI');</v>
      </c>
    </row>
    <row r="120" spans="1:3" s="5" customFormat="1" x14ac:dyDescent="0.25">
      <c r="A120" t="s">
        <v>347</v>
      </c>
      <c r="B120" t="s">
        <v>379</v>
      </c>
      <c r="C120" s="5" t="str">
        <f t="shared" si="1"/>
        <v>insert into ccd_leg_aliases (cruise_leg_id, LEG_ALIAS_NAME) values ((select cruise_leg_id from ccd_cruise_legs where leg_name = 'RL-17-05 Leg 2'), 'RL-17-05_LegII');</v>
      </c>
    </row>
    <row r="121" spans="1:3" s="5" customFormat="1" x14ac:dyDescent="0.25">
      <c r="A121" t="s">
        <v>348</v>
      </c>
      <c r="B121" t="s">
        <v>380</v>
      </c>
      <c r="C121" s="5" t="str">
        <f t="shared" si="1"/>
        <v>insert into ccd_leg_aliases (cruise_leg_id, LEG_ALIAS_NAME) values ((select cruise_leg_id from ccd_cruise_legs where leg_name = 'RL-17-05 Leg 3'), 'RL-17-05_LegIII');</v>
      </c>
    </row>
    <row r="122" spans="1:3" s="5" customFormat="1" x14ac:dyDescent="0.25">
      <c r="A122" t="s">
        <v>349</v>
      </c>
      <c r="B122" t="s">
        <v>381</v>
      </c>
      <c r="C122" s="5" t="str">
        <f t="shared" si="1"/>
        <v>insert into ccd_leg_aliases (cruise_leg_id, LEG_ALIAS_NAME) values ((select cruise_leg_id from ccd_cruise_legs where leg_name = 'RL-17-05 Leg 4'), 'RL-17-05_LegIV');</v>
      </c>
    </row>
    <row r="123" spans="1:3" s="5" customFormat="1" x14ac:dyDescent="0.25">
      <c r="A123" t="s">
        <v>350</v>
      </c>
      <c r="B123" t="s">
        <v>382</v>
      </c>
      <c r="C123" s="5" t="str">
        <f t="shared" si="1"/>
        <v>insert into ccd_leg_aliases (cruise_leg_id, LEG_ALIAS_NAME) values ((select cruise_leg_id from ccd_cruise_legs where leg_name = 'RL-17-05 Leg 5'), 'RL-17-05_LegV');</v>
      </c>
    </row>
    <row r="124" spans="1:3" s="5" customFormat="1" x14ac:dyDescent="0.25">
      <c r="A124" t="s">
        <v>351</v>
      </c>
      <c r="B124" t="s">
        <v>383</v>
      </c>
      <c r="C124" s="5" t="str">
        <f t="shared" si="1"/>
        <v>insert into ccd_leg_aliases (cruise_leg_id, LEG_ALIAS_NAME) values ((select cruise_leg_id from ccd_cruise_legs where leg_name = 'SE-17-06 Leg 1'), 'SE-17-06_Leg1');</v>
      </c>
    </row>
    <row r="125" spans="1:3" s="5" customFormat="1" x14ac:dyDescent="0.25">
      <c r="A125" t="s">
        <v>352</v>
      </c>
      <c r="B125" t="s">
        <v>384</v>
      </c>
      <c r="C125" s="5" t="str">
        <f t="shared" si="1"/>
        <v>insert into ccd_leg_aliases (cruise_leg_id, LEG_ALIAS_NAME) values ((select cruise_leg_id from ccd_cruise_legs where leg_name = 'SE-17-06 Leg 2'), 'SE-17-06_Leg2');</v>
      </c>
    </row>
    <row r="126" spans="1:3" s="5" customFormat="1" x14ac:dyDescent="0.25">
      <c r="A126" t="s">
        <v>353</v>
      </c>
      <c r="B126" t="s">
        <v>385</v>
      </c>
      <c r="C126" s="5" t="str">
        <f t="shared" si="1"/>
        <v>insert into ccd_leg_aliases (cruise_leg_id, LEG_ALIAS_NAME) values ((select cruise_leg_id from ccd_cruise_legs where leg_name = 'SE-17-06 Leg 3'), 'SE-17-06_Leg3');</v>
      </c>
    </row>
    <row r="127" spans="1:3" s="5" customFormat="1" x14ac:dyDescent="0.25">
      <c r="A127" t="s">
        <v>351</v>
      </c>
      <c r="B127" t="s">
        <v>386</v>
      </c>
      <c r="C127" s="5" t="str">
        <f t="shared" si="1"/>
        <v>insert into ccd_leg_aliases (cruise_leg_id, LEG_ALIAS_NAME) values ((select cruise_leg_id from ccd_cruise_legs where leg_name = 'SE-17-06 Leg 1'), 'SE-17-06_LegI');</v>
      </c>
    </row>
    <row r="128" spans="1:3" s="5" customFormat="1" x14ac:dyDescent="0.25">
      <c r="A128" t="s">
        <v>352</v>
      </c>
      <c r="B128" t="s">
        <v>387</v>
      </c>
      <c r="C128" s="5" t="str">
        <f t="shared" si="1"/>
        <v>insert into ccd_leg_aliases (cruise_leg_id, LEG_ALIAS_NAME) values ((select cruise_leg_id from ccd_cruise_legs where leg_name = 'SE-17-06 Leg 2'), 'SE-17-06_LegII');</v>
      </c>
    </row>
    <row r="129" spans="1:3" s="5" customFormat="1" x14ac:dyDescent="0.25">
      <c r="A129" t="s">
        <v>353</v>
      </c>
      <c r="B129" t="s">
        <v>388</v>
      </c>
      <c r="C129" s="5" t="str">
        <f t="shared" si="1"/>
        <v>insert into ccd_leg_aliases (cruise_leg_id, LEG_ALIAS_NAME) values ((select cruise_leg_id from ccd_cruise_legs where leg_name = 'SE-17-06 Leg 3'), 'SE-17-06_LegIII');</v>
      </c>
    </row>
    <row r="130" spans="1:3" s="5" customFormat="1" x14ac:dyDescent="0.25">
      <c r="A130" t="s">
        <v>351</v>
      </c>
      <c r="B130" t="s">
        <v>396</v>
      </c>
      <c r="C130" s="5" t="str">
        <f t="shared" ref="C130:C132" si="2">CONCATENATE("insert into ccd_leg_aliases (cruise_leg_id, LEG_ALIAS_NAME) values ((select cruise_leg_id from ccd_cruise_legs where leg_name = '", A130, "'), '", B130, "');")</f>
        <v>insert into ccd_leg_aliases (cruise_leg_id, LEG_ALIAS_NAME) values ((select cruise_leg_id from ccd_cruise_legs where leg_name = 'SE-17-06 Leg 1'), 'SE1706_Leg1');</v>
      </c>
    </row>
    <row r="131" spans="1:3" s="5" customFormat="1" x14ac:dyDescent="0.25">
      <c r="A131" t="s">
        <v>352</v>
      </c>
      <c r="B131" t="s">
        <v>397</v>
      </c>
      <c r="C131" s="5" t="str">
        <f t="shared" si="2"/>
        <v>insert into ccd_leg_aliases (cruise_leg_id, LEG_ALIAS_NAME) values ((select cruise_leg_id from ccd_cruise_legs where leg_name = 'SE-17-06 Leg 2'), 'SE1706_Leg2');</v>
      </c>
    </row>
    <row r="132" spans="1:3" s="5" customFormat="1" x14ac:dyDescent="0.25">
      <c r="A132" t="s">
        <v>353</v>
      </c>
      <c r="B132" t="s">
        <v>398</v>
      </c>
      <c r="C132" s="5" t="str">
        <f t="shared" si="2"/>
        <v>insert into ccd_leg_aliases (cruise_leg_id, LEG_ALIAS_NAME) values ((select cruise_leg_id from ccd_cruise_legs where leg_name = 'SE-17-06 Leg 3'), 'SE1706_Leg3');</v>
      </c>
    </row>
    <row r="133" spans="1:3" x14ac:dyDescent="0.25">
      <c r="A133" t="s">
        <v>343</v>
      </c>
      <c r="B133" t="s">
        <v>343</v>
      </c>
      <c r="C133" s="5" t="str">
        <f t="shared" si="1"/>
        <v>insert into ccd_leg_aliases (cruise_leg_id, LEG_ALIAS_NAME) values ((select cruise_leg_id from ccd_cruise_legs where leg_name = 'SE-19-01'), 'SE-19-01');</v>
      </c>
    </row>
    <row r="134" spans="1:3" x14ac:dyDescent="0.25">
      <c r="A134" t="s">
        <v>343</v>
      </c>
      <c r="B134" t="s">
        <v>389</v>
      </c>
      <c r="C134" s="5" t="str">
        <f t="shared" si="1"/>
        <v>insert into ccd_leg_aliases (cruise_leg_id, LEG_ALIAS_NAME) values ((select cruise_leg_id from ccd_cruise_legs where leg_name = 'SE-19-01'), 'SE1901');</v>
      </c>
    </row>
    <row r="135" spans="1:3" x14ac:dyDescent="0.25">
      <c r="A135" t="s">
        <v>344</v>
      </c>
      <c r="B135" t="s">
        <v>344</v>
      </c>
      <c r="C135" s="5" t="str">
        <f t="shared" si="1"/>
        <v>insert into ccd_leg_aliases (cruise_leg_id, LEG_ALIAS_NAME) values ((select cruise_leg_id from ccd_cruise_legs where leg_name = 'SE-18-03'), 'SE-18-03');</v>
      </c>
    </row>
    <row r="136" spans="1:3" x14ac:dyDescent="0.25">
      <c r="A136" t="s">
        <v>344</v>
      </c>
      <c r="B136" t="s">
        <v>390</v>
      </c>
      <c r="C136" s="5" t="str">
        <f t="shared" si="1"/>
        <v>insert into ccd_leg_aliases (cruise_leg_id, LEG_ALIAS_NAME) values ((select cruise_leg_id from ccd_cruise_legs where leg_name = 'SE-18-03'), 'SE1803');</v>
      </c>
    </row>
    <row r="141" spans="1:3" x14ac:dyDescent="0.25">
      <c r="A141" t="s">
        <v>104</v>
      </c>
      <c r="B141" t="s">
        <v>104</v>
      </c>
      <c r="C141" t="str">
        <f>CONCATENATE("insert into ccd_leg_aliases (cruise_leg_id, LEG_ALIAS_NAME) values ((select cruise_leg_id from ccd_cruise_legs where leg_name = '", A141, "'), '", B141, "');")</f>
        <v>insert into ccd_leg_aliases (cruise_leg_id, LEG_ALIAS_NAME) values ((select cruise_leg_id from ccd_cruise_legs where leg_name = 'TC9909'), 'TC9909');</v>
      </c>
    </row>
    <row r="142" spans="1:3" x14ac:dyDescent="0.25">
      <c r="A142" t="s">
        <v>88</v>
      </c>
      <c r="B142" t="s">
        <v>88</v>
      </c>
      <c r="C142" t="str">
        <f t="shared" ref="C142:C143" si="3">CONCATENATE("insert into ccd_leg_aliases (cruise_leg_id, LEG_ALIAS_NAME) values ((select cruise_leg_id from ccd_cruise_legs where leg_name = '", A142, "'), '", B142, "');")</f>
        <v>insert into ccd_leg_aliases (cruise_leg_id, LEG_ALIAS_NAME) values ((select cruise_leg_id from ccd_cruise_legs where leg_name = 'TC0109'), 'TC0109');</v>
      </c>
    </row>
    <row r="143" spans="1:3" x14ac:dyDescent="0.25">
      <c r="A143" t="s">
        <v>88</v>
      </c>
      <c r="B143" t="s">
        <v>89</v>
      </c>
      <c r="C143" t="str">
        <f t="shared" si="3"/>
        <v>insert into ccd_leg_aliases (cruise_leg_id, LEG_ALIAS_NAME) values ((select cruise_leg_id from ccd_cruise_legs where leg_name = 'TC0109'), 'TC-01-09');</v>
      </c>
    </row>
    <row r="144" spans="1:3" x14ac:dyDescent="0.25">
      <c r="A144" t="s">
        <v>94</v>
      </c>
      <c r="B144" t="s">
        <v>94</v>
      </c>
      <c r="C144" t="str">
        <f>CONCATENATE("insert into ccd_leg_aliases (cruise_leg_id, LEG_ALIAS_NAME) values ((select cruise_leg_id from ccd_cruise_legs where leg_name = '", A144, "'), '", B144, "');")</f>
        <v>insert into ccd_leg_aliases (cruise_leg_id, LEG_ALIAS_NAME) values ((select cruise_leg_id from ccd_cruise_legs where leg_name = 'TC0201'), 'TC0201');</v>
      </c>
    </row>
    <row r="145" spans="1:3" x14ac:dyDescent="0.25">
      <c r="A145" t="s">
        <v>18</v>
      </c>
      <c r="B145" t="s">
        <v>18</v>
      </c>
      <c r="C145" t="str">
        <f t="shared" si="1"/>
        <v>insert into ccd_leg_aliases (cruise_leg_id, LEG_ALIAS_NAME) values ((select cruise_leg_id from ccd_cruise_legs where leg_name = 'HI1001'), 'HI1001');</v>
      </c>
    </row>
    <row r="146" spans="1:3" x14ac:dyDescent="0.25">
      <c r="A146" t="s">
        <v>23</v>
      </c>
      <c r="B146" t="s">
        <v>23</v>
      </c>
      <c r="C146" t="str">
        <f t="shared" si="1"/>
        <v>insert into ccd_leg_aliases (cruise_leg_id, LEG_ALIAS_NAME) values ((select cruise_leg_id from ccd_cruise_legs where leg_name = 'HI1101'), 'HI1101');</v>
      </c>
    </row>
    <row r="147" spans="1:3" x14ac:dyDescent="0.25">
      <c r="A147" t="s">
        <v>23</v>
      </c>
      <c r="B147" t="s">
        <v>194</v>
      </c>
      <c r="C147" t="str">
        <f t="shared" si="1"/>
        <v>insert into ccd_leg_aliases (cruise_leg_id, LEG_ALIAS_NAME) values ((select cruise_leg_id from ccd_cruise_legs where leg_name = 'HI1101'), 'HA1101');</v>
      </c>
    </row>
    <row r="148" spans="1:3" x14ac:dyDescent="0.25">
      <c r="A148" t="s">
        <v>23</v>
      </c>
      <c r="B148" t="s">
        <v>236</v>
      </c>
      <c r="C148" t="str">
        <f t="shared" si="1"/>
        <v>insert into ccd_leg_aliases (cruise_leg_id, LEG_ALIAS_NAME) values ((select cruise_leg_id from ccd_cruise_legs where leg_name = 'HI1101'), 'HA11-01');</v>
      </c>
    </row>
    <row r="149" spans="1:3" x14ac:dyDescent="0.25">
      <c r="A149" t="s">
        <v>23</v>
      </c>
      <c r="B149" t="s">
        <v>235</v>
      </c>
      <c r="C149" t="str">
        <f t="shared" si="1"/>
        <v>insert into ccd_leg_aliases (cruise_leg_id, LEG_ALIAS_NAME) values ((select cruise_leg_id from ccd_cruise_legs where leg_name = 'HI1101'), 'HA-11-01');</v>
      </c>
    </row>
    <row r="150" spans="1:3" x14ac:dyDescent="0.25">
      <c r="A150" t="s">
        <v>18</v>
      </c>
      <c r="B150" t="s">
        <v>22</v>
      </c>
      <c r="C150" t="str">
        <f t="shared" si="1"/>
        <v>insert into ccd_leg_aliases (cruise_leg_id, LEG_ALIAS_NAME) values ((select cruise_leg_id from ccd_cruise_legs where leg_name = 'HI1001'), 'HI1001_allLegs');</v>
      </c>
    </row>
    <row r="151" spans="1:3" x14ac:dyDescent="0.25">
      <c r="A151" t="s">
        <v>23</v>
      </c>
      <c r="B151" t="s">
        <v>27</v>
      </c>
      <c r="C151" t="str">
        <f t="shared" si="1"/>
        <v>insert into ccd_leg_aliases (cruise_leg_id, LEG_ALIAS_NAME) values ((select cruise_leg_id from ccd_cruise_legs where leg_name = 'HI1101'), 'HI1101_allLegs');</v>
      </c>
    </row>
    <row r="152" spans="1:3" x14ac:dyDescent="0.25">
      <c r="A152" t="s">
        <v>6</v>
      </c>
      <c r="B152" t="s">
        <v>6</v>
      </c>
      <c r="C152" t="str">
        <f t="shared" si="1"/>
        <v>insert into ccd_leg_aliases (cruise_leg_id, LEG_ALIAS_NAME) values ((select cruise_leg_id from ccd_cruise_legs where leg_name = 'HA1201'), 'HA1201');</v>
      </c>
    </row>
    <row r="153" spans="1:3" x14ac:dyDescent="0.25">
      <c r="A153" t="s">
        <v>68</v>
      </c>
      <c r="B153" t="s">
        <v>71</v>
      </c>
      <c r="C153" t="str">
        <f>CONCATENATE("insert into ccd_leg_aliases (cruise_leg_id, LEG_ALIAS_NAME) values ((select cruise_leg_id from ccd_cruise_legs where leg_name = '", A153, "'), '", B153, "');")</f>
        <v>insert into ccd_leg_aliases (cruise_leg_id, LEG_ALIAS_NAME) values ((select cruise_leg_id from ccd_cruise_legs where leg_name = 'OES0908'), 'OES0908_allLegs');</v>
      </c>
    </row>
    <row r="154" spans="1:3" x14ac:dyDescent="0.25">
      <c r="A154" t="s">
        <v>68</v>
      </c>
      <c r="B154" t="s">
        <v>72</v>
      </c>
      <c r="C154" t="str">
        <f>CONCATENATE("insert into ccd_leg_aliases (cruise_leg_id, LEG_ALIAS_NAME) values ((select cruise_leg_id from ccd_cruise_legs where leg_name = '", A154, "'), '", B154, "');")</f>
        <v>insert into ccd_leg_aliases (cruise_leg_id, LEG_ALIAS_NAME) values ((select cruise_leg_id from ccd_cruise_legs where leg_name = 'OES0908'), 'SE-09-08');</v>
      </c>
    </row>
    <row r="155" spans="1:3" x14ac:dyDescent="0.25">
      <c r="A155" t="s">
        <v>68</v>
      </c>
      <c r="B155" t="s">
        <v>68</v>
      </c>
      <c r="C155" t="str">
        <f>CONCATENATE("insert into ccd_leg_aliases (cruise_leg_id, LEG_ALIAS_NAME) values ((select cruise_leg_id from ccd_cruise_legs where leg_name = '", A155, "'), '", B155, "');")</f>
        <v>insert into ccd_leg_aliases (cruise_leg_id, LEG_ALIAS_NAME) values ((select cruise_leg_id from ccd_cruise_legs where leg_name = 'OES0908'), 'OES0908');</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2"/>
    </sheetView>
  </sheetViews>
  <sheetFormatPr defaultRowHeight="15" x14ac:dyDescent="0.25"/>
  <cols>
    <col min="1" max="1" width="24.85546875" bestFit="1" customWidth="1"/>
    <col min="2" max="2" width="43" bestFit="1" customWidth="1"/>
    <col min="3" max="3" width="117" bestFit="1" customWidth="1"/>
  </cols>
  <sheetData>
    <row r="1" spans="1:3" x14ac:dyDescent="0.25">
      <c r="A1" t="s">
        <v>1788</v>
      </c>
      <c r="B1" t="s">
        <v>1789</v>
      </c>
      <c r="C1" t="s">
        <v>1714</v>
      </c>
    </row>
    <row r="2" spans="1:3" x14ac:dyDescent="0.25">
      <c r="A2" t="s">
        <v>1800</v>
      </c>
      <c r="B2" t="s">
        <v>1791</v>
      </c>
      <c r="C2" t="str">
        <f>CONCATENATE("insert into CCD_REGION_PRE (", $A$1, ", ", $B$1, ") VALUES ('",SUBSTITUTE(A2, "'", "''"), "', '", SUBSTITUTE(B2, "'", "''"), "');")</f>
        <v>insert into CCD_REGION_PRE (REGION_PRE_NAME, REGION_PRE_DESC) VALUES ('AMSM and PRIA', 'Transit to America Samoa including PRIA surveys');</v>
      </c>
    </row>
    <row r="3" spans="1:3" x14ac:dyDescent="0.25">
      <c r="A3" t="s">
        <v>1792</v>
      </c>
      <c r="B3" t="s">
        <v>1795</v>
      </c>
      <c r="C3" t="str">
        <f t="shared" ref="C3:C6" si="0">CONCATENATE("insert into CCD_REGION_PRE (", $A$1, ", ", $B$1, ") VALUES ('",SUBSTITUTE(A3, "'", "''"), "', '", SUBSTITUTE(B3, "'", "''"), "');")</f>
        <v>insert into CCD_REGION_PRE (REGION_PRE_NAME, REGION_PRE_DESC) VALUES ('MHI and PRIA', 'Surveys of the Main Hawaiian Islands and PRIA');</v>
      </c>
    </row>
    <row r="4" spans="1:3" x14ac:dyDescent="0.25">
      <c r="A4" t="s">
        <v>1801</v>
      </c>
      <c r="B4" t="s">
        <v>1790</v>
      </c>
      <c r="C4" t="str">
        <f t="shared" si="0"/>
        <v>insert into CCD_REGION_PRE (REGION_PRE_NAME, REGION_PRE_DESC) VALUES ('CNMI and PRIA', 'Transit to Marianas with survey of Wake Island');</v>
      </c>
    </row>
    <row r="5" spans="1:3" x14ac:dyDescent="0.25">
      <c r="A5" t="s">
        <v>1793</v>
      </c>
      <c r="B5" t="s">
        <v>1796</v>
      </c>
      <c r="C5" t="str">
        <f t="shared" si="0"/>
        <v>insert into CCD_REGION_PRE (REGION_PRE_NAME, REGION_PRE_DESC) VALUES ('NWHI and PRIA', 'Surveys of the Northwestern Hawaiian Islands and PRIA');</v>
      </c>
    </row>
    <row r="6" spans="1:3" x14ac:dyDescent="0.25">
      <c r="A6" t="s">
        <v>1794</v>
      </c>
      <c r="B6" t="s">
        <v>1797</v>
      </c>
      <c r="C6" t="str">
        <f t="shared" si="0"/>
        <v>insert into CCD_REGION_PRE (REGION_PRE_NAME, REGION_PRE_DESC) VALUES ('MHI and NWHI', 'Surveys of the Main Hawaiian Islands and Northwestern Hawaiian Islands');</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2"/>
    </sheetView>
  </sheetViews>
  <sheetFormatPr defaultRowHeight="15" x14ac:dyDescent="0.25"/>
  <cols>
    <col min="1" max="1" width="16.28515625" bestFit="1" customWidth="1"/>
    <col min="2" max="2" width="32" bestFit="1" customWidth="1"/>
    <col min="3" max="3" width="25.140625" bestFit="1" customWidth="1"/>
  </cols>
  <sheetData>
    <row r="1" spans="1:4" x14ac:dyDescent="0.25">
      <c r="A1" t="s">
        <v>1798</v>
      </c>
      <c r="B1" t="s">
        <v>233</v>
      </c>
      <c r="C1" t="s">
        <v>1799</v>
      </c>
      <c r="D1" t="s">
        <v>1714</v>
      </c>
    </row>
    <row r="2" spans="1:4" x14ac:dyDescent="0.25">
      <c r="A2" t="s">
        <v>1800</v>
      </c>
      <c r="B2" t="s">
        <v>227</v>
      </c>
      <c r="D2" t="str">
        <f>CONCATENATE("insert into CCD_REGION_PRE_OPTS (", $A$1, ", ", $B$1, ", ", $C$1, ") VALUES ((SELECT REGION_PRE_ID FROM CCD_REGION_PRE WHERE REGION_PRE_NAME = '", SUBSTITUTE(A2, "'", "''"), "'), (SELECT REGION_ID FROM CCD_REGIONS WHERE REGION_NAME = '", SUBSTITUTE(B2, "'", "''"), "'), '",SUBSTITUTE(C2, "'", "''"), "');")</f>
        <v>insert into CCD_REGION_PRE_OPTS (REGION_PRE_ID, REGION_ID, REGION_PRE_OPT_NOTES) VALUES ((SELECT REGION_PRE_ID FROM CCD_REGION_PRE WHERE REGION_PRE_NAME = 'AMSM and PRIA'), (SELECT REGION_ID FROM CCD_REGIONS WHERE REGION_NAME = 'American Samoa'), '');</v>
      </c>
    </row>
    <row r="3" spans="1:4" x14ac:dyDescent="0.25">
      <c r="A3" t="s">
        <v>1800</v>
      </c>
      <c r="B3" t="s">
        <v>226</v>
      </c>
      <c r="D3" t="str">
        <f t="shared" ref="D3:D11" si="0">CONCATENATE("insert into CCD_REGION_PRE_OPTS (", $A$1, ", ", $B$1, ", ", $C$1, ") VALUES ((SELECT REGION_PRE_ID FROM CCD_REGION_PRE WHERE REGION_PRE_NAME = '", SUBSTITUTE(A3, "'", "''"), "'), (SELECT REGION_ID FROM CCD_REGIONS WHERE REGION_NAME = '", SUBSTITUTE(B3, "'", "''"), "'), '",SUBSTITUTE(C3, "'", "''"), "');")</f>
        <v>insert into CCD_REGION_PRE_OPTS (REGION_PRE_ID, REGION_ID, REGION_PRE_OPT_NOTES) VALUES ((SELECT REGION_PRE_ID FROM CCD_REGION_PRE WHERE REGION_PRE_NAME = 'AMSM and PRIA'), (SELECT REGION_ID FROM CCD_REGIONS WHERE REGION_NAME = 'Pacific Remote Island Areas'), '');</v>
      </c>
    </row>
    <row r="4" spans="1:4" x14ac:dyDescent="0.25">
      <c r="A4" t="s">
        <v>1792</v>
      </c>
      <c r="B4" t="s">
        <v>228</v>
      </c>
      <c r="D4" t="str">
        <f t="shared" si="0"/>
        <v>insert into CCD_REGION_PRE_OPTS (REGION_PRE_ID, REGION_ID, REGION_PRE_OPT_NOTES) VALUES ((SELECT REGION_PRE_ID FROM CCD_REGION_PRE WHERE REGION_PRE_NAME = 'MHI and PRIA'), (SELECT REGION_ID FROM CCD_REGIONS WHERE REGION_NAME = 'Main Hawaiian Islands'), '');</v>
      </c>
    </row>
    <row r="5" spans="1:4" x14ac:dyDescent="0.25">
      <c r="A5" t="s">
        <v>1792</v>
      </c>
      <c r="B5" t="s">
        <v>226</v>
      </c>
      <c r="D5" t="str">
        <f t="shared" si="0"/>
        <v>insert into CCD_REGION_PRE_OPTS (REGION_PRE_ID, REGION_ID, REGION_PRE_OPT_NOTES) VALUES ((SELECT REGION_PRE_ID FROM CCD_REGION_PRE WHERE REGION_PRE_NAME = 'MHI and PRIA'), (SELECT REGION_ID FROM CCD_REGIONS WHERE REGION_NAME = 'Pacific Remote Island Areas'), '');</v>
      </c>
    </row>
    <row r="6" spans="1:4" x14ac:dyDescent="0.25">
      <c r="A6" t="s">
        <v>1801</v>
      </c>
      <c r="B6" t="s">
        <v>229</v>
      </c>
      <c r="D6" t="str">
        <f t="shared" si="0"/>
        <v>insert into CCD_REGION_PRE_OPTS (REGION_PRE_ID, REGION_ID, REGION_PRE_OPT_NOTES) VALUES ((SELECT REGION_PRE_ID FROM CCD_REGION_PRE WHERE REGION_PRE_NAME = 'CNMI and PRIA'), (SELECT REGION_ID FROM CCD_REGIONS WHERE REGION_NAME = 'Commonwealth of the Northern Mariana Islands'), '');</v>
      </c>
    </row>
    <row r="7" spans="1:4" x14ac:dyDescent="0.25">
      <c r="A7" t="s">
        <v>1801</v>
      </c>
      <c r="B7" t="s">
        <v>226</v>
      </c>
      <c r="D7" t="str">
        <f t="shared" si="0"/>
        <v>insert into CCD_REGION_PRE_OPTS (REGION_PRE_ID, REGION_ID, REGION_PRE_OPT_NOTES) VALUES ((SELECT REGION_PRE_ID FROM CCD_REGION_PRE WHERE REGION_PRE_NAME = 'CNMI and PRIA'), (SELECT REGION_ID FROM CCD_REGIONS WHERE REGION_NAME = 'Pacific Remote Island Areas'), '');</v>
      </c>
    </row>
    <row r="8" spans="1:4" x14ac:dyDescent="0.25">
      <c r="A8" t="s">
        <v>1793</v>
      </c>
      <c r="B8" t="s">
        <v>230</v>
      </c>
      <c r="D8" t="str">
        <f t="shared" si="0"/>
        <v>insert into CCD_REGION_PRE_OPTS (REGION_PRE_ID, REGION_ID, REGION_PRE_OPT_NOTES) VALUES ((SELECT REGION_PRE_ID FROM CCD_REGION_PRE WHERE REGION_PRE_NAME = 'NWHI and PRIA'), (SELECT REGION_ID FROM CCD_REGIONS WHERE REGION_NAME = 'Northwest Hawaiian Islands'), '');</v>
      </c>
    </row>
    <row r="9" spans="1:4" x14ac:dyDescent="0.25">
      <c r="A9" t="s">
        <v>1793</v>
      </c>
      <c r="B9" t="s">
        <v>226</v>
      </c>
      <c r="D9" t="str">
        <f t="shared" si="0"/>
        <v>insert into CCD_REGION_PRE_OPTS (REGION_PRE_ID, REGION_ID, REGION_PRE_OPT_NOTES) VALUES ((SELECT REGION_PRE_ID FROM CCD_REGION_PRE WHERE REGION_PRE_NAME = 'NWHI and PRIA'), (SELECT REGION_ID FROM CCD_REGIONS WHERE REGION_NAME = 'Pacific Remote Island Areas'), '');</v>
      </c>
    </row>
    <row r="10" spans="1:4" x14ac:dyDescent="0.25">
      <c r="A10" t="s">
        <v>1794</v>
      </c>
      <c r="B10" t="s">
        <v>230</v>
      </c>
      <c r="D10" t="str">
        <f t="shared" si="0"/>
        <v>insert into CCD_REGION_PRE_OPTS (REGION_PRE_ID, REGION_ID, REGION_PRE_OPT_NOTES) VALUES ((SELECT REGION_PRE_ID FROM CCD_REGION_PRE WHERE REGION_PRE_NAME = 'MHI and NWHI'), (SELECT REGION_ID FROM CCD_REGIONS WHERE REGION_NAME = 'Northwest Hawaiian Islands'), '');</v>
      </c>
    </row>
    <row r="11" spans="1:4" x14ac:dyDescent="0.25">
      <c r="A11" t="s">
        <v>1794</v>
      </c>
      <c r="B11" t="s">
        <v>228</v>
      </c>
      <c r="D11" t="str">
        <f t="shared" si="0"/>
        <v>insert into CCD_REGION_PRE_OPTS (REGION_PRE_ID, REGION_ID, REGION_PRE_OPT_NOTES) VALUES ((SELECT REGION_PRE_ID FROM CCD_REGION_PRE WHERE REGION_PRE_NAME = 'MHI and NWHI'), (SELECT REGION_ID FROM CCD_REGIONS WHERE REGION_NAME = 'Main Hawaiian Islands'), '');</v>
      </c>
    </row>
  </sheetData>
  <pageMargins left="0.7" right="0.7" top="0.75" bottom="0.75" header="0.3" footer="0.3"/>
  <pageSetup orientation="portrait"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2" sqref="D2:D10"/>
    </sheetView>
  </sheetViews>
  <sheetFormatPr defaultRowHeight="15" x14ac:dyDescent="0.25"/>
  <cols>
    <col min="1" max="1" width="18.85546875" bestFit="1" customWidth="1"/>
    <col min="2" max="2" width="56.140625" bestFit="1" customWidth="1"/>
    <col min="3" max="3" width="44.7109375" customWidth="1"/>
    <col min="4" max="4" width="136.42578125" bestFit="1" customWidth="1"/>
  </cols>
  <sheetData>
    <row r="1" spans="1:4" x14ac:dyDescent="0.25">
      <c r="A1" t="s">
        <v>1802</v>
      </c>
      <c r="B1" t="s">
        <v>1803</v>
      </c>
      <c r="C1" t="s">
        <v>1807</v>
      </c>
      <c r="D1" t="s">
        <v>1714</v>
      </c>
    </row>
    <row r="2" spans="1:4" x14ac:dyDescent="0.25">
      <c r="A2" t="s">
        <v>1810</v>
      </c>
      <c r="B2" t="s">
        <v>1809</v>
      </c>
      <c r="C2" t="s">
        <v>1729</v>
      </c>
      <c r="D2" t="str">
        <f t="shared" ref="D2:D10" si="0">CONCATENATE("insert into CCD_SVY_CAT_PRE (", $A$1, ", ", $B$1, ", ", $C$1, ") VALUES ('",SUBSTITUTE(A2, "'", "''"), "', '", SUBSTITUTE(B2, "'", "''"), "', '", SUBSTITUTE(C2, "'", "''"), "');")</f>
        <v>insert into CCD_SVY_CAT_PRE (SVY_CAT_PRE_NAME, SVY_CAT_PRE_DESC, SVY_CAT_PRIMARY_YN) VALUES ('PSD', 'PSD Primary Survey Category', 'Y');</v>
      </c>
    </row>
    <row r="3" spans="1:4" x14ac:dyDescent="0.25">
      <c r="A3" t="s">
        <v>1089</v>
      </c>
      <c r="B3" t="s">
        <v>1808</v>
      </c>
      <c r="C3" t="s">
        <v>1729</v>
      </c>
      <c r="D3" t="str">
        <f t="shared" si="0"/>
        <v>insert into CCD_SVY_CAT_PRE (SVY_CAT_PRE_NAME, SVY_CAT_PRE_DESC, SVY_CAT_PRIMARY_YN) VALUES ('BFISH', 'Bottomfish Primary Survey Category', 'Y');</v>
      </c>
    </row>
    <row r="4" spans="1:4" x14ac:dyDescent="0.25">
      <c r="A4" t="s">
        <v>1811</v>
      </c>
      <c r="B4" t="s">
        <v>1812</v>
      </c>
      <c r="C4" t="s">
        <v>1729</v>
      </c>
      <c r="D4" t="str">
        <f t="shared" si="0"/>
        <v>insert into CCD_SVY_CAT_PRE (SVY_CAT_PRE_NAME, SVY_CAT_PRE_DESC, SVY_CAT_PRIMARY_YN) VALUES ('RAMP', 'Reef Assessment and Monitoring Program ', 'Y');</v>
      </c>
    </row>
    <row r="5" spans="1:4" x14ac:dyDescent="0.25">
      <c r="A5" t="s">
        <v>430</v>
      </c>
      <c r="B5" t="s">
        <v>1813</v>
      </c>
      <c r="C5" t="s">
        <v>1729</v>
      </c>
      <c r="D5" t="str">
        <f t="shared" si="0"/>
        <v>insert into CCD_SVY_CAT_PRE (SVY_CAT_PRE_NAME, SVY_CAT_PRE_DESC, SVY_CAT_PRIMARY_YN) VALUES ('Fisheries Oceanography', 'Fisheries Oceanography - Pelagic Ecosystem Characterization', 'Y');</v>
      </c>
    </row>
    <row r="6" spans="1:4" x14ac:dyDescent="0.25">
      <c r="A6" t="s">
        <v>1041</v>
      </c>
      <c r="B6" t="s">
        <v>1814</v>
      </c>
      <c r="C6" t="s">
        <v>1730</v>
      </c>
      <c r="D6" t="str">
        <f t="shared" si="0"/>
        <v>insert into CCD_SVY_CAT_PRE (SVY_CAT_PRE_NAME, SVY_CAT_PRE_DESC, SVY_CAT_PRIMARY_YN) VALUES ('Science, Services and Stewardship', 'PIFSC Secondary Survey Category', 'N');</v>
      </c>
    </row>
    <row r="7" spans="1:4" x14ac:dyDescent="0.25">
      <c r="A7" t="s">
        <v>1445</v>
      </c>
      <c r="B7" t="s">
        <v>1815</v>
      </c>
      <c r="C7" t="s">
        <v>1729</v>
      </c>
      <c r="D7" t="str">
        <f t="shared" si="0"/>
        <v>insert into CCD_SVY_CAT_PRE (SVY_CAT_PRE_NAME, SVY_CAT_PRE_DESC, SVY_CAT_PRIMARY_YN) VALUES ('Fisheries Research', 'Fisheries Research Primary Survey Category', 'Y');</v>
      </c>
    </row>
    <row r="8" spans="1:4" x14ac:dyDescent="0.25">
      <c r="A8" t="s">
        <v>1840</v>
      </c>
      <c r="B8" t="s">
        <v>1839</v>
      </c>
      <c r="C8" t="s">
        <v>1729</v>
      </c>
      <c r="D8" t="str">
        <f t="shared" si="0"/>
        <v>insert into CCD_SVY_CAT_PRE (SVY_CAT_PRE_NAME, SVY_CAT_PRE_DESC, SVY_CAT_PRIMARY_YN) VALUES ('HI-TEC', 'Hawaiian Islands: Technology for the Ecology of Cetacean', 'Y');</v>
      </c>
    </row>
    <row r="9" spans="1:4" x14ac:dyDescent="0.25">
      <c r="A9" t="s">
        <v>1841</v>
      </c>
      <c r="B9" t="s">
        <v>1453</v>
      </c>
      <c r="C9" t="s">
        <v>1729</v>
      </c>
      <c r="D9" t="str">
        <f t="shared" si="0"/>
        <v>insert into CCD_SVY_CAT_PRE (SVY_CAT_PRE_NAME, SVY_CAT_PRE_DESC, SVY_CAT_PRIMARY_YN) VALUES ('Life History', 'Life History Bio-Sampling', 'Y');</v>
      </c>
    </row>
    <row r="10" spans="1:4" x14ac:dyDescent="0.25">
      <c r="A10" t="s">
        <v>1459</v>
      </c>
      <c r="B10" t="s">
        <v>1774</v>
      </c>
      <c r="C10" t="s">
        <v>1729</v>
      </c>
      <c r="D10" t="str">
        <f t="shared" si="0"/>
        <v>insert into CCD_SVY_CAT_PRE (SVY_CAT_PRE_NAME, SVY_CAT_PRE_DESC, SVY_CAT_PRIMARY_YN) VALUES ('Marine Debris', 'Marine Debris Research and Removal', 'Y');</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 sqref="D2:D23"/>
    </sheetView>
  </sheetViews>
  <sheetFormatPr defaultRowHeight="15" x14ac:dyDescent="0.25"/>
  <cols>
    <col min="1" max="1" width="31.85546875" bestFit="1" customWidth="1"/>
    <col min="2" max="2" width="43" bestFit="1" customWidth="1"/>
    <col min="3" max="3" width="24" bestFit="1" customWidth="1"/>
  </cols>
  <sheetData>
    <row r="1" spans="1:4" x14ac:dyDescent="0.25">
      <c r="A1" t="s">
        <v>1804</v>
      </c>
      <c r="B1" t="s">
        <v>1805</v>
      </c>
      <c r="C1" t="s">
        <v>1806</v>
      </c>
      <c r="D1" t="s">
        <v>1714</v>
      </c>
    </row>
    <row r="2" spans="1:4" x14ac:dyDescent="0.25">
      <c r="A2" t="s">
        <v>1810</v>
      </c>
      <c r="B2" t="s">
        <v>1039</v>
      </c>
      <c r="D2" t="str">
        <f>CONCATENATE("insert into CCD_SVY_CAT_PRE_OPTS (", $A$1, ", ", $B$1, ", ", $C$1, ") VALUES ((SELECT SVY_CAT_PRE_ID FROM CCD_SVY_CAT_PRE WHERE SVY_CAT_PRE_NAME = '", SUBSTITUTE(A2, "'", "''"), "'), (SELECT SVY_CAT_ID FROM CCD_SVY_CATS WHERE SVY_CAT_NAME = '", SUBSTITUTE(B2, "'", "''"), "'), '",SUBSTITUTE(C2, "'", "''"), "');")</f>
        <v>insert into CCD_SVY_CAT_PRE_OPTS (SVY_CAT_PRE_ID, SVY_CAT_ID, SVY_CAT_PRE_OPT_NOTES) VALUES ((SELECT SVY_CAT_PRE_ID FROM CCD_SVY_CAT_PRE WHERE SVY_CAT_PRE_NAME = 'PSD'), (SELECT SVY_CAT_ID FROM CCD_SVY_CATS WHERE SVY_CAT_NAME = 'Protected Species Monitoring and Assessment'), '');</v>
      </c>
    </row>
    <row r="3" spans="1:4" x14ac:dyDescent="0.25">
      <c r="A3" t="s">
        <v>1810</v>
      </c>
      <c r="B3" t="s">
        <v>1041</v>
      </c>
      <c r="D3" t="str">
        <f>CONCATENATE("insert into CCD_SVY_CAT_PRE_OPTS (", $A$1, ", ", $B$1, ", ", $C$1, ") VALUES ((SELECT SVY_CAT_PRE_ID FROM CCD_SVY_CAT_PRE WHERE SVY_CAT_PRE_NAME = '", SUBSTITUTE(A3, "'", "''"), "'), (SELECT SVY_CAT_ID FROM CCD_SVY_CATS WHERE SVY_CAT_NAME = '", SUBSTITUTE(B3, "'", "''"), "'), '",SUBSTITUTE(C3, "'", "''"), "');")</f>
        <v>insert into CCD_SVY_CAT_PRE_OPTS (SVY_CAT_PRE_ID, SVY_CAT_ID, SVY_CAT_PRE_OPT_NOTES) VALUES ((SELECT SVY_CAT_PRE_ID FROM CCD_SVY_CAT_PRE WHERE SVY_CAT_PRE_NAME = 'PSD'), (SELECT SVY_CAT_ID FROM CCD_SVY_CATS WHERE SVY_CAT_NAME = 'Science, Services and Stewardship'), '');</v>
      </c>
    </row>
    <row r="4" spans="1:4" x14ac:dyDescent="0.25">
      <c r="A4" t="s">
        <v>1089</v>
      </c>
      <c r="B4" t="s">
        <v>1035</v>
      </c>
      <c r="D4" t="str">
        <f t="shared" ref="D4:D23" si="0">CONCATENATE("insert into CCD_SVY_CAT_PRE_OPTS (", $A$1, ", ", $B$1, ", ", $C$1, ") VALUES ((SELECT SVY_CAT_PRE_ID FROM CCD_SVY_CAT_PRE WHERE SVY_CAT_PRE_NAME = '", SUBSTITUTE(A4, "'", "''"), "'), (SELECT SVY_CAT_ID FROM CCD_SVY_CATS WHERE SVY_CAT_NAME = '", SUBSTITUTE(B4, "'", "''"), "'), '",SUBSTITUTE(C4, "'", "''"), "');")</f>
        <v>insert into CCD_SVY_CAT_PRE_OPTS (SVY_CAT_PRE_ID, SVY_CAT_ID, SVY_CAT_PRE_OPT_NOTES) VALUES ((SELECT SVY_CAT_PRE_ID FROM CCD_SVY_CAT_PRE WHERE SVY_CAT_PRE_NAME = 'BFISH'), (SELECT SVY_CAT_ID FROM CCD_SVY_CATS WHERE SVY_CAT_NAME = 'Fisheries Monitoring and Assessment'), '');</v>
      </c>
    </row>
    <row r="5" spans="1:4" x14ac:dyDescent="0.25">
      <c r="A5" t="s">
        <v>1089</v>
      </c>
      <c r="B5" t="s">
        <v>1041</v>
      </c>
      <c r="D5" t="str">
        <f t="shared" si="0"/>
        <v>insert into CCD_SVY_CAT_PRE_OPTS (SVY_CAT_PRE_ID, SVY_CAT_ID, SVY_CAT_PRE_OPT_NOTES) VALUES ((SELECT SVY_CAT_PRE_ID FROM CCD_SVY_CAT_PRE WHERE SVY_CAT_PRE_NAME = 'BFISH'), (SELECT SVY_CAT_ID FROM CCD_SVY_CATS WHERE SVY_CAT_NAME = 'Science, Services and Stewardship'), '');</v>
      </c>
    </row>
    <row r="6" spans="1:4" x14ac:dyDescent="0.25">
      <c r="A6" t="s">
        <v>1811</v>
      </c>
      <c r="B6" t="s">
        <v>1033</v>
      </c>
      <c r="D6" t="str">
        <f t="shared" si="0"/>
        <v>insert into CCD_SVY_CAT_PRE_OPTS (SVY_CAT_PRE_ID, SVY_CAT_ID, SVY_CAT_PRE_OPT_NOTES) VALUES ((SELECT SVY_CAT_PRE_ID FROM CCD_SVY_CAT_PRE WHERE SVY_CAT_PRE_NAME = 'RAMP'), (SELECT SVY_CAT_ID FROM CCD_SVY_CATS WHERE SVY_CAT_NAME = 'Ecosystem Monitoring and Assessment'), '');</v>
      </c>
    </row>
    <row r="7" spans="1:4" x14ac:dyDescent="0.25">
      <c r="A7" t="s">
        <v>1811</v>
      </c>
      <c r="B7" t="s">
        <v>1035</v>
      </c>
      <c r="D7" t="str">
        <f t="shared" si="0"/>
        <v>insert into CCD_SVY_CAT_PRE_OPTS (SVY_CAT_PRE_ID, SVY_CAT_ID, SVY_CAT_PRE_OPT_NOTES) VALUES ((SELECT SVY_CAT_PRE_ID FROM CCD_SVY_CAT_PRE WHERE SVY_CAT_PRE_NAME = 'RAMP'), (SELECT SVY_CAT_ID FROM CCD_SVY_CATS WHERE SVY_CAT_NAME = 'Fisheries Monitoring and Assessment'), '');</v>
      </c>
    </row>
    <row r="8" spans="1:4" x14ac:dyDescent="0.25">
      <c r="A8" t="s">
        <v>1811</v>
      </c>
      <c r="B8" t="s">
        <v>1037</v>
      </c>
      <c r="D8" t="str">
        <f t="shared" si="0"/>
        <v>insert into CCD_SVY_CAT_PRE_OPTS (SVY_CAT_PRE_ID, SVY_CAT_ID, SVY_CAT_PRE_OPT_NOTES) VALUES ((SELECT SVY_CAT_PRE_ID FROM CCD_SVY_CAT_PRE WHERE SVY_CAT_PRE_NAME = 'RAMP'), (SELECT SVY_CAT_ID FROM CCD_SVY_CATS WHERE SVY_CAT_NAME = 'Habitat Monitoring and Assessment'), '');</v>
      </c>
    </row>
    <row r="9" spans="1:4" x14ac:dyDescent="0.25">
      <c r="A9" t="s">
        <v>430</v>
      </c>
      <c r="B9" t="s">
        <v>1033</v>
      </c>
      <c r="D9" t="str">
        <f t="shared" si="0"/>
        <v>insert into CCD_SVY_CAT_PRE_OPTS (SVY_CAT_PRE_ID, SVY_CAT_ID, SVY_CAT_PRE_OPT_NOTES) VALUES ((SELECT SVY_CAT_PRE_ID FROM CCD_SVY_CAT_PRE WHERE SVY_CAT_PRE_NAME = 'Fisheries Oceanography'), (SELECT SVY_CAT_ID FROM CCD_SVY_CATS WHERE SVY_CAT_NAME = 'Ecosystem Monitoring and Assessment'), '');</v>
      </c>
    </row>
    <row r="10" spans="1:4" x14ac:dyDescent="0.25">
      <c r="A10" t="s">
        <v>430</v>
      </c>
      <c r="B10" t="s">
        <v>1035</v>
      </c>
      <c r="D10" t="str">
        <f t="shared" si="0"/>
        <v>insert into CCD_SVY_CAT_PRE_OPTS (SVY_CAT_PRE_ID, SVY_CAT_ID, SVY_CAT_PRE_OPT_NOTES) VALUES ((SELECT SVY_CAT_PRE_ID FROM CCD_SVY_CAT_PRE WHERE SVY_CAT_PRE_NAME = 'Fisheries Oceanography'), (SELECT SVY_CAT_ID FROM CCD_SVY_CATS WHERE SVY_CAT_NAME = 'Fisheries Monitoring and Assessment'), '');</v>
      </c>
    </row>
    <row r="11" spans="1:4" x14ac:dyDescent="0.25">
      <c r="A11" t="s">
        <v>430</v>
      </c>
      <c r="B11" t="s">
        <v>1041</v>
      </c>
      <c r="D11" t="str">
        <f t="shared" si="0"/>
        <v>insert into CCD_SVY_CAT_PRE_OPTS (SVY_CAT_PRE_ID, SVY_CAT_ID, SVY_CAT_PRE_OPT_NOTES) VALUES ((SELECT SVY_CAT_PRE_ID FROM CCD_SVY_CAT_PRE WHERE SVY_CAT_PRE_NAME = 'Fisheries Oceanography'), (SELECT SVY_CAT_ID FROM CCD_SVY_CATS WHERE SVY_CAT_NAME = 'Science, Services and Stewardship'), '');</v>
      </c>
    </row>
    <row r="12" spans="1:4" x14ac:dyDescent="0.25">
      <c r="A12" t="s">
        <v>1445</v>
      </c>
      <c r="B12" t="s">
        <v>1033</v>
      </c>
      <c r="D12" t="str">
        <f t="shared" si="0"/>
        <v>insert into CCD_SVY_CAT_PRE_OPTS (SVY_CAT_PRE_ID, SVY_CAT_ID, SVY_CAT_PRE_OPT_NOTES) VALUES ((SELECT SVY_CAT_PRE_ID FROM CCD_SVY_CAT_PRE WHERE SVY_CAT_PRE_NAME = 'Fisheries Research'), (SELECT SVY_CAT_ID FROM CCD_SVY_CATS WHERE SVY_CAT_NAME = 'Ecosystem Monitoring and Assessment'), '');</v>
      </c>
    </row>
    <row r="13" spans="1:4" x14ac:dyDescent="0.25">
      <c r="A13" t="s">
        <v>1445</v>
      </c>
      <c r="B13" t="s">
        <v>1035</v>
      </c>
      <c r="D13" t="str">
        <f t="shared" si="0"/>
        <v>insert into CCD_SVY_CAT_PRE_OPTS (SVY_CAT_PRE_ID, SVY_CAT_ID, SVY_CAT_PRE_OPT_NOTES) VALUES ((SELECT SVY_CAT_PRE_ID FROM CCD_SVY_CAT_PRE WHERE SVY_CAT_PRE_NAME = 'Fisheries Research'), (SELECT SVY_CAT_ID FROM CCD_SVY_CATS WHERE SVY_CAT_NAME = 'Fisheries Monitoring and Assessment'), '');</v>
      </c>
    </row>
    <row r="14" spans="1:4" x14ac:dyDescent="0.25">
      <c r="A14" t="s">
        <v>1445</v>
      </c>
      <c r="B14" t="s">
        <v>1037</v>
      </c>
      <c r="D14" t="str">
        <f t="shared" si="0"/>
        <v>insert into CCD_SVY_CAT_PRE_OPTS (SVY_CAT_PRE_ID, SVY_CAT_ID, SVY_CAT_PRE_OPT_NOTES) VALUES ((SELECT SVY_CAT_PRE_ID FROM CCD_SVY_CAT_PRE WHERE SVY_CAT_PRE_NAME = 'Fisheries Research'), (SELECT SVY_CAT_ID FROM CCD_SVY_CATS WHERE SVY_CAT_NAME = 'Habitat Monitoring and Assessment'), '');</v>
      </c>
    </row>
    <row r="15" spans="1:4" x14ac:dyDescent="0.25">
      <c r="A15" t="s">
        <v>1445</v>
      </c>
      <c r="B15" t="s">
        <v>1039</v>
      </c>
      <c r="D15" t="str">
        <f t="shared" si="0"/>
        <v>insert into CCD_SVY_CAT_PRE_OPTS (SVY_CAT_PRE_ID, SVY_CAT_ID, SVY_CAT_PRE_OPT_NOTES) VALUES ((SELECT SVY_CAT_PRE_ID FROM CCD_SVY_CAT_PRE WHERE SVY_CAT_PRE_NAME = 'Fisheries Research'), (SELECT SVY_CAT_ID FROM CCD_SVY_CATS WHERE SVY_CAT_NAME = 'Protected Species Monitoring and Assessment'), '');</v>
      </c>
    </row>
    <row r="16" spans="1:4" x14ac:dyDescent="0.25">
      <c r="A16" t="s">
        <v>1445</v>
      </c>
      <c r="B16" t="s">
        <v>1041</v>
      </c>
      <c r="D16" t="str">
        <f t="shared" si="0"/>
        <v>insert into CCD_SVY_CAT_PRE_OPTS (SVY_CAT_PRE_ID, SVY_CAT_ID, SVY_CAT_PRE_OPT_NOTES) VALUES ((SELECT SVY_CAT_PRE_ID FROM CCD_SVY_CAT_PRE WHERE SVY_CAT_PRE_NAME = 'Fisheries Research'), (SELECT SVY_CAT_ID FROM CCD_SVY_CATS WHERE SVY_CAT_NAME = 'Science, Services and Stewardship'), '');</v>
      </c>
    </row>
    <row r="17" spans="1:4" x14ac:dyDescent="0.25">
      <c r="A17" t="s">
        <v>1041</v>
      </c>
      <c r="B17" t="s">
        <v>1041</v>
      </c>
      <c r="D17" t="str">
        <f t="shared" si="0"/>
        <v>insert into CCD_SVY_CAT_PRE_OPTS (SVY_CAT_PRE_ID, SVY_CAT_ID, SVY_CAT_PRE_OPT_NOTES) VALUES ((SELECT SVY_CAT_PRE_ID FROM CCD_SVY_CAT_PRE WHERE SVY_CAT_PRE_NAME = 'Science, Services and Stewardship'), (SELECT SVY_CAT_ID FROM CCD_SVY_CATS WHERE SVY_CAT_NAME = 'Science, Services and Stewardship'), '');</v>
      </c>
    </row>
    <row r="18" spans="1:4" x14ac:dyDescent="0.25">
      <c r="A18" t="s">
        <v>1840</v>
      </c>
      <c r="B18" t="s">
        <v>1037</v>
      </c>
      <c r="D18" t="str">
        <f t="shared" si="0"/>
        <v>insert into CCD_SVY_CAT_PRE_OPTS (SVY_CAT_PRE_ID, SVY_CAT_ID, SVY_CAT_PRE_OPT_NOTES) VALUES ((SELECT SVY_CAT_PRE_ID FROM CCD_SVY_CAT_PRE WHERE SVY_CAT_PRE_NAME = 'HI-TEC'), (SELECT SVY_CAT_ID FROM CCD_SVY_CATS WHERE SVY_CAT_NAME = 'Habitat Monitoring and Assessment'), '');</v>
      </c>
    </row>
    <row r="19" spans="1:4" x14ac:dyDescent="0.25">
      <c r="A19" t="s">
        <v>1840</v>
      </c>
      <c r="B19" t="s">
        <v>1039</v>
      </c>
      <c r="D19" t="str">
        <f t="shared" si="0"/>
        <v>insert into CCD_SVY_CAT_PRE_OPTS (SVY_CAT_PRE_ID, SVY_CAT_ID, SVY_CAT_PRE_OPT_NOTES) VALUES ((SELECT SVY_CAT_PRE_ID FROM CCD_SVY_CAT_PRE WHERE SVY_CAT_PRE_NAME = 'HI-TEC'), (SELECT SVY_CAT_ID FROM CCD_SVY_CATS WHERE SVY_CAT_NAME = 'Protected Species Monitoring and Assessment'), '');</v>
      </c>
    </row>
    <row r="20" spans="1:4" x14ac:dyDescent="0.25">
      <c r="A20" t="s">
        <v>1840</v>
      </c>
      <c r="B20" t="s">
        <v>1041</v>
      </c>
      <c r="D20" t="str">
        <f t="shared" si="0"/>
        <v>insert into CCD_SVY_CAT_PRE_OPTS (SVY_CAT_PRE_ID, SVY_CAT_ID, SVY_CAT_PRE_OPT_NOTES) VALUES ((SELECT SVY_CAT_PRE_ID FROM CCD_SVY_CAT_PRE WHERE SVY_CAT_PRE_NAME = 'HI-TEC'), (SELECT SVY_CAT_ID FROM CCD_SVY_CATS WHERE SVY_CAT_NAME = 'Science, Services and Stewardship'), '');</v>
      </c>
    </row>
    <row r="21" spans="1:4" x14ac:dyDescent="0.25">
      <c r="A21" t="s">
        <v>1841</v>
      </c>
      <c r="B21" t="s">
        <v>1035</v>
      </c>
      <c r="D21" t="str">
        <f t="shared" si="0"/>
        <v>insert into CCD_SVY_CAT_PRE_OPTS (SVY_CAT_PRE_ID, SVY_CAT_ID, SVY_CAT_PRE_OPT_NOTES) VALUES ((SELECT SVY_CAT_PRE_ID FROM CCD_SVY_CAT_PRE WHERE SVY_CAT_PRE_NAME = 'Life History'), (SELECT SVY_CAT_ID FROM CCD_SVY_CATS WHERE SVY_CAT_NAME = 'Fisheries Monitoring and Assessment'), '');</v>
      </c>
    </row>
    <row r="22" spans="1:4" x14ac:dyDescent="0.25">
      <c r="A22" t="s">
        <v>1841</v>
      </c>
      <c r="B22" t="s">
        <v>1037</v>
      </c>
      <c r="D22" t="str">
        <f t="shared" si="0"/>
        <v>insert into CCD_SVY_CAT_PRE_OPTS (SVY_CAT_PRE_ID, SVY_CAT_ID, SVY_CAT_PRE_OPT_NOTES) VALUES ((SELECT SVY_CAT_PRE_ID FROM CCD_SVY_CAT_PRE WHERE SVY_CAT_PRE_NAME = 'Life History'), (SELECT SVY_CAT_ID FROM CCD_SVY_CATS WHERE SVY_CAT_NAME = 'Habitat Monitoring and Assessment'), '');</v>
      </c>
    </row>
    <row r="23" spans="1:4" x14ac:dyDescent="0.25">
      <c r="A23" t="s">
        <v>1459</v>
      </c>
      <c r="B23" t="s">
        <v>1842</v>
      </c>
      <c r="D23" t="str">
        <f t="shared" si="0"/>
        <v>insert into CCD_SVY_CAT_PRE_OPTS (SVY_CAT_PRE_ID, SVY_CAT_ID, SVY_CAT_PRE_OPT_NOTES) VALUES ((SELECT SVY_CAT_PRE_ID FROM CCD_SVY_CAT_PRE WHERE SVY_CAT_PRE_NAME = 'Marine Debris'), (SELECT SVY_CAT_ID FROM CCD_SVY_CATS WHERE SVY_CAT_NAME = 'Debris Cleanup'), '');</v>
      </c>
    </row>
  </sheetData>
  <pageMargins left="0.7" right="0.7" top="0.75" bottom="0.75" header="0.3" footer="0.3"/>
  <pageSetup orientation="portrait" horizontalDpi="1200" verticalDpi="1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5"/>
    </sheetView>
  </sheetViews>
  <sheetFormatPr defaultRowHeight="15" x14ac:dyDescent="0.25"/>
  <cols>
    <col min="1" max="1" width="18.85546875" bestFit="1" customWidth="1"/>
    <col min="2" max="2" width="44.7109375" bestFit="1" customWidth="1"/>
  </cols>
  <sheetData>
    <row r="1" spans="1:3" x14ac:dyDescent="0.25">
      <c r="A1" t="s">
        <v>1816</v>
      </c>
      <c r="B1" t="s">
        <v>1817</v>
      </c>
      <c r="C1" t="s">
        <v>1714</v>
      </c>
    </row>
    <row r="2" spans="1:3" x14ac:dyDescent="0.25">
      <c r="A2" t="s">
        <v>1818</v>
      </c>
      <c r="B2" t="s">
        <v>1819</v>
      </c>
      <c r="C2" t="str">
        <f>CONCATENATE("insert into CCD_SPP_MMPA_PRE (", $A$1, ", ", $B$1, ") VALUES ('",SUBSTITUTE(A2, "'", "''"), "', '", SUBSTITUTE(B2, "'", "''"), "');")</f>
        <v>insert into CCD_SPP_MMPA_PRE (MMPA_PRE_NAME, MMPA_PRE_DESC) VALUES ('IEA', 'Integrated Ecosystem Assessment');</v>
      </c>
    </row>
    <row r="3" spans="1:3" x14ac:dyDescent="0.25">
      <c r="A3" t="s">
        <v>1823</v>
      </c>
      <c r="B3" t="s">
        <v>1824</v>
      </c>
      <c r="C3" t="str">
        <f t="shared" ref="C3:C5" si="0">CONCATENATE("insert into CCD_SPP_MMPA_PRE (", $A$1, ", ", $B$1, ") VALUES ('",SUBSTITUTE(A3, "'", "''"), "', '", SUBSTITUTE(B3, "'", "''"), "');")</f>
        <v>insert into CCD_SPP_MMPA_PRE (MMPA_PRE_NAME, MMPA_PRE_DESC) VALUES ('HMSEAS', 'Hawaiian Monk Seal Enhancement and Survey Cruise');</v>
      </c>
    </row>
    <row r="4" spans="1:3" x14ac:dyDescent="0.25">
      <c r="A4" t="s">
        <v>1776</v>
      </c>
      <c r="B4" t="s">
        <v>1846</v>
      </c>
      <c r="C4" t="str">
        <f t="shared" si="0"/>
        <v>insert into CCD_SPP_MMPA_PRE (MMPA_PRE_NAME, MMPA_PRE_DESC) VALUES ('HICEAS', 'PIFSC - Hawaiian Islands Cetacean and Ecosystem Assessment Survey');</v>
      </c>
    </row>
    <row r="5" spans="1:3" x14ac:dyDescent="0.25">
      <c r="A5" t="s">
        <v>1847</v>
      </c>
      <c r="B5" t="s">
        <v>1246</v>
      </c>
      <c r="C5" t="str">
        <f t="shared" si="0"/>
        <v>insert into CCD_SPP_MMPA_PRE (MMPA_PRE_NAME, MMPA_PRE_DESC) VALUES ('MACS', 'Mariana Archipelago Cetacean Survey (MACS)');</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29" workbookViewId="0">
      <selection activeCell="D2" sqref="D2:D68"/>
    </sheetView>
  </sheetViews>
  <sheetFormatPr defaultRowHeight="15" x14ac:dyDescent="0.25"/>
  <cols>
    <col min="1" max="1" width="14.140625" bestFit="1" customWidth="1"/>
    <col min="2" max="2" width="18.5703125" bestFit="1" customWidth="1"/>
    <col min="3" max="3" width="23" bestFit="1" customWidth="1"/>
  </cols>
  <sheetData>
    <row r="1" spans="1:4" x14ac:dyDescent="0.25">
      <c r="A1" t="s">
        <v>1820</v>
      </c>
      <c r="B1" t="s">
        <v>1821</v>
      </c>
      <c r="C1" t="s">
        <v>1822</v>
      </c>
      <c r="D1" t="s">
        <v>1714</v>
      </c>
    </row>
    <row r="2" spans="1:4" x14ac:dyDescent="0.25">
      <c r="A2" t="s">
        <v>1818</v>
      </c>
      <c r="B2" s="12" t="s">
        <v>841</v>
      </c>
      <c r="D2" t="str">
        <f>CONCATENATE("insert into CCD_SPP_MMPA_PRE_OPTS (", $A$1, ", ", $B$1, ", ", $C$1, ") VALUES ((SELECT MMPA_PRE_ID FROM CCD_SPP_MMPA_PRE WHERE MMPA_PRE_NAME = '", SUBSTITUTE(A2, "'", "''"), "'), (SELECT TGT_SPP_MMPA_ID FROM CCD_TGT_SPP_MMPA WHERE TGT_SPP_MMPA_NAME = '", SUBSTITUTE(B2, "'", "''"), "'), '",SUBSTITUTE(C2, "'", "''"), "');")</f>
        <v>insert into CCD_SPP_MMPA_PRE_OPTS (MMPA_PRE_ID, TGT_SPP_MMPA_ID, MMPA_PRE_OPT_NOTES) VALUES ((SELECT MMPA_PRE_ID FROM CCD_SPP_MMPA_PRE WHERE MMPA_PRE_NAME = 'IEA'), (SELECT TGT_SPP_MMPA_ID FROM CCD_TGT_SPP_MMPA WHERE TGT_SPP_MMPA_NAME = 'Baird''s Beaked Whale - California-Oregon-Washington'), '');</v>
      </c>
    </row>
    <row r="3" spans="1:4" x14ac:dyDescent="0.25">
      <c r="A3" t="s">
        <v>1818</v>
      </c>
      <c r="B3" s="12" t="s">
        <v>849</v>
      </c>
      <c r="D3" t="str">
        <f>CONCATENATE("insert into CCD_SPP_MMPA_PRE_OPTS (", $A$1, ", ", $B$1, ", ", $C$1, ") VALUES ((SELECT MMPA_PRE_ID FROM CCD_SPP_MMPA_PRE WHERE MMPA_PRE_NAME = '", SUBSTITUTE(A3, "'", "''"), "'), (SELECT TGT_SPP_MMPA_ID FROM CCD_TGT_SPP_MMPA WHERE TGT_SPP_MMPA_NAME = '", SUBSTITUTE(B3, "'", "''"), "'), '",SUBSTITUTE(C3, "'", "''"), "');")</f>
        <v>insert into CCD_SPP_MMPA_PRE_OPTS (MMPA_PRE_ID, TGT_SPP_MMPA_ID, MMPA_PRE_OPT_NOTES) VALUES ((SELECT MMPA_PRE_ID FROM CCD_SPP_MMPA_PRE WHERE MMPA_PRE_NAME = 'IEA'), (SELECT TGT_SPP_MMPA_ID FROM CCD_TGT_SPP_MMPA WHERE TGT_SPP_MMPA_NAME = 'Blainville''s Beaked Whale - Western North Atlantic'), '');</v>
      </c>
    </row>
    <row r="4" spans="1:4" x14ac:dyDescent="0.25">
      <c r="A4" t="s">
        <v>1818</v>
      </c>
      <c r="B4" s="12" t="s">
        <v>857</v>
      </c>
      <c r="D4" t="str">
        <f>CONCATENATE("insert into CCD_SPP_MMPA_PRE_OPTS (", $A$1, ", ", $B$1, ", ", $C$1, ") VALUES ((SELECT MMPA_PRE_ID FROM CCD_SPP_MMPA_PRE WHERE MMPA_PRE_NAME = '", SUBSTITUTE(A4, "'", "''"), "'), (SELECT TGT_SPP_MMPA_ID FROM CCD_TGT_SPP_MMPA WHERE TGT_SPP_MMPA_NAME = '", SUBSTITUTE(B4, "'", "''"), "'), '",SUBSTITUTE(C4, "'", "''"), "');")</f>
        <v>insert into CCD_SPP_MMPA_PRE_OPTS (MMPA_PRE_ID, TGT_SPP_MMPA_ID, MMPA_PRE_OPT_NOTES) VALUES ((SELECT MMPA_PRE_ID FROM CCD_SPP_MMPA_PRE WHERE MMPA_PRE_NAME = 'IEA'), (SELECT TGT_SPP_MMPA_ID FROM CCD_TGT_SPP_MMPA WHERE TGT_SPP_MMPA_NAME = 'Bottlenose Dolphin - Hawaii'), '');</v>
      </c>
    </row>
    <row r="5" spans="1:4" x14ac:dyDescent="0.25">
      <c r="A5" t="s">
        <v>1818</v>
      </c>
      <c r="B5" s="12" t="s">
        <v>875</v>
      </c>
      <c r="D5" t="str">
        <f>CONCATENATE("insert into CCD_SPP_MMPA_PRE_OPTS (", $A$1, ", ", $B$1, ", ", $C$1, ") VALUES ((SELECT MMPA_PRE_ID FROM CCD_SPP_MMPA_PRE WHERE MMPA_PRE_NAME = '", SUBSTITUTE(A5, "'", "''"), "'), (SELECT TGT_SPP_MMPA_ID FROM CCD_TGT_SPP_MMPA WHERE TGT_SPP_MMPA_NAME = '", SUBSTITUTE(B5, "'", "''"), "'), '",SUBSTITUTE(C5, "'", "''"), "');")</f>
        <v>insert into CCD_SPP_MMPA_PRE_OPTS (MMPA_PRE_ID, TGT_SPP_MMPA_ID, MMPA_PRE_OPT_NOTES) VALUES ((SELECT MMPA_PRE_ID FROM CCD_SPP_MMPA_PRE WHERE MMPA_PRE_NAME = 'IEA'), (SELECT TGT_SPP_MMPA_ID FROM CCD_TGT_SPP_MMPA WHERE TGT_SPP_MMPA_NAME = 'Cuvier''s Beaked Whale - Western North Atlantic'), '');</v>
      </c>
    </row>
    <row r="6" spans="1:4" x14ac:dyDescent="0.25">
      <c r="A6" t="s">
        <v>1818</v>
      </c>
      <c r="B6" s="12" t="s">
        <v>879</v>
      </c>
      <c r="D6" t="str">
        <f>CONCATENATE("insert into CCD_SPP_MMPA_PRE_OPTS (", $A$1, ", ", $B$1, ", ", $C$1, ") VALUES ((SELECT MMPA_PRE_ID FROM CCD_SPP_MMPA_PRE WHERE MMPA_PRE_NAME = '", SUBSTITUTE(A6, "'", "''"), "'), (SELECT TGT_SPP_MMPA_ID FROM CCD_TGT_SPP_MMPA WHERE TGT_SPP_MMPA_NAME = '", SUBSTITUTE(B6, "'", "''"), "'), '",SUBSTITUTE(C6, "'", "''"), "');")</f>
        <v>insert into CCD_SPP_MMPA_PRE_OPTS (MMPA_PRE_ID, TGT_SPP_MMPA_ID, MMPA_PRE_OPT_NOTES) VALUES ((SELECT MMPA_PRE_ID FROM CCD_SPP_MMPA_PRE WHERE MMPA_PRE_NAME = 'IEA'), (SELECT TGT_SPP_MMPA_ID FROM CCD_TGT_SPP_MMPA WHERE TGT_SPP_MMPA_NAME = 'Dwarf Sperm Whale - Hawaii'), '');</v>
      </c>
    </row>
    <row r="7" spans="1:4" x14ac:dyDescent="0.25">
      <c r="A7" t="s">
        <v>1818</v>
      </c>
      <c r="B7" s="12" t="s">
        <v>882</v>
      </c>
      <c r="D7" t="str">
        <f>CONCATENATE("insert into CCD_SPP_MMPA_PRE_OPTS (", $A$1, ", ", $B$1, ", ", $C$1, ") VALUES ((SELECT MMPA_PRE_ID FROM CCD_SPP_MMPA_PRE WHERE MMPA_PRE_NAME = '", SUBSTITUTE(A7, "'", "''"), "'), (SELECT TGT_SPP_MMPA_ID FROM CCD_TGT_SPP_MMPA WHERE TGT_SPP_MMPA_NAME = '", SUBSTITUTE(B7, "'", "''"), "'), '",SUBSTITUTE(C7, "'", "''"), "');")</f>
        <v>insert into CCD_SPP_MMPA_PRE_OPTS (MMPA_PRE_ID, TGT_SPP_MMPA_ID, MMPA_PRE_OPT_NOTES) VALUES ((SELECT MMPA_PRE_ID FROM CCD_SPP_MMPA_PRE WHERE MMPA_PRE_NAME = 'IEA'), (SELECT TGT_SPP_MMPA_ID FROM CCD_TGT_SPP_MMPA WHERE TGT_SPP_MMPA_NAME = 'False Killer Whale - Hawaii'), '');</v>
      </c>
    </row>
    <row r="8" spans="1:4" x14ac:dyDescent="0.25">
      <c r="A8" t="s">
        <v>1818</v>
      </c>
      <c r="B8" s="12" t="s">
        <v>888</v>
      </c>
      <c r="D8" t="str">
        <f>CONCATENATE("insert into CCD_SPP_MMPA_PRE_OPTS (", $A$1, ", ", $B$1, ", ", $C$1, ") VALUES ((SELECT MMPA_PRE_ID FROM CCD_SPP_MMPA_PRE WHERE MMPA_PRE_NAME = '", SUBSTITUTE(A8, "'", "''"), "'), (SELECT TGT_SPP_MMPA_ID FROM CCD_TGT_SPP_MMPA WHERE TGT_SPP_MMPA_NAME = '", SUBSTITUTE(B8, "'", "''"), "'), '",SUBSTITUTE(C8, "'", "''"), "');")</f>
        <v>insert into CCD_SPP_MMPA_PRE_OPTS (MMPA_PRE_ID, TGT_SPP_MMPA_ID, MMPA_PRE_OPT_NOTES) VALUES ((SELECT MMPA_PRE_ID FROM CCD_SPP_MMPA_PRE WHERE MMPA_PRE_NAME = 'IEA'), (SELECT TGT_SPP_MMPA_ID FROM CCD_TGT_SPP_MMPA WHERE TGT_SPP_MMPA_NAME = 'Fraser''s Dolphin - Hawaii'), '');</v>
      </c>
    </row>
    <row r="9" spans="1:4" x14ac:dyDescent="0.25">
      <c r="A9" t="s">
        <v>1818</v>
      </c>
      <c r="B9" s="12" t="s">
        <v>932</v>
      </c>
      <c r="D9" t="str">
        <f>CONCATENATE("insert into CCD_SPP_MMPA_PRE_OPTS (", $A$1, ", ", $B$1, ", ", $C$1, ") VALUES ((SELECT MMPA_PRE_ID FROM CCD_SPP_MMPA_PRE WHERE MMPA_PRE_NAME = '", SUBSTITUTE(A9, "'", "''"), "'), (SELECT TGT_SPP_MMPA_ID FROM CCD_TGT_SPP_MMPA WHERE TGT_SPP_MMPA_NAME = '", SUBSTITUTE(B9, "'", "''"), "'), '",SUBSTITUTE(C9, "'", "''"), "');")</f>
        <v>insert into CCD_SPP_MMPA_PRE_OPTS (MMPA_PRE_ID, TGT_SPP_MMPA_ID, MMPA_PRE_OPT_NOTES) VALUES ((SELECT MMPA_PRE_ID FROM CCD_SPP_MMPA_PRE WHERE MMPA_PRE_NAME = 'IEA'), (SELECT TGT_SPP_MMPA_ID FROM CCD_TGT_SPP_MMPA WHERE TGT_SPP_MMPA_NAME = 'Long-Finned Pilot Whale - Western North Atlantic'), '');</v>
      </c>
    </row>
    <row r="10" spans="1:4" x14ac:dyDescent="0.25">
      <c r="A10" t="s">
        <v>1818</v>
      </c>
      <c r="B10" s="12" t="s">
        <v>934</v>
      </c>
      <c r="D10" t="str">
        <f>CONCATENATE("insert into CCD_SPP_MMPA_PRE_OPTS (", $A$1, ", ", $B$1, ", ", $C$1, ") VALUES ((SELECT MMPA_PRE_ID FROM CCD_SPP_MMPA_PRE WHERE MMPA_PRE_NAME = '", SUBSTITUTE(A10, "'", "''"), "'), (SELECT TGT_SPP_MMPA_ID FROM CCD_TGT_SPP_MMPA WHERE TGT_SPP_MMPA_NAME = '", SUBSTITUTE(B10, "'", "''"), "'), '",SUBSTITUTE(C10, "'", "''"), "');")</f>
        <v>insert into CCD_SPP_MMPA_PRE_OPTS (MMPA_PRE_ID, TGT_SPP_MMPA_ID, MMPA_PRE_OPT_NOTES) VALUES ((SELECT MMPA_PRE_ID FROM CCD_SPP_MMPA_PRE WHERE MMPA_PRE_NAME = 'IEA'), (SELECT TGT_SPP_MMPA_ID FROM CCD_TGT_SPP_MMPA WHERE TGT_SPP_MMPA_NAME = 'Melon-Headed Whale - Hawaii'), '');</v>
      </c>
    </row>
    <row r="11" spans="1:4" x14ac:dyDescent="0.25">
      <c r="A11" t="s">
        <v>1818</v>
      </c>
      <c r="B11" s="12" t="s">
        <v>951</v>
      </c>
      <c r="D11" t="str">
        <f>CONCATENATE("insert into CCD_SPP_MMPA_PRE_OPTS (", $A$1, ", ", $B$1, ", ", $C$1, ") VALUES ((SELECT MMPA_PRE_ID FROM CCD_SPP_MMPA_PRE WHERE MMPA_PRE_NAME = '", SUBSTITUTE(A11, "'", "''"), "'), (SELECT TGT_SPP_MMPA_ID FROM CCD_TGT_SPP_MMPA WHERE TGT_SPP_MMPA_NAME = '", SUBSTITUTE(B11, "'", "''"), "'), '",SUBSTITUTE(C11, "'", "''"), "');")</f>
        <v>insert into CCD_SPP_MMPA_PRE_OPTS (MMPA_PRE_ID, TGT_SPP_MMPA_ID, MMPA_PRE_OPT_NOTES) VALUES ((SELECT MMPA_PRE_ID FROM CCD_SPP_MMPA_PRE WHERE MMPA_PRE_NAME = 'IEA'), (SELECT TGT_SPP_MMPA_ID FROM CCD_TGT_SPP_MMPA WHERE TGT_SPP_MMPA_NAME = 'Pacific White-Sided Dolphin - North Pacific, formerly Central North Pacific'), '');</v>
      </c>
    </row>
    <row r="12" spans="1:4" x14ac:dyDescent="0.25">
      <c r="A12" t="s">
        <v>1818</v>
      </c>
      <c r="B12" s="12" t="s">
        <v>955</v>
      </c>
      <c r="D12" t="str">
        <f>CONCATENATE("insert into CCD_SPP_MMPA_PRE_OPTS (", $A$1, ", ", $B$1, ", ", $C$1, ") VALUES ((SELECT MMPA_PRE_ID FROM CCD_SPP_MMPA_PRE WHERE MMPA_PRE_NAME = '", SUBSTITUTE(A12, "'", "''"), "'), (SELECT TGT_SPP_MMPA_ID FROM CCD_TGT_SPP_MMPA WHERE TGT_SPP_MMPA_NAME = '", SUBSTITUTE(B12, "'", "''"), "'), '",SUBSTITUTE(C12, "'", "''"), "');")</f>
        <v>insert into CCD_SPP_MMPA_PRE_OPTS (MMPA_PRE_ID, TGT_SPP_MMPA_ID, MMPA_PRE_OPT_NOTES) VALUES ((SELECT MMPA_PRE_ID FROM CCD_SPP_MMPA_PRE WHERE MMPA_PRE_NAME = 'IEA'), (SELECT TGT_SPP_MMPA_ID FROM CCD_TGT_SPP_MMPA WHERE TGT_SPP_MMPA_NAME = 'Pygmy Killer Whale - Hawaii'), '');</v>
      </c>
    </row>
    <row r="13" spans="1:4" x14ac:dyDescent="0.25">
      <c r="A13" t="s">
        <v>1818</v>
      </c>
      <c r="B13" s="12" t="s">
        <v>959</v>
      </c>
      <c r="D13" t="str">
        <f>CONCATENATE("insert into CCD_SPP_MMPA_PRE_OPTS (", $A$1, ", ", $B$1, ", ", $C$1, ") VALUES ((SELECT MMPA_PRE_ID FROM CCD_SPP_MMPA_PRE WHERE MMPA_PRE_NAME = '", SUBSTITUTE(A13, "'", "''"), "'), (SELECT TGT_SPP_MMPA_ID FROM CCD_TGT_SPP_MMPA WHERE TGT_SPP_MMPA_NAME = '", SUBSTITUTE(B13, "'", "''"), "'), '",SUBSTITUTE(C13, "'", "''"), "');")</f>
        <v>insert into CCD_SPP_MMPA_PRE_OPTS (MMPA_PRE_ID, TGT_SPP_MMPA_ID, MMPA_PRE_OPT_NOTES) VALUES ((SELECT MMPA_PRE_ID FROM CCD_SPP_MMPA_PRE WHERE MMPA_PRE_NAME = 'IEA'), (SELECT TGT_SPP_MMPA_ID FROM CCD_TGT_SPP_MMPA WHERE TGT_SPP_MMPA_NAME = 'Pygmy Sperm Whale - Hawaii'), '');</v>
      </c>
    </row>
    <row r="14" spans="1:4" x14ac:dyDescent="0.25">
      <c r="A14" t="s">
        <v>1818</v>
      </c>
      <c r="B14" s="12" t="s">
        <v>965</v>
      </c>
      <c r="D14" t="str">
        <f>CONCATENATE("insert into CCD_SPP_MMPA_PRE_OPTS (", $A$1, ", ", $B$1, ", ", $C$1, ") VALUES ((SELECT MMPA_PRE_ID FROM CCD_SPP_MMPA_PRE WHERE MMPA_PRE_NAME = '", SUBSTITUTE(A14, "'", "''"), "'), (SELECT TGT_SPP_MMPA_ID FROM CCD_TGT_SPP_MMPA WHERE TGT_SPP_MMPA_NAME = '", SUBSTITUTE(B14, "'", "''"), "'), '",SUBSTITUTE(C14, "'", "''"), "');")</f>
        <v>insert into CCD_SPP_MMPA_PRE_OPTS (MMPA_PRE_ID, TGT_SPP_MMPA_ID, MMPA_PRE_OPT_NOTES) VALUES ((SELECT MMPA_PRE_ID FROM CCD_SPP_MMPA_PRE WHERE MMPA_PRE_NAME = 'IEA'), (SELECT TGT_SPP_MMPA_ID FROM CCD_TGT_SPP_MMPA WHERE TGT_SPP_MMPA_NAME = 'Risso''s Dolphin - Hawaii'), '');</v>
      </c>
    </row>
    <row r="15" spans="1:4" x14ac:dyDescent="0.25">
      <c r="A15" t="s">
        <v>1818</v>
      </c>
      <c r="B15" s="12" t="s">
        <v>978</v>
      </c>
      <c r="D15" t="str">
        <f>CONCATENATE("insert into CCD_SPP_MMPA_PRE_OPTS (", $A$1, ", ", $B$1, ", ", $C$1, ") VALUES ((SELECT MMPA_PRE_ID FROM CCD_SPP_MMPA_PRE WHERE MMPA_PRE_NAME = '", SUBSTITUTE(A15, "'", "''"), "'), (SELECT TGT_SPP_MMPA_ID FROM CCD_TGT_SPP_MMPA WHERE TGT_SPP_MMPA_NAME = '", SUBSTITUTE(B15, "'", "''"), "'), '",SUBSTITUTE(C15, "'", "''"), "');")</f>
        <v>insert into CCD_SPP_MMPA_PRE_OPTS (MMPA_PRE_ID, TGT_SPP_MMPA_ID, MMPA_PRE_OPT_NOTES) VALUES ((SELECT MMPA_PRE_ID FROM CCD_SPP_MMPA_PRE WHERE MMPA_PRE_NAME = 'IEA'), (SELECT TGT_SPP_MMPA_ID FROM CCD_TGT_SPP_MMPA WHERE TGT_SPP_MMPA_NAME = 'Short-Finned Pilot Whale - Western North Atlantic'), '');</v>
      </c>
    </row>
    <row r="16" spans="1:4" x14ac:dyDescent="0.25">
      <c r="A16" t="s">
        <v>1818</v>
      </c>
      <c r="B16" s="12" t="s">
        <v>981</v>
      </c>
      <c r="D16" t="str">
        <f>CONCATENATE("insert into CCD_SPP_MMPA_PRE_OPTS (", $A$1, ", ", $B$1, ", ", $C$1, ") VALUES ((SELECT MMPA_PRE_ID FROM CCD_SPP_MMPA_PRE WHERE MMPA_PRE_NAME = '", SUBSTITUTE(A16, "'", "''"), "'), (SELECT TGT_SPP_MMPA_ID FROM CCD_TGT_SPP_MMPA WHERE TGT_SPP_MMPA_NAME = '", SUBSTITUTE(B16, "'", "''"), "'), '",SUBSTITUTE(C16, "'", "''"), "');")</f>
        <v>insert into CCD_SPP_MMPA_PRE_OPTS (MMPA_PRE_ID, TGT_SPP_MMPA_ID, MMPA_PRE_OPT_NOTES) VALUES ((SELECT MMPA_PRE_ID FROM CCD_SPP_MMPA_PRE WHERE MMPA_PRE_NAME = 'IEA'), (SELECT TGT_SPP_MMPA_ID FROM CCD_TGT_SPP_MMPA WHERE TGT_SPP_MMPA_NAME = 'Sperm Whale - Hawaii'), '');</v>
      </c>
    </row>
    <row r="17" spans="1:4" x14ac:dyDescent="0.25">
      <c r="A17" t="s">
        <v>1818</v>
      </c>
      <c r="B17" s="12" t="s">
        <v>985</v>
      </c>
      <c r="D17" t="str">
        <f>CONCATENATE("insert into CCD_SPP_MMPA_PRE_OPTS (", $A$1, ", ", $B$1, ", ", $C$1, ") VALUES ((SELECT MMPA_PRE_ID FROM CCD_SPP_MMPA_PRE WHERE MMPA_PRE_NAME = '", SUBSTITUTE(A17, "'", "''"), "'), (SELECT TGT_SPP_MMPA_ID FROM CCD_TGT_SPP_MMPA WHERE TGT_SPP_MMPA_NAME = '", SUBSTITUTE(B17, "'", "''"), "'), '",SUBSTITUTE(C17, "'", "''"), "');")</f>
        <v>insert into CCD_SPP_MMPA_PRE_OPTS (MMPA_PRE_ID, TGT_SPP_MMPA_ID, MMPA_PRE_OPT_NOTES) VALUES ((SELECT MMPA_PRE_ID FROM CCD_SPP_MMPA_PRE WHERE MMPA_PRE_NAME = 'IEA'), (SELECT TGT_SPP_MMPA_ID FROM CCD_TGT_SPP_MMPA WHERE TGT_SPP_MMPA_NAME = 'Spinner Dolphin - Hawaii'), '');</v>
      </c>
    </row>
    <row r="18" spans="1:4" x14ac:dyDescent="0.25">
      <c r="A18" t="s">
        <v>1818</v>
      </c>
      <c r="B18" s="12" t="s">
        <v>991</v>
      </c>
      <c r="D18" t="str">
        <f>CONCATENATE("insert into CCD_SPP_MMPA_PRE_OPTS (", $A$1, ", ", $B$1, ", ", $C$1, ") VALUES ((SELECT MMPA_PRE_ID FROM CCD_SPP_MMPA_PRE WHERE MMPA_PRE_NAME = '", SUBSTITUTE(A18, "'", "''"), "'), (SELECT TGT_SPP_MMPA_ID FROM CCD_TGT_SPP_MMPA WHERE TGT_SPP_MMPA_NAME = '", SUBSTITUTE(B18, "'", "''"), "'), '",SUBSTITUTE(C18, "'", "''"), "');")</f>
        <v>insert into CCD_SPP_MMPA_PRE_OPTS (MMPA_PRE_ID, TGT_SPP_MMPA_ID, MMPA_PRE_OPT_NOTES) VALUES ((SELECT MMPA_PRE_ID FROM CCD_SPP_MMPA_PRE WHERE MMPA_PRE_NAME = 'IEA'), (SELECT TGT_SPP_MMPA_ID FROM CCD_TGT_SPP_MMPA WHERE TGT_SPP_MMPA_NAME = 'Striped Dolphin - Hawaii'), '');</v>
      </c>
    </row>
    <row r="19" spans="1:4" x14ac:dyDescent="0.25">
      <c r="A19" t="s">
        <v>1823</v>
      </c>
      <c r="B19" t="s">
        <v>914</v>
      </c>
      <c r="D19" t="str">
        <f>CONCATENATE("insert into CCD_SPP_MMPA_PRE_OPTS (", $A$1, ", ", $B$1, ", ", $C$1, ") VALUES ((SELECT MMPA_PRE_ID FROM CCD_SPP_MMPA_PRE WHERE MMPA_PRE_NAME = '", SUBSTITUTE(A19, "'", "''"), "'), (SELECT TGT_SPP_MMPA_ID FROM CCD_TGT_SPP_MMPA WHERE TGT_SPP_MMPA_NAME = '", SUBSTITUTE(B19, "'", "''"), "'), '",SUBSTITUTE(C19, "'", "''"), "');")</f>
        <v>insert into CCD_SPP_MMPA_PRE_OPTS (MMPA_PRE_ID, TGT_SPP_MMPA_ID, MMPA_PRE_OPT_NOTES) VALUES ((SELECT MMPA_PRE_ID FROM CCD_SPP_MMPA_PRE WHERE MMPA_PRE_NAME = 'HMSEAS'), (SELECT TGT_SPP_MMPA_ID FROM CCD_TGT_SPP_MMPA WHERE TGT_SPP_MMPA_NAME = 'Hawaiian Monk Seal - Hawaii'), '');</v>
      </c>
    </row>
    <row r="20" spans="1:4" x14ac:dyDescent="0.25">
      <c r="A20" t="s">
        <v>1776</v>
      </c>
      <c r="B20" t="s">
        <v>847</v>
      </c>
      <c r="D20" t="str">
        <f>CONCATENATE("insert into CCD_SPP_MMPA_PRE_OPTS (", $A$1, ", ", $B$1, ", ", $C$1, ") VALUES ((SELECT MMPA_PRE_ID FROM CCD_SPP_MMPA_PRE WHERE MMPA_PRE_NAME = '", SUBSTITUTE(A20, "'", "''"), "'), (SELECT TGT_SPP_MMPA_ID FROM CCD_TGT_SPP_MMPA WHERE TGT_SPP_MMPA_NAME = '", SUBSTITUTE(B20, "'", "''"), "'), '",SUBSTITUTE(C20, "'", "''"), "');")</f>
        <v>insert into CCD_SPP_MMPA_PRE_OPTS (MMPA_PRE_ID, TGT_SPP_MMPA_ID, MMPA_PRE_OPT_NOTES) VALUES ((SELECT MMPA_PRE_ID FROM CCD_SPP_MMPA_PRE WHERE MMPA_PRE_NAME = 'HICEAS'), (SELECT TGT_SPP_MMPA_ID FROM CCD_TGT_SPP_MMPA WHERE TGT_SPP_MMPA_NAME = 'Blainville''s Beaked Whale - Hawaii'), '');</v>
      </c>
    </row>
    <row r="21" spans="1:4" x14ac:dyDescent="0.25">
      <c r="A21" t="s">
        <v>1776</v>
      </c>
      <c r="B21" t="s">
        <v>851</v>
      </c>
      <c r="D21" t="str">
        <f>CONCATENATE("insert into CCD_SPP_MMPA_PRE_OPTS (", $A$1, ", ", $B$1, ", ", $C$1, ") VALUES ((SELECT MMPA_PRE_ID FROM CCD_SPP_MMPA_PRE WHERE MMPA_PRE_NAME = '", SUBSTITUTE(A21, "'", "''"), "'), (SELECT TGT_SPP_MMPA_ID FROM CCD_TGT_SPP_MMPA WHERE TGT_SPP_MMPA_NAME = '", SUBSTITUTE(B21, "'", "''"), "'), '",SUBSTITUTE(C21, "'", "''"), "');")</f>
        <v>insert into CCD_SPP_MMPA_PRE_OPTS (MMPA_PRE_ID, TGT_SPP_MMPA_ID, MMPA_PRE_OPT_NOTES) VALUES ((SELECT MMPA_PRE_ID FROM CCD_SPP_MMPA_PRE WHERE MMPA_PRE_NAME = 'HICEAS'), (SELECT TGT_SPP_MMPA_ID FROM CCD_TGT_SPP_MMPA WHERE TGT_SPP_MMPA_NAME = 'Blue whale - Western North Pacific, formerly Hawaii'), '');</v>
      </c>
    </row>
    <row r="22" spans="1:4" x14ac:dyDescent="0.25">
      <c r="A22" t="s">
        <v>1776</v>
      </c>
      <c r="B22" t="s">
        <v>857</v>
      </c>
      <c r="D22" t="str">
        <f>CONCATENATE("insert into CCD_SPP_MMPA_PRE_OPTS (", $A$1, ", ", $B$1, ", ", $C$1, ") VALUES ((SELECT MMPA_PRE_ID FROM CCD_SPP_MMPA_PRE WHERE MMPA_PRE_NAME = '", SUBSTITUTE(A22, "'", "''"), "'), (SELECT TGT_SPP_MMPA_ID FROM CCD_TGT_SPP_MMPA WHERE TGT_SPP_MMPA_NAME = '", SUBSTITUTE(B22, "'", "''"), "'), '",SUBSTITUTE(C22, "'", "''"), "');")</f>
        <v>insert into CCD_SPP_MMPA_PRE_OPTS (MMPA_PRE_ID, TGT_SPP_MMPA_ID, MMPA_PRE_OPT_NOTES) VALUES ((SELECT MMPA_PRE_ID FROM CCD_SPP_MMPA_PRE WHERE MMPA_PRE_NAME = 'HICEAS'), (SELECT TGT_SPP_MMPA_ID FROM CCD_TGT_SPP_MMPA WHERE TGT_SPP_MMPA_NAME = 'Bottlenose Dolphin - Hawaii'), '');</v>
      </c>
    </row>
    <row r="23" spans="1:4" x14ac:dyDescent="0.25">
      <c r="A23" t="s">
        <v>1776</v>
      </c>
      <c r="B23" t="s">
        <v>864</v>
      </c>
      <c r="D23" t="str">
        <f>CONCATENATE("insert into CCD_SPP_MMPA_PRE_OPTS (", $A$1, ", ", $B$1, ", ", $C$1, ") VALUES ((SELECT MMPA_PRE_ID FROM CCD_SPP_MMPA_PRE WHERE MMPA_PRE_NAME = '", SUBSTITUTE(A23, "'", "''"), "'), (SELECT TGT_SPP_MMPA_ID FROM CCD_TGT_SPP_MMPA WHERE TGT_SPP_MMPA_NAME = '", SUBSTITUTE(B23, "'", "''"), "'), '",SUBSTITUTE(C23, "'", "''"), "');")</f>
        <v>insert into CCD_SPP_MMPA_PRE_OPTS (MMPA_PRE_ID, TGT_SPP_MMPA_ID, MMPA_PRE_OPT_NOTES) VALUES ((SELECT MMPA_PRE_ID FROM CCD_SPP_MMPA_PRE WHERE MMPA_PRE_NAME = 'HICEAS'), (SELECT TGT_SPP_MMPA_ID FROM CCD_TGT_SPP_MMPA WHERE TGT_SPP_MMPA_NAME = 'Bryde''s Whale - Eastern Tropical Pacific'), '');</v>
      </c>
    </row>
    <row r="24" spans="1:4" x14ac:dyDescent="0.25">
      <c r="A24" t="s">
        <v>1776</v>
      </c>
      <c r="B24" t="s">
        <v>865</v>
      </c>
      <c r="D24" t="str">
        <f>CONCATENATE("insert into CCD_SPP_MMPA_PRE_OPTS (", $A$1, ", ", $B$1, ", ", $C$1, ") VALUES ((SELECT MMPA_PRE_ID FROM CCD_SPP_MMPA_PRE WHERE MMPA_PRE_NAME = '", SUBSTITUTE(A24, "'", "''"), "'), (SELECT TGT_SPP_MMPA_ID FROM CCD_TGT_SPP_MMPA WHERE TGT_SPP_MMPA_NAME = '", SUBSTITUTE(B24, "'", "''"), "'), '",SUBSTITUTE(C24, "'", "''"), "');")</f>
        <v>insert into CCD_SPP_MMPA_PRE_OPTS (MMPA_PRE_ID, TGT_SPP_MMPA_ID, MMPA_PRE_OPT_NOTES) VALUES ((SELECT MMPA_PRE_ID FROM CCD_SPP_MMPA_PRE WHERE MMPA_PRE_NAME = 'HICEAS'), (SELECT TGT_SPP_MMPA_ID FROM CCD_TGT_SPP_MMPA WHERE TGT_SPP_MMPA_NAME = 'Bryde''s Whale - Hawaii'), '');</v>
      </c>
    </row>
    <row r="25" spans="1:4" x14ac:dyDescent="0.25">
      <c r="A25" t="s">
        <v>1776</v>
      </c>
      <c r="B25" t="s">
        <v>873</v>
      </c>
      <c r="D25" t="str">
        <f>CONCATENATE("insert into CCD_SPP_MMPA_PRE_OPTS (", $A$1, ", ", $B$1, ", ", $C$1, ") VALUES ((SELECT MMPA_PRE_ID FROM CCD_SPP_MMPA_PRE WHERE MMPA_PRE_NAME = '", SUBSTITUTE(A25, "'", "''"), "'), (SELECT TGT_SPP_MMPA_ID FROM CCD_TGT_SPP_MMPA WHERE TGT_SPP_MMPA_NAME = '", SUBSTITUTE(B25, "'", "''"), "'), '",SUBSTITUTE(C25, "'", "''"), "');")</f>
        <v>insert into CCD_SPP_MMPA_PRE_OPTS (MMPA_PRE_ID, TGT_SPP_MMPA_ID, MMPA_PRE_OPT_NOTES) VALUES ((SELECT MMPA_PRE_ID FROM CCD_SPP_MMPA_PRE WHERE MMPA_PRE_NAME = 'HICEAS'), (SELECT TGT_SPP_MMPA_ID FROM CCD_TGT_SPP_MMPA WHERE TGT_SPP_MMPA_NAME = 'Cuvier''s Beaked Whale - Hawaii'), '');</v>
      </c>
    </row>
    <row r="26" spans="1:4" x14ac:dyDescent="0.25">
      <c r="A26" t="s">
        <v>1776</v>
      </c>
      <c r="B26" t="s">
        <v>879</v>
      </c>
      <c r="D26" t="str">
        <f>CONCATENATE("insert into CCD_SPP_MMPA_PRE_OPTS (", $A$1, ", ", $B$1, ", ", $C$1, ") VALUES ((SELECT MMPA_PRE_ID FROM CCD_SPP_MMPA_PRE WHERE MMPA_PRE_NAME = '", SUBSTITUTE(A26, "'", "''"), "'), (SELECT TGT_SPP_MMPA_ID FROM CCD_TGT_SPP_MMPA WHERE TGT_SPP_MMPA_NAME = '", SUBSTITUTE(B26, "'", "''"), "'), '",SUBSTITUTE(C26, "'", "''"), "');")</f>
        <v>insert into CCD_SPP_MMPA_PRE_OPTS (MMPA_PRE_ID, TGT_SPP_MMPA_ID, MMPA_PRE_OPT_NOTES) VALUES ((SELECT MMPA_PRE_ID FROM CCD_SPP_MMPA_PRE WHERE MMPA_PRE_NAME = 'HICEAS'), (SELECT TGT_SPP_MMPA_ID FROM CCD_TGT_SPP_MMPA WHERE TGT_SPP_MMPA_NAME = 'Dwarf Sperm Whale - Hawaii'), '');</v>
      </c>
    </row>
    <row r="27" spans="1:4" x14ac:dyDescent="0.25">
      <c r="A27" t="s">
        <v>1776</v>
      </c>
      <c r="B27" t="s">
        <v>882</v>
      </c>
      <c r="D27" t="str">
        <f>CONCATENATE("insert into CCD_SPP_MMPA_PRE_OPTS (", $A$1, ", ", $B$1, ", ", $C$1, ") VALUES ((SELECT MMPA_PRE_ID FROM CCD_SPP_MMPA_PRE WHERE MMPA_PRE_NAME = '", SUBSTITUTE(A27, "'", "''"), "'), (SELECT TGT_SPP_MMPA_ID FROM CCD_TGT_SPP_MMPA WHERE TGT_SPP_MMPA_NAME = '", SUBSTITUTE(B27, "'", "''"), "'), '",SUBSTITUTE(C27, "'", "''"), "');")</f>
        <v>insert into CCD_SPP_MMPA_PRE_OPTS (MMPA_PRE_ID, TGT_SPP_MMPA_ID, MMPA_PRE_OPT_NOTES) VALUES ((SELECT MMPA_PRE_ID FROM CCD_SPP_MMPA_PRE WHERE MMPA_PRE_NAME = 'HICEAS'), (SELECT TGT_SPP_MMPA_ID FROM CCD_TGT_SPP_MMPA WHERE TGT_SPP_MMPA_NAME = 'False Killer Whale - Hawaii'), '');</v>
      </c>
    </row>
    <row r="28" spans="1:4" x14ac:dyDescent="0.25">
      <c r="A28" t="s">
        <v>1776</v>
      </c>
      <c r="B28" t="s">
        <v>885</v>
      </c>
      <c r="D28" t="str">
        <f>CONCATENATE("insert into CCD_SPP_MMPA_PRE_OPTS (", $A$1, ", ", $B$1, ", ", $C$1, ") VALUES ((SELECT MMPA_PRE_ID FROM CCD_SPP_MMPA_PRE WHERE MMPA_PRE_NAME = '", SUBSTITUTE(A28, "'", "''"), "'), (SELECT TGT_SPP_MMPA_ID FROM CCD_TGT_SPP_MMPA WHERE TGT_SPP_MMPA_NAME = '", SUBSTITUTE(B28, "'", "''"), "'), '",SUBSTITUTE(C28, "'", "''"), "');")</f>
        <v>insert into CCD_SPP_MMPA_PRE_OPTS (MMPA_PRE_ID, TGT_SPP_MMPA_ID, MMPA_PRE_OPT_NOTES) VALUES ((SELECT MMPA_PRE_ID FROM CCD_SPP_MMPA_PRE WHERE MMPA_PRE_NAME = 'HICEAS'), (SELECT TGT_SPP_MMPA_ID FROM CCD_TGT_SPP_MMPA WHERE TGT_SPP_MMPA_NAME = 'Fin Whale - Hawaii'), '');</v>
      </c>
    </row>
    <row r="29" spans="1:4" x14ac:dyDescent="0.25">
      <c r="A29" t="s">
        <v>1776</v>
      </c>
      <c r="B29" t="s">
        <v>888</v>
      </c>
      <c r="D29" t="str">
        <f>CONCATENATE("insert into CCD_SPP_MMPA_PRE_OPTS (", $A$1, ", ", $B$1, ", ", $C$1, ") VALUES ((SELECT MMPA_PRE_ID FROM CCD_SPP_MMPA_PRE WHERE MMPA_PRE_NAME = '", SUBSTITUTE(A29, "'", "''"), "'), (SELECT TGT_SPP_MMPA_ID FROM CCD_TGT_SPP_MMPA WHERE TGT_SPP_MMPA_NAME = '", SUBSTITUTE(B29, "'", "''"), "'), '",SUBSTITUTE(C29, "'", "''"), "');")</f>
        <v>insert into CCD_SPP_MMPA_PRE_OPTS (MMPA_PRE_ID, TGT_SPP_MMPA_ID, MMPA_PRE_OPT_NOTES) VALUES ((SELECT MMPA_PRE_ID FROM CCD_SPP_MMPA_PRE WHERE MMPA_PRE_NAME = 'HICEAS'), (SELECT TGT_SPP_MMPA_ID FROM CCD_TGT_SPP_MMPA WHERE TGT_SPP_MMPA_NAME = 'Fraser''s Dolphin - Hawaii'), '');</v>
      </c>
    </row>
    <row r="30" spans="1:4" x14ac:dyDescent="0.25">
      <c r="A30" t="s">
        <v>1776</v>
      </c>
      <c r="B30" t="s">
        <v>916</v>
      </c>
      <c r="D30" t="str">
        <f>CONCATENATE("insert into CCD_SPP_MMPA_PRE_OPTS (", $A$1, ", ", $B$1, ", ", $C$1, ") VALUES ((SELECT MMPA_PRE_ID FROM CCD_SPP_MMPA_PRE WHERE MMPA_PRE_NAME = '", SUBSTITUTE(A30, "'", "''"), "'), (SELECT TGT_SPP_MMPA_ID FROM CCD_TGT_SPP_MMPA WHERE TGT_SPP_MMPA_NAME = '", SUBSTITUTE(B30, "'", "''"), "'), '",SUBSTITUTE(C30, "'", "''"), "');")</f>
        <v>insert into CCD_SPP_MMPA_PRE_OPTS (MMPA_PRE_ID, TGT_SPP_MMPA_ID, MMPA_PRE_OPT_NOTES) VALUES ((SELECT MMPA_PRE_ID FROM CCD_SPP_MMPA_PRE WHERE MMPA_PRE_NAME = 'HICEAS'), (SELECT TGT_SPP_MMPA_ID FROM CCD_TGT_SPP_MMPA WHERE TGT_SPP_MMPA_NAME = 'Humpback Whale - Central North Pacific'), '');</v>
      </c>
    </row>
    <row r="31" spans="1:4" x14ac:dyDescent="0.25">
      <c r="A31" t="s">
        <v>1776</v>
      </c>
      <c r="B31" t="s">
        <v>927</v>
      </c>
      <c r="D31" t="str">
        <f>CONCATENATE("insert into CCD_SPP_MMPA_PRE_OPTS (", $A$1, ", ", $B$1, ", ", $C$1, ") VALUES ((SELECT MMPA_PRE_ID FROM CCD_SPP_MMPA_PRE WHERE MMPA_PRE_NAME = '", SUBSTITUTE(A31, "'", "''"), "'), (SELECT TGT_SPP_MMPA_ID FROM CCD_TGT_SPP_MMPA WHERE TGT_SPP_MMPA_NAME = '", SUBSTITUTE(B31, "'", "''"), "'), '",SUBSTITUTE(C31, "'", "''"), "');")</f>
        <v>insert into CCD_SPP_MMPA_PRE_OPTS (MMPA_PRE_ID, TGT_SPP_MMPA_ID, MMPA_PRE_OPT_NOTES) VALUES ((SELECT MMPA_PRE_ID FROM CCD_SPP_MMPA_PRE WHERE MMPA_PRE_NAME = 'HICEAS'), (SELECT TGT_SPP_MMPA_ID FROM CCD_TGT_SPP_MMPA WHERE TGT_SPP_MMPA_NAME = 'Killer Whale - Hawaii'), '');</v>
      </c>
    </row>
    <row r="32" spans="1:4" x14ac:dyDescent="0.25">
      <c r="A32" t="s">
        <v>1776</v>
      </c>
      <c r="B32" t="s">
        <v>933</v>
      </c>
      <c r="D32" t="str">
        <f>CONCATENATE("insert into CCD_SPP_MMPA_PRE_OPTS (", $A$1, ", ", $B$1, ", ", $C$1, ") VALUES ((SELECT MMPA_PRE_ID FROM CCD_SPP_MMPA_PRE WHERE MMPA_PRE_NAME = '", SUBSTITUTE(A32, "'", "''"), "'), (SELECT TGT_SPP_MMPA_ID FROM CCD_TGT_SPP_MMPA WHERE TGT_SPP_MMPA_NAME = '", SUBSTITUTE(B32, "'", "''"), "'), '",SUBSTITUTE(C32, "'", "''"), "');")</f>
        <v>insert into CCD_SPP_MMPA_PRE_OPTS (MMPA_PRE_ID, TGT_SPP_MMPA_ID, MMPA_PRE_OPT_NOTES) VALUES ((SELECT MMPA_PRE_ID FROM CCD_SPP_MMPA_PRE WHERE MMPA_PRE_NAME = 'HICEAS'), (SELECT TGT_SPP_MMPA_ID FROM CCD_TGT_SPP_MMPA WHERE TGT_SPP_MMPA_NAME = 'Longman''s Beaked Whale - Hawaii'), '');</v>
      </c>
    </row>
    <row r="33" spans="1:4" x14ac:dyDescent="0.25">
      <c r="A33" t="s">
        <v>1776</v>
      </c>
      <c r="B33" t="s">
        <v>934</v>
      </c>
      <c r="D33" t="str">
        <f>CONCATENATE("insert into CCD_SPP_MMPA_PRE_OPTS (", $A$1, ", ", $B$1, ", ", $C$1, ") VALUES ((SELECT MMPA_PRE_ID FROM CCD_SPP_MMPA_PRE WHERE MMPA_PRE_NAME = '", SUBSTITUTE(A33, "'", "''"), "'), (SELECT TGT_SPP_MMPA_ID FROM CCD_TGT_SPP_MMPA WHERE TGT_SPP_MMPA_NAME = '", SUBSTITUTE(B33, "'", "''"), "'), '",SUBSTITUTE(C33, "'", "''"), "');")</f>
        <v>insert into CCD_SPP_MMPA_PRE_OPTS (MMPA_PRE_ID, TGT_SPP_MMPA_ID, MMPA_PRE_OPT_NOTES) VALUES ((SELECT MMPA_PRE_ID FROM CCD_SPP_MMPA_PRE WHERE MMPA_PRE_NAME = 'HICEAS'), (SELECT TGT_SPP_MMPA_ID FROM CCD_TGT_SPP_MMPA WHERE TGT_SPP_MMPA_NAME = 'Melon-Headed Whale - Hawaii'), '');</v>
      </c>
    </row>
    <row r="34" spans="1:4" x14ac:dyDescent="0.25">
      <c r="A34" t="s">
        <v>1776</v>
      </c>
      <c r="B34" t="s">
        <v>942</v>
      </c>
      <c r="D34" t="str">
        <f>CONCATENATE("insert into CCD_SPP_MMPA_PRE_OPTS (", $A$1, ", ", $B$1, ", ", $C$1, ") VALUES ((SELECT MMPA_PRE_ID FROM CCD_SPP_MMPA_PRE WHERE MMPA_PRE_NAME = '", SUBSTITUTE(A34, "'", "''"), "'), (SELECT TGT_SPP_MMPA_ID FROM CCD_TGT_SPP_MMPA WHERE TGT_SPP_MMPA_NAME = '", SUBSTITUTE(B34, "'", "''"), "'), '",SUBSTITUTE(C34, "'", "''"), "');")</f>
        <v>insert into CCD_SPP_MMPA_PRE_OPTS (MMPA_PRE_ID, TGT_SPP_MMPA_ID, MMPA_PRE_OPT_NOTES) VALUES ((SELECT MMPA_PRE_ID FROM CCD_SPP_MMPA_PRE WHERE MMPA_PRE_NAME = 'HICEAS'), (SELECT TGT_SPP_MMPA_ID FROM CCD_TGT_SPP_MMPA WHERE TGT_SPP_MMPA_NAME = 'Minke Whale - Hawaii'), '');</v>
      </c>
    </row>
    <row r="35" spans="1:4" x14ac:dyDescent="0.25">
      <c r="A35" t="s">
        <v>1776</v>
      </c>
      <c r="B35" t="s">
        <v>952</v>
      </c>
      <c r="D35" t="str">
        <f>CONCATENATE("insert into CCD_SPP_MMPA_PRE_OPTS (", $A$1, ", ", $B$1, ", ", $C$1, ") VALUES ((SELECT MMPA_PRE_ID FROM CCD_SPP_MMPA_PRE WHERE MMPA_PRE_NAME = '", SUBSTITUTE(A35, "'", "''"), "'), (SELECT TGT_SPP_MMPA_ID FROM CCD_TGT_SPP_MMPA WHERE TGT_SPP_MMPA_NAME = '", SUBSTITUTE(B35, "'", "''"), "'), '",SUBSTITUTE(C35, "'", "''"), "');")</f>
        <v>insert into CCD_SPP_MMPA_PRE_OPTS (MMPA_PRE_ID, TGT_SPP_MMPA_ID, MMPA_PRE_OPT_NOTES) VALUES ((SELECT MMPA_PRE_ID FROM CCD_SPP_MMPA_PRE WHERE MMPA_PRE_NAME = 'HICEAS'), (SELECT TGT_SPP_MMPA_ID FROM CCD_TGT_SPP_MMPA WHERE TGT_SPP_MMPA_NAME = 'Pantropical Spotted Dolphin - Hawaii'), '');</v>
      </c>
    </row>
    <row r="36" spans="1:4" x14ac:dyDescent="0.25">
      <c r="A36" t="s">
        <v>1776</v>
      </c>
      <c r="B36" t="s">
        <v>955</v>
      </c>
      <c r="D36" t="str">
        <f>CONCATENATE("insert into CCD_SPP_MMPA_PRE_OPTS (", $A$1, ", ", $B$1, ", ", $C$1, ") VALUES ((SELECT MMPA_PRE_ID FROM CCD_SPP_MMPA_PRE WHERE MMPA_PRE_NAME = '", SUBSTITUTE(A36, "'", "''"), "'), (SELECT TGT_SPP_MMPA_ID FROM CCD_TGT_SPP_MMPA WHERE TGT_SPP_MMPA_NAME = '", SUBSTITUTE(B36, "'", "''"), "'), '",SUBSTITUTE(C36, "'", "''"), "');")</f>
        <v>insert into CCD_SPP_MMPA_PRE_OPTS (MMPA_PRE_ID, TGT_SPP_MMPA_ID, MMPA_PRE_OPT_NOTES) VALUES ((SELECT MMPA_PRE_ID FROM CCD_SPP_MMPA_PRE WHERE MMPA_PRE_NAME = 'HICEAS'), (SELECT TGT_SPP_MMPA_ID FROM CCD_TGT_SPP_MMPA WHERE TGT_SPP_MMPA_NAME = 'Pygmy Killer Whale - Hawaii'), '');</v>
      </c>
    </row>
    <row r="37" spans="1:4" x14ac:dyDescent="0.25">
      <c r="A37" t="s">
        <v>1776</v>
      </c>
      <c r="B37" t="s">
        <v>959</v>
      </c>
      <c r="D37" t="str">
        <f>CONCATENATE("insert into CCD_SPP_MMPA_PRE_OPTS (", $A$1, ", ", $B$1, ", ", $C$1, ") VALUES ((SELECT MMPA_PRE_ID FROM CCD_SPP_MMPA_PRE WHERE MMPA_PRE_NAME = '", SUBSTITUTE(A37, "'", "''"), "'), (SELECT TGT_SPP_MMPA_ID FROM CCD_TGT_SPP_MMPA WHERE TGT_SPP_MMPA_NAME = '", SUBSTITUTE(B37, "'", "''"), "'), '",SUBSTITUTE(C37, "'", "''"), "');")</f>
        <v>insert into CCD_SPP_MMPA_PRE_OPTS (MMPA_PRE_ID, TGT_SPP_MMPA_ID, MMPA_PRE_OPT_NOTES) VALUES ((SELECT MMPA_PRE_ID FROM CCD_SPP_MMPA_PRE WHERE MMPA_PRE_NAME = 'HICEAS'), (SELECT TGT_SPP_MMPA_ID FROM CCD_TGT_SPP_MMPA WHERE TGT_SPP_MMPA_NAME = 'Pygmy Sperm Whale - Hawaii'), '');</v>
      </c>
    </row>
    <row r="38" spans="1:4" x14ac:dyDescent="0.25">
      <c r="A38" t="s">
        <v>1776</v>
      </c>
      <c r="B38" t="s">
        <v>965</v>
      </c>
      <c r="D38" t="str">
        <f>CONCATENATE("insert into CCD_SPP_MMPA_PRE_OPTS (", $A$1, ", ", $B$1, ", ", $C$1, ") VALUES ((SELECT MMPA_PRE_ID FROM CCD_SPP_MMPA_PRE WHERE MMPA_PRE_NAME = '", SUBSTITUTE(A38, "'", "''"), "'), (SELECT TGT_SPP_MMPA_ID FROM CCD_TGT_SPP_MMPA WHERE TGT_SPP_MMPA_NAME = '", SUBSTITUTE(B38, "'", "''"), "'), '",SUBSTITUTE(C38, "'", "''"), "');")</f>
        <v>insert into CCD_SPP_MMPA_PRE_OPTS (MMPA_PRE_ID, TGT_SPP_MMPA_ID, MMPA_PRE_OPT_NOTES) VALUES ((SELECT MMPA_PRE_ID FROM CCD_SPP_MMPA_PRE WHERE MMPA_PRE_NAME = 'HICEAS'), (SELECT TGT_SPP_MMPA_ID FROM CCD_TGT_SPP_MMPA WHERE TGT_SPP_MMPA_NAME = 'Risso''s Dolphin - Hawaii'), '');</v>
      </c>
    </row>
    <row r="39" spans="1:4" x14ac:dyDescent="0.25">
      <c r="A39" t="s">
        <v>1776</v>
      </c>
      <c r="B39" t="s">
        <v>968</v>
      </c>
      <c r="D39" t="str">
        <f>CONCATENATE("insert into CCD_SPP_MMPA_PRE_OPTS (", $A$1, ", ", $B$1, ", ", $C$1, ") VALUES ((SELECT MMPA_PRE_ID FROM CCD_SPP_MMPA_PRE WHERE MMPA_PRE_NAME = '", SUBSTITUTE(A39, "'", "''"), "'), (SELECT TGT_SPP_MMPA_ID FROM CCD_TGT_SPP_MMPA WHERE TGT_SPP_MMPA_NAME = '", SUBSTITUTE(B39, "'", "''"), "'), '",SUBSTITUTE(C39, "'", "''"), "');")</f>
        <v>insert into CCD_SPP_MMPA_PRE_OPTS (MMPA_PRE_ID, TGT_SPP_MMPA_ID, MMPA_PRE_OPT_NOTES) VALUES ((SELECT MMPA_PRE_ID FROM CCD_SPP_MMPA_PRE WHERE MMPA_PRE_NAME = 'HICEAS'), (SELECT TGT_SPP_MMPA_ID FROM CCD_TGT_SPP_MMPA WHERE TGT_SPP_MMPA_NAME = 'Rough-Toothed Dolphin - Hawaii'), '');</v>
      </c>
    </row>
    <row r="40" spans="1:4" x14ac:dyDescent="0.25">
      <c r="A40" t="s">
        <v>1776</v>
      </c>
      <c r="B40" t="s">
        <v>971</v>
      </c>
      <c r="D40" t="str">
        <f>CONCATENATE("insert into CCD_SPP_MMPA_PRE_OPTS (", $A$1, ", ", $B$1, ", ", $C$1, ") VALUES ((SELECT MMPA_PRE_ID FROM CCD_SPP_MMPA_PRE WHERE MMPA_PRE_NAME = '", SUBSTITUTE(A40, "'", "''"), "'), (SELECT TGT_SPP_MMPA_ID FROM CCD_TGT_SPP_MMPA WHERE TGT_SPP_MMPA_NAME = '", SUBSTITUTE(B40, "'", "''"), "'), '",SUBSTITUTE(C40, "'", "''"), "');")</f>
        <v>insert into CCD_SPP_MMPA_PRE_OPTS (MMPA_PRE_ID, TGT_SPP_MMPA_ID, MMPA_PRE_OPT_NOTES) VALUES ((SELECT MMPA_PRE_ID FROM CCD_SPP_MMPA_PRE WHERE MMPA_PRE_NAME = 'HICEAS'), (SELECT TGT_SPP_MMPA_ID FROM CCD_TGT_SPP_MMPA WHERE TGT_SPP_MMPA_NAME = 'Sei Whale - Hawaii'), '');</v>
      </c>
    </row>
    <row r="41" spans="1:4" x14ac:dyDescent="0.25">
      <c r="A41" t="s">
        <v>1776</v>
      </c>
      <c r="B41" t="s">
        <v>976</v>
      </c>
      <c r="D41" t="str">
        <f>CONCATENATE("insert into CCD_SPP_MMPA_PRE_OPTS (", $A$1, ", ", $B$1, ", ", $C$1, ") VALUES ((SELECT MMPA_PRE_ID FROM CCD_SPP_MMPA_PRE WHERE MMPA_PRE_NAME = '", SUBSTITUTE(A41, "'", "''"), "'), (SELECT TGT_SPP_MMPA_ID FROM CCD_TGT_SPP_MMPA WHERE TGT_SPP_MMPA_NAME = '", SUBSTITUTE(B41, "'", "''"), "'), '",SUBSTITUTE(C41, "'", "''"), "');")</f>
        <v>insert into CCD_SPP_MMPA_PRE_OPTS (MMPA_PRE_ID, TGT_SPP_MMPA_ID, MMPA_PRE_OPT_NOTES) VALUES ((SELECT MMPA_PRE_ID FROM CCD_SPP_MMPA_PRE WHERE MMPA_PRE_NAME = 'HICEAS'), (SELECT TGT_SPP_MMPA_ID FROM CCD_TGT_SPP_MMPA WHERE TGT_SPP_MMPA_NAME = 'Short-Finned Pilot Whale - Hawaii'), '');</v>
      </c>
    </row>
    <row r="42" spans="1:4" x14ac:dyDescent="0.25">
      <c r="A42" t="s">
        <v>1776</v>
      </c>
      <c r="B42" t="s">
        <v>981</v>
      </c>
      <c r="D42" t="str">
        <f>CONCATENATE("insert into CCD_SPP_MMPA_PRE_OPTS (", $A$1, ", ", $B$1, ", ", $C$1, ") VALUES ((SELECT MMPA_PRE_ID FROM CCD_SPP_MMPA_PRE WHERE MMPA_PRE_NAME = '", SUBSTITUTE(A42, "'", "''"), "'), (SELECT TGT_SPP_MMPA_ID FROM CCD_TGT_SPP_MMPA WHERE TGT_SPP_MMPA_NAME = '", SUBSTITUTE(B42, "'", "''"), "'), '",SUBSTITUTE(C42, "'", "''"), "');")</f>
        <v>insert into CCD_SPP_MMPA_PRE_OPTS (MMPA_PRE_ID, TGT_SPP_MMPA_ID, MMPA_PRE_OPT_NOTES) VALUES ((SELECT MMPA_PRE_ID FROM CCD_SPP_MMPA_PRE WHERE MMPA_PRE_NAME = 'HICEAS'), (SELECT TGT_SPP_MMPA_ID FROM CCD_TGT_SPP_MMPA WHERE TGT_SPP_MMPA_NAME = 'Sperm Whale - Hawaii'), '');</v>
      </c>
    </row>
    <row r="43" spans="1:4" x14ac:dyDescent="0.25">
      <c r="A43" t="s">
        <v>1776</v>
      </c>
      <c r="B43" t="s">
        <v>985</v>
      </c>
      <c r="D43" t="str">
        <f>CONCATENATE("insert into CCD_SPP_MMPA_PRE_OPTS (", $A$1, ", ", $B$1, ", ", $C$1, ") VALUES ((SELECT MMPA_PRE_ID FROM CCD_SPP_MMPA_PRE WHERE MMPA_PRE_NAME = '", SUBSTITUTE(A43, "'", "''"), "'), (SELECT TGT_SPP_MMPA_ID FROM CCD_TGT_SPP_MMPA WHERE TGT_SPP_MMPA_NAME = '", SUBSTITUTE(B43, "'", "''"), "'), '",SUBSTITUTE(C43, "'", "''"), "');")</f>
        <v>insert into CCD_SPP_MMPA_PRE_OPTS (MMPA_PRE_ID, TGT_SPP_MMPA_ID, MMPA_PRE_OPT_NOTES) VALUES ((SELECT MMPA_PRE_ID FROM CCD_SPP_MMPA_PRE WHERE MMPA_PRE_NAME = 'HICEAS'), (SELECT TGT_SPP_MMPA_ID FROM CCD_TGT_SPP_MMPA WHERE TGT_SPP_MMPA_NAME = 'Spinner Dolphin - Hawaii'), '');</v>
      </c>
    </row>
    <row r="44" spans="1:4" x14ac:dyDescent="0.25">
      <c r="A44" t="s">
        <v>1776</v>
      </c>
      <c r="B44" t="s">
        <v>991</v>
      </c>
      <c r="D44" t="str">
        <f>CONCATENATE("insert into CCD_SPP_MMPA_PRE_OPTS (", $A$1, ", ", $B$1, ", ", $C$1, ") VALUES ((SELECT MMPA_PRE_ID FROM CCD_SPP_MMPA_PRE WHERE MMPA_PRE_NAME = '", SUBSTITUTE(A44, "'", "''"), "'), (SELECT TGT_SPP_MMPA_ID FROM CCD_TGT_SPP_MMPA WHERE TGT_SPP_MMPA_NAME = '", SUBSTITUTE(B44, "'", "''"), "'), '",SUBSTITUTE(C44, "'", "''"), "');")</f>
        <v>insert into CCD_SPP_MMPA_PRE_OPTS (MMPA_PRE_ID, TGT_SPP_MMPA_ID, MMPA_PRE_OPT_NOTES) VALUES ((SELECT MMPA_PRE_ID FROM CCD_SPP_MMPA_PRE WHERE MMPA_PRE_NAME = 'HICEAS'), (SELECT TGT_SPP_MMPA_ID FROM CCD_TGT_SPP_MMPA WHERE TGT_SPP_MMPA_NAME = 'Striped Dolphin - Hawaii'), '');</v>
      </c>
    </row>
    <row r="45" spans="1:4" x14ac:dyDescent="0.25">
      <c r="A45" t="s">
        <v>1847</v>
      </c>
      <c r="B45" t="s">
        <v>847</v>
      </c>
      <c r="D45" t="str">
        <f>CONCATENATE("insert into CCD_SPP_MMPA_PRE_OPTS (", $A$1, ", ", $B$1, ", ", $C$1, ") VALUES ((SELECT MMPA_PRE_ID FROM CCD_SPP_MMPA_PRE WHERE MMPA_PRE_NAME = '", SUBSTITUTE(A45, "'", "''"), "'), (SELECT TGT_SPP_MMPA_ID FROM CCD_TGT_SPP_MMPA WHERE TGT_SPP_MMPA_NAME = '", SUBSTITUTE(B45, "'", "''"), "'), '",SUBSTITUTE(C45, "'", "''"), "');")</f>
        <v>insert into CCD_SPP_MMPA_PRE_OPTS (MMPA_PRE_ID, TGT_SPP_MMPA_ID, MMPA_PRE_OPT_NOTES) VALUES ((SELECT MMPA_PRE_ID FROM CCD_SPP_MMPA_PRE WHERE MMPA_PRE_NAME = 'MACS'), (SELECT TGT_SPP_MMPA_ID FROM CCD_TGT_SPP_MMPA WHERE TGT_SPP_MMPA_NAME = 'Blainville''s Beaked Whale - Hawaii'), '');</v>
      </c>
    </row>
    <row r="46" spans="1:4" x14ac:dyDescent="0.25">
      <c r="A46" t="s">
        <v>1847</v>
      </c>
      <c r="B46" t="s">
        <v>851</v>
      </c>
      <c r="D46" t="str">
        <f>CONCATENATE("insert into CCD_SPP_MMPA_PRE_OPTS (", $A$1, ", ", $B$1, ", ", $C$1, ") VALUES ((SELECT MMPA_PRE_ID FROM CCD_SPP_MMPA_PRE WHERE MMPA_PRE_NAME = '", SUBSTITUTE(A46, "'", "''"), "'), (SELECT TGT_SPP_MMPA_ID FROM CCD_TGT_SPP_MMPA WHERE TGT_SPP_MMPA_NAME = '", SUBSTITUTE(B46, "'", "''"), "'), '",SUBSTITUTE(C46, "'", "''"), "');")</f>
        <v>insert into CCD_SPP_MMPA_PRE_OPTS (MMPA_PRE_ID, TGT_SPP_MMPA_ID, MMPA_PRE_OPT_NOTES) VALUES ((SELECT MMPA_PRE_ID FROM CCD_SPP_MMPA_PRE WHERE MMPA_PRE_NAME = 'MACS'), (SELECT TGT_SPP_MMPA_ID FROM CCD_TGT_SPP_MMPA WHERE TGT_SPP_MMPA_NAME = 'Blue whale - Western North Pacific, formerly Hawaii'), '');</v>
      </c>
    </row>
    <row r="47" spans="1:4" x14ac:dyDescent="0.25">
      <c r="A47" t="s">
        <v>1847</v>
      </c>
      <c r="B47" t="s">
        <v>857</v>
      </c>
      <c r="D47" t="str">
        <f>CONCATENATE("insert into CCD_SPP_MMPA_PRE_OPTS (", $A$1, ", ", $B$1, ", ", $C$1, ") VALUES ((SELECT MMPA_PRE_ID FROM CCD_SPP_MMPA_PRE WHERE MMPA_PRE_NAME = '", SUBSTITUTE(A47, "'", "''"), "'), (SELECT TGT_SPP_MMPA_ID FROM CCD_TGT_SPP_MMPA WHERE TGT_SPP_MMPA_NAME = '", SUBSTITUTE(B47, "'", "''"), "'), '",SUBSTITUTE(C47, "'", "''"), "');")</f>
        <v>insert into CCD_SPP_MMPA_PRE_OPTS (MMPA_PRE_ID, TGT_SPP_MMPA_ID, MMPA_PRE_OPT_NOTES) VALUES ((SELECT MMPA_PRE_ID FROM CCD_SPP_MMPA_PRE WHERE MMPA_PRE_NAME = 'MACS'), (SELECT TGT_SPP_MMPA_ID FROM CCD_TGT_SPP_MMPA WHERE TGT_SPP_MMPA_NAME = 'Bottlenose Dolphin - Hawaii'), '');</v>
      </c>
    </row>
    <row r="48" spans="1:4" x14ac:dyDescent="0.25">
      <c r="A48" t="s">
        <v>1847</v>
      </c>
      <c r="B48" t="s">
        <v>865</v>
      </c>
      <c r="D48" t="str">
        <f>CONCATENATE("insert into CCD_SPP_MMPA_PRE_OPTS (", $A$1, ", ", $B$1, ", ", $C$1, ") VALUES ((SELECT MMPA_PRE_ID FROM CCD_SPP_MMPA_PRE WHERE MMPA_PRE_NAME = '", SUBSTITUTE(A48, "'", "''"), "'), (SELECT TGT_SPP_MMPA_ID FROM CCD_TGT_SPP_MMPA WHERE TGT_SPP_MMPA_NAME = '", SUBSTITUTE(B48, "'", "''"), "'), '",SUBSTITUTE(C48, "'", "''"), "');")</f>
        <v>insert into CCD_SPP_MMPA_PRE_OPTS (MMPA_PRE_ID, TGT_SPP_MMPA_ID, MMPA_PRE_OPT_NOTES) VALUES ((SELECT MMPA_PRE_ID FROM CCD_SPP_MMPA_PRE WHERE MMPA_PRE_NAME = 'MACS'), (SELECT TGT_SPP_MMPA_ID FROM CCD_TGT_SPP_MMPA WHERE TGT_SPP_MMPA_NAME = 'Bryde''s Whale - Hawaii'), '');</v>
      </c>
    </row>
    <row r="49" spans="1:4" x14ac:dyDescent="0.25">
      <c r="A49" t="s">
        <v>1847</v>
      </c>
      <c r="B49" t="s">
        <v>873</v>
      </c>
      <c r="D49" t="str">
        <f>CONCATENATE("insert into CCD_SPP_MMPA_PRE_OPTS (", $A$1, ", ", $B$1, ", ", $C$1, ") VALUES ((SELECT MMPA_PRE_ID FROM CCD_SPP_MMPA_PRE WHERE MMPA_PRE_NAME = '", SUBSTITUTE(A49, "'", "''"), "'), (SELECT TGT_SPP_MMPA_ID FROM CCD_TGT_SPP_MMPA WHERE TGT_SPP_MMPA_NAME = '", SUBSTITUTE(B49, "'", "''"), "'), '",SUBSTITUTE(C49, "'", "''"), "');")</f>
        <v>insert into CCD_SPP_MMPA_PRE_OPTS (MMPA_PRE_ID, TGT_SPP_MMPA_ID, MMPA_PRE_OPT_NOTES) VALUES ((SELECT MMPA_PRE_ID FROM CCD_SPP_MMPA_PRE WHERE MMPA_PRE_NAME = 'MACS'), (SELECT TGT_SPP_MMPA_ID FROM CCD_TGT_SPP_MMPA WHERE TGT_SPP_MMPA_NAME = 'Cuvier''s Beaked Whale - Hawaii'), '');</v>
      </c>
    </row>
    <row r="50" spans="1:4" x14ac:dyDescent="0.25">
      <c r="A50" t="s">
        <v>1847</v>
      </c>
      <c r="B50" t="s">
        <v>879</v>
      </c>
      <c r="D50" t="str">
        <f>CONCATENATE("insert into CCD_SPP_MMPA_PRE_OPTS (", $A$1, ", ", $B$1, ", ", $C$1, ") VALUES ((SELECT MMPA_PRE_ID FROM CCD_SPP_MMPA_PRE WHERE MMPA_PRE_NAME = '", SUBSTITUTE(A50, "'", "''"), "'), (SELECT TGT_SPP_MMPA_ID FROM CCD_TGT_SPP_MMPA WHERE TGT_SPP_MMPA_NAME = '", SUBSTITUTE(B50, "'", "''"), "'), '",SUBSTITUTE(C50, "'", "''"), "');")</f>
        <v>insert into CCD_SPP_MMPA_PRE_OPTS (MMPA_PRE_ID, TGT_SPP_MMPA_ID, MMPA_PRE_OPT_NOTES) VALUES ((SELECT MMPA_PRE_ID FROM CCD_SPP_MMPA_PRE WHERE MMPA_PRE_NAME = 'MACS'), (SELECT TGT_SPP_MMPA_ID FROM CCD_TGT_SPP_MMPA WHERE TGT_SPP_MMPA_NAME = 'Dwarf Sperm Whale - Hawaii'), '');</v>
      </c>
    </row>
    <row r="51" spans="1:4" x14ac:dyDescent="0.25">
      <c r="A51" t="s">
        <v>1847</v>
      </c>
      <c r="B51" t="s">
        <v>882</v>
      </c>
      <c r="D51" t="str">
        <f>CONCATENATE("insert into CCD_SPP_MMPA_PRE_OPTS (", $A$1, ", ", $B$1, ", ", $C$1, ") VALUES ((SELECT MMPA_PRE_ID FROM CCD_SPP_MMPA_PRE WHERE MMPA_PRE_NAME = '", SUBSTITUTE(A51, "'", "''"), "'), (SELECT TGT_SPP_MMPA_ID FROM CCD_TGT_SPP_MMPA WHERE TGT_SPP_MMPA_NAME = '", SUBSTITUTE(B51, "'", "''"), "'), '",SUBSTITUTE(C51, "'", "''"), "');")</f>
        <v>insert into CCD_SPP_MMPA_PRE_OPTS (MMPA_PRE_ID, TGT_SPP_MMPA_ID, MMPA_PRE_OPT_NOTES) VALUES ((SELECT MMPA_PRE_ID FROM CCD_SPP_MMPA_PRE WHERE MMPA_PRE_NAME = 'MACS'), (SELECT TGT_SPP_MMPA_ID FROM CCD_TGT_SPP_MMPA WHERE TGT_SPP_MMPA_NAME = 'False Killer Whale - Hawaii'), '');</v>
      </c>
    </row>
    <row r="52" spans="1:4" x14ac:dyDescent="0.25">
      <c r="A52" t="s">
        <v>1847</v>
      </c>
      <c r="B52" t="s">
        <v>885</v>
      </c>
      <c r="D52" t="str">
        <f>CONCATENATE("insert into CCD_SPP_MMPA_PRE_OPTS (", $A$1, ", ", $B$1, ", ", $C$1, ") VALUES ((SELECT MMPA_PRE_ID FROM CCD_SPP_MMPA_PRE WHERE MMPA_PRE_NAME = '", SUBSTITUTE(A52, "'", "''"), "'), (SELECT TGT_SPP_MMPA_ID FROM CCD_TGT_SPP_MMPA WHERE TGT_SPP_MMPA_NAME = '", SUBSTITUTE(B52, "'", "''"), "'), '",SUBSTITUTE(C52, "'", "''"), "');")</f>
        <v>insert into CCD_SPP_MMPA_PRE_OPTS (MMPA_PRE_ID, TGT_SPP_MMPA_ID, MMPA_PRE_OPT_NOTES) VALUES ((SELECT MMPA_PRE_ID FROM CCD_SPP_MMPA_PRE WHERE MMPA_PRE_NAME = 'MACS'), (SELECT TGT_SPP_MMPA_ID FROM CCD_TGT_SPP_MMPA WHERE TGT_SPP_MMPA_NAME = 'Fin Whale - Hawaii'), '');</v>
      </c>
    </row>
    <row r="53" spans="1:4" x14ac:dyDescent="0.25">
      <c r="A53" t="s">
        <v>1847</v>
      </c>
      <c r="B53" t="s">
        <v>888</v>
      </c>
      <c r="D53" t="str">
        <f>CONCATENATE("insert into CCD_SPP_MMPA_PRE_OPTS (", $A$1, ", ", $B$1, ", ", $C$1, ") VALUES ((SELECT MMPA_PRE_ID FROM CCD_SPP_MMPA_PRE WHERE MMPA_PRE_NAME = '", SUBSTITUTE(A53, "'", "''"), "'), (SELECT TGT_SPP_MMPA_ID FROM CCD_TGT_SPP_MMPA WHERE TGT_SPP_MMPA_NAME = '", SUBSTITUTE(B53, "'", "''"), "'), '",SUBSTITUTE(C53, "'", "''"), "');")</f>
        <v>insert into CCD_SPP_MMPA_PRE_OPTS (MMPA_PRE_ID, TGT_SPP_MMPA_ID, MMPA_PRE_OPT_NOTES) VALUES ((SELECT MMPA_PRE_ID FROM CCD_SPP_MMPA_PRE WHERE MMPA_PRE_NAME = 'MACS'), (SELECT TGT_SPP_MMPA_ID FROM CCD_TGT_SPP_MMPA WHERE TGT_SPP_MMPA_NAME = 'Fraser''s Dolphin - Hawaii'), '');</v>
      </c>
    </row>
    <row r="54" spans="1:4" x14ac:dyDescent="0.25">
      <c r="A54" t="s">
        <v>1847</v>
      </c>
      <c r="B54" t="s">
        <v>916</v>
      </c>
      <c r="D54" t="str">
        <f>CONCATENATE("insert into CCD_SPP_MMPA_PRE_OPTS (", $A$1, ", ", $B$1, ", ", $C$1, ") VALUES ((SELECT MMPA_PRE_ID FROM CCD_SPP_MMPA_PRE WHERE MMPA_PRE_NAME = '", SUBSTITUTE(A54, "'", "''"), "'), (SELECT TGT_SPP_MMPA_ID FROM CCD_TGT_SPP_MMPA WHERE TGT_SPP_MMPA_NAME = '", SUBSTITUTE(B54, "'", "''"), "'), '",SUBSTITUTE(C54, "'", "''"), "');")</f>
        <v>insert into CCD_SPP_MMPA_PRE_OPTS (MMPA_PRE_ID, TGT_SPP_MMPA_ID, MMPA_PRE_OPT_NOTES) VALUES ((SELECT MMPA_PRE_ID FROM CCD_SPP_MMPA_PRE WHERE MMPA_PRE_NAME = 'MACS'), (SELECT TGT_SPP_MMPA_ID FROM CCD_TGT_SPP_MMPA WHERE TGT_SPP_MMPA_NAME = 'Humpback Whale - Central North Pacific'), '');</v>
      </c>
    </row>
    <row r="55" spans="1:4" x14ac:dyDescent="0.25">
      <c r="A55" t="s">
        <v>1847</v>
      </c>
      <c r="B55" t="s">
        <v>927</v>
      </c>
      <c r="D55" t="str">
        <f>CONCATENATE("insert into CCD_SPP_MMPA_PRE_OPTS (", $A$1, ", ", $B$1, ", ", $C$1, ") VALUES ((SELECT MMPA_PRE_ID FROM CCD_SPP_MMPA_PRE WHERE MMPA_PRE_NAME = '", SUBSTITUTE(A55, "'", "''"), "'), (SELECT TGT_SPP_MMPA_ID FROM CCD_TGT_SPP_MMPA WHERE TGT_SPP_MMPA_NAME = '", SUBSTITUTE(B55, "'", "''"), "'), '",SUBSTITUTE(C55, "'", "''"), "');")</f>
        <v>insert into CCD_SPP_MMPA_PRE_OPTS (MMPA_PRE_ID, TGT_SPP_MMPA_ID, MMPA_PRE_OPT_NOTES) VALUES ((SELECT MMPA_PRE_ID FROM CCD_SPP_MMPA_PRE WHERE MMPA_PRE_NAME = 'MACS'), (SELECT TGT_SPP_MMPA_ID FROM CCD_TGT_SPP_MMPA WHERE TGT_SPP_MMPA_NAME = 'Killer Whale - Hawaii'), '');</v>
      </c>
    </row>
    <row r="56" spans="1:4" x14ac:dyDescent="0.25">
      <c r="A56" t="s">
        <v>1847</v>
      </c>
      <c r="B56" t="s">
        <v>933</v>
      </c>
      <c r="D56" t="str">
        <f>CONCATENATE("insert into CCD_SPP_MMPA_PRE_OPTS (", $A$1, ", ", $B$1, ", ", $C$1, ") VALUES ((SELECT MMPA_PRE_ID FROM CCD_SPP_MMPA_PRE WHERE MMPA_PRE_NAME = '", SUBSTITUTE(A56, "'", "''"), "'), (SELECT TGT_SPP_MMPA_ID FROM CCD_TGT_SPP_MMPA WHERE TGT_SPP_MMPA_NAME = '", SUBSTITUTE(B56, "'", "''"), "'), '",SUBSTITUTE(C56, "'", "''"), "');")</f>
        <v>insert into CCD_SPP_MMPA_PRE_OPTS (MMPA_PRE_ID, TGT_SPP_MMPA_ID, MMPA_PRE_OPT_NOTES) VALUES ((SELECT MMPA_PRE_ID FROM CCD_SPP_MMPA_PRE WHERE MMPA_PRE_NAME = 'MACS'), (SELECT TGT_SPP_MMPA_ID FROM CCD_TGT_SPP_MMPA WHERE TGT_SPP_MMPA_NAME = 'Longman''s Beaked Whale - Hawaii'), '');</v>
      </c>
    </row>
    <row r="57" spans="1:4" x14ac:dyDescent="0.25">
      <c r="A57" t="s">
        <v>1847</v>
      </c>
      <c r="B57" t="s">
        <v>934</v>
      </c>
      <c r="D57" t="str">
        <f>CONCATENATE("insert into CCD_SPP_MMPA_PRE_OPTS (", $A$1, ", ", $B$1, ", ", $C$1, ") VALUES ((SELECT MMPA_PRE_ID FROM CCD_SPP_MMPA_PRE WHERE MMPA_PRE_NAME = '", SUBSTITUTE(A57, "'", "''"), "'), (SELECT TGT_SPP_MMPA_ID FROM CCD_TGT_SPP_MMPA WHERE TGT_SPP_MMPA_NAME = '", SUBSTITUTE(B57, "'", "''"), "'), '",SUBSTITUTE(C57, "'", "''"), "');")</f>
        <v>insert into CCD_SPP_MMPA_PRE_OPTS (MMPA_PRE_ID, TGT_SPP_MMPA_ID, MMPA_PRE_OPT_NOTES) VALUES ((SELECT MMPA_PRE_ID FROM CCD_SPP_MMPA_PRE WHERE MMPA_PRE_NAME = 'MACS'), (SELECT TGT_SPP_MMPA_ID FROM CCD_TGT_SPP_MMPA WHERE TGT_SPP_MMPA_NAME = 'Melon-Headed Whale - Hawaii'), '');</v>
      </c>
    </row>
    <row r="58" spans="1:4" x14ac:dyDescent="0.25">
      <c r="A58" t="s">
        <v>1847</v>
      </c>
      <c r="B58" t="s">
        <v>942</v>
      </c>
      <c r="D58" t="str">
        <f>CONCATENATE("insert into CCD_SPP_MMPA_PRE_OPTS (", $A$1, ", ", $B$1, ", ", $C$1, ") VALUES ((SELECT MMPA_PRE_ID FROM CCD_SPP_MMPA_PRE WHERE MMPA_PRE_NAME = '", SUBSTITUTE(A58, "'", "''"), "'), (SELECT TGT_SPP_MMPA_ID FROM CCD_TGT_SPP_MMPA WHERE TGT_SPP_MMPA_NAME = '", SUBSTITUTE(B58, "'", "''"), "'), '",SUBSTITUTE(C58, "'", "''"), "');")</f>
        <v>insert into CCD_SPP_MMPA_PRE_OPTS (MMPA_PRE_ID, TGT_SPP_MMPA_ID, MMPA_PRE_OPT_NOTES) VALUES ((SELECT MMPA_PRE_ID FROM CCD_SPP_MMPA_PRE WHERE MMPA_PRE_NAME = 'MACS'), (SELECT TGT_SPP_MMPA_ID FROM CCD_TGT_SPP_MMPA WHERE TGT_SPP_MMPA_NAME = 'Minke Whale - Hawaii'), '');</v>
      </c>
    </row>
    <row r="59" spans="1:4" x14ac:dyDescent="0.25">
      <c r="A59" t="s">
        <v>1847</v>
      </c>
      <c r="B59" t="s">
        <v>952</v>
      </c>
      <c r="D59" t="str">
        <f>CONCATENATE("insert into CCD_SPP_MMPA_PRE_OPTS (", $A$1, ", ", $B$1, ", ", $C$1, ") VALUES ((SELECT MMPA_PRE_ID FROM CCD_SPP_MMPA_PRE WHERE MMPA_PRE_NAME = '", SUBSTITUTE(A59, "'", "''"), "'), (SELECT TGT_SPP_MMPA_ID FROM CCD_TGT_SPP_MMPA WHERE TGT_SPP_MMPA_NAME = '", SUBSTITUTE(B59, "'", "''"), "'), '",SUBSTITUTE(C59, "'", "''"), "');")</f>
        <v>insert into CCD_SPP_MMPA_PRE_OPTS (MMPA_PRE_ID, TGT_SPP_MMPA_ID, MMPA_PRE_OPT_NOTES) VALUES ((SELECT MMPA_PRE_ID FROM CCD_SPP_MMPA_PRE WHERE MMPA_PRE_NAME = 'MACS'), (SELECT TGT_SPP_MMPA_ID FROM CCD_TGT_SPP_MMPA WHERE TGT_SPP_MMPA_NAME = 'Pantropical Spotted Dolphin - Hawaii'), '');</v>
      </c>
    </row>
    <row r="60" spans="1:4" x14ac:dyDescent="0.25">
      <c r="A60" t="s">
        <v>1847</v>
      </c>
      <c r="B60" t="s">
        <v>955</v>
      </c>
      <c r="D60" t="str">
        <f>CONCATENATE("insert into CCD_SPP_MMPA_PRE_OPTS (", $A$1, ", ", $B$1, ", ", $C$1, ") VALUES ((SELECT MMPA_PRE_ID FROM CCD_SPP_MMPA_PRE WHERE MMPA_PRE_NAME = '", SUBSTITUTE(A60, "'", "''"), "'), (SELECT TGT_SPP_MMPA_ID FROM CCD_TGT_SPP_MMPA WHERE TGT_SPP_MMPA_NAME = '", SUBSTITUTE(B60, "'", "''"), "'), '",SUBSTITUTE(C60, "'", "''"), "');")</f>
        <v>insert into CCD_SPP_MMPA_PRE_OPTS (MMPA_PRE_ID, TGT_SPP_MMPA_ID, MMPA_PRE_OPT_NOTES) VALUES ((SELECT MMPA_PRE_ID FROM CCD_SPP_MMPA_PRE WHERE MMPA_PRE_NAME = 'MACS'), (SELECT TGT_SPP_MMPA_ID FROM CCD_TGT_SPP_MMPA WHERE TGT_SPP_MMPA_NAME = 'Pygmy Killer Whale - Hawaii'), '');</v>
      </c>
    </row>
    <row r="61" spans="1:4" x14ac:dyDescent="0.25">
      <c r="A61" t="s">
        <v>1847</v>
      </c>
      <c r="B61" t="s">
        <v>959</v>
      </c>
      <c r="D61" t="str">
        <f>CONCATENATE("insert into CCD_SPP_MMPA_PRE_OPTS (", $A$1, ", ", $B$1, ", ", $C$1, ") VALUES ((SELECT MMPA_PRE_ID FROM CCD_SPP_MMPA_PRE WHERE MMPA_PRE_NAME = '", SUBSTITUTE(A61, "'", "''"), "'), (SELECT TGT_SPP_MMPA_ID FROM CCD_TGT_SPP_MMPA WHERE TGT_SPP_MMPA_NAME = '", SUBSTITUTE(B61, "'", "''"), "'), '",SUBSTITUTE(C61, "'", "''"), "');")</f>
        <v>insert into CCD_SPP_MMPA_PRE_OPTS (MMPA_PRE_ID, TGT_SPP_MMPA_ID, MMPA_PRE_OPT_NOTES) VALUES ((SELECT MMPA_PRE_ID FROM CCD_SPP_MMPA_PRE WHERE MMPA_PRE_NAME = 'MACS'), (SELECT TGT_SPP_MMPA_ID FROM CCD_TGT_SPP_MMPA WHERE TGT_SPP_MMPA_NAME = 'Pygmy Sperm Whale - Hawaii'), '');</v>
      </c>
    </row>
    <row r="62" spans="1:4" x14ac:dyDescent="0.25">
      <c r="A62" t="s">
        <v>1847</v>
      </c>
      <c r="B62" t="s">
        <v>965</v>
      </c>
      <c r="D62" t="str">
        <f>CONCATENATE("insert into CCD_SPP_MMPA_PRE_OPTS (", $A$1, ", ", $B$1, ", ", $C$1, ") VALUES ((SELECT MMPA_PRE_ID FROM CCD_SPP_MMPA_PRE WHERE MMPA_PRE_NAME = '", SUBSTITUTE(A62, "'", "''"), "'), (SELECT TGT_SPP_MMPA_ID FROM CCD_TGT_SPP_MMPA WHERE TGT_SPP_MMPA_NAME = '", SUBSTITUTE(B62, "'", "''"), "'), '",SUBSTITUTE(C62, "'", "''"), "');")</f>
        <v>insert into CCD_SPP_MMPA_PRE_OPTS (MMPA_PRE_ID, TGT_SPP_MMPA_ID, MMPA_PRE_OPT_NOTES) VALUES ((SELECT MMPA_PRE_ID FROM CCD_SPP_MMPA_PRE WHERE MMPA_PRE_NAME = 'MACS'), (SELECT TGT_SPP_MMPA_ID FROM CCD_TGT_SPP_MMPA WHERE TGT_SPP_MMPA_NAME = 'Risso''s Dolphin - Hawaii'), '');</v>
      </c>
    </row>
    <row r="63" spans="1:4" x14ac:dyDescent="0.25">
      <c r="A63" t="s">
        <v>1847</v>
      </c>
      <c r="B63" t="s">
        <v>968</v>
      </c>
      <c r="D63" t="str">
        <f>CONCATENATE("insert into CCD_SPP_MMPA_PRE_OPTS (", $A$1, ", ", $B$1, ", ", $C$1, ") VALUES ((SELECT MMPA_PRE_ID FROM CCD_SPP_MMPA_PRE WHERE MMPA_PRE_NAME = '", SUBSTITUTE(A63, "'", "''"), "'), (SELECT TGT_SPP_MMPA_ID FROM CCD_TGT_SPP_MMPA WHERE TGT_SPP_MMPA_NAME = '", SUBSTITUTE(B63, "'", "''"), "'), '",SUBSTITUTE(C63, "'", "''"), "');")</f>
        <v>insert into CCD_SPP_MMPA_PRE_OPTS (MMPA_PRE_ID, TGT_SPP_MMPA_ID, MMPA_PRE_OPT_NOTES) VALUES ((SELECT MMPA_PRE_ID FROM CCD_SPP_MMPA_PRE WHERE MMPA_PRE_NAME = 'MACS'), (SELECT TGT_SPP_MMPA_ID FROM CCD_TGT_SPP_MMPA WHERE TGT_SPP_MMPA_NAME = 'Rough-Toothed Dolphin - Hawaii'), '');</v>
      </c>
    </row>
    <row r="64" spans="1:4" x14ac:dyDescent="0.25">
      <c r="A64" t="s">
        <v>1847</v>
      </c>
      <c r="B64" t="s">
        <v>971</v>
      </c>
      <c r="D64" t="str">
        <f>CONCATENATE("insert into CCD_SPP_MMPA_PRE_OPTS (", $A$1, ", ", $B$1, ", ", $C$1, ") VALUES ((SELECT MMPA_PRE_ID FROM CCD_SPP_MMPA_PRE WHERE MMPA_PRE_NAME = '", SUBSTITUTE(A64, "'", "''"), "'), (SELECT TGT_SPP_MMPA_ID FROM CCD_TGT_SPP_MMPA WHERE TGT_SPP_MMPA_NAME = '", SUBSTITUTE(B64, "'", "''"), "'), '",SUBSTITUTE(C64, "'", "''"), "');")</f>
        <v>insert into CCD_SPP_MMPA_PRE_OPTS (MMPA_PRE_ID, TGT_SPP_MMPA_ID, MMPA_PRE_OPT_NOTES) VALUES ((SELECT MMPA_PRE_ID FROM CCD_SPP_MMPA_PRE WHERE MMPA_PRE_NAME = 'MACS'), (SELECT TGT_SPP_MMPA_ID FROM CCD_TGT_SPP_MMPA WHERE TGT_SPP_MMPA_NAME = 'Sei Whale - Hawaii'), '');</v>
      </c>
    </row>
    <row r="65" spans="1:4" x14ac:dyDescent="0.25">
      <c r="A65" t="s">
        <v>1847</v>
      </c>
      <c r="B65" t="s">
        <v>976</v>
      </c>
      <c r="D65" t="str">
        <f>CONCATENATE("insert into CCD_SPP_MMPA_PRE_OPTS (", $A$1, ", ", $B$1, ", ", $C$1, ") VALUES ((SELECT MMPA_PRE_ID FROM CCD_SPP_MMPA_PRE WHERE MMPA_PRE_NAME = '", SUBSTITUTE(A65, "'", "''"), "'), (SELECT TGT_SPP_MMPA_ID FROM CCD_TGT_SPP_MMPA WHERE TGT_SPP_MMPA_NAME = '", SUBSTITUTE(B65, "'", "''"), "'), '",SUBSTITUTE(C65, "'", "''"), "');")</f>
        <v>insert into CCD_SPP_MMPA_PRE_OPTS (MMPA_PRE_ID, TGT_SPP_MMPA_ID, MMPA_PRE_OPT_NOTES) VALUES ((SELECT MMPA_PRE_ID FROM CCD_SPP_MMPA_PRE WHERE MMPA_PRE_NAME = 'MACS'), (SELECT TGT_SPP_MMPA_ID FROM CCD_TGT_SPP_MMPA WHERE TGT_SPP_MMPA_NAME = 'Short-Finned Pilot Whale - Hawaii'), '');</v>
      </c>
    </row>
    <row r="66" spans="1:4" x14ac:dyDescent="0.25">
      <c r="A66" t="s">
        <v>1847</v>
      </c>
      <c r="B66" t="s">
        <v>981</v>
      </c>
      <c r="D66" t="str">
        <f>CONCATENATE("insert into CCD_SPP_MMPA_PRE_OPTS (", $A$1, ", ", $B$1, ", ", $C$1, ") VALUES ((SELECT MMPA_PRE_ID FROM CCD_SPP_MMPA_PRE WHERE MMPA_PRE_NAME = '", SUBSTITUTE(A66, "'", "''"), "'), (SELECT TGT_SPP_MMPA_ID FROM CCD_TGT_SPP_MMPA WHERE TGT_SPP_MMPA_NAME = '", SUBSTITUTE(B66, "'", "''"), "'), '",SUBSTITUTE(C66, "'", "''"), "');")</f>
        <v>insert into CCD_SPP_MMPA_PRE_OPTS (MMPA_PRE_ID, TGT_SPP_MMPA_ID, MMPA_PRE_OPT_NOTES) VALUES ((SELECT MMPA_PRE_ID FROM CCD_SPP_MMPA_PRE WHERE MMPA_PRE_NAME = 'MACS'), (SELECT TGT_SPP_MMPA_ID FROM CCD_TGT_SPP_MMPA WHERE TGT_SPP_MMPA_NAME = 'Sperm Whale - Hawaii'), '');</v>
      </c>
    </row>
    <row r="67" spans="1:4" x14ac:dyDescent="0.25">
      <c r="A67" t="s">
        <v>1847</v>
      </c>
      <c r="B67" t="s">
        <v>985</v>
      </c>
      <c r="D67" t="str">
        <f>CONCATENATE("insert into CCD_SPP_MMPA_PRE_OPTS (", $A$1, ", ", $B$1, ", ", $C$1, ") VALUES ((SELECT MMPA_PRE_ID FROM CCD_SPP_MMPA_PRE WHERE MMPA_PRE_NAME = '", SUBSTITUTE(A67, "'", "''"), "'), (SELECT TGT_SPP_MMPA_ID FROM CCD_TGT_SPP_MMPA WHERE TGT_SPP_MMPA_NAME = '", SUBSTITUTE(B67, "'", "''"), "'), '",SUBSTITUTE(C67, "'", "''"), "');")</f>
        <v>insert into CCD_SPP_MMPA_PRE_OPTS (MMPA_PRE_ID, TGT_SPP_MMPA_ID, MMPA_PRE_OPT_NOTES) VALUES ((SELECT MMPA_PRE_ID FROM CCD_SPP_MMPA_PRE WHERE MMPA_PRE_NAME = 'MACS'), (SELECT TGT_SPP_MMPA_ID FROM CCD_TGT_SPP_MMPA WHERE TGT_SPP_MMPA_NAME = 'Spinner Dolphin - Hawaii'), '');</v>
      </c>
    </row>
    <row r="68" spans="1:4" x14ac:dyDescent="0.25">
      <c r="A68" t="s">
        <v>1847</v>
      </c>
      <c r="B68" t="s">
        <v>991</v>
      </c>
      <c r="D68" t="str">
        <f>CONCATENATE("insert into CCD_SPP_MMPA_PRE_OPTS (", $A$1, ", ", $B$1, ", ", $C$1, ") VALUES ((SELECT MMPA_PRE_ID FROM CCD_SPP_MMPA_PRE WHERE MMPA_PRE_NAME = '", SUBSTITUTE(A68, "'", "''"), "'), (SELECT TGT_SPP_MMPA_ID FROM CCD_TGT_SPP_MMPA WHERE TGT_SPP_MMPA_NAME = '", SUBSTITUTE(B68, "'", "''"), "'), '",SUBSTITUTE(C68, "'", "''"), "');")</f>
        <v>insert into CCD_SPP_MMPA_PRE_OPTS (MMPA_PRE_ID, TGT_SPP_MMPA_ID, MMPA_PRE_OPT_NOTES) VALUES ((SELECT MMPA_PRE_ID FROM CCD_SPP_MMPA_PRE WHERE MMPA_PRE_NAME = 'MACS'), (SELECT TGT_SPP_MMPA_ID FROM CCD_TGT_SPP_MMPA WHERE TGT_SPP_MMPA_NAME = 'Striped Dolphin - Hawaii'), '');</v>
      </c>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2" sqref="C2:C4"/>
    </sheetView>
  </sheetViews>
  <sheetFormatPr defaultRowHeight="15" x14ac:dyDescent="0.25"/>
  <cols>
    <col min="1" max="1" width="24.140625" customWidth="1"/>
    <col min="2" max="2" width="48.7109375" bestFit="1" customWidth="1"/>
  </cols>
  <sheetData>
    <row r="1" spans="1:3" x14ac:dyDescent="0.25">
      <c r="A1" t="s">
        <v>1825</v>
      </c>
      <c r="B1" t="s">
        <v>1826</v>
      </c>
      <c r="C1" t="s">
        <v>1714</v>
      </c>
    </row>
    <row r="2" spans="1:3" x14ac:dyDescent="0.25">
      <c r="A2" t="s">
        <v>1823</v>
      </c>
      <c r="B2" t="s">
        <v>1824</v>
      </c>
      <c r="C2" t="str">
        <f>CONCATENATE("insert into CCD_SPP_ESA_PRE (", $A$1, ", ", $B$1, ") VALUES ('",SUBSTITUTE(A2, "'", "''"), "', '", SUBSTITUTE(B2, "'", "''"), "');")</f>
        <v>insert into CCD_SPP_ESA_PRE (ESA_PRE_NAME, ESA_PRE_DESC) VALUES ('HMSEAS', 'Hawaiian Monk Seal Enhancement and Survey Cruise');</v>
      </c>
    </row>
    <row r="3" spans="1:3" x14ac:dyDescent="0.25">
      <c r="A3" t="s">
        <v>1831</v>
      </c>
      <c r="B3" t="s">
        <v>1830</v>
      </c>
      <c r="C3" t="str">
        <f t="shared" ref="C3:C14" si="0">CONCATENATE("insert into CCD_SPP_ESA_PRE (", $A$1, ", ", $B$1, ") VALUES ('",SUBSTITUTE(A3, "'", "''"), "', '", SUBSTITUTE(B3, "'", "''"), "');")</f>
        <v>insert into CCD_SPP_ESA_PRE (ESA_PRE_NAME, ESA_PRE_DESC) VALUES ('Marine Turtles', 'Marine Turtle Population Assessment Survey');</v>
      </c>
    </row>
    <row r="4" spans="1:3" x14ac:dyDescent="0.25">
      <c r="A4" t="s">
        <v>1776</v>
      </c>
      <c r="B4" t="s">
        <v>1846</v>
      </c>
      <c r="C4" t="str">
        <f t="shared" si="0"/>
        <v>insert into CCD_SPP_ESA_PRE (ESA_PRE_NAME, ESA_PRE_DESC) VALUES ('HICEAS', 'PIFSC - Hawaiian Islands Cetacean and Ecosystem Assessment Survey');</v>
      </c>
    </row>
    <row r="5" spans="1:3" x14ac:dyDescent="0.25">
      <c r="C5" t="str">
        <f t="shared" si="0"/>
        <v>insert into CCD_SPP_ESA_PRE (ESA_PRE_NAME, ESA_PRE_DESC) VALUES ('', '');</v>
      </c>
    </row>
    <row r="6" spans="1:3" x14ac:dyDescent="0.25">
      <c r="C6" t="str">
        <f t="shared" si="0"/>
        <v>insert into CCD_SPP_ESA_PRE (ESA_PRE_NAME, ESA_PRE_DESC) VALUES ('', '');</v>
      </c>
    </row>
    <row r="7" spans="1:3" x14ac:dyDescent="0.25">
      <c r="C7" t="str">
        <f t="shared" si="0"/>
        <v>insert into CCD_SPP_ESA_PRE (ESA_PRE_NAME, ESA_PRE_DESC) VALUES ('', '');</v>
      </c>
    </row>
    <row r="8" spans="1:3" x14ac:dyDescent="0.25">
      <c r="C8" t="str">
        <f t="shared" si="0"/>
        <v>insert into CCD_SPP_ESA_PRE (ESA_PRE_NAME, ESA_PRE_DESC) VALUES ('', '');</v>
      </c>
    </row>
    <row r="9" spans="1:3" x14ac:dyDescent="0.25">
      <c r="C9" t="str">
        <f t="shared" si="0"/>
        <v>insert into CCD_SPP_ESA_PRE (ESA_PRE_NAME, ESA_PRE_DESC) VALUES ('', '');</v>
      </c>
    </row>
    <row r="10" spans="1:3" x14ac:dyDescent="0.25">
      <c r="C10" t="str">
        <f t="shared" si="0"/>
        <v>insert into CCD_SPP_ESA_PRE (ESA_PRE_NAME, ESA_PRE_DESC) VALUES ('', '');</v>
      </c>
    </row>
    <row r="11" spans="1:3" x14ac:dyDescent="0.25">
      <c r="C11" t="str">
        <f t="shared" si="0"/>
        <v>insert into CCD_SPP_ESA_PRE (ESA_PRE_NAME, ESA_PRE_DESC) VALUES ('', '');</v>
      </c>
    </row>
    <row r="12" spans="1:3" x14ac:dyDescent="0.25">
      <c r="C12" t="str">
        <f t="shared" si="0"/>
        <v>insert into CCD_SPP_ESA_PRE (ESA_PRE_NAME, ESA_PRE_DESC) VALUES ('', '');</v>
      </c>
    </row>
    <row r="13" spans="1:3" x14ac:dyDescent="0.25">
      <c r="C13" t="str">
        <f t="shared" si="0"/>
        <v>insert into CCD_SPP_ESA_PRE (ESA_PRE_NAME, ESA_PRE_DESC) VALUES ('', '');</v>
      </c>
    </row>
    <row r="14" spans="1:3" x14ac:dyDescent="0.25">
      <c r="C14" t="str">
        <f t="shared" si="0"/>
        <v>insert into CCD_SPP_ESA_PRE (ESA_PRE_NAME, ESA_PRE_DESC) VALUES ('', '');</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2" sqref="D2:D9"/>
    </sheetView>
  </sheetViews>
  <sheetFormatPr defaultRowHeight="15" x14ac:dyDescent="0.25"/>
  <cols>
    <col min="1" max="1" width="14" bestFit="1" customWidth="1"/>
    <col min="2" max="2" width="78.42578125" bestFit="1" customWidth="1"/>
    <col min="3" max="3" width="20.28515625" bestFit="1" customWidth="1"/>
  </cols>
  <sheetData>
    <row r="1" spans="1:4" x14ac:dyDescent="0.25">
      <c r="A1" t="s">
        <v>1827</v>
      </c>
      <c r="B1" t="s">
        <v>1828</v>
      </c>
      <c r="C1" t="s">
        <v>1829</v>
      </c>
      <c r="D1" t="s">
        <v>1714</v>
      </c>
    </row>
    <row r="2" spans="1:4" x14ac:dyDescent="0.25">
      <c r="A2" t="s">
        <v>1823</v>
      </c>
      <c r="B2" t="s">
        <v>465</v>
      </c>
      <c r="D2" t="str">
        <f>CONCATENATE("insert into CCD_SPP_ESA_PRE_OPTS (", $A$1, ", ", $B$1, ", ", $C$1, ") VALUES ((SELECT ESA_PRE_ID FROM CCD_SPP_ESA_PRE WHERE ESA_PRE_NAME = '", SUBSTITUTE(A2, "'", "''"), "'), (SELECT TGT_SPP_ESA_ID FROM CCD_TGT_SPP_ESA WHERE TGT_SPP_ESA_NAME = '", SUBSTITUTE(B2, "'", "''"), "'), '",SUBSTITUTE(C2, "'", "''"), "');")</f>
        <v>insert into CCD_SPP_ESA_PRE_OPTS (ESA_PRE_ID, TGT_SPP_ESA_ID, ESA_PRE_OPT_NOTES) VALUES ((SELECT ESA_PRE_ID FROM CCD_SPP_ESA_PRE WHERE ESA_PRE_NAME = 'HMSEAS'), (SELECT TGT_SPP_ESA_ID FROM CCD_TGT_SPP_ESA WHERE TGT_SPP_ESA_NAME = 'Hawaiian Monk Seal'), '');</v>
      </c>
    </row>
    <row r="3" spans="1:4" x14ac:dyDescent="0.25">
      <c r="A3" t="s">
        <v>1831</v>
      </c>
      <c r="B3" t="s">
        <v>1832</v>
      </c>
      <c r="D3" t="str">
        <f>CONCATENATE("insert into CCD_SPP_ESA_PRE_OPTS (", $A$1, ", ", $B$1, ", ", $C$1, ") VALUES ((SELECT ESA_PRE_ID FROM CCD_SPP_ESA_PRE WHERE ESA_PRE_NAME = '", SUBSTITUTE(A3, "'", "''"), "'), (SELECT TGT_SPP_ESA_ID FROM CCD_TGT_SPP_ESA WHERE TGT_SPP_ESA_NAME = '", SUBSTITUTE(B3, "'", "''"), "'), '",SUBSTITUTE(C3, "'", "''"), "');")</f>
        <v>insert into CCD_SPP_ESA_PRE_OPTS (ESA_PRE_ID, TGT_SPP_ESA_ID, ESA_PRE_OPT_NOTES) VALUES ((SELECT ESA_PRE_ID FROM CCD_SPP_ESA_PRE WHERE ESA_PRE_NAME = 'Marine Turtles'), (SELECT TGT_SPP_ESA_ID FROM CCD_TGT_SPP_ESA WHERE TGT_SPP_ESA_NAME = 'green turtle - all other areas except Florida &amp; Mexico''s Pacific coast breeding colonies'), '');</v>
      </c>
    </row>
    <row r="4" spans="1:4" x14ac:dyDescent="0.25">
      <c r="A4" t="s">
        <v>1831</v>
      </c>
      <c r="B4" t="s">
        <v>466</v>
      </c>
      <c r="D4" t="str">
        <f>CONCATENATE("insert into CCD_SPP_ESA_PRE_OPTS (", $A$1, ", ", $B$1, ", ", $C$1, ") VALUES ((SELECT ESA_PRE_ID FROM CCD_SPP_ESA_PRE WHERE ESA_PRE_NAME = '", SUBSTITUTE(A4, "'", "''"), "'), (SELECT TGT_SPP_ESA_ID FROM CCD_TGT_SPP_ESA WHERE TGT_SPP_ESA_NAME = '", SUBSTITUTE(B4, "'", "''"), "'), '",SUBSTITUTE(C4, "'", "''"), "');")</f>
        <v>insert into CCD_SPP_ESA_PRE_OPTS (ESA_PRE_ID, TGT_SPP_ESA_ID, ESA_PRE_OPT_NOTES) VALUES ((SELECT ESA_PRE_ID FROM CCD_SPP_ESA_PRE WHERE ESA_PRE_NAME = 'Marine Turtles'), (SELECT TGT_SPP_ESA_ID FROM CCD_TGT_SPP_ESA WHERE TGT_SPP_ESA_NAME = 'hawksbill turtle'), '');</v>
      </c>
    </row>
    <row r="5" spans="1:4" x14ac:dyDescent="0.25">
      <c r="A5" t="s">
        <v>1776</v>
      </c>
      <c r="B5" t="s">
        <v>437</v>
      </c>
      <c r="D5" t="str">
        <f>CONCATENATE("insert into CCD_SPP_ESA_PRE_OPTS (", $A$1, ", ", $B$1, ", ", $C$1, ") VALUES ((SELECT ESA_PRE_ID FROM CCD_SPP_ESA_PRE WHERE ESA_PRE_NAME = '", SUBSTITUTE(A5, "'", "''"), "'), (SELECT TGT_SPP_ESA_ID FROM CCD_TGT_SPP_ESA WHERE TGT_SPP_ESA_NAME = '", SUBSTITUTE(B5, "'", "''"), "'), '",SUBSTITUTE(C5, "'", "''"), "');")</f>
        <v>insert into CCD_SPP_ESA_PRE_OPTS (ESA_PRE_ID, TGT_SPP_ESA_ID, ESA_PRE_OPT_NOTES) VALUES ((SELECT ESA_PRE_ID FROM CCD_SPP_ESA_PRE WHERE ESA_PRE_NAME = 'HICEAS'), (SELECT TGT_SPP_ESA_ID FROM CCD_TGT_SPP_ESA WHERE TGT_SPP_ESA_NAME = 'Blue whale'), '');</v>
      </c>
    </row>
    <row r="6" spans="1:4" x14ac:dyDescent="0.25">
      <c r="A6" t="s">
        <v>1776</v>
      </c>
      <c r="B6" t="s">
        <v>457</v>
      </c>
      <c r="D6" t="str">
        <f>CONCATENATE("insert into CCD_SPP_ESA_PRE_OPTS (", $A$1, ", ", $B$1, ", ", $C$1, ") VALUES ((SELECT ESA_PRE_ID FROM CCD_SPP_ESA_PRE WHERE ESA_PRE_NAME = '", SUBSTITUTE(A6, "'", "''"), "'), (SELECT TGT_SPP_ESA_ID FROM CCD_TGT_SPP_ESA WHERE TGT_SPP_ESA_NAME = '", SUBSTITUTE(B6, "'", "''"), "'), '",SUBSTITUTE(C6, "'", "''"), "');")</f>
        <v>insert into CCD_SPP_ESA_PRE_OPTS (ESA_PRE_ID, TGT_SPP_ESA_ID, ESA_PRE_OPT_NOTES) VALUES ((SELECT ESA_PRE_ID FROM CCD_SPP_ESA_PRE WHERE ESA_PRE_NAME = 'HICEAS'), (SELECT TGT_SPP_ESA_ID FROM CCD_TGT_SPP_ESA WHERE TGT_SPP_ESA_NAME = 'Fin Whale'), '');</v>
      </c>
    </row>
    <row r="7" spans="1:4" x14ac:dyDescent="0.25">
      <c r="A7" t="s">
        <v>1776</v>
      </c>
      <c r="B7" t="s">
        <v>467</v>
      </c>
      <c r="D7" t="str">
        <f>CONCATENATE("insert into CCD_SPP_ESA_PRE_OPTS (", $A$1, ", ", $B$1, ", ", $C$1, ") VALUES ((SELECT ESA_PRE_ID FROM CCD_SPP_ESA_PRE WHERE ESA_PRE_NAME = '", SUBSTITUTE(A7, "'", "''"), "'), (SELECT TGT_SPP_ESA_ID FROM CCD_TGT_SPP_ESA WHERE TGT_SPP_ESA_NAME = '", SUBSTITUTE(B7, "'", "''"), "'), '",SUBSTITUTE(C7, "'", "''"), "');")</f>
        <v>insert into CCD_SPP_ESA_PRE_OPTS (ESA_PRE_ID, TGT_SPP_ESA_ID, ESA_PRE_OPT_NOTES) VALUES ((SELECT ESA_PRE_ID FROM CCD_SPP_ESA_PRE WHERE ESA_PRE_NAME = 'HICEAS'), (SELECT TGT_SPP_ESA_ID FROM CCD_TGT_SPP_ESA WHERE TGT_SPP_ESA_NAME = 'Humpback Whale'), '');</v>
      </c>
    </row>
    <row r="8" spans="1:4" x14ac:dyDescent="0.25">
      <c r="A8" t="s">
        <v>1776</v>
      </c>
      <c r="B8" t="s">
        <v>481</v>
      </c>
      <c r="D8" t="str">
        <f>CONCATENATE("insert into CCD_SPP_ESA_PRE_OPTS (", $A$1, ", ", $B$1, ", ", $C$1, ") VALUES ((SELECT ESA_PRE_ID FROM CCD_SPP_ESA_PRE WHERE ESA_PRE_NAME = '", SUBSTITUTE(A8, "'", "''"), "'), (SELECT TGT_SPP_ESA_ID FROM CCD_TGT_SPP_ESA WHERE TGT_SPP_ESA_NAME = '", SUBSTITUTE(B8, "'", "''"), "'), '",SUBSTITUTE(C8, "'", "''"), "');")</f>
        <v>insert into CCD_SPP_ESA_PRE_OPTS (ESA_PRE_ID, TGT_SPP_ESA_ID, ESA_PRE_OPT_NOTES) VALUES ((SELECT ESA_PRE_ID FROM CCD_SPP_ESA_PRE WHERE ESA_PRE_NAME = 'HICEAS'), (SELECT TGT_SPP_ESA_ID FROM CCD_TGT_SPP_ESA WHERE TGT_SPP_ESA_NAME = 'Sei Whale'), '');</v>
      </c>
    </row>
    <row r="9" spans="1:4" x14ac:dyDescent="0.25">
      <c r="A9" t="s">
        <v>1776</v>
      </c>
      <c r="B9" t="s">
        <v>487</v>
      </c>
      <c r="D9" t="str">
        <f>CONCATENATE("insert into CCD_SPP_ESA_PRE_OPTS (", $A$1, ", ", $B$1, ", ", $C$1, ") VALUES ((SELECT ESA_PRE_ID FROM CCD_SPP_ESA_PRE WHERE ESA_PRE_NAME = '", SUBSTITUTE(A9, "'", "''"), "'), (SELECT TGT_SPP_ESA_ID FROM CCD_TGT_SPP_ESA WHERE TGT_SPP_ESA_NAME = '", SUBSTITUTE(B9, "'", "''"), "'), '",SUBSTITUTE(C9, "'", "''"), "');")</f>
        <v>insert into CCD_SPP_ESA_PRE_OPTS (ESA_PRE_ID, TGT_SPP_ESA_ID, ESA_PRE_OPT_NOTES) VALUES ((SELECT ESA_PRE_ID FROM CCD_SPP_ESA_PRE WHERE ESA_PRE_NAME = 'HICEAS'), (SELECT TGT_SPP_ESA_ID FROM CCD_TGT_SPP_ESA WHERE TGT_SPP_ESA_NAME = 'Sperm Whale'), '');</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15.42578125" bestFit="1" customWidth="1"/>
    <col min="2" max="2" width="31.7109375" bestFit="1" customWidth="1"/>
  </cols>
  <sheetData>
    <row r="1" spans="1:3" x14ac:dyDescent="0.25">
      <c r="A1" t="s">
        <v>1833</v>
      </c>
      <c r="B1" t="s">
        <v>1834</v>
      </c>
      <c r="C1" t="s">
        <v>1714</v>
      </c>
    </row>
    <row r="2" spans="1:3" x14ac:dyDescent="0.25">
      <c r="A2" t="s">
        <v>1818</v>
      </c>
      <c r="B2" t="s">
        <v>1819</v>
      </c>
      <c r="C2" t="str">
        <f>CONCATENATE("insert into CCD_SPP_FSSI_PRE (", $A$1, ", ", $B$1, ") VALUES ('",SUBSTITUTE(A2, "'", "''"), "', '", SUBSTITUTE(B2, "'", "''"), "');")</f>
        <v>insert into CCD_SPP_FSSI_PRE (FSSI_PRE_NAME, FSSI_PRE_DESC) VALUES ('IEA', 'Integrated Ecosystem Assessment');</v>
      </c>
    </row>
    <row r="3" spans="1:3" x14ac:dyDescent="0.25">
      <c r="A3" t="s">
        <v>1089</v>
      </c>
      <c r="B3" t="s">
        <v>602</v>
      </c>
      <c r="C3" t="str">
        <f>CONCATENATE("insert into CCD_SPP_FSSI_PRE (", $A$1, ", ", $B$1, ") VALUES ('",SUBSTITUTE(A3, "'", "''"), "', '", SUBSTITUTE(B3, "'", "''"), "');")</f>
        <v>insert into CCD_SPP_FSSI_PRE (FSSI_PRE_NAME, FSSI_PRE_DESC) VALUES ('BFISH', 'Hawaiian Archipelago Bottomfish Multi-species Complex');</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2" sqref="D2:D3"/>
    </sheetView>
  </sheetViews>
  <sheetFormatPr defaultRowHeight="15" x14ac:dyDescent="0.25"/>
  <cols>
    <col min="1" max="1" width="23.5703125" bestFit="1" customWidth="1"/>
    <col min="2" max="2" width="61.85546875" bestFit="1" customWidth="1"/>
    <col min="3" max="3" width="20.5703125" bestFit="1" customWidth="1"/>
  </cols>
  <sheetData>
    <row r="1" spans="1:4" x14ac:dyDescent="0.25">
      <c r="A1" t="s">
        <v>1835</v>
      </c>
      <c r="B1" t="s">
        <v>1836</v>
      </c>
      <c r="C1" t="s">
        <v>1837</v>
      </c>
      <c r="D1" t="s">
        <v>1714</v>
      </c>
    </row>
    <row r="2" spans="1:4" x14ac:dyDescent="0.25">
      <c r="A2" t="s">
        <v>1818</v>
      </c>
      <c r="B2" t="s">
        <v>603</v>
      </c>
      <c r="D2" t="str">
        <f>CONCATENATE("insert into CCD_SPP_FSSI_PRE_OPTS (", $A$1, ", ", $B$1, ", ", $C$1, ") VALUES ((SELECT FSSI_PRE_ID FROM CCD_SPP_FSSI_PRE WHERE FSSI_PRE_NAME = '", SUBSTITUTE(A2, "'", "''"), "'), (SELECT TGT_SPP_FSSI_ID FROM CCD_TGT_SPP_FSSI WHERE TGT_SPP_FSSI_NAME = '", SUBSTITUTE(B2, "'", "''"), "'), '",SUBSTITUTE(C2, "'", "''"), "');")</f>
        <v>insert into CCD_SPP_FSSI_PRE_OPTS (FSSI_PRE_ID, TGT_SPP_FSSI_ID, FSSI_PRE_OPT_NOTES) VALUES ((SELECT FSSI_PRE_ID FROM CCD_SPP_FSSI_PRE WHERE FSSI_PRE_NAME = 'IEA'), (SELECT TGT_SPP_FSSI_ID FROM CCD_TGT_SPP_FSSI WHERE TGT_SPP_FSSI_NAME = 'Hawaiian Archipelago Coral Reef Ecosystem Multi-species Complex'), '');</v>
      </c>
    </row>
    <row r="3" spans="1:4" x14ac:dyDescent="0.25">
      <c r="A3" t="s">
        <v>1089</v>
      </c>
      <c r="B3" t="s">
        <v>602</v>
      </c>
      <c r="D3" t="str">
        <f>CONCATENATE("insert into CCD_SPP_FSSI_PRE_OPTS (", $A$1, ", ", $B$1, ", ", $C$1, ") VALUES ((SELECT FSSI_PRE_ID FROM CCD_SPP_FSSI_PRE WHERE FSSI_PRE_NAME = '", SUBSTITUTE(A3, "'", "''"), "'), (SELECT TGT_SPP_FSSI_ID FROM CCD_TGT_SPP_FSSI WHERE TGT_SPP_FSSI_NAME = '", SUBSTITUTE(B3, "'", "''"), "'), '",SUBSTITUTE(C3, "'", "''"), "');")</f>
        <v>insert into CCD_SPP_FSSI_PRE_OPTS (FSSI_PRE_ID, TGT_SPP_FSSI_ID, FSSI_PRE_OPT_NOTES) VALUES ((SELECT FSSI_PRE_ID FROM CCD_SPP_FSSI_PRE WHERE FSSI_PRE_NAME = 'BFISH'), (SELECT TGT_SPP_FSSI_ID FROM CCD_TGT_SPP_FSSI WHERE TGT_SPP_FSSI_NAME = 'Hawaiian Archipelago Bottomfish Multi-species Complex'), '');</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RowHeight="15" x14ac:dyDescent="0.25"/>
  <cols>
    <col min="1" max="1" width="13.85546875" bestFit="1" customWidth="1"/>
    <col min="2" max="2" width="44.7109375" bestFit="1" customWidth="1"/>
    <col min="3" max="3" width="55.140625" customWidth="1"/>
  </cols>
  <sheetData>
    <row r="1" spans="1:4" x14ac:dyDescent="0.25">
      <c r="A1" t="s">
        <v>220</v>
      </c>
      <c r="B1" t="s">
        <v>218</v>
      </c>
      <c r="C1" t="s">
        <v>219</v>
      </c>
      <c r="D1" t="s">
        <v>109</v>
      </c>
    </row>
    <row r="2" spans="1:4" x14ac:dyDescent="0.25">
      <c r="A2" t="s">
        <v>221</v>
      </c>
      <c r="B2" t="s">
        <v>226</v>
      </c>
      <c r="D2" t="str">
        <f>CONCATENATE("insert into ccd_regions (", A$1, ", ", B$1, ", ", C$1, ") values ('", SUBSTITUTE(A2, "'", "''"), "', '", SUBSTITUTE(B2, "'", "''"), "', '", SUBSTITUTE(C2, "'", "''"), "');")</f>
        <v>insert into ccd_regions (REGION_CODE, REGION_NAME, REGION_DESC) values ('PRIA', 'Pacific Remote Island Areas', '');</v>
      </c>
    </row>
    <row r="3" spans="1:4" x14ac:dyDescent="0.25">
      <c r="A3" t="s">
        <v>222</v>
      </c>
      <c r="B3" t="s">
        <v>227</v>
      </c>
      <c r="D3" t="str">
        <f t="shared" ref="D3:D7" si="0">CONCATENATE("insert into ccd_regions (", A$1, ", ", B$1, ", ", C$1, ") values ('", SUBSTITUTE(A3, "'", "''"), "', '", SUBSTITUTE(B3, "'", "''"), "', '", SUBSTITUTE(C3, "'", "''"), "');")</f>
        <v>insert into ccd_regions (REGION_CODE, REGION_NAME, REGION_DESC) values ('AMSM', 'American Samoa', '');</v>
      </c>
    </row>
    <row r="4" spans="1:4" x14ac:dyDescent="0.25">
      <c r="A4" t="s">
        <v>223</v>
      </c>
      <c r="B4" t="s">
        <v>228</v>
      </c>
      <c r="D4" t="str">
        <f t="shared" si="0"/>
        <v>insert into ccd_regions (REGION_CODE, REGION_NAME, REGION_DESC) values ('MHI', 'Main Hawaiian Islands', '');</v>
      </c>
    </row>
    <row r="5" spans="1:4" x14ac:dyDescent="0.25">
      <c r="A5" t="s">
        <v>224</v>
      </c>
      <c r="B5" t="s">
        <v>229</v>
      </c>
      <c r="D5" t="str">
        <f t="shared" si="0"/>
        <v>insert into ccd_regions (REGION_CODE, REGION_NAME, REGION_DESC) values ('CNMI', 'Commonwealth of the Northern Mariana Islands', '');</v>
      </c>
    </row>
    <row r="6" spans="1:4" x14ac:dyDescent="0.25">
      <c r="A6" t="s">
        <v>225</v>
      </c>
      <c r="B6" t="s">
        <v>230</v>
      </c>
      <c r="D6" t="str">
        <f t="shared" si="0"/>
        <v>insert into ccd_regions (REGION_CODE, REGION_NAME, REGION_DESC) values ('NWHI', 'Northwest Hawaiian Islands', '');</v>
      </c>
    </row>
    <row r="7" spans="1:4" x14ac:dyDescent="0.25">
      <c r="A7" t="s">
        <v>232</v>
      </c>
      <c r="B7" t="s">
        <v>231</v>
      </c>
      <c r="D7" t="str">
        <f t="shared" si="0"/>
        <v>insert into ccd_regions (REGION_CODE, REGION_NAME, REGION_DESC) values ('NPSF', 'North Pacific Subtropical Front', '');</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4.140625" bestFit="1" customWidth="1"/>
    <col min="2" max="2" width="23.140625" bestFit="1" customWidth="1"/>
    <col min="3" max="3" width="93.85546875" bestFit="1" customWidth="1"/>
  </cols>
  <sheetData>
    <row r="1" spans="1:3" x14ac:dyDescent="0.25">
      <c r="A1" t="s">
        <v>1848</v>
      </c>
      <c r="B1" t="s">
        <v>1849</v>
      </c>
      <c r="C1" t="s">
        <v>1714</v>
      </c>
    </row>
    <row r="2" spans="1:3" x14ac:dyDescent="0.25">
      <c r="A2" t="s">
        <v>1089</v>
      </c>
      <c r="B2" t="s">
        <v>1838</v>
      </c>
      <c r="C2" t="str">
        <f>CONCATENATE("insert into CCD_SPP_CAT_PRE (", $A$1, ", ", $B$1, ") VALUES ('",SUBSTITUTE(A2, "'", "''"), "', '", SUBSTITUTE(B2, "'", "''"), "');")</f>
        <v>insert into CCD_SPP_CAT_PRE (SPP_CAT_PRE_NAME, SPP_CAT_PRE_DESC) VALUES ('BFISH', 'Insular Bottomfish Survey');</v>
      </c>
    </row>
    <row r="3" spans="1:3" x14ac:dyDescent="0.25">
      <c r="A3" t="s">
        <v>1843</v>
      </c>
      <c r="B3" t="s">
        <v>1844</v>
      </c>
      <c r="C3" t="str">
        <f>CONCATENATE("insert into CCD_SPP_CAT_PRE (", $A$1, ", ", $B$1, ") VALUES ('",SUBSTITUTE(A3, "'", "''"), "', '", SUBSTITUTE(B3, "'", "''"), "');")</f>
        <v>insert into CCD_SPP_CAT_PRE (SPP_CAT_PRE_NAME, SPP_CAT_PRE_DESC) VALUES ('MARAMP', 'Marianas Reef Assessment and Monitoring Program (MARAMP)');</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abSelected="1" workbookViewId="0">
      <selection activeCell="D2" sqref="D2:D11"/>
    </sheetView>
  </sheetViews>
  <sheetFormatPr defaultRowHeight="15" x14ac:dyDescent="0.25"/>
  <cols>
    <col min="1" max="1" width="16" bestFit="1" customWidth="1"/>
    <col min="2" max="2" width="16.140625" bestFit="1" customWidth="1"/>
    <col min="3" max="3" width="20.5703125" bestFit="1" customWidth="1"/>
  </cols>
  <sheetData>
    <row r="1" spans="1:4" x14ac:dyDescent="0.25">
      <c r="A1" t="s">
        <v>1851</v>
      </c>
      <c r="B1" t="s">
        <v>1845</v>
      </c>
      <c r="C1" t="s">
        <v>1850</v>
      </c>
      <c r="D1" t="s">
        <v>1714</v>
      </c>
    </row>
    <row r="2" spans="1:4" x14ac:dyDescent="0.25">
      <c r="A2" t="s">
        <v>1089</v>
      </c>
      <c r="B2" t="s">
        <v>1004</v>
      </c>
      <c r="D2" t="str">
        <f>CONCATENATE("insert into CCD_SPP_CAT_PRE_OPTS (", $A$1, ", ", $B$1, ", ", $C$1, ") VALUES ((SELECT SPP_CAT_PRE_ID FROM CCD_SPP_CAT_PRE WHERE SPP_CAT_PRE_NAME = '", SUBSTITUTE(A2, "'", "''"), "'), (SELECT EXP_SPP_CAT_ID FROM CCD_EXP_SPP_CATS WHERE EXP_SPP_CAT_NAME = '", SUBSTITUTE(B2, "'", "''"), "'), '",SUBSTITUTE(C2, "'", "''"), "');")</f>
        <v>insert into CCD_SPP_CAT_PRE_OPTS (SPP_CAT_PRE_ID, EXP_SPP_CAT_ID, SPP_CAT_PRE_OPT_NOTES) VALUES ((SELECT SPP_CAT_PRE_ID FROM CCD_SPP_CAT_PRE WHERE SPP_CAT_PRE_NAME = 'BFISH'), (SELECT EXP_SPP_CAT_ID FROM CCD_EXP_SPP_CATS WHERE EXP_SPP_CAT_NAME = 'Fish-General'), '');</v>
      </c>
    </row>
    <row r="3" spans="1:4" x14ac:dyDescent="0.25">
      <c r="A3" t="s">
        <v>1089</v>
      </c>
      <c r="B3" t="s">
        <v>1005</v>
      </c>
      <c r="D3" t="str">
        <f t="shared" ref="D3:D14" si="0">CONCATENATE("insert into CCD_SPP_CAT_PRE_OPTS (", $A$1, ", ", $B$1, ", ", $C$1, ") VALUES ((SELECT SPP_CAT_PRE_ID FROM CCD_SPP_CAT_PRE WHERE SPP_CAT_PRE_NAME = '", SUBSTITUTE(A3, "'", "''"), "'), (SELECT EXP_SPP_CAT_ID FROM CCD_EXP_SPP_CATS WHERE EXP_SPP_CAT_NAME = '", SUBSTITUTE(B3, "'", "''"), "'), '",SUBSTITUTE(C3, "'", "''"), "');")</f>
        <v>insert into CCD_SPP_CAT_PRE_OPTS (SPP_CAT_PRE_ID, EXP_SPP_CAT_ID, SPP_CAT_PRE_OPT_NOTES) VALUES ((SELECT SPP_CAT_PRE_ID FROM CCD_SPP_CAT_PRE WHERE SPP_CAT_PRE_NAME = 'BFISH'), (SELECT EXP_SPP_CAT_ID FROM CCD_EXP_SPP_CATS WHERE EXP_SPP_CAT_NAME = 'Fishes-Benthic Fish'), '');</v>
      </c>
    </row>
    <row r="4" spans="1:4" x14ac:dyDescent="0.25">
      <c r="A4" t="s">
        <v>1089</v>
      </c>
      <c r="B4" t="s">
        <v>1008</v>
      </c>
      <c r="D4" t="str">
        <f t="shared" si="0"/>
        <v>insert into CCD_SPP_CAT_PRE_OPTS (SPP_CAT_PRE_ID, EXP_SPP_CAT_ID, SPP_CAT_PRE_OPT_NOTES) VALUES ((SELECT SPP_CAT_PRE_ID FROM CCD_SPP_CAT_PRE WHERE SPP_CAT_PRE_NAME = 'BFISH'), (SELECT EXP_SPP_CAT_ID FROM CCD_EXP_SPP_CATS WHERE EXP_SPP_CAT_NAME = 'Fishes-Reef Fish'), '');</v>
      </c>
    </row>
    <row r="5" spans="1:4" x14ac:dyDescent="0.25">
      <c r="A5" t="s">
        <v>1843</v>
      </c>
      <c r="B5" t="s">
        <v>996</v>
      </c>
      <c r="D5" t="str">
        <f t="shared" si="0"/>
        <v>insert into CCD_SPP_CAT_PRE_OPTS (SPP_CAT_PRE_ID, EXP_SPP_CAT_ID, SPP_CAT_PRE_OPT_NOTES) VALUES ((SELECT SPP_CAT_PRE_ID FROM CCD_SPP_CAT_PRE WHERE SPP_CAT_PRE_NAME = 'MARAMP'), (SELECT EXP_SPP_CAT_ID FROM CCD_EXP_SPP_CATS WHERE EXP_SPP_CAT_NAME = 'Algae'), '');</v>
      </c>
    </row>
    <row r="6" spans="1:4" x14ac:dyDescent="0.25">
      <c r="A6" t="s">
        <v>1843</v>
      </c>
      <c r="B6" t="s">
        <v>998</v>
      </c>
      <c r="D6" t="str">
        <f t="shared" si="0"/>
        <v>insert into CCD_SPP_CAT_PRE_OPTS (SPP_CAT_PRE_ID, EXP_SPP_CAT_ID, SPP_CAT_PRE_OPT_NOTES) VALUES ((SELECT SPP_CAT_PRE_ID FROM CCD_SPP_CAT_PRE WHERE SPP_CAT_PRE_NAME = 'MARAMP'), (SELECT EXP_SPP_CAT_ID FROM CCD_EXP_SPP_CATS WHERE EXP_SPP_CAT_NAME = 'Coral-Hermatypic Stony Coral'), '');</v>
      </c>
    </row>
    <row r="7" spans="1:4" x14ac:dyDescent="0.25">
      <c r="A7" t="s">
        <v>1843</v>
      </c>
      <c r="B7" t="s">
        <v>1002</v>
      </c>
      <c r="D7" t="str">
        <f t="shared" si="0"/>
        <v>insert into CCD_SPP_CAT_PRE_OPTS (SPP_CAT_PRE_ID, EXP_SPP_CAT_ID, SPP_CAT_PRE_OPT_NOTES) VALUES ((SELECT SPP_CAT_PRE_ID FROM CCD_SPP_CAT_PRE WHERE SPP_CAT_PRE_NAME = 'MARAMP'), (SELECT EXP_SPP_CAT_ID FROM CCD_EXP_SPP_CATS WHERE EXP_SPP_CAT_NAME = 'Coral-Shallow Water Coral'), '');</v>
      </c>
    </row>
    <row r="8" spans="1:4" x14ac:dyDescent="0.25">
      <c r="A8" t="s">
        <v>1843</v>
      </c>
      <c r="B8" t="s">
        <v>1003</v>
      </c>
      <c r="D8" t="str">
        <f t="shared" si="0"/>
        <v>insert into CCD_SPP_CAT_PRE_OPTS (SPP_CAT_PRE_ID, EXP_SPP_CAT_ID, SPP_CAT_PRE_OPT_NOTES) VALUES ((SELECT SPP_CAT_PRE_ID FROM CCD_SPP_CAT_PRE WHERE SPP_CAT_PRE_NAME = 'MARAMP'), (SELECT EXP_SPP_CAT_ID FROM CCD_EXP_SPP_CATS WHERE EXP_SPP_CAT_NAME = 'Crustaceans'), '');</v>
      </c>
    </row>
    <row r="9" spans="1:4" x14ac:dyDescent="0.25">
      <c r="A9" t="s">
        <v>1843</v>
      </c>
      <c r="B9" t="s">
        <v>1008</v>
      </c>
      <c r="D9" t="str">
        <f t="shared" si="0"/>
        <v>insert into CCD_SPP_CAT_PRE_OPTS (SPP_CAT_PRE_ID, EXP_SPP_CAT_ID, SPP_CAT_PRE_OPT_NOTES) VALUES ((SELECT SPP_CAT_PRE_ID FROM CCD_SPP_CAT_PRE WHERE SPP_CAT_PRE_NAME = 'MARAMP'), (SELECT EXP_SPP_CAT_ID FROM CCD_EXP_SPP_CATS WHERE EXP_SPP_CAT_NAME = 'Fishes-Reef Fish'), '');</v>
      </c>
    </row>
    <row r="10" spans="1:4" x14ac:dyDescent="0.25">
      <c r="A10" t="s">
        <v>1843</v>
      </c>
      <c r="B10" t="s">
        <v>1009</v>
      </c>
      <c r="D10" t="str">
        <f t="shared" si="0"/>
        <v>insert into CCD_SPP_CAT_PRE_OPTS (SPP_CAT_PRE_ID, EXP_SPP_CAT_ID, SPP_CAT_PRE_OPT_NOTES) VALUES ((SELECT SPP_CAT_PRE_ID FROM CCD_SPP_CAT_PRE WHERE SPP_CAT_PRE_NAME = 'MARAMP'), (SELECT EXP_SPP_CAT_ID FROM CCD_EXP_SPP_CATS WHERE EXP_SPP_CAT_NAME = 'Fishes-Shark'), '');</v>
      </c>
    </row>
    <row r="11" spans="1:4" x14ac:dyDescent="0.25">
      <c r="A11" t="s">
        <v>1843</v>
      </c>
      <c r="B11" t="s">
        <v>1012</v>
      </c>
      <c r="D11" t="str">
        <f t="shared" si="0"/>
        <v>insert into CCD_SPP_CAT_PRE_OPTS (SPP_CAT_PRE_ID, EXP_SPP_CAT_ID, SPP_CAT_PRE_OPT_NOTES) VALUES ((SELECT SPP_CAT_PRE_ID FROM CCD_SPP_CAT_PRE WHERE SPP_CAT_PRE_NAME = 'MARAMP'), (SELECT EXP_SPP_CAT_ID FROM CCD_EXP_SPP_CATS WHERE EXP_SPP_CAT_NAME = 'Invertebrate-General'), '');</v>
      </c>
    </row>
    <row r="12" spans="1:4" x14ac:dyDescent="0.25">
      <c r="D12" t="str">
        <f t="shared" si="0"/>
        <v>insert into CCD_SPP_CAT_PRE_OPTS (SPP_CAT_PRE_ID, EXP_SPP_CAT_ID, SPP_CAT_PRE_OPT_NOTES) VALUES ((SELECT SPP_CAT_PRE_ID FROM CCD_SPP_CAT_PRE WHERE SPP_CAT_PRE_NAME = ''), (SELECT EXP_SPP_CAT_ID FROM CCD_EXP_SPP_CATS WHERE EXP_SPP_CAT_NAME = ''), '');</v>
      </c>
    </row>
    <row r="13" spans="1:4" x14ac:dyDescent="0.25">
      <c r="D13" t="str">
        <f t="shared" si="0"/>
        <v>insert into CCD_SPP_CAT_PRE_OPTS (SPP_CAT_PRE_ID, EXP_SPP_CAT_ID, SPP_CAT_PRE_OPT_NOTES) VALUES ((SELECT SPP_CAT_PRE_ID FROM CCD_SPP_CAT_PRE WHERE SPP_CAT_PRE_NAME = ''), (SELECT EXP_SPP_CAT_ID FROM CCD_EXP_SPP_CATS WHERE EXP_SPP_CAT_NAME = ''), '');</v>
      </c>
    </row>
    <row r="14" spans="1:4" x14ac:dyDescent="0.25">
      <c r="D14" t="str">
        <f t="shared" si="0"/>
        <v>insert into CCD_SPP_CAT_PRE_OPTS (SPP_CAT_PRE_ID, EXP_SPP_CAT_ID, SPP_CAT_PRE_OPT_NOTES) VALUES ((SELECT SPP_CAT_PRE_ID FROM CCD_SPP_CAT_PRE WHERE SPP_CAT_PRE_NAME = ''), (SELECT EXP_SPP_CAT_ID FROM CCD_EXP_SPP_CATS WHERE EXP_SPP_CAT_NAME = ''),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D2" sqref="D2:D15"/>
    </sheetView>
  </sheetViews>
  <sheetFormatPr defaultRowHeight="15" x14ac:dyDescent="0.25"/>
  <cols>
    <col min="1" max="3" width="27" customWidth="1"/>
    <col min="4" max="4" width="21.5703125" customWidth="1"/>
  </cols>
  <sheetData>
    <row r="1" spans="1:4" x14ac:dyDescent="0.25">
      <c r="A1" t="s">
        <v>233</v>
      </c>
      <c r="B1" t="s">
        <v>234</v>
      </c>
      <c r="C1" t="s">
        <v>1764</v>
      </c>
      <c r="D1" t="s">
        <v>109</v>
      </c>
    </row>
    <row r="2" spans="1:4" x14ac:dyDescent="0.25">
      <c r="A2" t="s">
        <v>223</v>
      </c>
      <c r="B2" s="5" t="s">
        <v>143</v>
      </c>
      <c r="D2" t="str">
        <f>CONCATENATE("insert into ccd_leg_regions (", A$1, ", ", B$1, ", ", C$1, ") values ((SELECT region_id from ccd_regions where region_code = '", A2, "'), (SELECT cruise_leg_id from ccd_cruise_legs where leg_name = '", B2, "'), '", SUBSTITUTE(C2, "'", "''"), "');")</f>
        <v>insert into ccd_leg_regions (REGION_ID, CRUISE_LEG_ID, LEG_REGION_NOTES) values ((SELECT region_id from ccd_regions where region_code = 'MHI'), (SELECT cruise_leg_id from ccd_cruise_legs where leg_name = 'SE-17-07'), '');</v>
      </c>
    </row>
    <row r="3" spans="1:4" x14ac:dyDescent="0.25">
      <c r="A3" t="s">
        <v>223</v>
      </c>
      <c r="B3" s="5" t="s">
        <v>151</v>
      </c>
      <c r="D3" t="str">
        <f t="shared" ref="D3:D15" si="0">CONCATENATE("insert into ccd_leg_regions (", A$1, ", ", B$1, ", ", C$1, ") values ((SELECT region_id from ccd_regions where region_code = '", A3, "'), (SELECT cruise_leg_id from ccd_cruise_legs where leg_name = '", B3, "'), '", SUBSTITUTE(C3, "'", "''"), "');")</f>
        <v>insert into ccd_leg_regions (REGION_ID, CRUISE_LEG_ID, LEG_REGION_NOTES) values ((SELECT region_id from ccd_regions where region_code = 'MHI'), (SELECT cruise_leg_id from ccd_cruise_legs where leg_name = 'SE-18-06'), '');</v>
      </c>
    </row>
    <row r="4" spans="1:4" x14ac:dyDescent="0.25">
      <c r="A4" t="s">
        <v>223</v>
      </c>
      <c r="B4" s="5" t="s">
        <v>153</v>
      </c>
      <c r="D4" t="str">
        <f t="shared" si="0"/>
        <v>insert into ccd_leg_regions (REGION_ID, CRUISE_LEG_ID, LEG_REGION_NOTES) values ((SELECT region_id from ccd_regions where region_code = 'MHI'), (SELECT cruise_leg_id from ccd_cruise_legs where leg_name = 'SE-17-02'), '');</v>
      </c>
    </row>
    <row r="5" spans="1:4" x14ac:dyDescent="0.25">
      <c r="A5" t="s">
        <v>232</v>
      </c>
      <c r="B5" s="5" t="s">
        <v>75</v>
      </c>
      <c r="D5" t="str">
        <f t="shared" si="0"/>
        <v>insert into ccd_leg_regions (REGION_ID, CRUISE_LEG_ID, LEG_REGION_NOTES) values ((SELECT region_id from ccd_regions where region_code = 'NPSF'), (SELECT cruise_leg_id from ccd_cruise_legs where leg_name = 'SE-15-01'), '');</v>
      </c>
    </row>
    <row r="6" spans="1:4" x14ac:dyDescent="0.25">
      <c r="A6" t="s">
        <v>221</v>
      </c>
      <c r="B6" s="5" t="s">
        <v>195</v>
      </c>
      <c r="D6" t="str">
        <f t="shared" si="0"/>
        <v>insert into ccd_leg_regions (REGION_ID, CRUISE_LEG_ID, LEG_REGION_NOTES) values ((SELECT region_id from ccd_regions where region_code = 'PRIA'), (SELECT cruise_leg_id from ccd_cruise_legs where leg_name = 'HA1201_LEG_I'), '');</v>
      </c>
    </row>
    <row r="7" spans="1:4" x14ac:dyDescent="0.25">
      <c r="A7" t="s">
        <v>222</v>
      </c>
      <c r="B7" s="5" t="s">
        <v>195</v>
      </c>
      <c r="D7" t="str">
        <f t="shared" si="0"/>
        <v>insert into ccd_leg_regions (REGION_ID, CRUISE_LEG_ID, LEG_REGION_NOTES) values ((SELECT region_id from ccd_regions where region_code = 'AMSM'), (SELECT cruise_leg_id from ccd_cruise_legs where leg_name = 'HA1201_LEG_I'), '');</v>
      </c>
    </row>
    <row r="8" spans="1:4" x14ac:dyDescent="0.25">
      <c r="A8" t="s">
        <v>222</v>
      </c>
      <c r="B8" s="5" t="s">
        <v>212</v>
      </c>
      <c r="D8" t="str">
        <f t="shared" si="0"/>
        <v>insert into ccd_leg_regions (REGION_ID, CRUISE_LEG_ID, LEG_REGION_NOTES) values ((SELECT region_id from ccd_regions where region_code = 'AMSM'), (SELECT cruise_leg_id from ccd_cruise_legs where leg_name = 'HA1201_LEG_II&amp;III'), '');</v>
      </c>
    </row>
    <row r="9" spans="1:4" x14ac:dyDescent="0.25">
      <c r="A9" t="s">
        <v>221</v>
      </c>
      <c r="B9" s="5" t="s">
        <v>213</v>
      </c>
      <c r="D9" t="str">
        <f t="shared" si="0"/>
        <v>insert into ccd_leg_regions (REGION_ID, CRUISE_LEG_ID, LEG_REGION_NOTES) values ((SELECT region_id from ccd_regions where region_code = 'PRIA'), (SELECT cruise_leg_id from ccd_cruise_legs where leg_name = 'HA1201_LEG_IV'), '');</v>
      </c>
    </row>
    <row r="10" spans="1:4" x14ac:dyDescent="0.25">
      <c r="A10" t="s">
        <v>221</v>
      </c>
      <c r="B10" s="5" t="s">
        <v>196</v>
      </c>
      <c r="D10" t="str">
        <f t="shared" si="0"/>
        <v>insert into ccd_leg_regions (REGION_ID, CRUISE_LEG_ID, LEG_REGION_NOTES) values ((SELECT region_id from ccd_regions where region_code = 'PRIA'), (SELECT cruise_leg_id from ccd_cruise_legs where leg_name = 'HA1101_LEG_I'), '');</v>
      </c>
    </row>
    <row r="11" spans="1:4" x14ac:dyDescent="0.25">
      <c r="A11" t="s">
        <v>224</v>
      </c>
      <c r="B11" s="5" t="s">
        <v>333</v>
      </c>
      <c r="D11" t="str">
        <f t="shared" si="0"/>
        <v>insert into ccd_leg_regions (REGION_ID, CRUISE_LEG_ID, LEG_REGION_NOTES) values ((SELECT region_id from ccd_regions where region_code = 'CNMI'), (SELECT cruise_leg_id from ccd_cruise_legs where leg_name = 'HA1101_LEG_II'), '');</v>
      </c>
    </row>
    <row r="12" spans="1:4" x14ac:dyDescent="0.25">
      <c r="A12" t="s">
        <v>221</v>
      </c>
      <c r="B12" s="5" t="s">
        <v>334</v>
      </c>
      <c r="D12" t="str">
        <f t="shared" si="0"/>
        <v>insert into ccd_leg_regions (REGION_ID, CRUISE_LEG_ID, LEG_REGION_NOTES) values ((SELECT region_id from ccd_regions where region_code = 'PRIA'), (SELECT cruise_leg_id from ccd_cruise_legs where leg_name = 'HA1101_LEG_III'), '');</v>
      </c>
    </row>
    <row r="13" spans="1:4" x14ac:dyDescent="0.25">
      <c r="A13" t="s">
        <v>221</v>
      </c>
      <c r="B13" s="5" t="s">
        <v>19</v>
      </c>
      <c r="D13" t="str">
        <f t="shared" si="0"/>
        <v>insert into ccd_leg_regions (REGION_ID, CRUISE_LEG_ID, LEG_REGION_NOTES) values ((SELECT region_id from ccd_regions where region_code = 'PRIA'), (SELECT cruise_leg_id from ccd_cruise_legs where leg_name = 'HI1001_LEGI'), '');</v>
      </c>
    </row>
    <row r="14" spans="1:4" x14ac:dyDescent="0.25">
      <c r="A14" t="s">
        <v>222</v>
      </c>
      <c r="B14" s="5" t="s">
        <v>20</v>
      </c>
      <c r="D14" t="str">
        <f t="shared" si="0"/>
        <v>insert into ccd_leg_regions (REGION_ID, CRUISE_LEG_ID, LEG_REGION_NOTES) values ((SELECT region_id from ccd_regions where region_code = 'AMSM'), (SELECT cruise_leg_id from ccd_cruise_legs where leg_name = 'HI1001_LEGII'), '');</v>
      </c>
    </row>
    <row r="15" spans="1:4" x14ac:dyDescent="0.25">
      <c r="A15" t="s">
        <v>221</v>
      </c>
      <c r="B15" s="5" t="s">
        <v>21</v>
      </c>
      <c r="D15" t="str">
        <f t="shared" si="0"/>
        <v>insert into ccd_leg_regions (REGION_ID, CRUISE_LEG_ID, LEG_REGION_NOTES) values ((SELECT region_id from ccd_regions where region_code = 'PRIA'), (SELECT cruise_leg_id from ccd_cruise_legs where leg_name = 'HI1001_LEGIII'), '');</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2" sqref="D12"/>
    </sheetView>
  </sheetViews>
  <sheetFormatPr defaultRowHeight="15" x14ac:dyDescent="0.25"/>
  <cols>
    <col min="1" max="1" width="19.5703125" bestFit="1" customWidth="1"/>
    <col min="2" max="3" width="33" customWidth="1"/>
    <col min="4" max="4" width="46.140625" customWidth="1"/>
  </cols>
  <sheetData>
    <row r="1" spans="1:4" x14ac:dyDescent="0.25">
      <c r="A1" t="s">
        <v>107</v>
      </c>
      <c r="B1" t="s">
        <v>108</v>
      </c>
      <c r="C1" t="s">
        <v>122</v>
      </c>
      <c r="D1" t="s">
        <v>109</v>
      </c>
    </row>
    <row r="2" spans="1:4" x14ac:dyDescent="0.25">
      <c r="A2" t="s">
        <v>110</v>
      </c>
      <c r="B2" t="s">
        <v>120</v>
      </c>
      <c r="C2" t="s">
        <v>123</v>
      </c>
      <c r="D2" t="str">
        <f t="shared" ref="D2:D12" si="0">CONCATENATE("INSERT INTO CCD_data_set_types (data_set_type_name, data_set_type_desc, data_set_type_doc_url) values ('", SUBSTITUTE(A2, "'", "''"), "', '", SUBSTITUTE(B2, "'", "''"), "', '", C2, "');")</f>
        <v>INSERT INTO CCD_data_set_types (data_set_type_name, data_set_type_desc, data_set_type_doc_url) values ('MOUSS Video', 'Modular Optical Underwater Survey System', 'https://inport.nmfs.noaa.gov/inport/item/51818');</v>
      </c>
    </row>
    <row r="3" spans="1:4" x14ac:dyDescent="0.25">
      <c r="A3" t="s">
        <v>111</v>
      </c>
      <c r="B3" t="s">
        <v>112</v>
      </c>
      <c r="C3" t="s">
        <v>124</v>
      </c>
      <c r="D3" t="str">
        <f t="shared" si="0"/>
        <v>INSERT INTO CCD_data_set_types (data_set_type_name, data_set_type_desc, data_set_type_doc_url) values ('CTD', 'Conductivity, Temperature, and Depth', 'https://inport.nmfs.noaa.gov/inport/item/7602');</v>
      </c>
    </row>
    <row r="4" spans="1:4" x14ac:dyDescent="0.25">
      <c r="A4" t="s">
        <v>113</v>
      </c>
      <c r="B4" t="s">
        <v>121</v>
      </c>
      <c r="D4" t="str">
        <f t="shared" si="0"/>
        <v>INSERT INTO CCD_data_set_types (data_set_type_name, data_set_type_desc, data_set_type_doc_url) values ('Water Samples', 'Discrete Water Samples', '');</v>
      </c>
    </row>
    <row r="5" spans="1:4" x14ac:dyDescent="0.25">
      <c r="A5" t="s">
        <v>114</v>
      </c>
      <c r="B5" t="s">
        <v>119</v>
      </c>
      <c r="D5" t="str">
        <f t="shared" si="0"/>
        <v>INSERT INTO CCD_data_set_types (data_set_type_name, data_set_type_desc, data_set_type_doc_url) values ('Coral Belt', 'Belt Transect Survey', '');</v>
      </c>
    </row>
    <row r="6" spans="1:4" x14ac:dyDescent="0.25">
      <c r="A6" t="s">
        <v>115</v>
      </c>
      <c r="B6" t="s">
        <v>118</v>
      </c>
      <c r="C6" t="s">
        <v>125</v>
      </c>
      <c r="D6" t="str">
        <f t="shared" si="0"/>
        <v>INSERT INTO CCD_data_set_types (data_set_type_name, data_set_type_desc, data_set_type_doc_url) values ('Fish REA', 'Fish Rapid Ecological Assessment Survey', 'https://inport.nmfs.noaa.gov/inport/item/5565');</v>
      </c>
    </row>
    <row r="7" spans="1:4" x14ac:dyDescent="0.25">
      <c r="A7" t="s">
        <v>116</v>
      </c>
      <c r="B7" t="s">
        <v>117</v>
      </c>
      <c r="C7" t="s">
        <v>126</v>
      </c>
      <c r="D7" t="str">
        <f t="shared" si="0"/>
        <v>INSERT INTO CCD_data_set_types (data_set_type_name, data_set_type_desc, data_set_type_doc_url) values ('ARMS', 'Autonomous Reef Monitoring System', 'https://inport.nmfs.noaa.gov/inport/item/36038');</v>
      </c>
    </row>
    <row r="8" spans="1:4" x14ac:dyDescent="0.25">
      <c r="A8" t="s">
        <v>127</v>
      </c>
      <c r="B8" t="s">
        <v>129</v>
      </c>
      <c r="C8" t="s">
        <v>131</v>
      </c>
      <c r="D8" t="str">
        <f t="shared" si="0"/>
        <v>INSERT INTO CCD_data_set_types (data_set_type_name, data_set_type_desc, data_set_type_doc_url) values ('Fish Towed Diver', 'Fish Towed Diver Survey', 'https://inport.nmfs.noaa.gov/inport/item/34521');</v>
      </c>
    </row>
    <row r="9" spans="1:4" x14ac:dyDescent="0.25">
      <c r="A9" t="s">
        <v>128</v>
      </c>
      <c r="B9" t="s">
        <v>130</v>
      </c>
      <c r="C9" t="s">
        <v>132</v>
      </c>
      <c r="D9" t="str">
        <f t="shared" si="0"/>
        <v>INSERT INTO CCD_data_set_types (data_set_type_name, data_set_type_desc, data_set_type_doc_url) values ('Benthic Towed Diver', 'Benthic Towed Diver Survey', 'https://inport.nmfs.noaa.gov/inport/item/35618');</v>
      </c>
    </row>
    <row r="10" spans="1:4" x14ac:dyDescent="0.25">
      <c r="A10" t="s">
        <v>133</v>
      </c>
      <c r="B10" t="s">
        <v>134</v>
      </c>
      <c r="C10" t="s">
        <v>135</v>
      </c>
      <c r="D10" t="str">
        <f t="shared" si="0"/>
        <v>INSERT INTO CCD_data_set_types (data_set_type_name, data_set_type_desc, data_set_type_doc_url) values ('CAU', 'Calcification Accretion Units', 'https://inport.nmfs.noaa.gov/inport/item/26945');</v>
      </c>
    </row>
    <row r="11" spans="1:4" x14ac:dyDescent="0.25">
      <c r="A11" t="s">
        <v>145</v>
      </c>
      <c r="B11" t="s">
        <v>146</v>
      </c>
      <c r="D11" t="str">
        <f t="shared" si="0"/>
        <v>INSERT INTO CCD_data_set_types (data_set_type_name, data_set_type_desc, data_set_type_doc_url) values ('Midwater Trawling', 'Midwater Trawling Survey', '');</v>
      </c>
    </row>
    <row r="12" spans="1:4" x14ac:dyDescent="0.25">
      <c r="A12" t="s">
        <v>147</v>
      </c>
      <c r="B12" t="s">
        <v>148</v>
      </c>
      <c r="D12" t="str">
        <f t="shared" si="0"/>
        <v>INSERT INTO CCD_data_set_types (data_set_type_name, data_set_type_desc, data_set_type_doc_url) values ('Active Acoustics', 'Active Acoustics Survey', '');</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G8" sqref="G8"/>
    </sheetView>
  </sheetViews>
  <sheetFormatPr defaultRowHeight="15" x14ac:dyDescent="0.25"/>
  <cols>
    <col min="1" max="1" width="37.85546875" customWidth="1"/>
    <col min="2" max="2" width="18.140625" bestFit="1" customWidth="1"/>
    <col min="3" max="3" width="20.42578125" customWidth="1"/>
    <col min="4" max="4" width="22.28515625" bestFit="1" customWidth="1"/>
    <col min="5" max="5" width="22.140625" bestFit="1" customWidth="1"/>
    <col min="6" max="6" width="23.28515625" bestFit="1" customWidth="1"/>
    <col min="7" max="7" width="14.28515625" bestFit="1" customWidth="1"/>
    <col min="8" max="8" width="20.5703125" bestFit="1" customWidth="1"/>
    <col min="9" max="9" width="50.85546875" customWidth="1"/>
  </cols>
  <sheetData>
    <row r="1" spans="1:9" x14ac:dyDescent="0.25">
      <c r="A1" t="s">
        <v>136</v>
      </c>
      <c r="B1" t="s">
        <v>137</v>
      </c>
      <c r="C1" t="s">
        <v>138</v>
      </c>
      <c r="D1" t="s">
        <v>139</v>
      </c>
      <c r="E1" t="s">
        <v>140</v>
      </c>
      <c r="F1" t="s">
        <v>141</v>
      </c>
      <c r="G1" t="s">
        <v>234</v>
      </c>
      <c r="H1" t="s">
        <v>185</v>
      </c>
      <c r="I1" t="s">
        <v>109</v>
      </c>
    </row>
    <row r="2" spans="1:9" x14ac:dyDescent="0.25">
      <c r="A2" s="3" t="s">
        <v>154</v>
      </c>
      <c r="B2" t="s">
        <v>110</v>
      </c>
      <c r="D2" t="s">
        <v>123</v>
      </c>
      <c r="G2" t="s">
        <v>153</v>
      </c>
      <c r="H2" t="s">
        <v>179</v>
      </c>
      <c r="I2" t="str">
        <f>CONCATENATE("insert into ccd_data_sets (", A$1, ", ", B$1, ", ", C$1, ", ", D$1, ", ", E$1, ", ", F$1, ", ", G$1, ", ", H$1, ") values ('", SUBSTITUTE(A2, "'", "''"), "', (SELECT DATA_SET_TYPE_ID FROM CCD_DATA_SET_TYPES WHERE DATA_SET_TYPE_NAME = '", B2, "'), '", C2, "', '", D2, "', '", E2, "', '", F2, "', (SELECT CRUISE_LEG_ID FROM CCD_CRUISE_LEGS where leg_name = '", G2, "'), (SELECT DATA_SET_STATUS_ID FROM CCD_DATA_SET_STATUS where status_code = '", H2, "'));")</f>
        <v>insert into ccd_data_sets (DATA_SET_DESC, DATA_SET_TYPE_ID, DATA_SET_DOI, DATA_SET_INPORT_URL, DATA_SET_ACCESS_URL, DATA_SET_ARCHIVE_URL, CRUISE_LEG_ID, DATA_SET_STATUS_ID) values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'https://inport.nmfs.noaa.gov/inport/item/51818', '', '', (SELECT CRUISE_LEG_ID FROM CCD_CRUISE_LEGS where leg_name = 'SE-17-02'), (SELECT DATA_SET_STATUS_ID FROM CCD_DATA_SET_STATUS where status_code = 'QC'));</v>
      </c>
    </row>
    <row r="3" spans="1:9" x14ac:dyDescent="0.25">
      <c r="A3" s="3" t="s">
        <v>155</v>
      </c>
      <c r="B3" t="s">
        <v>110</v>
      </c>
      <c r="D3" t="s">
        <v>123</v>
      </c>
      <c r="G3" t="s">
        <v>143</v>
      </c>
      <c r="H3" t="s">
        <v>163</v>
      </c>
      <c r="I3" t="str">
        <f t="shared" ref="I3:I21" si="0">CONCATENATE("insert into ccd_data_sets (", A$1, ", ", B$1, ", ", C$1, ", ", D$1, ", ", E$1, ", ", F$1, ", ", G$1, ", ", H$1, ") values ('", SUBSTITUTE(A3, "'", "''"), "', (SELECT DATA_SET_TYPE_ID FROM CCD_DATA_SET_TYPES WHERE DATA_SET_TYPE_NAME = '", B3, "'), '", C3, "', '", D3, "', '", E3, "', '", F3, "', (SELECT CRUISE_LEG_ID FROM CCD_CRUISE_LEGS where leg_name = '", G3, "'), (SELECT DATA_SET_STATUS_ID FROM CCD_DATA_SET_STATUS where status_code = '", H3, "'));")</f>
        <v>insert into ccd_data_sets (DATA_SET_DESC, DATA_SET_TYPE_ID, DATA_SET_DOI, DATA_SET_INPORT_URL, DATA_SET_ACCESS_URL, DATA_SET_ARCHIVE_URL, CRUISE_LEG_ID, DATA_SET_STATUS_ID) values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'https://inport.nmfs.noaa.gov/inport/item/51818', '', '', (SELECT CRUISE_LEG_ID FROM CCD_CRUISE_LEGS where leg_name = 'SE-17-07'), (SELECT DATA_SET_STATUS_ID FROM CCD_DATA_SET_STATUS where status_code = 'IA'));</v>
      </c>
    </row>
    <row r="4" spans="1:9" x14ac:dyDescent="0.25">
      <c r="A4" s="3"/>
      <c r="B4" t="s">
        <v>111</v>
      </c>
      <c r="D4" t="s">
        <v>124</v>
      </c>
      <c r="G4" t="s">
        <v>75</v>
      </c>
      <c r="H4" t="s">
        <v>164</v>
      </c>
      <c r="I4" t="str">
        <f t="shared" si="0"/>
        <v>insert into ccd_data_sets (DATA_SET_DESC, DATA_SET_TYPE_ID, DATA_SET_DOI, DATA_SET_INPORT_URL, DATA_SET_ACCESS_URL, DATA_SET_ARCHIVE_URL, CRUISE_LEG_ID, DATA_SET_STATUS_ID) values ('', (SELECT DATA_SET_TYPE_ID FROM CCD_DATA_SET_TYPES WHERE DATA_SET_TYPE_NAME = 'CTD'), '', 'https://inport.nmfs.noaa.gov/inport/item/7602', '', '', (SELECT CRUISE_LEG_ID FROM CCD_CRUISE_LEGS where leg_name = 'SE-15-01'), (SELECT DATA_SET_STATUS_ID FROM CCD_DATA_SET_STATUS where status_code = 'PA'));</v>
      </c>
    </row>
    <row r="5" spans="1:9" x14ac:dyDescent="0.25">
      <c r="B5" t="s">
        <v>113</v>
      </c>
      <c r="D5" t="s">
        <v>149</v>
      </c>
      <c r="G5" t="s">
        <v>75</v>
      </c>
      <c r="H5" t="s">
        <v>179</v>
      </c>
      <c r="I5" t="str">
        <f t="shared" si="0"/>
        <v>insert into ccd_data_sets (DATA_SET_DESC, DATA_SET_TYPE_ID, DATA_SET_DOI, DATA_SET_INPORT_URL, DATA_SET_ACCESS_URL, DATA_SET_ARCHIVE_URL, CRUISE_LEG_ID, DATA_SET_STATUS_ID) values ('', (SELECT DATA_SET_TYPE_ID FROM CCD_DATA_SET_TYPES WHERE DATA_SET_TYPE_NAME = 'Water Samples'), '', 'https://inport.nmfs.noaa.gov/inport/item/25860', '', '', (SELECT CRUISE_LEG_ID FROM CCD_CRUISE_LEGS where leg_name = 'SE-15-01'), (SELECT DATA_SET_STATUS_ID FROM CCD_DATA_SET_STATUS where status_code = 'QC'));</v>
      </c>
    </row>
    <row r="6" spans="1:9" x14ac:dyDescent="0.25">
      <c r="B6" t="s">
        <v>145</v>
      </c>
      <c r="G6" t="s">
        <v>75</v>
      </c>
      <c r="H6" t="s">
        <v>163</v>
      </c>
      <c r="I6" t="str">
        <f t="shared" si="0"/>
        <v>insert into ccd_data_sets (DATA_SET_DESC, DATA_SET_TYPE_ID, DATA_SET_DOI, DATA_SET_INPORT_URL, DATA_SET_ACCESS_URL, DATA_SET_ARCHIVE_URL, CRUISE_LEG_ID, DATA_SET_STATUS_ID) values ('', (SELECT DATA_SET_TYPE_ID FROM CCD_DATA_SET_TYPES WHERE DATA_SET_TYPE_NAME = 'Midwater Trawling'), '', '', '', '', (SELECT CRUISE_LEG_ID FROM CCD_CRUISE_LEGS where leg_name = 'SE-15-01'), (SELECT DATA_SET_STATUS_ID FROM CCD_DATA_SET_STATUS where status_code = 'IA'));</v>
      </c>
    </row>
    <row r="7" spans="1:9" x14ac:dyDescent="0.25">
      <c r="B7" t="s">
        <v>147</v>
      </c>
      <c r="D7" t="s">
        <v>150</v>
      </c>
      <c r="G7" t="s">
        <v>75</v>
      </c>
      <c r="H7" t="s">
        <v>164</v>
      </c>
      <c r="I7" t="str">
        <f t="shared" si="0"/>
        <v>insert into ccd_data_sets (DATA_SET_DESC, DATA_SET_TYPE_ID, DATA_SET_DOI, DATA_SET_INPORT_URL, DATA_SET_ACCESS_URL, DATA_SET_ARCHIVE_URL, CRUISE_LEG_ID, DATA_SET_STATUS_ID) values ('', (SELECT DATA_SET_TYPE_ID FROM CCD_DATA_SET_TYPES WHERE DATA_SET_TYPE_NAME = 'Active Acoustics'), '', 'https://inport.nmfs.noaa.gov/inport/item/2711', '', '', (SELECT CRUISE_LEG_ID FROM CCD_CRUISE_LEGS where leg_name = 'SE-15-01'), (SELECT DATA_SET_STATUS_ID FROM CCD_DATA_SET_STATUS where status_code = 'PA'));</v>
      </c>
    </row>
    <row r="8" spans="1:9" x14ac:dyDescent="0.25">
      <c r="A8" s="3" t="s">
        <v>156</v>
      </c>
      <c r="B8" t="s">
        <v>110</v>
      </c>
      <c r="G8" t="s">
        <v>151</v>
      </c>
      <c r="H8" t="s">
        <v>166</v>
      </c>
      <c r="I8" t="str">
        <f t="shared" si="0"/>
        <v>insert into ccd_data_sets (DATA_SET_DESC, DATA_SET_TYPE_ID, DATA_SET_DOI, DATA_SET_INPORT_URL, DATA_SET_ACCESS_URL, DATA_SET_ARCHIVE_URL, CRUISE_LEG_ID, DATA_SET_STATUS_ID) values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 '', '', (SELECT CRUISE_LEG_ID FROM CCD_CRUISE_LEGS where leg_name = 'SE-18-06'), (SELECT DATA_SET_STATUS_ID FROM CCD_DATA_SET_STATUS where status_code = 'COL'));</v>
      </c>
    </row>
    <row r="9" spans="1:9" x14ac:dyDescent="0.25">
      <c r="I9"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0" spans="1:9" x14ac:dyDescent="0.25">
      <c r="I10"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1" spans="1:9" x14ac:dyDescent="0.25">
      <c r="I11"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2" spans="1:9" x14ac:dyDescent="0.25">
      <c r="I12"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3" spans="1:9" x14ac:dyDescent="0.25">
      <c r="I13"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4" spans="1:9" x14ac:dyDescent="0.25">
      <c r="I14"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5" spans="1:9" x14ac:dyDescent="0.25">
      <c r="I15"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6" spans="1:9" x14ac:dyDescent="0.25">
      <c r="I16"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7" spans="9:9" x14ac:dyDescent="0.25">
      <c r="I17"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8" spans="9:9" x14ac:dyDescent="0.25">
      <c r="I18"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9" spans="9:9" x14ac:dyDescent="0.25">
      <c r="I19"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20" spans="9:9" x14ac:dyDescent="0.25">
      <c r="I20"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21" spans="9:9" x14ac:dyDescent="0.25">
      <c r="I21"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Vessels</vt:lpstr>
      <vt:lpstr>Cruises</vt:lpstr>
      <vt:lpstr>Cruise Legs</vt:lpstr>
      <vt:lpstr>Cruise Leg Aliases</vt:lpstr>
      <vt:lpstr>Regions</vt:lpstr>
      <vt:lpstr>Cruise Leg Regions</vt:lpstr>
      <vt:lpstr>Data Set Types</vt:lpstr>
      <vt:lpstr>Data Products</vt:lpstr>
      <vt:lpstr>Data Sets</vt:lpstr>
      <vt:lpstr>Data Set Status</vt:lpstr>
      <vt:lpstr>Platform Type</vt:lpstr>
      <vt:lpstr>Science Center</vt:lpstr>
      <vt:lpstr>Regional Ecosystem</vt:lpstr>
      <vt:lpstr>Gear</vt:lpstr>
      <vt:lpstr>Standard Survey Name</vt:lpstr>
      <vt:lpstr>Survey Frequency</vt:lpstr>
      <vt:lpstr>Survey Name</vt:lpstr>
      <vt:lpstr>Survey Type</vt:lpstr>
      <vt:lpstr>Vessel List</vt:lpstr>
      <vt:lpstr>Vessel Type</vt:lpstr>
      <vt:lpstr>Survey Categories</vt:lpstr>
      <vt:lpstr>Target Species - ESA</vt:lpstr>
      <vt:lpstr>Fiscal Year</vt:lpstr>
      <vt:lpstr>Fiscal Quarter</vt:lpstr>
      <vt:lpstr>Target Species - MMPA</vt:lpstr>
      <vt:lpstr>Target Species - FSSI</vt:lpstr>
      <vt:lpstr>Expected Species Categories</vt:lpstr>
      <vt:lpstr>Cruise Survey Categories</vt:lpstr>
      <vt:lpstr>Cruise ESA Species</vt:lpstr>
      <vt:lpstr>Cruise FSSI Species</vt:lpstr>
      <vt:lpstr>Cruise MMPA Species</vt:lpstr>
      <vt:lpstr>Cruise Expected Species</vt:lpstr>
      <vt:lpstr>Leg Ecosystems</vt:lpstr>
      <vt:lpstr>Leg Gear</vt:lpstr>
      <vt:lpstr>Cruise Target Species OTH</vt:lpstr>
      <vt:lpstr>Gear Presets</vt:lpstr>
      <vt:lpstr>Gear Preset Options</vt:lpstr>
      <vt:lpstr>Reg Ecosystem Presets</vt:lpstr>
      <vt:lpstr>Reg Ecosystem Preset Options</vt:lpstr>
      <vt:lpstr>Region Presets</vt:lpstr>
      <vt:lpstr>Region Preset Options</vt:lpstr>
      <vt:lpstr>Survey Category Presets</vt:lpstr>
      <vt:lpstr>Survey Category Preset Options</vt:lpstr>
      <vt:lpstr>MMPA Species Presets</vt:lpstr>
      <vt:lpstr>MMPA Species Preset Options</vt:lpstr>
      <vt:lpstr>ESA Species Presets</vt:lpstr>
      <vt:lpstr>ESA Species Preset Options</vt:lpstr>
      <vt:lpstr>FSSI Species Presets</vt:lpstr>
      <vt:lpstr>FSSI Species Preset Options</vt:lpstr>
      <vt:lpstr>Expected Species Cat Presets</vt:lpstr>
      <vt:lpstr>Expected Species Cat Preset Opt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2020-03-20T01:28:11Z</dcterms:modified>
</cp:coreProperties>
</file>