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3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89" i="1" l="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A65" i="1"/>
  <c r="A66" i="1" s="1"/>
  <c r="C66" i="1" s="1"/>
  <c r="C65" i="1" l="1"/>
  <c r="G68" i="1"/>
  <c r="G69" i="1" s="1"/>
  <c r="G70" i="1" s="1"/>
  <c r="G71" i="1" s="1"/>
  <c r="G72" i="1" s="1"/>
  <c r="G73" i="1" s="1"/>
  <c r="G74" i="1" s="1"/>
  <c r="G75" i="1" s="1"/>
  <c r="G76" i="1" s="1"/>
  <c r="G77" i="1" s="1"/>
  <c r="A68" i="1"/>
  <c r="A69" i="1" s="1"/>
  <c r="A70" i="1" s="1"/>
  <c r="A71" i="1" s="1"/>
  <c r="A72" i="1" s="1"/>
  <c r="A73" i="1" s="1"/>
  <c r="A74" i="1" s="1"/>
  <c r="A75" i="1" s="1"/>
  <c r="A76" i="1" s="1"/>
  <c r="A77" i="1" l="1"/>
  <c r="C76" i="1"/>
  <c r="C78" i="1"/>
  <c r="G79" i="1" l="1"/>
  <c r="G80" i="1" s="1"/>
  <c r="G81" i="1" s="1"/>
  <c r="G82" i="1" s="1"/>
  <c r="G83" i="1" s="1"/>
  <c r="G84" i="1" s="1"/>
  <c r="A79" i="1"/>
  <c r="G85" i="1" l="1"/>
  <c r="G86" i="1" s="1"/>
  <c r="G87" i="1" s="1"/>
  <c r="G88" i="1" s="1"/>
  <c r="G89" i="1" s="1"/>
  <c r="A80" i="1"/>
  <c r="C80" i="1" s="1"/>
  <c r="C79" i="1"/>
  <c r="A81" i="1" l="1"/>
  <c r="A82" i="1"/>
  <c r="A83" i="1" s="1"/>
  <c r="C81" i="1"/>
  <c r="C52" i="1"/>
  <c r="C83" i="1" l="1"/>
  <c r="A84" i="1"/>
  <c r="C82" i="1"/>
  <c r="A53" i="1"/>
  <c r="C53" i="1" s="1"/>
  <c r="A85" i="1" l="1"/>
  <c r="A86" i="1" s="1"/>
  <c r="A87" i="1" s="1"/>
  <c r="A88" i="1" s="1"/>
  <c r="A89" i="1" s="1"/>
  <c r="C84" i="1"/>
  <c r="A54" i="1"/>
  <c r="C54" i="1" s="1"/>
  <c r="C37" i="1"/>
  <c r="C85" i="1" l="1"/>
  <c r="C72" i="1"/>
  <c r="A55" i="1"/>
  <c r="C55" i="1" s="1"/>
  <c r="A38" i="1"/>
  <c r="A19" i="1"/>
  <c r="A20" i="1" s="1"/>
  <c r="C20" i="1" s="1"/>
  <c r="C18" i="1"/>
  <c r="C2" i="1"/>
  <c r="A56" i="1" l="1"/>
  <c r="C56" i="1" s="1"/>
  <c r="C70" i="1"/>
  <c r="C19" i="1"/>
  <c r="C38" i="1"/>
  <c r="A39" i="1"/>
  <c r="A21" i="1"/>
  <c r="A57" i="1" l="1"/>
  <c r="C57" i="1" s="1"/>
  <c r="C86" i="1"/>
  <c r="C69" i="1"/>
  <c r="A58" i="1"/>
  <c r="C58" i="1" s="1"/>
  <c r="C39" i="1"/>
  <c r="A40" i="1"/>
  <c r="C21" i="1"/>
  <c r="A22" i="1"/>
  <c r="A23" i="1" s="1"/>
  <c r="C87" i="1" l="1"/>
  <c r="C71" i="1"/>
  <c r="A59" i="1"/>
  <c r="C59" i="1" s="1"/>
  <c r="C23" i="1"/>
  <c r="A24" i="1"/>
  <c r="C40" i="1"/>
  <c r="A41" i="1"/>
  <c r="C22" i="1"/>
  <c r="C88" i="1" l="1"/>
  <c r="C68" i="1"/>
  <c r="A60" i="1"/>
  <c r="C60" i="1" s="1"/>
  <c r="A25" i="1"/>
  <c r="C24" i="1"/>
  <c r="A42" i="1"/>
  <c r="C41" i="1"/>
  <c r="C89" i="1" l="1"/>
  <c r="C77" i="1"/>
  <c r="A61" i="1"/>
  <c r="C61" i="1" s="1"/>
  <c r="A26" i="1"/>
  <c r="C25" i="1"/>
  <c r="C42" i="1"/>
  <c r="A43" i="1"/>
  <c r="A3" i="1"/>
  <c r="A44" i="1" l="1"/>
  <c r="C43" i="1"/>
  <c r="E16" i="1" s="1"/>
  <c r="C73" i="1"/>
  <c r="C44" i="1"/>
  <c r="E17" i="1" s="1"/>
  <c r="A45" i="1"/>
  <c r="A62" i="1"/>
  <c r="C62" i="1" s="1"/>
  <c r="A27" i="1"/>
  <c r="C26" i="1"/>
  <c r="C3" i="1"/>
  <c r="A4" i="1"/>
  <c r="A5" i="1" s="1"/>
  <c r="A6" i="1" s="1"/>
  <c r="C74" i="1" l="1"/>
  <c r="C45" i="1"/>
  <c r="A46" i="1"/>
  <c r="A63" i="1"/>
  <c r="C63" i="1" s="1"/>
  <c r="A28" i="1"/>
  <c r="C27" i="1"/>
  <c r="C6" i="1"/>
  <c r="A7" i="1"/>
  <c r="A8" i="1" s="1"/>
  <c r="C5" i="1"/>
  <c r="C4" i="1"/>
  <c r="E2" i="1" s="1"/>
  <c r="C46" i="1" l="1"/>
  <c r="A47" i="1"/>
  <c r="C8" i="1"/>
  <c r="A9" i="1"/>
  <c r="A64" i="1"/>
  <c r="C64" i="1" s="1"/>
  <c r="C7" i="1"/>
  <c r="A29" i="1"/>
  <c r="C28" i="1"/>
  <c r="C67" i="1" l="1"/>
  <c r="C75" i="1"/>
  <c r="A48" i="1"/>
  <c r="A49" i="1" s="1"/>
  <c r="C47" i="1"/>
  <c r="C9" i="1"/>
  <c r="A10" i="1"/>
  <c r="A30" i="1"/>
  <c r="C29" i="1"/>
  <c r="C49" i="1" l="1"/>
  <c r="E13" i="1" s="1"/>
  <c r="A50" i="1"/>
  <c r="C48" i="1"/>
  <c r="A11" i="1"/>
  <c r="C10" i="1"/>
  <c r="C30" i="1"/>
  <c r="A31" i="1"/>
  <c r="A51" i="1" l="1"/>
  <c r="C51" i="1" s="1"/>
  <c r="E15" i="1" s="1"/>
  <c r="C50" i="1"/>
  <c r="E14" i="1" s="1"/>
  <c r="C11" i="1"/>
  <c r="E4" i="1" s="1"/>
  <c r="A12" i="1"/>
  <c r="C31" i="1"/>
  <c r="A32" i="1"/>
  <c r="C12" i="1" l="1"/>
  <c r="A13" i="1"/>
  <c r="C32" i="1"/>
  <c r="A33" i="1"/>
  <c r="C13" i="1" l="1"/>
  <c r="E49" i="1" s="1"/>
  <c r="A14" i="1"/>
  <c r="C33" i="1"/>
  <c r="A34" i="1"/>
  <c r="A15" i="1" l="1"/>
  <c r="C14" i="1"/>
  <c r="E50" i="1" s="1"/>
  <c r="C34" i="1"/>
  <c r="A35" i="1"/>
  <c r="C15" i="1" l="1"/>
  <c r="E51" i="1" s="1"/>
  <c r="A16" i="1"/>
  <c r="C35" i="1"/>
  <c r="A36" i="1"/>
  <c r="C36" i="1" s="1"/>
  <c r="C16" i="1" l="1"/>
  <c r="E43" i="1" s="1"/>
  <c r="A17" i="1"/>
  <c r="C17" i="1" s="1"/>
  <c r="E44" i="1" s="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The items highlighted in blue have not been implemented yet</t>
        </r>
      </text>
    </comment>
    <comment ref="E20" authorId="0" shapeId="0">
      <text>
        <r>
          <rPr>
            <b/>
            <sz val="9"/>
            <color indexed="81"/>
            <rFont val="Tahoma"/>
            <charset val="1"/>
          </rPr>
          <t>Author:</t>
        </r>
        <r>
          <rPr>
            <sz val="9"/>
            <color indexed="81"/>
            <rFont val="Tahoma"/>
            <charset val="1"/>
          </rPr>
          <t xml:space="preserve">
Not implemented yet</t>
        </r>
      </text>
    </comment>
    <comment ref="E21" authorId="0" shapeId="0">
      <text>
        <r>
          <rPr>
            <b/>
            <sz val="9"/>
            <color indexed="81"/>
            <rFont val="Tahoma"/>
            <charset val="1"/>
          </rPr>
          <t>Author:</t>
        </r>
        <r>
          <rPr>
            <sz val="9"/>
            <color indexed="81"/>
            <rFont val="Tahoma"/>
            <charset val="1"/>
          </rPr>
          <t xml:space="preserve">
Not implemented yet</t>
        </r>
      </text>
    </comment>
    <comment ref="E39" authorId="0" shapeId="0">
      <text>
        <r>
          <rPr>
            <b/>
            <sz val="9"/>
            <color indexed="81"/>
            <rFont val="Tahoma"/>
            <charset val="1"/>
          </rPr>
          <t>Author:</t>
        </r>
        <r>
          <rPr>
            <sz val="9"/>
            <color indexed="81"/>
            <rFont val="Tahoma"/>
            <charset val="1"/>
          </rPr>
          <t xml:space="preserve">
Not implemented yet</t>
        </r>
      </text>
    </comment>
    <comment ref="E40" authorId="0" shapeId="0">
      <text>
        <r>
          <rPr>
            <b/>
            <sz val="9"/>
            <color indexed="81"/>
            <rFont val="Tahoma"/>
            <charset val="1"/>
          </rPr>
          <t>Author:</t>
        </r>
        <r>
          <rPr>
            <sz val="9"/>
            <color indexed="81"/>
            <rFont val="Tahoma"/>
            <charset val="1"/>
          </rPr>
          <t xml:space="preserve">
Not implemented yet</t>
        </r>
      </text>
    </comment>
    <comment ref="E41" authorId="0" shapeId="0">
      <text>
        <r>
          <rPr>
            <b/>
            <sz val="9"/>
            <color indexed="81"/>
            <rFont val="Tahoma"/>
            <charset val="1"/>
          </rPr>
          <t>Author:</t>
        </r>
        <r>
          <rPr>
            <sz val="9"/>
            <color indexed="81"/>
            <rFont val="Tahoma"/>
            <charset val="1"/>
          </rPr>
          <t xml:space="preserve">
Not implemented yet</t>
        </r>
      </text>
    </comment>
    <comment ref="E42" authorId="0" shapeId="0">
      <text>
        <r>
          <rPr>
            <b/>
            <sz val="9"/>
            <color indexed="81"/>
            <rFont val="Tahoma"/>
            <charset val="1"/>
          </rPr>
          <t>Author:</t>
        </r>
        <r>
          <rPr>
            <sz val="9"/>
            <color indexed="81"/>
            <rFont val="Tahoma"/>
            <charset val="1"/>
          </rPr>
          <t xml:space="preserve">
Not implemented yet</t>
        </r>
      </text>
    </comment>
  </commentList>
</comments>
</file>

<file path=xl/sharedStrings.xml><?xml version="1.0" encoding="utf-8"?>
<sst xmlns="http://schemas.openxmlformats.org/spreadsheetml/2006/main" count="412" uniqueCount="181">
  <si>
    <t>Rule ID</t>
  </si>
  <si>
    <t>Rule Name</t>
  </si>
  <si>
    <t>Example (optional)</t>
  </si>
  <si>
    <t>Authority</t>
  </si>
  <si>
    <t>Related Rules (optional)</t>
  </si>
  <si>
    <t>Reference(s)</t>
  </si>
  <si>
    <t>Assumptions (or 'None')</t>
  </si>
  <si>
    <t>Issues Caveats (or 'None')</t>
  </si>
  <si>
    <t>Notes Decisions</t>
  </si>
  <si>
    <t>Adopted</t>
  </si>
  <si>
    <t>Retired</t>
  </si>
  <si>
    <t>Scope</t>
  </si>
  <si>
    <t>ID Number</t>
  </si>
  <si>
    <t>QC Severity (if applicable)</t>
  </si>
  <si>
    <t>N/A</t>
  </si>
  <si>
    <t>Rule Description</t>
  </si>
  <si>
    <t>Cruise DB</t>
  </si>
  <si>
    <t>Data QC</t>
  </si>
  <si>
    <t>Cruise Leg Year Policy</t>
  </si>
  <si>
    <t>Cruise leg year is determined by the calendar year of the cruise leg departure date</t>
  </si>
  <si>
    <t>Validation Issue Categories</t>
  </si>
  <si>
    <t>Invalid Cruise Name</t>
  </si>
  <si>
    <t>Invalid Cruise Name Ship</t>
  </si>
  <si>
    <t>CRDMA</t>
  </si>
  <si>
    <t>QC Validation Issue Authentication</t>
  </si>
  <si>
    <t>Validation Issue Annotation Policy</t>
  </si>
  <si>
    <t>Participant Authorization</t>
  </si>
  <si>
    <t>Chief Scientist Authorization</t>
  </si>
  <si>
    <t>Any authorized user that has been defined as a cruise participant for any cruise can update their participant information and update their information for a given cruise (e.g. upload signed conduct form, virus scan results, etc.)</t>
  </si>
  <si>
    <t>Any authorized user that has been defined as a chief scientist for any cruise can update the corresponding cruises' information as well associated data set information</t>
  </si>
  <si>
    <t>Division Data Manager Authorization</t>
  </si>
  <si>
    <t>Admin Data Manager Authorization</t>
  </si>
  <si>
    <t>Any authorized user that has the Admin Data Manager role can add/edit/delete any cruise database records</t>
  </si>
  <si>
    <t xml:space="preserve">Any authorized user that has the Data Manager role can add/edit/delete any cruise database records related to a cruise that the Data Manager's division was responsible for </t>
  </si>
  <si>
    <t>Error</t>
  </si>
  <si>
    <t>Data Auditing</t>
  </si>
  <si>
    <t>All cruise data tables defined in the database have standard auditing fields implemented and corresponding insert and update trigger actions to define the user that created the record and the user that most recently modified the record with a corresponding timestamp</t>
  </si>
  <si>
    <t>Data Change History Tracking</t>
  </si>
  <si>
    <t>All cruise data tables defined in the cruise database that have auditing fields implemented have the Data History Tracking Package enabled to track all insert/update/delete actions performed</t>
  </si>
  <si>
    <t>DVM Execution</t>
  </si>
  <si>
    <t>The Data Validation Module (DVM) can be executed on a given Cruise database record to validate the cruise record and all related child records recursively by executing a procedure in the DVM package</t>
  </si>
  <si>
    <t>Participant Requirement Expiration</t>
  </si>
  <si>
    <t>Invalid Participant Requirement for Specific Cruise</t>
  </si>
  <si>
    <t>The participant requirements (e.g. TB screening, conduct form, etc.) are evaluated based on the cruises they are assigned to and must be valid the entire span of the cruise leg(s) they are assigned to in order to be eligible</t>
  </si>
  <si>
    <t>Cruise Participant requirements can be defined in the database with a corresponding expiration period, once the expiration period has been reached from the previous renewal/fulfillment the requirements must be fulfilled again in order to be eligible to sail for a given cruise leg.</t>
  </si>
  <si>
    <t>Cruise is too long (DAS based on start and end dates) &gt; 120 days</t>
  </si>
  <si>
    <t>Cruise is too long (based on the cruise start and end dates even if the leg DAS is not over the threshold) &gt; 160 days</t>
  </si>
  <si>
    <t>Invalid Copied Cruise Name</t>
  </si>
  <si>
    <t>The Cruise Name contains "(copy)" which indicates it was created using the "Deep Copy" feature and should be renamed</t>
  </si>
  <si>
    <t>Invalid Cruise Days at Sea</t>
  </si>
  <si>
    <t>Cruise is too long (DAS based on start and end dates) &gt; 240 days</t>
  </si>
  <si>
    <t>Invalid Cruise Length</t>
  </si>
  <si>
    <t>Cruise is too long (based on the cruise start and end dates even if the leg DAS is not over the threshold) &gt; 280 days</t>
  </si>
  <si>
    <t>Missing Cruise Primary Survey Category</t>
  </si>
  <si>
    <t>The Cruise does not have a Primary Survey Category defined for it</t>
  </si>
  <si>
    <t>Missing Standard Survey Name</t>
  </si>
  <si>
    <t>Both the Cruise Standard Survey Name fields were not populated, one or the other must be specified</t>
  </si>
  <si>
    <t>Invalid Copied Leg Alias Name</t>
  </si>
  <si>
    <t>The Leg Alias Name contains "(copy)" which indicates it was created using the "Deep Copy" feature and should be renamed</t>
  </si>
  <si>
    <t>Cruise Leg Overlap</t>
  </si>
  <si>
    <t>Two cruise legs that are associated with the same cruise have overlapping start/end dates, two legs for the same cruise cannot occur concurrently</t>
  </si>
  <si>
    <t>Vessel Leg Overlap</t>
  </si>
  <si>
    <t>Two cruise legs that are associated with the same vessel have overlapping start/end dates, two legs for the same vessel cannot occur concurrently</t>
  </si>
  <si>
    <t>Leg is too long (DAS based on start and end dates) &gt; 30 days</t>
  </si>
  <si>
    <t>Invalid Copied Leg Name</t>
  </si>
  <si>
    <t>The Leg Name contains "(copy)" which indicates it was created using the "Deep Copy" feature and should be renamed</t>
  </si>
  <si>
    <t>Invalid Leg Dates</t>
  </si>
  <si>
    <t>The Leg's Start Date occurs after the End Date</t>
  </si>
  <si>
    <t>Invalid Leg Days at Sea</t>
  </si>
  <si>
    <t>Leg is too long (DAS based on start and end dates) &gt; 90 days</t>
  </si>
  <si>
    <t>Missing Leg Gear</t>
  </si>
  <si>
    <t>The Leg does not have any gear defined for it</t>
  </si>
  <si>
    <t xml:space="preserve">ICAM authentication and custom authorization are required to view/annotate validation issues in the application </t>
  </si>
  <si>
    <t>Warning</t>
  </si>
  <si>
    <t>Mismatched Cruise Name and Fiscal Year</t>
  </si>
  <si>
    <t>The cruise name follows the naming convention {SN}-{YR}-{##} but {YR} does not match the Cruise Fiscal Year based on the first leg's start date</t>
  </si>
  <si>
    <t>The cruise name follows the naming convention {SN}-{YR}-{##} but {SN} is not a valid NOAA ship name abbreviation (e.g. SE, HA)</t>
  </si>
  <si>
    <t>The cruise name does not follow the naming convention {SN}-{YR}-{##} where {SN} is a valid abbreviation for a NOAA ship name, {YR} is a two digit year with a leading zero, and {##} is a sequential number with a leading zero</t>
  </si>
  <si>
    <t>Unusually High Cruise Days at Sea</t>
  </si>
  <si>
    <t>Unusually High Cruise Length</t>
  </si>
  <si>
    <t>Unusually High Leg Days at Sea</t>
  </si>
  <si>
    <t>Data QA: Invalid Cruise Name</t>
  </si>
  <si>
    <t>Data QA: Invalid Copied Cruise Name</t>
  </si>
  <si>
    <t>Data QA: Missing Cruise Primary Survey Category</t>
  </si>
  <si>
    <t>Data QA: Missing Standard Survey Name</t>
  </si>
  <si>
    <t>Data QA: Invalid Copied Leg Alias Name</t>
  </si>
  <si>
    <t>Data QA: Cruise Leg Overlap</t>
  </si>
  <si>
    <t>Data QA: Vessel Leg Overlap</t>
  </si>
  <si>
    <t>Data QA: Unusually High Leg Days at Sea</t>
  </si>
  <si>
    <t>Data QA: Invalid Copied Leg Name</t>
  </si>
  <si>
    <t>Data QA: Invalid Leg Dates</t>
  </si>
  <si>
    <t>Data QA: Invalid Leg Days at Sea</t>
  </si>
  <si>
    <t>Data QA: Missing Leg Gear</t>
  </si>
  <si>
    <t>Data QA: Unique Leg Alias Name</t>
  </si>
  <si>
    <t>The Leg Alias already exists</t>
  </si>
  <si>
    <t>Data QA</t>
  </si>
  <si>
    <r>
      <t xml:space="preserve">Any authorized user can annotate a Data Validation Module issue using the Cruise QC Validation Issues page by specifying an Issue Resolution Type from the drop down and optionally defining a note.  Multiple validation issues can be annotated at the same time.  </t>
    </r>
    <r>
      <rPr>
        <b/>
        <sz val="11"/>
        <color theme="1"/>
        <rFont val="Calibri"/>
        <family val="2"/>
        <scheme val="minor"/>
      </rPr>
      <t>Not implemented yet: Division Data Managers can annotate issues for cruises their division is responsible for, participants can annotate issues for cruises they were Chief Scientist for, and the Admin Data Manager can annotate issues for all cruises</t>
    </r>
  </si>
  <si>
    <t>In Port Activity Leg Attribution</t>
  </si>
  <si>
    <t>Validation Errors</t>
  </si>
  <si>
    <t>Validation Warnings</t>
  </si>
  <si>
    <t>A Validation Error indicates that the associated parent table (e.g. Cruise) or an associated record (e.g. Cruise Leg Gear) is invalid</t>
  </si>
  <si>
    <t>A Validation Warning indicates that the associated parent table (e.g. Cruise) or an associated record (e.g. Cruise Leg Gear) have a value or set of values that are not typical but acceptable</t>
  </si>
  <si>
    <t>Valid Cruise Policy</t>
  </si>
  <si>
    <t>Validation Issue Display Policy</t>
  </si>
  <si>
    <t>When work is performed (e.g. surveys, instrument deployments/recoveries, etc.) during the in port following a cruise leg the work is not attributed to either the preceding or subsequent cruise legs.  The activities are associated with a shore based mission</t>
  </si>
  <si>
    <t>Active Validation Errors are displayed in light red, Active Warnings are displayed in light orange, and Annotated Errors and Warnings are displayed in light green</t>
  </si>
  <si>
    <t>Validation Issue Record Policy</t>
  </si>
  <si>
    <t>QC Validation Issues can't be inserted or updated using the CRDMA since they are generated by the DVM</t>
  </si>
  <si>
    <t>DVM Reports</t>
  </si>
  <si>
    <t>The Data Validation Module (DVM) generates Validation Issue reports that can be reviewed for resolution or annotated</t>
  </si>
  <si>
    <t>Validation Issue Update Policy</t>
  </si>
  <si>
    <t>Multiple QC Validation Issues can be updated concurrently using the CRDMA</t>
  </si>
  <si>
    <t>Validation Issue Application Link Policy</t>
  </si>
  <si>
    <t>The "Inspect" link on the QC Validation Reports will forward the user to the View/Edit Cruise or Cruise Leg page based on which record needs to be inspected to resolve the issue</t>
  </si>
  <si>
    <t>Error Code (if applicable)</t>
  </si>
  <si>
    <t>The DVM failed to execute on the specified Cruise</t>
  </si>
  <si>
    <t>There were one or more child records for the specific Cruise Leg, these must be deleted before you can delete the Cruise Leg</t>
  </si>
  <si>
    <t>Deep Copy - Not Validated</t>
  </si>
  <si>
    <t>Deep Copy - Leg Attributes Not Copied</t>
  </si>
  <si>
    <t>Deep Copy - Cruise Attributes Not Copied</t>
  </si>
  <si>
    <t>Deep Copy - Cruise Not Copied</t>
  </si>
  <si>
    <t>Deep Copy - Cruise Leg Not Copied</t>
  </si>
  <si>
    <t>The Cruise could not be copied successfully</t>
  </si>
  <si>
    <t>A Cruise Leg could not be copied successfully to the new Cruise</t>
  </si>
  <si>
    <t>The Cruise attributes could not be copied to the new Cruise</t>
  </si>
  <si>
    <t>A Cruise Leg's attributes could not be copied to the new Cruise</t>
  </si>
  <si>
    <t>Deep Copy - General Processing Error</t>
  </si>
  <si>
    <t>The Deep Copy was not successfully processed on the specified cruise</t>
  </si>
  <si>
    <t>Deep Copy - Cruise/Leg Attribute Processing Error</t>
  </si>
  <si>
    <t>The Cruise/Leg could not have its attributes copied to the new Cruise</t>
  </si>
  <si>
    <t>Deep Copy - Leg Alias Exists</t>
  </si>
  <si>
    <t>The generated Leg alias name already exists</t>
  </si>
  <si>
    <t>Deep Copy - Leg Alias Error</t>
  </si>
  <si>
    <t>The Leg alias could not be copied</t>
  </si>
  <si>
    <t>Delete Leg Overlap - Required Parameters are Blank</t>
  </si>
  <si>
    <t>Delete Leg Overlap - DVM Execution Failure</t>
  </si>
  <si>
    <t>Delete Leg Overlap - Cruise Leg Child Record Exists</t>
  </si>
  <si>
    <t>Batch DVM - Processing Error</t>
  </si>
  <si>
    <t>The Batch DVM procedure did not complete successfully</t>
  </si>
  <si>
    <t>Cruise DVM - Processing Error</t>
  </si>
  <si>
    <t>The Cruise DVM procedure did not complete successfully</t>
  </si>
  <si>
    <t>Cruise DVM Overlap - Processing Error</t>
  </si>
  <si>
    <t>The Cruise DVM Overlap procedure did not complete successfully</t>
  </si>
  <si>
    <t>CCD Custom DVM Errors</t>
  </si>
  <si>
    <t>CCD PKG Errors</t>
  </si>
  <si>
    <t>The newly copied Cruise could not be validated using the DVM</t>
  </si>
  <si>
    <t>Deep Copy - Required Parameters are Blank</t>
  </si>
  <si>
    <t>Cruise DVM - Required Parameters are Blank</t>
  </si>
  <si>
    <t>The Cruise DVM procedure was executed for a specified Cruise that does not exist</t>
  </si>
  <si>
    <t>Cruise DVM Overlap - Required Parameters are Blank</t>
  </si>
  <si>
    <t>The Cruise DVM Overlap procedure was executed for a Cruise that does not exist</t>
  </si>
  <si>
    <t>The Cruise DVM procedure was executed without the required parameters</t>
  </si>
  <si>
    <t>The Cruise DVM Overlap procedure was executed without the required parameters</t>
  </si>
  <si>
    <t>Test Case Exists? (if applicable)</t>
  </si>
  <si>
    <t>yes</t>
  </si>
  <si>
    <t>no</t>
  </si>
  <si>
    <t>Cruise DVM - Invalid Cruise Specified</t>
  </si>
  <si>
    <t>Deep Copy - Invalid Cruise Specified</t>
  </si>
  <si>
    <t>Cruise DVM Overlap - Invalid Cruise Specified</t>
  </si>
  <si>
    <t>Delete Leg Overlap - Invalid Cruise Leg Specified</t>
  </si>
  <si>
    <t>The specified Cruise does not exist</t>
  </si>
  <si>
    <t>The specified Cruise Leg does not exist</t>
  </si>
  <si>
    <t>The Cruise Deep Copy procedure was executed without the required parameters</t>
  </si>
  <si>
    <t>The Delete Leg Overlap procedure was executed without the required parameters</t>
  </si>
  <si>
    <t>Delete Leg Overlap - Processing Error</t>
  </si>
  <si>
    <t>The Delete Leg Overlap procedure did not complete successfully</t>
  </si>
  <si>
    <t>DVM Cruise Leg Insertion</t>
  </si>
  <si>
    <t>DVM Cruise Leg Updates</t>
  </si>
  <si>
    <t>DVM Cruise Leg Deletions</t>
  </si>
  <si>
    <t>Automated Cruise Data Validation Policy</t>
  </si>
  <si>
    <t>Automated Cruise Leg Update Data Validation Policy</t>
  </si>
  <si>
    <t>Automated Cruise Leg Deletion Data Validation Policy</t>
  </si>
  <si>
    <t>Automated Cruise Leg Insertion Data Validation Policy</t>
  </si>
  <si>
    <t>DVM Cruise Deletions</t>
  </si>
  <si>
    <t>DVM Cruise Insertions/Updates</t>
  </si>
  <si>
    <t>Automated Cruise Deletion Data Validation Policy</t>
  </si>
  <si>
    <t>Data QA: Cruise Deletion</t>
  </si>
  <si>
    <t>Data QA: Cruise Leg Deletion</t>
  </si>
  <si>
    <t>The Cruise has one or more associated records</t>
  </si>
  <si>
    <t>The Cruise Leg has one or more associated records</t>
  </si>
  <si>
    <t>Rule Name w/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</si>
</sst>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0" fillId="0" borderId="0" xfId="0" applyFill="1"/>
    <xf numFmtId="0" fontId="0" fillId="2" borderId="0" xfId="0" applyFill="1"/>
    <xf numFmtId="0" fontId="0" fillId="0" borderId="0" xfId="0" applyFont="1"/>
    <xf numFmtId="0" fontId="0" fillId="0" borderId="0" xfId="0" applyFont="1" applyAlignment="1">
      <alignment wrapText="1"/>
    </xf>
    <xf numFmtId="0" fontId="0" fillId="0" borderId="0" xfId="0" applyFont="1" applyFill="1" applyAlignment="1">
      <alignment wrapText="1"/>
    </xf>
    <xf numFmtId="0" fontId="0" fillId="2" borderId="0" xfId="0" applyFont="1" applyFill="1"/>
    <xf numFmtId="0" fontId="0" fillId="2" borderId="0" xfId="0" applyFont="1" applyFill="1" applyAlignment="1">
      <alignment wrapText="1"/>
    </xf>
    <xf numFmtId="0" fontId="0" fillId="0" borderId="0" xfId="0" applyFont="1" applyFill="1"/>
    <xf numFmtId="0" fontId="4" fillId="0" borderId="0" xfId="0" applyFont="1" applyAlignment="1">
      <alignment vertical="top" wrapText="1"/>
    </xf>
    <xf numFmtId="0" fontId="4" fillId="0" borderId="0" xfId="0" applyFont="1" applyFill="1" applyAlignment="1">
      <alignment vertical="top" wrapText="1"/>
    </xf>
    <xf numFmtId="0" fontId="4" fillId="0" borderId="0" xfId="0" applyFont="1" applyFill="1" applyAlignment="1">
      <alignment vertical="top"/>
    </xf>
    <xf numFmtId="0" fontId="4" fillId="0" borderId="0" xfId="0" applyFont="1" applyAlignment="1">
      <alignment vertical="top"/>
    </xf>
    <xf numFmtId="0" fontId="3" fillId="0" borderId="0" xfId="0" applyFont="1"/>
    <xf numFmtId="0" fontId="0" fillId="0"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98"/>
  <sheetViews>
    <sheetView tabSelected="1" workbookViewId="0">
      <pane ySplit="1" topLeftCell="A2" activePane="bottomLeft" state="frozen"/>
      <selection pane="bottomLeft" activeCell="B1" sqref="B1"/>
    </sheetView>
  </sheetViews>
  <sheetFormatPr defaultRowHeight="15" x14ac:dyDescent="0.25"/>
  <cols>
    <col min="2" max="2" width="23" bestFit="1" customWidth="1"/>
    <col min="3" max="3" width="21.5703125" customWidth="1"/>
    <col min="4" max="4" width="38.42578125" style="1" bestFit="1" customWidth="1"/>
    <col min="5" max="5" width="103.5703125" style="1" customWidth="1"/>
    <col min="6" max="6" width="24.42578125" style="1" bestFit="1" customWidth="1"/>
    <col min="7" max="7" width="24.42578125" style="1" customWidth="1"/>
    <col min="8" max="17" width="21.5703125" customWidth="1"/>
    <col min="18" max="18" width="67.5703125" bestFit="1" customWidth="1"/>
  </cols>
  <sheetData>
    <row r="1" spans="1:18" x14ac:dyDescent="0.25">
      <c r="A1" s="14" t="s">
        <v>12</v>
      </c>
      <c r="B1" s="14" t="s">
        <v>11</v>
      </c>
      <c r="C1" s="14" t="s">
        <v>0</v>
      </c>
      <c r="D1" s="14" t="s">
        <v>1</v>
      </c>
      <c r="E1" s="14" t="s">
        <v>15</v>
      </c>
      <c r="F1" s="14" t="s">
        <v>13</v>
      </c>
      <c r="G1" s="14" t="s">
        <v>114</v>
      </c>
      <c r="H1" s="14" t="s">
        <v>2</v>
      </c>
      <c r="I1" s="14" t="s">
        <v>153</v>
      </c>
      <c r="J1" s="14" t="s">
        <v>3</v>
      </c>
      <c r="K1" s="14" t="s">
        <v>4</v>
      </c>
      <c r="L1" s="14" t="s">
        <v>5</v>
      </c>
      <c r="M1" s="14" t="s">
        <v>6</v>
      </c>
      <c r="N1" s="14" t="s">
        <v>7</v>
      </c>
      <c r="O1" s="14" t="s">
        <v>8</v>
      </c>
      <c r="P1" s="14" t="s">
        <v>9</v>
      </c>
      <c r="Q1" s="14" t="s">
        <v>10</v>
      </c>
      <c r="R1" s="14" t="s">
        <v>180</v>
      </c>
    </row>
    <row r="2" spans="1:18" s="2" customFormat="1" ht="45" x14ac:dyDescent="0.25">
      <c r="A2" s="9">
        <v>1</v>
      </c>
      <c r="B2" s="9" t="s">
        <v>16</v>
      </c>
      <c r="C2" s="9" t="str">
        <f>CONCATENATE("CR-DB-", REPT("0", 3-LEN(A2)), A2)</f>
        <v>CR-DB-001</v>
      </c>
      <c r="D2" s="6" t="s">
        <v>102</v>
      </c>
      <c r="E2" s="6" t="str">
        <f>CONCATENATE("Cruises with one or more associated Active Errors (", $C$4, ") are considered invalid and require review, Cruises that only have Annotated Errors (", $C$4, ") or Active/Annotated Warnings (", $C$4, ") are considered valid and can be used for reporting purposes")</f>
        <v>Cruises with one or more associated Active Errors (CR-DB-003) are considered invalid and require review, Cruises that only have Annotated Errors (CR-DB-003) or Active/Annotated Warnings (CR-DB-003) are considered valid and can be used for reporting purposes</v>
      </c>
      <c r="F2" s="6" t="s">
        <v>14</v>
      </c>
      <c r="G2" s="6"/>
      <c r="H2" s="9"/>
      <c r="I2" s="9" t="s">
        <v>14</v>
      </c>
      <c r="J2" s="9"/>
      <c r="K2" s="9"/>
      <c r="L2" s="9"/>
      <c r="M2" s="9"/>
      <c r="N2" s="9"/>
      <c r="O2" s="9"/>
      <c r="P2" s="9"/>
      <c r="Q2" s="9"/>
      <c r="R2" s="2" t="str">
        <f>CONCATENATE(D2, " (", C2, ")")</f>
        <v>Valid Cruise Policy (CR-DB-001)</v>
      </c>
    </row>
    <row r="3" spans="1:18" s="2" customFormat="1" x14ac:dyDescent="0.25">
      <c r="A3" s="9">
        <f>A2+1</f>
        <v>2</v>
      </c>
      <c r="B3" s="9" t="s">
        <v>16</v>
      </c>
      <c r="C3" s="9" t="str">
        <f t="shared" ref="C3:C7" si="0">CONCATENATE("CR-DB-", REPT("0", 3-LEN(A3)), A3)</f>
        <v>CR-DB-002</v>
      </c>
      <c r="D3" s="6" t="s">
        <v>18</v>
      </c>
      <c r="E3" s="6" t="s">
        <v>19</v>
      </c>
      <c r="F3" s="6" t="s">
        <v>14</v>
      </c>
      <c r="G3" s="6"/>
      <c r="H3" s="9"/>
      <c r="I3" s="9" t="s">
        <v>14</v>
      </c>
      <c r="J3" s="9"/>
      <c r="K3" s="9"/>
      <c r="L3" s="9"/>
      <c r="M3" s="9"/>
      <c r="N3" s="9"/>
      <c r="O3" s="9"/>
      <c r="P3" s="9"/>
      <c r="Q3" s="9"/>
      <c r="R3" s="2" t="str">
        <f t="shared" ref="R3:R66" si="1">CONCATENATE(D3, " (", C3, ")")</f>
        <v>Cruise Leg Year Policy (CR-DB-002)</v>
      </c>
    </row>
    <row r="4" spans="1:18" s="2" customFormat="1" ht="75" x14ac:dyDescent="0.25">
      <c r="A4" s="9">
        <f t="shared" ref="A4:A17" si="2">A3+1</f>
        <v>3</v>
      </c>
      <c r="B4" s="9" t="s">
        <v>16</v>
      </c>
      <c r="C4" s="9" t="str">
        <f t="shared" si="0"/>
        <v>CR-DB-003</v>
      </c>
      <c r="D4" s="6" t="s">
        <v>20</v>
      </c>
      <c r="E4" s="6" t="str">
        <f>CONCATENATE("There are four Validation Issue Categories: an Annotated Warning is a Validation Warning (", $C$11, ") has been annotated by choosing an Issue Resolution Type, an Active Warning is a Validation Warning (", $C$11, ") that has not been annotated, an Annotated Error is a Validation Error (", $C$10, ") that has not been annotated by choosing an Issue Resolution Type, and an Active Error is a Validation Error (", $C$10, ") that has not been annotated.")</f>
        <v>There are four Validation Issue Categories: an Annotated Warning is a Validation Warning (CR-DB-010) has been annotated by choosing an Issue Resolution Type, an Active Warning is a Validation Warning (CR-DB-010) that has not been annotated, an Annotated Error is a Validation Error (CR-DB-009) that has not been annotated by choosing an Issue Resolution Type, and an Active Error is a Validation Error (CR-DB-009) that has not been annotated.</v>
      </c>
      <c r="F4" s="6" t="s">
        <v>14</v>
      </c>
      <c r="G4" s="6"/>
      <c r="H4" s="9"/>
      <c r="I4" s="9" t="s">
        <v>14</v>
      </c>
      <c r="J4" s="9"/>
      <c r="K4" s="9"/>
      <c r="L4" s="9"/>
      <c r="M4" s="9"/>
      <c r="N4" s="9"/>
      <c r="O4" s="9"/>
      <c r="P4" s="9"/>
      <c r="Q4" s="9"/>
      <c r="R4" s="2" t="str">
        <f t="shared" si="1"/>
        <v>Validation Issue Categories (CR-DB-003)</v>
      </c>
    </row>
    <row r="5" spans="1:18" s="2" customFormat="1" ht="45" x14ac:dyDescent="0.25">
      <c r="A5" s="9">
        <f t="shared" si="2"/>
        <v>4</v>
      </c>
      <c r="B5" s="9" t="s">
        <v>16</v>
      </c>
      <c r="C5" s="9" t="str">
        <f t="shared" si="0"/>
        <v>CR-DB-004</v>
      </c>
      <c r="D5" s="6" t="s">
        <v>35</v>
      </c>
      <c r="E5" s="6" t="s">
        <v>36</v>
      </c>
      <c r="F5" s="6" t="s">
        <v>14</v>
      </c>
      <c r="G5" s="6"/>
      <c r="H5" s="9"/>
      <c r="I5" s="9" t="s">
        <v>14</v>
      </c>
      <c r="J5" s="9"/>
      <c r="K5" s="9"/>
      <c r="L5" s="9"/>
      <c r="M5" s="9"/>
      <c r="N5" s="9"/>
      <c r="O5" s="9"/>
      <c r="P5" s="9"/>
      <c r="Q5" s="9"/>
      <c r="R5" s="2" t="str">
        <f t="shared" si="1"/>
        <v>Data Auditing (CR-DB-004)</v>
      </c>
    </row>
    <row r="6" spans="1:18" ht="30" x14ac:dyDescent="0.25">
      <c r="A6" s="4">
        <f t="shared" si="2"/>
        <v>5</v>
      </c>
      <c r="B6" s="4" t="s">
        <v>16</v>
      </c>
      <c r="C6" s="4" t="str">
        <f t="shared" ref="C6" si="3">CONCATENATE("CR-DB-", REPT("0", 3-LEN(A6)), A6)</f>
        <v>CR-DB-005</v>
      </c>
      <c r="D6" s="6" t="s">
        <v>39</v>
      </c>
      <c r="E6" s="6" t="s">
        <v>40</v>
      </c>
      <c r="F6" s="6" t="s">
        <v>14</v>
      </c>
      <c r="G6" s="6"/>
      <c r="H6" s="4"/>
      <c r="I6" s="9" t="s">
        <v>14</v>
      </c>
      <c r="J6" s="4"/>
      <c r="K6" s="4"/>
      <c r="L6" s="4"/>
      <c r="M6" s="4"/>
      <c r="N6" s="4"/>
      <c r="O6" s="4"/>
      <c r="P6" s="4"/>
      <c r="Q6" s="4"/>
      <c r="R6" s="2" t="str">
        <f t="shared" si="1"/>
        <v>DVM Execution (CR-DB-005)</v>
      </c>
    </row>
    <row r="7" spans="1:18" ht="30" x14ac:dyDescent="0.25">
      <c r="A7" s="4">
        <f t="shared" si="2"/>
        <v>6</v>
      </c>
      <c r="B7" s="4" t="s">
        <v>16</v>
      </c>
      <c r="C7" s="4" t="str">
        <f t="shared" si="0"/>
        <v>CR-DB-006</v>
      </c>
      <c r="D7" s="6" t="s">
        <v>37</v>
      </c>
      <c r="E7" s="6" t="s">
        <v>38</v>
      </c>
      <c r="F7" s="6" t="s">
        <v>14</v>
      </c>
      <c r="G7" s="6"/>
      <c r="H7" s="4"/>
      <c r="I7" s="9" t="s">
        <v>14</v>
      </c>
      <c r="J7" s="4"/>
      <c r="K7" s="4"/>
      <c r="L7" s="4"/>
      <c r="M7" s="4"/>
      <c r="N7" s="4"/>
      <c r="O7" s="4"/>
      <c r="P7" s="4"/>
      <c r="Q7" s="4"/>
      <c r="R7" s="2" t="str">
        <f t="shared" si="1"/>
        <v>Data Change History Tracking (CR-DB-006)</v>
      </c>
    </row>
    <row r="8" spans="1:18" s="3" customFormat="1" ht="45" x14ac:dyDescent="0.25">
      <c r="A8" s="7">
        <f t="shared" si="2"/>
        <v>7</v>
      </c>
      <c r="B8" s="7" t="s">
        <v>16</v>
      </c>
      <c r="C8" s="7" t="str">
        <f t="shared" ref="C8" si="4">CONCATENATE("CR-DB-", REPT("0", 3-LEN(A8)), A8)</f>
        <v>CR-DB-007</v>
      </c>
      <c r="D8" s="8" t="s">
        <v>41</v>
      </c>
      <c r="E8" s="8" t="s">
        <v>44</v>
      </c>
      <c r="F8" s="8" t="s">
        <v>14</v>
      </c>
      <c r="G8" s="8"/>
      <c r="H8" s="7"/>
      <c r="I8" s="7" t="s">
        <v>14</v>
      </c>
      <c r="J8" s="7"/>
      <c r="K8" s="7"/>
      <c r="L8" s="7"/>
      <c r="M8" s="7"/>
      <c r="N8" s="7"/>
      <c r="O8" s="7"/>
      <c r="P8" s="7"/>
      <c r="Q8" s="7"/>
      <c r="R8" s="2" t="str">
        <f t="shared" si="1"/>
        <v>Participant Requirement Expiration (CR-DB-007)</v>
      </c>
    </row>
    <row r="9" spans="1:18" s="2" customFormat="1" ht="45" x14ac:dyDescent="0.25">
      <c r="A9" s="9">
        <f t="shared" si="2"/>
        <v>8</v>
      </c>
      <c r="B9" s="9" t="s">
        <v>16</v>
      </c>
      <c r="C9" s="9" t="str">
        <f t="shared" ref="C9" si="5">CONCATENATE("CR-DB-", REPT("0", 3-LEN(A9)), A9)</f>
        <v>CR-DB-008</v>
      </c>
      <c r="D9" s="6" t="s">
        <v>97</v>
      </c>
      <c r="E9" s="6" t="s">
        <v>104</v>
      </c>
      <c r="F9" s="6" t="s">
        <v>14</v>
      </c>
      <c r="G9" s="6"/>
      <c r="H9" s="9"/>
      <c r="I9" s="9" t="s">
        <v>14</v>
      </c>
      <c r="J9" s="9"/>
      <c r="K9" s="9"/>
      <c r="L9" s="9"/>
      <c r="M9" s="9"/>
      <c r="N9" s="9"/>
      <c r="O9" s="9"/>
      <c r="P9" s="9"/>
      <c r="Q9" s="9"/>
      <c r="R9" s="2" t="str">
        <f t="shared" si="1"/>
        <v>In Port Activity Leg Attribution (CR-DB-008)</v>
      </c>
    </row>
    <row r="10" spans="1:18" s="2" customFormat="1" ht="30" x14ac:dyDescent="0.25">
      <c r="A10" s="9">
        <f t="shared" si="2"/>
        <v>9</v>
      </c>
      <c r="B10" s="9" t="s">
        <v>16</v>
      </c>
      <c r="C10" s="9" t="str">
        <f t="shared" ref="C10:C11" si="6">CONCATENATE("CR-DB-", REPT("0", 3-LEN(A10)), A10)</f>
        <v>CR-DB-009</v>
      </c>
      <c r="D10" s="6" t="s">
        <v>98</v>
      </c>
      <c r="E10" s="6" t="s">
        <v>100</v>
      </c>
      <c r="F10" s="6" t="s">
        <v>14</v>
      </c>
      <c r="G10" s="6"/>
      <c r="H10" s="9"/>
      <c r="I10" s="9" t="s">
        <v>14</v>
      </c>
      <c r="J10" s="9"/>
      <c r="K10" s="9"/>
      <c r="L10" s="9"/>
      <c r="M10" s="9"/>
      <c r="N10" s="9"/>
      <c r="O10" s="9"/>
      <c r="P10" s="9"/>
      <c r="Q10" s="9"/>
      <c r="R10" s="2" t="str">
        <f t="shared" si="1"/>
        <v>Validation Errors (CR-DB-009)</v>
      </c>
    </row>
    <row r="11" spans="1:18" s="2" customFormat="1" ht="30" x14ac:dyDescent="0.25">
      <c r="A11" s="9">
        <f t="shared" si="2"/>
        <v>10</v>
      </c>
      <c r="B11" s="9" t="s">
        <v>16</v>
      </c>
      <c r="C11" s="9" t="str">
        <f t="shared" si="6"/>
        <v>CR-DB-010</v>
      </c>
      <c r="D11" s="6" t="s">
        <v>99</v>
      </c>
      <c r="E11" s="6" t="s">
        <v>101</v>
      </c>
      <c r="F11" s="6" t="s">
        <v>14</v>
      </c>
      <c r="G11" s="6"/>
      <c r="H11" s="9"/>
      <c r="I11" s="9" t="s">
        <v>14</v>
      </c>
      <c r="J11" s="9"/>
      <c r="K11" s="9"/>
      <c r="L11" s="9"/>
      <c r="M11" s="9"/>
      <c r="N11" s="9"/>
      <c r="O11" s="9"/>
      <c r="P11" s="9"/>
      <c r="Q11" s="9"/>
      <c r="R11" s="2" t="str">
        <f t="shared" si="1"/>
        <v>Validation Warnings (CR-DB-010)</v>
      </c>
    </row>
    <row r="12" spans="1:18" s="2" customFormat="1" ht="30" x14ac:dyDescent="0.25">
      <c r="A12" s="9">
        <f t="shared" si="2"/>
        <v>11</v>
      </c>
      <c r="B12" s="9" t="s">
        <v>16</v>
      </c>
      <c r="C12" s="9" t="str">
        <f t="shared" ref="C12" si="7">CONCATENATE("CR-DB-", REPT("0", 3-LEN(A12)), A12)</f>
        <v>CR-DB-011</v>
      </c>
      <c r="D12" s="6" t="s">
        <v>108</v>
      </c>
      <c r="E12" s="6" t="s">
        <v>109</v>
      </c>
      <c r="F12" s="6" t="s">
        <v>14</v>
      </c>
      <c r="G12" s="6"/>
      <c r="H12" s="9"/>
      <c r="I12" s="9" t="s">
        <v>14</v>
      </c>
      <c r="J12" s="9"/>
      <c r="K12" s="9"/>
      <c r="L12" s="9"/>
      <c r="M12" s="9"/>
      <c r="N12" s="9"/>
      <c r="O12" s="9"/>
      <c r="P12" s="9"/>
      <c r="Q12" s="9"/>
      <c r="R12" s="2" t="str">
        <f t="shared" si="1"/>
        <v>DVM Reports (CR-DB-011)</v>
      </c>
    </row>
    <row r="13" spans="1:18" s="2" customFormat="1" ht="45" x14ac:dyDescent="0.25">
      <c r="A13" s="9">
        <f t="shared" si="2"/>
        <v>12</v>
      </c>
      <c r="B13" s="9" t="s">
        <v>16</v>
      </c>
      <c r="C13" s="9" t="str">
        <f t="shared" ref="C13:C15" si="8">CONCATENATE("CR-DB-", REPT("0", 3-LEN(A13)), A13)</f>
        <v>CR-DB-012</v>
      </c>
      <c r="D13" s="6" t="s">
        <v>166</v>
      </c>
      <c r="E13" s="6" t="str">
        <f>CONCATENATE("To ensure the DVM information is kept up-to-date, when a Cruise Leg is inserted into the database the overlapping cruises should be re-evaluated with the DVM (CRDMA implementation: ", $C$49, ").  The CCD_DVM_PKG.EXEC_DVM_CRUISE_OVERLAP_SP procedure was developed for automating this process")</f>
        <v>To ensure the DVM information is kept up-to-date, when a Cruise Leg is inserted into the database the overlapping cruises should be re-evaluated with the DVM (CRDMA implementation: CR-DMA-013).  The CCD_DVM_PKG.EXEC_DVM_CRUISE_OVERLAP_SP procedure was developed for automating this process</v>
      </c>
      <c r="F13" s="6" t="s">
        <v>14</v>
      </c>
      <c r="G13" s="6"/>
      <c r="H13" s="9"/>
      <c r="I13" s="9" t="s">
        <v>154</v>
      </c>
      <c r="J13" s="9"/>
      <c r="K13" s="9"/>
      <c r="L13" s="9"/>
      <c r="M13" s="9"/>
      <c r="N13" s="9"/>
      <c r="O13" s="9"/>
      <c r="P13" s="9"/>
      <c r="Q13" s="9"/>
      <c r="R13" s="2" t="str">
        <f t="shared" si="1"/>
        <v>DVM Cruise Leg Insertion (CR-DB-012)</v>
      </c>
    </row>
    <row r="14" spans="1:18" s="2" customFormat="1" ht="45" x14ac:dyDescent="0.25">
      <c r="A14" s="9">
        <f t="shared" si="2"/>
        <v>13</v>
      </c>
      <c r="B14" s="9" t="s">
        <v>16</v>
      </c>
      <c r="C14" s="9" t="str">
        <f t="shared" si="8"/>
        <v>CR-DB-013</v>
      </c>
      <c r="D14" s="6" t="s">
        <v>167</v>
      </c>
      <c r="E14" s="6" t="str">
        <f>CONCATENATE("To ensure the DVM information is kept up-to-date, when a Cruise ","Leg is updated in the database the overlapping cruises should be identified before and after the update and those previous/new overlapping cruises should be re-evaluated with the DVM (CRDMA implementation: ", $C$50, ")")</f>
        <v>To ensure the DVM information is kept up-to-date, when a Cruise Leg is updated in the database the overlapping cruises should be identified before and after the update and those previous/new overlapping cruises should be re-evaluated with the DVM (CRDMA implementation: CR-DMA-014)</v>
      </c>
      <c r="F14" s="6" t="s">
        <v>14</v>
      </c>
      <c r="G14" s="6"/>
      <c r="H14" s="9"/>
      <c r="I14" s="9" t="s">
        <v>154</v>
      </c>
      <c r="J14" s="9"/>
      <c r="K14" s="9"/>
      <c r="L14" s="9"/>
      <c r="M14" s="9"/>
      <c r="N14" s="9"/>
      <c r="O14" s="9"/>
      <c r="P14" s="9"/>
      <c r="Q14" s="9"/>
      <c r="R14" s="2" t="str">
        <f t="shared" si="1"/>
        <v>DVM Cruise Leg Updates (CR-DB-013)</v>
      </c>
    </row>
    <row r="15" spans="1:18" s="2" customFormat="1" ht="60" x14ac:dyDescent="0.25">
      <c r="A15" s="9">
        <f t="shared" si="2"/>
        <v>14</v>
      </c>
      <c r="B15" s="9" t="s">
        <v>16</v>
      </c>
      <c r="C15" s="9" t="str">
        <f t="shared" si="8"/>
        <v>CR-DB-014</v>
      </c>
      <c r="D15" s="6" t="s">
        <v>168</v>
      </c>
      <c r="E15" s="6" t="str">
        <f>CONCATENATE("To ensure the DVM information is kept up-to-date, when a Cruise Leg is delete from the database the overlapping cruises should be identified before the ","deletion and then the associated Cruise as well as any previously overlapping cruises should be re-evaluated with the DVM (CRDMA implementation: ", $C$51, ").  The CCD_DVM_PKG.DELETE_LEG_OVERLAP_SP procedure was developed for automating this process")</f>
        <v>To ensure the DVM information is kept up-to-date, when a Cruise Leg is delete from the database the overlapping cruises should be identified before the deletion and then the associated Cruise as well as any previously overlapping cruises should be re-evaluated with the DVM (CRDMA implementation: CR-DMA-015).  The CCD_DVM_PKG.DELETE_LEG_OVERLAP_SP procedure was developed for automating this process</v>
      </c>
      <c r="F15" s="6" t="s">
        <v>14</v>
      </c>
      <c r="G15" s="6"/>
      <c r="H15" s="9"/>
      <c r="I15" s="9" t="s">
        <v>154</v>
      </c>
      <c r="J15" s="9"/>
      <c r="K15" s="9"/>
      <c r="L15" s="9"/>
      <c r="M15" s="9"/>
      <c r="N15" s="9"/>
      <c r="O15" s="9"/>
      <c r="P15" s="9"/>
      <c r="Q15" s="9"/>
      <c r="R15" s="2" t="str">
        <f t="shared" si="1"/>
        <v>DVM Cruise Leg Deletions (CR-DB-014)</v>
      </c>
    </row>
    <row r="16" spans="1:18" s="2" customFormat="1" ht="45" x14ac:dyDescent="0.25">
      <c r="A16" s="9">
        <f t="shared" si="2"/>
        <v>15</v>
      </c>
      <c r="B16" s="9" t="s">
        <v>16</v>
      </c>
      <c r="C16" s="9" t="str">
        <f t="shared" ref="C16:C17" si="9">CONCATENATE("CR-DB-", REPT("0", 3-LEN(A16)), A16)</f>
        <v>CR-DB-015</v>
      </c>
      <c r="D16" s="6" t="s">
        <v>174</v>
      </c>
      <c r="E16" s="6" t="str">
        <f>CONCATENATE("To ensure the DVM information is kept up-to-date, when a Cruise is inserted or updated in the database it should be automatically evaluated using the DVM (CRDMA implementation: ",$C$43, ").  The CCD_DVM_PKG.EXEC_DVM_CRUISE_SP procedure was developed for automating this process")</f>
        <v>To ensure the DVM information is kept up-to-date, when a Cruise is inserted or updated in the database it should be automatically evaluated using the DVM (CRDMA implementation: CR-DMA-007).  The CCD_DVM_PKG.EXEC_DVM_CRUISE_SP procedure was developed for automating this process</v>
      </c>
      <c r="F16" s="6" t="s">
        <v>14</v>
      </c>
      <c r="G16" s="6"/>
      <c r="H16" s="9"/>
      <c r="I16" s="9"/>
      <c r="J16" s="9"/>
      <c r="K16" s="9"/>
      <c r="L16" s="9"/>
      <c r="M16" s="9"/>
      <c r="N16" s="9"/>
      <c r="O16" s="9"/>
      <c r="P16" s="9"/>
      <c r="Q16" s="9"/>
      <c r="R16" s="2" t="str">
        <f t="shared" si="1"/>
        <v>DVM Cruise Insertions/Updates (CR-DB-015)</v>
      </c>
    </row>
    <row r="17" spans="1:18" s="2" customFormat="1" ht="45" x14ac:dyDescent="0.25">
      <c r="A17" s="9">
        <f t="shared" si="2"/>
        <v>16</v>
      </c>
      <c r="B17" s="9" t="s">
        <v>16</v>
      </c>
      <c r="C17" s="9" t="str">
        <f t="shared" si="9"/>
        <v>CR-DB-016</v>
      </c>
      <c r="D17" s="6" t="s">
        <v>173</v>
      </c>
      <c r="E17" s="6" t="str">
        <f>CONCATENATE("To ensure the DVM information is kept up-to-date, when a Cruise is deleted from the database the DVM data is also removed from the database (CRDMA implementation: ",$C$44, ").  The data history tracking package does retain information about the deleted DVM issues for auditing purposes")</f>
        <v>To ensure the DVM information is kept up-to-date, when a Cruise is deleted from the database the DVM data is also removed from the database (CRDMA implementation: CR-DMA-008).  The data history tracking package does retain information about the deleted DVM issues for auditing purposes</v>
      </c>
      <c r="F17" s="6" t="s">
        <v>14</v>
      </c>
      <c r="G17" s="6"/>
      <c r="H17" s="9"/>
      <c r="I17" s="9"/>
      <c r="J17" s="9"/>
      <c r="K17" s="9"/>
      <c r="L17" s="9"/>
      <c r="M17" s="9"/>
      <c r="N17" s="9"/>
      <c r="O17" s="9"/>
      <c r="P17" s="9"/>
      <c r="Q17" s="9"/>
      <c r="R17" s="2" t="str">
        <f t="shared" si="1"/>
        <v>DVM Cruise Deletions (CR-DB-016)</v>
      </c>
    </row>
    <row r="18" spans="1:18" ht="30" x14ac:dyDescent="0.25">
      <c r="A18" s="4">
        <v>1</v>
      </c>
      <c r="B18" s="4" t="s">
        <v>17</v>
      </c>
      <c r="C18" s="4" t="str">
        <f>CONCATENATE("CR-QC-", REPT("0", 3-LEN(A18)), A18)</f>
        <v>CR-QC-001</v>
      </c>
      <c r="D18" s="5" t="s">
        <v>21</v>
      </c>
      <c r="E18" s="6" t="s">
        <v>77</v>
      </c>
      <c r="F18" s="6" t="s">
        <v>34</v>
      </c>
      <c r="G18" s="6"/>
      <c r="H18" s="4"/>
      <c r="I18" s="6" t="s">
        <v>154</v>
      </c>
      <c r="J18" s="4"/>
      <c r="K18" s="4"/>
      <c r="L18" s="4"/>
      <c r="M18" s="4"/>
      <c r="N18" s="4"/>
      <c r="O18" s="4"/>
      <c r="P18" s="4"/>
      <c r="Q18" s="4"/>
      <c r="R18" s="2" t="str">
        <f t="shared" si="1"/>
        <v>Invalid Cruise Name (CR-QC-001)</v>
      </c>
    </row>
    <row r="19" spans="1:18" ht="30" x14ac:dyDescent="0.25">
      <c r="A19" s="4">
        <f>A18+1</f>
        <v>2</v>
      </c>
      <c r="B19" s="4" t="s">
        <v>17</v>
      </c>
      <c r="C19" s="4" t="str">
        <f t="shared" ref="C19:C22" si="10">CONCATENATE("CR-QC-", REPT("0", 3-LEN(A19)), A19)</f>
        <v>CR-QC-002</v>
      </c>
      <c r="D19" s="6" t="s">
        <v>74</v>
      </c>
      <c r="E19" s="10" t="s">
        <v>75</v>
      </c>
      <c r="F19" s="6" t="s">
        <v>34</v>
      </c>
      <c r="G19" s="6"/>
      <c r="H19" s="4"/>
      <c r="I19" s="4" t="s">
        <v>154</v>
      </c>
      <c r="J19" s="4"/>
      <c r="K19" s="4"/>
      <c r="L19" s="4"/>
      <c r="M19" s="4"/>
      <c r="N19" s="4"/>
      <c r="O19" s="4"/>
      <c r="P19" s="4"/>
      <c r="Q19" s="4"/>
      <c r="R19" s="2" t="str">
        <f t="shared" si="1"/>
        <v>Mismatched Cruise Name and Fiscal Year (CR-QC-002)</v>
      </c>
    </row>
    <row r="20" spans="1:18" s="3" customFormat="1" ht="30" x14ac:dyDescent="0.25">
      <c r="A20" s="7">
        <f t="shared" ref="A20:A36" si="11">A19+1</f>
        <v>3</v>
      </c>
      <c r="B20" s="7" t="s">
        <v>17</v>
      </c>
      <c r="C20" s="7" t="str">
        <f t="shared" si="10"/>
        <v>CR-QC-003</v>
      </c>
      <c r="D20" s="8" t="s">
        <v>22</v>
      </c>
      <c r="E20" s="8" t="s">
        <v>76</v>
      </c>
      <c r="F20" s="8" t="s">
        <v>34</v>
      </c>
      <c r="G20" s="8"/>
      <c r="H20" s="7"/>
      <c r="I20" s="7"/>
      <c r="J20" s="7"/>
      <c r="K20" s="7"/>
      <c r="L20" s="7"/>
      <c r="M20" s="7"/>
      <c r="N20" s="7"/>
      <c r="O20" s="7"/>
      <c r="P20" s="7"/>
      <c r="Q20" s="7"/>
      <c r="R20" s="2" t="str">
        <f t="shared" si="1"/>
        <v>Invalid Cruise Name Ship (CR-QC-003)</v>
      </c>
    </row>
    <row r="21" spans="1:18" s="3" customFormat="1" ht="30" x14ac:dyDescent="0.25">
      <c r="A21" s="7">
        <f t="shared" si="11"/>
        <v>4</v>
      </c>
      <c r="B21" s="7" t="s">
        <v>17</v>
      </c>
      <c r="C21" s="7" t="str">
        <f t="shared" si="10"/>
        <v>CR-QC-004</v>
      </c>
      <c r="D21" s="8" t="s">
        <v>42</v>
      </c>
      <c r="E21" s="8" t="s">
        <v>43</v>
      </c>
      <c r="F21" s="8" t="s">
        <v>34</v>
      </c>
      <c r="G21" s="8"/>
      <c r="H21" s="7"/>
      <c r="I21" s="7"/>
      <c r="J21" s="7"/>
      <c r="K21" s="7"/>
      <c r="L21" s="7"/>
      <c r="M21" s="7"/>
      <c r="N21" s="7"/>
      <c r="O21" s="7"/>
      <c r="P21" s="7"/>
      <c r="Q21" s="7"/>
      <c r="R21" s="2" t="str">
        <f t="shared" si="1"/>
        <v>Invalid Participant Requirement for Specific Cruise (CR-QC-004)</v>
      </c>
    </row>
    <row r="22" spans="1:18" x14ac:dyDescent="0.25">
      <c r="A22" s="4">
        <f t="shared" si="11"/>
        <v>5</v>
      </c>
      <c r="B22" s="4" t="s">
        <v>17</v>
      </c>
      <c r="C22" s="4" t="str">
        <f t="shared" si="10"/>
        <v>CR-QC-005</v>
      </c>
      <c r="D22" s="11" t="s">
        <v>78</v>
      </c>
      <c r="E22" s="11" t="s">
        <v>45</v>
      </c>
      <c r="F22" s="5" t="s">
        <v>73</v>
      </c>
      <c r="G22" s="5"/>
      <c r="H22" s="4"/>
      <c r="I22" s="4" t="s">
        <v>154</v>
      </c>
      <c r="J22" s="4"/>
      <c r="K22" s="4"/>
      <c r="L22" s="4"/>
      <c r="M22" s="4"/>
      <c r="N22" s="4"/>
      <c r="O22" s="4"/>
      <c r="P22" s="4"/>
      <c r="Q22" s="4"/>
      <c r="R22" s="2" t="str">
        <f t="shared" si="1"/>
        <v>Unusually High Cruise Days at Sea (CR-QC-005)</v>
      </c>
    </row>
    <row r="23" spans="1:18" ht="30" x14ac:dyDescent="0.25">
      <c r="A23" s="4">
        <f t="shared" si="11"/>
        <v>6</v>
      </c>
      <c r="B23" s="4" t="s">
        <v>17</v>
      </c>
      <c r="C23" s="4" t="str">
        <f t="shared" ref="C23:C30" si="12">CONCATENATE("CR-QC-", REPT("0", 3-LEN(A23)), A23)</f>
        <v>CR-QC-006</v>
      </c>
      <c r="D23" s="11" t="s">
        <v>79</v>
      </c>
      <c r="E23" s="11" t="s">
        <v>46</v>
      </c>
      <c r="F23" s="5" t="s">
        <v>73</v>
      </c>
      <c r="G23" s="5"/>
      <c r="H23" s="4"/>
      <c r="I23" s="4" t="s">
        <v>154</v>
      </c>
      <c r="J23" s="4"/>
      <c r="K23" s="4"/>
      <c r="L23" s="4"/>
      <c r="M23" s="4"/>
      <c r="N23" s="4"/>
      <c r="O23" s="4"/>
      <c r="P23" s="4"/>
      <c r="Q23" s="4"/>
      <c r="R23" s="2" t="str">
        <f t="shared" si="1"/>
        <v>Unusually High Cruise Length (CR-QC-006)</v>
      </c>
    </row>
    <row r="24" spans="1:18" ht="30" x14ac:dyDescent="0.25">
      <c r="A24" s="4">
        <f t="shared" si="11"/>
        <v>7</v>
      </c>
      <c r="B24" s="4" t="s">
        <v>17</v>
      </c>
      <c r="C24" s="4" t="str">
        <f t="shared" si="12"/>
        <v>CR-QC-007</v>
      </c>
      <c r="D24" s="12" t="s">
        <v>47</v>
      </c>
      <c r="E24" s="11" t="s">
        <v>48</v>
      </c>
      <c r="F24" s="6" t="s">
        <v>34</v>
      </c>
      <c r="G24" s="6"/>
      <c r="H24" s="4"/>
      <c r="I24" s="4" t="s">
        <v>154</v>
      </c>
      <c r="J24" s="4"/>
      <c r="K24" s="4"/>
      <c r="L24" s="4"/>
      <c r="M24" s="4"/>
      <c r="N24" s="4"/>
      <c r="O24" s="4"/>
      <c r="P24" s="4"/>
      <c r="Q24" s="4"/>
      <c r="R24" s="2" t="str">
        <f t="shared" si="1"/>
        <v>Invalid Copied Cruise Name (CR-QC-007)</v>
      </c>
    </row>
    <row r="25" spans="1:18" x14ac:dyDescent="0.25">
      <c r="A25" s="4">
        <f t="shared" si="11"/>
        <v>8</v>
      </c>
      <c r="B25" s="4" t="s">
        <v>17</v>
      </c>
      <c r="C25" s="4" t="str">
        <f t="shared" si="12"/>
        <v>CR-QC-008</v>
      </c>
      <c r="D25" s="11" t="s">
        <v>49</v>
      </c>
      <c r="E25" s="11" t="s">
        <v>50</v>
      </c>
      <c r="F25" s="6" t="s">
        <v>34</v>
      </c>
      <c r="G25" s="6"/>
      <c r="H25" s="4"/>
      <c r="I25" s="4" t="s">
        <v>154</v>
      </c>
      <c r="J25" s="4"/>
      <c r="K25" s="4"/>
      <c r="L25" s="4"/>
      <c r="M25" s="4"/>
      <c r="N25" s="4"/>
      <c r="O25" s="4"/>
      <c r="P25" s="4"/>
      <c r="Q25" s="4"/>
      <c r="R25" s="2" t="str">
        <f t="shared" si="1"/>
        <v>Invalid Cruise Days at Sea (CR-QC-008)</v>
      </c>
    </row>
    <row r="26" spans="1:18" ht="30" x14ac:dyDescent="0.25">
      <c r="A26" s="4">
        <f t="shared" si="11"/>
        <v>9</v>
      </c>
      <c r="B26" s="4" t="s">
        <v>17</v>
      </c>
      <c r="C26" s="4" t="str">
        <f t="shared" si="12"/>
        <v>CR-QC-009</v>
      </c>
      <c r="D26" s="11" t="s">
        <v>51</v>
      </c>
      <c r="E26" s="11" t="s">
        <v>52</v>
      </c>
      <c r="F26" s="6" t="s">
        <v>34</v>
      </c>
      <c r="G26" s="6"/>
      <c r="H26" s="4"/>
      <c r="I26" s="4" t="s">
        <v>154</v>
      </c>
      <c r="J26" s="4"/>
      <c r="K26" s="4"/>
      <c r="L26" s="4"/>
      <c r="M26" s="4"/>
      <c r="N26" s="4"/>
      <c r="O26" s="4"/>
      <c r="P26" s="4"/>
      <c r="Q26" s="4"/>
      <c r="R26" s="2" t="str">
        <f t="shared" si="1"/>
        <v>Invalid Cruise Length (CR-QC-009)</v>
      </c>
    </row>
    <row r="27" spans="1:18" x14ac:dyDescent="0.25">
      <c r="A27" s="4">
        <f t="shared" si="11"/>
        <v>10</v>
      </c>
      <c r="B27" s="4" t="s">
        <v>17</v>
      </c>
      <c r="C27" s="4" t="str">
        <f t="shared" si="12"/>
        <v>CR-QC-010</v>
      </c>
      <c r="D27" s="13" t="s">
        <v>53</v>
      </c>
      <c r="E27" s="13" t="s">
        <v>54</v>
      </c>
      <c r="F27" s="6" t="s">
        <v>73</v>
      </c>
      <c r="G27" s="6"/>
      <c r="H27" s="4"/>
      <c r="I27" s="4" t="s">
        <v>154</v>
      </c>
      <c r="J27" s="4"/>
      <c r="K27" s="4"/>
      <c r="L27" s="4"/>
      <c r="M27" s="4"/>
      <c r="N27" s="4"/>
      <c r="O27" s="4"/>
      <c r="P27" s="4"/>
      <c r="Q27" s="4"/>
      <c r="R27" s="2" t="str">
        <f t="shared" si="1"/>
        <v>Missing Cruise Primary Survey Category (CR-QC-010)</v>
      </c>
    </row>
    <row r="28" spans="1:18" x14ac:dyDescent="0.25">
      <c r="A28" s="4">
        <f t="shared" si="11"/>
        <v>11</v>
      </c>
      <c r="B28" s="4" t="s">
        <v>17</v>
      </c>
      <c r="C28" s="4" t="str">
        <f t="shared" si="12"/>
        <v>CR-QC-011</v>
      </c>
      <c r="D28" s="12" t="s">
        <v>55</v>
      </c>
      <c r="E28" s="11" t="s">
        <v>56</v>
      </c>
      <c r="F28" s="6" t="s">
        <v>34</v>
      </c>
      <c r="G28" s="6"/>
      <c r="H28" s="4"/>
      <c r="I28" s="4" t="s">
        <v>154</v>
      </c>
      <c r="J28" s="4"/>
      <c r="K28" s="4"/>
      <c r="L28" s="4"/>
      <c r="M28" s="4"/>
      <c r="N28" s="4"/>
      <c r="O28" s="4"/>
      <c r="P28" s="4"/>
      <c r="Q28" s="4"/>
      <c r="R28" s="2" t="str">
        <f t="shared" si="1"/>
        <v>Missing Standard Survey Name (CR-QC-011)</v>
      </c>
    </row>
    <row r="29" spans="1:18" ht="30" x14ac:dyDescent="0.25">
      <c r="A29" s="4">
        <f t="shared" si="11"/>
        <v>12</v>
      </c>
      <c r="B29" s="4" t="s">
        <v>17</v>
      </c>
      <c r="C29" s="4" t="str">
        <f t="shared" si="12"/>
        <v>CR-QC-012</v>
      </c>
      <c r="D29" s="12" t="s">
        <v>57</v>
      </c>
      <c r="E29" s="11" t="s">
        <v>58</v>
      </c>
      <c r="F29" s="6" t="s">
        <v>34</v>
      </c>
      <c r="G29" s="6"/>
      <c r="H29" s="4"/>
      <c r="I29" s="4" t="s">
        <v>154</v>
      </c>
      <c r="J29" s="4"/>
      <c r="K29" s="4"/>
      <c r="L29" s="4"/>
      <c r="M29" s="4"/>
      <c r="N29" s="4"/>
      <c r="O29" s="4"/>
      <c r="P29" s="4"/>
      <c r="Q29" s="4"/>
      <c r="R29" s="2" t="str">
        <f t="shared" si="1"/>
        <v>Invalid Copied Leg Alias Name (CR-QC-012)</v>
      </c>
    </row>
    <row r="30" spans="1:18" ht="30" x14ac:dyDescent="0.25">
      <c r="A30" s="4">
        <f t="shared" si="11"/>
        <v>13</v>
      </c>
      <c r="B30" s="4" t="s">
        <v>17</v>
      </c>
      <c r="C30" s="4" t="str">
        <f t="shared" si="12"/>
        <v>CR-QC-013</v>
      </c>
      <c r="D30" s="12" t="s">
        <v>59</v>
      </c>
      <c r="E30" s="11" t="s">
        <v>60</v>
      </c>
      <c r="F30" s="6" t="s">
        <v>34</v>
      </c>
      <c r="G30" s="6"/>
      <c r="H30" s="4"/>
      <c r="I30" s="4" t="s">
        <v>154</v>
      </c>
      <c r="J30" s="4"/>
      <c r="K30" s="4"/>
      <c r="L30" s="4"/>
      <c r="M30" s="4"/>
      <c r="N30" s="4"/>
      <c r="O30" s="4"/>
      <c r="P30" s="4"/>
      <c r="Q30" s="4"/>
      <c r="R30" s="2" t="str">
        <f t="shared" si="1"/>
        <v>Cruise Leg Overlap (CR-QC-013)</v>
      </c>
    </row>
    <row r="31" spans="1:18" ht="30" x14ac:dyDescent="0.25">
      <c r="A31" s="4">
        <f t="shared" si="11"/>
        <v>14</v>
      </c>
      <c r="B31" s="4" t="s">
        <v>17</v>
      </c>
      <c r="C31" s="4" t="str">
        <f t="shared" ref="C31:C36" si="13">CONCATENATE("CR-QC-", REPT("0", 3-LEN(A31)), A31)</f>
        <v>CR-QC-014</v>
      </c>
      <c r="D31" s="12" t="s">
        <v>61</v>
      </c>
      <c r="E31" s="11" t="s">
        <v>62</v>
      </c>
      <c r="F31" s="6" t="s">
        <v>34</v>
      </c>
      <c r="G31" s="6"/>
      <c r="H31" s="4"/>
      <c r="I31" s="4" t="s">
        <v>154</v>
      </c>
      <c r="J31" s="4"/>
      <c r="K31" s="4"/>
      <c r="L31" s="4"/>
      <c r="M31" s="4"/>
      <c r="N31" s="4"/>
      <c r="O31" s="4"/>
      <c r="P31" s="4"/>
      <c r="Q31" s="4"/>
      <c r="R31" s="2" t="str">
        <f t="shared" si="1"/>
        <v>Vessel Leg Overlap (CR-QC-014)</v>
      </c>
    </row>
    <row r="32" spans="1:18" x14ac:dyDescent="0.25">
      <c r="A32" s="4">
        <f t="shared" si="11"/>
        <v>15</v>
      </c>
      <c r="B32" s="4" t="s">
        <v>17</v>
      </c>
      <c r="C32" s="4" t="str">
        <f t="shared" si="13"/>
        <v>CR-QC-015</v>
      </c>
      <c r="D32" s="11" t="s">
        <v>80</v>
      </c>
      <c r="E32" s="11" t="s">
        <v>63</v>
      </c>
      <c r="F32" s="6" t="s">
        <v>73</v>
      </c>
      <c r="G32" s="6"/>
      <c r="H32" s="4"/>
      <c r="I32" s="4" t="s">
        <v>154</v>
      </c>
      <c r="J32" s="4"/>
      <c r="K32" s="4"/>
      <c r="L32" s="4"/>
      <c r="M32" s="4"/>
      <c r="N32" s="4"/>
      <c r="O32" s="4"/>
      <c r="P32" s="4"/>
      <c r="Q32" s="4"/>
      <c r="R32" s="2" t="str">
        <f t="shared" si="1"/>
        <v>Unusually High Leg Days at Sea (CR-QC-015)</v>
      </c>
    </row>
    <row r="33" spans="1:18" ht="30" x14ac:dyDescent="0.25">
      <c r="A33" s="4">
        <f t="shared" si="11"/>
        <v>16</v>
      </c>
      <c r="B33" s="4" t="s">
        <v>17</v>
      </c>
      <c r="C33" s="4" t="str">
        <f t="shared" si="13"/>
        <v>CR-QC-016</v>
      </c>
      <c r="D33" s="12" t="s">
        <v>64</v>
      </c>
      <c r="E33" s="11" t="s">
        <v>65</v>
      </c>
      <c r="F33" s="6" t="s">
        <v>34</v>
      </c>
      <c r="G33" s="6"/>
      <c r="H33" s="4"/>
      <c r="I33" s="4" t="s">
        <v>154</v>
      </c>
      <c r="J33" s="4"/>
      <c r="K33" s="4"/>
      <c r="L33" s="4"/>
      <c r="M33" s="4"/>
      <c r="N33" s="4"/>
      <c r="O33" s="4"/>
      <c r="P33" s="4"/>
      <c r="Q33" s="4"/>
      <c r="R33" s="2" t="str">
        <f t="shared" si="1"/>
        <v>Invalid Copied Leg Name (CR-QC-016)</v>
      </c>
    </row>
    <row r="34" spans="1:18" x14ac:dyDescent="0.25">
      <c r="A34" s="4">
        <f t="shared" si="11"/>
        <v>17</v>
      </c>
      <c r="B34" s="4" t="s">
        <v>17</v>
      </c>
      <c r="C34" s="4" t="str">
        <f t="shared" si="13"/>
        <v>CR-QC-017</v>
      </c>
      <c r="D34" s="12" t="s">
        <v>66</v>
      </c>
      <c r="E34" s="11" t="s">
        <v>67</v>
      </c>
      <c r="F34" s="6" t="s">
        <v>34</v>
      </c>
      <c r="G34" s="6"/>
      <c r="H34" s="4"/>
      <c r="I34" s="4" t="s">
        <v>154</v>
      </c>
      <c r="J34" s="4"/>
      <c r="K34" s="4"/>
      <c r="L34" s="4"/>
      <c r="M34" s="4"/>
      <c r="N34" s="4"/>
      <c r="O34" s="4"/>
      <c r="P34" s="4"/>
      <c r="Q34" s="4"/>
      <c r="R34" s="2" t="str">
        <f t="shared" si="1"/>
        <v>Invalid Leg Dates (CR-QC-017)</v>
      </c>
    </row>
    <row r="35" spans="1:18" x14ac:dyDescent="0.25">
      <c r="A35" s="4">
        <f t="shared" si="11"/>
        <v>18</v>
      </c>
      <c r="B35" s="4" t="s">
        <v>17</v>
      </c>
      <c r="C35" s="4" t="str">
        <f t="shared" si="13"/>
        <v>CR-QC-018</v>
      </c>
      <c r="D35" s="11" t="s">
        <v>68</v>
      </c>
      <c r="E35" s="11" t="s">
        <v>69</v>
      </c>
      <c r="F35" s="6" t="s">
        <v>34</v>
      </c>
      <c r="G35" s="6"/>
      <c r="H35" s="4"/>
      <c r="I35" s="4" t="s">
        <v>154</v>
      </c>
      <c r="J35" s="4"/>
      <c r="K35" s="4"/>
      <c r="L35" s="4"/>
      <c r="M35" s="4"/>
      <c r="N35" s="4"/>
      <c r="O35" s="4"/>
      <c r="P35" s="4"/>
      <c r="Q35" s="4"/>
      <c r="R35" s="2" t="str">
        <f t="shared" si="1"/>
        <v>Invalid Leg Days at Sea (CR-QC-018)</v>
      </c>
    </row>
    <row r="36" spans="1:18" x14ac:dyDescent="0.25">
      <c r="A36" s="4">
        <f t="shared" si="11"/>
        <v>19</v>
      </c>
      <c r="B36" s="4" t="s">
        <v>17</v>
      </c>
      <c r="C36" s="4" t="str">
        <f t="shared" si="13"/>
        <v>CR-QC-019</v>
      </c>
      <c r="D36" s="13" t="s">
        <v>70</v>
      </c>
      <c r="E36" s="13" t="s">
        <v>71</v>
      </c>
      <c r="F36" s="6" t="s">
        <v>73</v>
      </c>
      <c r="G36" s="6"/>
      <c r="H36" s="4"/>
      <c r="I36" s="4" t="s">
        <v>154</v>
      </c>
      <c r="J36" s="4"/>
      <c r="K36" s="4"/>
      <c r="L36" s="4"/>
      <c r="M36" s="4"/>
      <c r="N36" s="4"/>
      <c r="O36" s="4"/>
      <c r="P36" s="4"/>
      <c r="Q36" s="4"/>
      <c r="R36" s="2" t="str">
        <f t="shared" si="1"/>
        <v>Missing Leg Gear (CR-QC-019)</v>
      </c>
    </row>
    <row r="37" spans="1:18" x14ac:dyDescent="0.25">
      <c r="A37" s="4">
        <v>1</v>
      </c>
      <c r="B37" s="4" t="s">
        <v>23</v>
      </c>
      <c r="C37" s="4" t="str">
        <f>CONCATENATE("CR-DMA-", REPT("0", 3-LEN(A37)), A37)</f>
        <v>CR-DMA-001</v>
      </c>
      <c r="D37" s="5" t="s">
        <v>24</v>
      </c>
      <c r="E37" s="6" t="s">
        <v>72</v>
      </c>
      <c r="F37" s="6" t="s">
        <v>14</v>
      </c>
      <c r="G37" s="6"/>
      <c r="H37" s="4"/>
      <c r="I37" s="4"/>
      <c r="J37" s="4"/>
      <c r="K37" s="4"/>
      <c r="L37" s="4"/>
      <c r="M37" s="4"/>
      <c r="N37" s="4"/>
      <c r="O37" s="4"/>
      <c r="P37" s="4"/>
      <c r="Q37" s="4"/>
      <c r="R37" s="2" t="str">
        <f t="shared" si="1"/>
        <v>QC Validation Issue Authentication (CR-DMA-001)</v>
      </c>
    </row>
    <row r="38" spans="1:18" ht="75" x14ac:dyDescent="0.25">
      <c r="A38" s="4">
        <f>A37+1</f>
        <v>2</v>
      </c>
      <c r="B38" s="4" t="s">
        <v>23</v>
      </c>
      <c r="C38" s="4" t="str">
        <f t="shared" ref="C38:C41" si="14">CONCATENATE("CR-DMA-", REPT("0", 3-LEN(A38)), A38)</f>
        <v>CR-DMA-002</v>
      </c>
      <c r="D38" s="5" t="s">
        <v>25</v>
      </c>
      <c r="E38" s="6" t="s">
        <v>96</v>
      </c>
      <c r="F38" s="6" t="s">
        <v>14</v>
      </c>
      <c r="G38" s="6"/>
      <c r="H38" s="4"/>
      <c r="I38" s="4"/>
      <c r="J38" s="4"/>
      <c r="K38" s="4"/>
      <c r="L38" s="4"/>
      <c r="M38" s="4"/>
      <c r="N38" s="4"/>
      <c r="O38" s="4"/>
      <c r="P38" s="4"/>
      <c r="Q38" s="4"/>
      <c r="R38" s="2" t="str">
        <f t="shared" si="1"/>
        <v>Validation Issue Annotation Policy (CR-DMA-002)</v>
      </c>
    </row>
    <row r="39" spans="1:18" s="3" customFormat="1" ht="45" x14ac:dyDescent="0.25">
      <c r="A39" s="7">
        <f>A38+1</f>
        <v>3</v>
      </c>
      <c r="B39" s="7" t="s">
        <v>23</v>
      </c>
      <c r="C39" s="7" t="str">
        <f t="shared" si="14"/>
        <v>CR-DMA-003</v>
      </c>
      <c r="D39" s="8" t="s">
        <v>26</v>
      </c>
      <c r="E39" s="8" t="s">
        <v>28</v>
      </c>
      <c r="F39" s="8" t="s">
        <v>14</v>
      </c>
      <c r="G39" s="8"/>
      <c r="H39" s="7"/>
      <c r="I39" s="7"/>
      <c r="J39" s="7"/>
      <c r="K39" s="7"/>
      <c r="L39" s="7"/>
      <c r="M39" s="7"/>
      <c r="N39" s="7"/>
      <c r="O39" s="7"/>
      <c r="P39" s="7"/>
      <c r="Q39" s="7"/>
      <c r="R39" s="2" t="str">
        <f t="shared" si="1"/>
        <v>Participant Authorization (CR-DMA-003)</v>
      </c>
    </row>
    <row r="40" spans="1:18" s="3" customFormat="1" x14ac:dyDescent="0.25">
      <c r="A40" s="7">
        <f t="shared" ref="A40:A66" si="15">A39+1</f>
        <v>4</v>
      </c>
      <c r="B40" s="7" t="s">
        <v>23</v>
      </c>
      <c r="C40" s="7" t="str">
        <f t="shared" si="14"/>
        <v>CR-DMA-004</v>
      </c>
      <c r="D40" s="8" t="s">
        <v>31</v>
      </c>
      <c r="E40" s="8" t="s">
        <v>32</v>
      </c>
      <c r="F40" s="8" t="s">
        <v>14</v>
      </c>
      <c r="G40" s="8"/>
      <c r="H40" s="7"/>
      <c r="I40" s="7"/>
      <c r="J40" s="7"/>
      <c r="K40" s="7"/>
      <c r="L40" s="7"/>
      <c r="M40" s="7"/>
      <c r="N40" s="7"/>
      <c r="O40" s="7"/>
      <c r="P40" s="7"/>
      <c r="Q40" s="7"/>
      <c r="R40" s="2" t="str">
        <f t="shared" si="1"/>
        <v>Admin Data Manager Authorization (CR-DMA-004)</v>
      </c>
    </row>
    <row r="41" spans="1:18" s="3" customFormat="1" ht="30" x14ac:dyDescent="0.25">
      <c r="A41" s="7">
        <f t="shared" si="15"/>
        <v>5</v>
      </c>
      <c r="B41" s="7" t="s">
        <v>23</v>
      </c>
      <c r="C41" s="7" t="str">
        <f t="shared" si="14"/>
        <v>CR-DMA-005</v>
      </c>
      <c r="D41" s="8" t="s">
        <v>27</v>
      </c>
      <c r="E41" s="8" t="s">
        <v>29</v>
      </c>
      <c r="F41" s="8" t="s">
        <v>14</v>
      </c>
      <c r="G41" s="8"/>
      <c r="H41" s="7"/>
      <c r="I41" s="7"/>
      <c r="J41" s="7"/>
      <c r="K41" s="7"/>
      <c r="L41" s="7"/>
      <c r="M41" s="7"/>
      <c r="N41" s="7"/>
      <c r="O41" s="7"/>
      <c r="P41" s="7"/>
      <c r="Q41" s="7"/>
      <c r="R41" s="2" t="str">
        <f t="shared" si="1"/>
        <v>Chief Scientist Authorization (CR-DMA-005)</v>
      </c>
    </row>
    <row r="42" spans="1:18" s="3" customFormat="1" ht="30" x14ac:dyDescent="0.25">
      <c r="A42" s="7">
        <f t="shared" si="15"/>
        <v>6</v>
      </c>
      <c r="B42" s="7" t="s">
        <v>23</v>
      </c>
      <c r="C42" s="7" t="str">
        <f t="shared" ref="C42" si="16">CONCATENATE("CR-DMA-", REPT("0", 3-LEN(A42)), A42)</f>
        <v>CR-DMA-006</v>
      </c>
      <c r="D42" s="8" t="s">
        <v>30</v>
      </c>
      <c r="E42" s="8" t="s">
        <v>33</v>
      </c>
      <c r="F42" s="8" t="s">
        <v>14</v>
      </c>
      <c r="G42" s="8"/>
      <c r="H42" s="7"/>
      <c r="I42" s="7"/>
      <c r="J42" s="7"/>
      <c r="K42" s="7"/>
      <c r="L42" s="7"/>
      <c r="M42" s="7"/>
      <c r="N42" s="7"/>
      <c r="O42" s="7"/>
      <c r="P42" s="7"/>
      <c r="Q42" s="7"/>
      <c r="R42" s="2" t="str">
        <f t="shared" si="1"/>
        <v>Division Data Manager Authorization (CR-DMA-006)</v>
      </c>
    </row>
    <row r="43" spans="1:18" s="2" customFormat="1" ht="30" x14ac:dyDescent="0.25">
      <c r="A43" s="9">
        <f t="shared" si="15"/>
        <v>7</v>
      </c>
      <c r="B43" s="9" t="s">
        <v>23</v>
      </c>
      <c r="C43" s="9" t="str">
        <f>CONCATENATE("CR-DMA-", REPT("0", 3-LEN(A43)), A43)</f>
        <v>CR-DMA-007</v>
      </c>
      <c r="D43" s="6" t="s">
        <v>169</v>
      </c>
      <c r="E43" s="6" t="str">
        <f>CONCATENATE("The DVM is used to evaluate the defined QC validation criteria for a given Cruise data record and associated child records after the Cruise is successfully inserted or updated (to implement ",$C$16,")")</f>
        <v>The DVM is used to evaluate the defined QC validation criteria for a given Cruise data record and associated child records after the Cruise is successfully inserted or updated (to implement CR-DB-015)</v>
      </c>
      <c r="F43" s="6" t="s">
        <v>14</v>
      </c>
      <c r="G43" s="6"/>
      <c r="H43" s="9"/>
      <c r="I43" s="9"/>
      <c r="J43" s="9"/>
      <c r="K43" s="9"/>
      <c r="L43" s="9"/>
      <c r="M43" s="9"/>
      <c r="N43" s="9"/>
      <c r="O43" s="9"/>
      <c r="P43" s="9"/>
      <c r="Q43" s="9"/>
      <c r="R43" s="2" t="str">
        <f t="shared" si="1"/>
        <v>Automated Cruise Data Validation Policy (CR-DMA-007)</v>
      </c>
    </row>
    <row r="44" spans="1:18" s="2" customFormat="1" ht="45" x14ac:dyDescent="0.25">
      <c r="A44" s="9">
        <f t="shared" si="15"/>
        <v>8</v>
      </c>
      <c r="B44" s="9" t="s">
        <v>23</v>
      </c>
      <c r="C44" s="9" t="str">
        <f t="shared" ref="C44:C45" si="17">CONCATENATE("CR-DMA-", REPT("0", 3-LEN(A44)), A44)</f>
        <v>CR-DMA-008</v>
      </c>
      <c r="D44" s="6" t="s">
        <v>175</v>
      </c>
      <c r="E44" s="6" t="str">
        <f>CONCATENATE("When a given Cruise is deleted using the CRDMA the corresponding DVM records are automatically purged, but are still available in the data history tracking package for accountability/auditing purposes (to implement ", $C$17, ")")</f>
        <v>When a given Cruise is deleted using the CRDMA the corresponding DVM records are automatically purged, but are still available in the data history tracking package for accountability/auditing purposes (to implement CR-DB-016)</v>
      </c>
      <c r="F44" s="6" t="s">
        <v>14</v>
      </c>
      <c r="G44" s="6"/>
      <c r="H44" s="9"/>
      <c r="I44" s="9"/>
      <c r="J44" s="9"/>
      <c r="K44" s="9"/>
      <c r="L44" s="9"/>
      <c r="M44" s="9"/>
      <c r="N44" s="9"/>
      <c r="O44" s="9"/>
      <c r="P44" s="9"/>
      <c r="Q44" s="9"/>
      <c r="R44" s="2" t="str">
        <f t="shared" si="1"/>
        <v>Automated Cruise Deletion Data Validation Policy (CR-DMA-008)</v>
      </c>
    </row>
    <row r="45" spans="1:18" ht="30" x14ac:dyDescent="0.25">
      <c r="A45" s="4">
        <f t="shared" si="15"/>
        <v>9</v>
      </c>
      <c r="B45" s="4" t="s">
        <v>23</v>
      </c>
      <c r="C45" s="4" t="str">
        <f t="shared" si="17"/>
        <v>CR-DMA-009</v>
      </c>
      <c r="D45" s="5" t="s">
        <v>103</v>
      </c>
      <c r="E45" s="6" t="s">
        <v>105</v>
      </c>
      <c r="F45" s="6" t="s">
        <v>14</v>
      </c>
      <c r="G45" s="6"/>
      <c r="H45" s="4"/>
      <c r="I45" s="4"/>
      <c r="J45" s="4"/>
      <c r="K45" s="4"/>
      <c r="L45" s="4"/>
      <c r="M45" s="4"/>
      <c r="N45" s="4"/>
      <c r="O45" s="4"/>
      <c r="P45" s="4"/>
      <c r="Q45" s="4"/>
      <c r="R45" s="2" t="str">
        <f t="shared" si="1"/>
        <v>Validation Issue Display Policy (CR-DMA-009)</v>
      </c>
    </row>
    <row r="46" spans="1:18" x14ac:dyDescent="0.25">
      <c r="A46" s="4">
        <f t="shared" si="15"/>
        <v>10</v>
      </c>
      <c r="B46" s="4" t="s">
        <v>23</v>
      </c>
      <c r="C46" s="4" t="str">
        <f t="shared" ref="C46:C48" si="18">CONCATENATE("CR-DMA-", REPT("0", 3-LEN(A46)), A46)</f>
        <v>CR-DMA-010</v>
      </c>
      <c r="D46" s="5" t="s">
        <v>106</v>
      </c>
      <c r="E46" s="6" t="s">
        <v>107</v>
      </c>
      <c r="F46" s="6" t="s">
        <v>14</v>
      </c>
      <c r="G46" s="6"/>
      <c r="H46" s="4"/>
      <c r="I46" s="4"/>
      <c r="J46" s="4"/>
      <c r="K46" s="4"/>
      <c r="L46" s="4"/>
      <c r="M46" s="4"/>
      <c r="N46" s="4"/>
      <c r="O46" s="4"/>
      <c r="P46" s="4"/>
      <c r="Q46" s="4"/>
      <c r="R46" s="2" t="str">
        <f t="shared" si="1"/>
        <v>Validation Issue Record Policy (CR-DMA-010)</v>
      </c>
    </row>
    <row r="47" spans="1:18" x14ac:dyDescent="0.25">
      <c r="A47" s="4">
        <f t="shared" si="15"/>
        <v>11</v>
      </c>
      <c r="B47" s="4" t="s">
        <v>23</v>
      </c>
      <c r="C47" s="4" t="str">
        <f t="shared" si="18"/>
        <v>CR-DMA-011</v>
      </c>
      <c r="D47" s="5" t="s">
        <v>110</v>
      </c>
      <c r="E47" s="6" t="s">
        <v>111</v>
      </c>
      <c r="F47" s="6" t="s">
        <v>14</v>
      </c>
      <c r="G47" s="6"/>
      <c r="H47" s="4"/>
      <c r="I47" s="4"/>
      <c r="J47" s="4"/>
      <c r="K47" s="4"/>
      <c r="L47" s="4"/>
      <c r="M47" s="4"/>
      <c r="N47" s="4"/>
      <c r="O47" s="4"/>
      <c r="P47" s="4"/>
      <c r="Q47" s="4"/>
      <c r="R47" s="2" t="str">
        <f t="shared" si="1"/>
        <v>Validation Issue Update Policy (CR-DMA-011)</v>
      </c>
    </row>
    <row r="48" spans="1:18" ht="30" x14ac:dyDescent="0.25">
      <c r="A48" s="4">
        <f t="shared" si="15"/>
        <v>12</v>
      </c>
      <c r="B48" s="4" t="s">
        <v>23</v>
      </c>
      <c r="C48" s="4" t="str">
        <f t="shared" si="18"/>
        <v>CR-DMA-012</v>
      </c>
      <c r="D48" s="5" t="s">
        <v>112</v>
      </c>
      <c r="E48" s="6" t="s">
        <v>113</v>
      </c>
      <c r="F48" s="6" t="s">
        <v>14</v>
      </c>
      <c r="G48" s="6"/>
      <c r="H48" s="4"/>
      <c r="I48" s="4"/>
      <c r="J48" s="4"/>
      <c r="K48" s="4"/>
      <c r="L48" s="4"/>
      <c r="M48" s="4"/>
      <c r="N48" s="4"/>
      <c r="O48" s="4"/>
      <c r="P48" s="4"/>
      <c r="Q48" s="4"/>
      <c r="R48" s="2" t="str">
        <f t="shared" si="1"/>
        <v>Validation Issue Application Link Policy (CR-DMA-012)</v>
      </c>
    </row>
    <row r="49" spans="1:18" s="2" customFormat="1" ht="45" x14ac:dyDescent="0.25">
      <c r="A49" s="9">
        <f t="shared" si="15"/>
        <v>13</v>
      </c>
      <c r="B49" s="9" t="s">
        <v>23</v>
      </c>
      <c r="C49" s="9" t="str">
        <f t="shared" ref="C49:C51" si="19">CONCATENATE("CR-DMA-", REPT("0", 3-LEN(A49)), A49)</f>
        <v>CR-DMA-013</v>
      </c>
      <c r="D49" s="6" t="s">
        <v>172</v>
      </c>
      <c r="E49" s="6" t="str">
        <f>CONCATENATE("To ensure the DVM information is kept up-to-date, when a Cruise Leg is successfully inserted into the database using the CRDMA the overlapping cruises are re-evaluated with the DVM (to implement ",$C$13, ").  The CCD_DVM_PKG.EXEC_DVM_CRUISE_OVERLAP_SP procedure was developed for automating this process")</f>
        <v>To ensure the DVM information is kept up-to-date, when a Cruise Leg is successfully inserted into the database using the CRDMA the overlapping cruises are re-evaluated with the DVM (to implement CR-DB-012).  The CCD_DVM_PKG.EXEC_DVM_CRUISE_OVERLAP_SP procedure was developed for automating this process</v>
      </c>
      <c r="F49" s="6" t="s">
        <v>14</v>
      </c>
      <c r="G49" s="6"/>
      <c r="H49" s="9"/>
      <c r="I49" s="9"/>
      <c r="J49" s="9"/>
      <c r="K49" s="9"/>
      <c r="L49" s="9"/>
      <c r="M49" s="9"/>
      <c r="N49" s="9"/>
      <c r="O49" s="9"/>
      <c r="P49" s="9"/>
      <c r="Q49" s="9"/>
      <c r="R49" s="2" t="str">
        <f t="shared" si="1"/>
        <v>Automated Cruise Leg Insertion Data Validation Policy (CR-DMA-013)</v>
      </c>
    </row>
    <row r="50" spans="1:18" s="2" customFormat="1" ht="45" x14ac:dyDescent="0.25">
      <c r="A50" s="9">
        <f t="shared" si="15"/>
        <v>14</v>
      </c>
      <c r="B50" s="9" t="s">
        <v>23</v>
      </c>
      <c r="C50" s="9" t="str">
        <f t="shared" si="19"/>
        <v>CR-DMA-014</v>
      </c>
      <c r="D50" s="6" t="s">
        <v>170</v>
      </c>
      <c r="E50" s="6" t="str">
        <f>CONCATENATE("To ensure the DVM information is kept up-to-date, when a Cruise Leg is updated in the database using the CRDMA the overlapping"," cruises are identified before and after the update and those previous/new overlapping cruises are re-evaluated with the DVM (to implement ", $C$14, ")")</f>
        <v>To ensure the DVM information is kept up-to-date, when a Cruise Leg is updated in the database using the CRDMA the overlapping cruises are identified before and after the update and those previous/new overlapping cruises are re-evaluated with the DVM (to implement CR-DB-013)</v>
      </c>
      <c r="F50" s="6" t="s">
        <v>14</v>
      </c>
      <c r="G50" s="6"/>
      <c r="H50" s="9"/>
      <c r="I50" s="9"/>
      <c r="J50" s="9"/>
      <c r="K50" s="9"/>
      <c r="L50" s="9"/>
      <c r="M50" s="9"/>
      <c r="N50" s="9"/>
      <c r="O50" s="9"/>
      <c r="P50" s="9"/>
      <c r="Q50" s="9"/>
      <c r="R50" s="2" t="str">
        <f t="shared" si="1"/>
        <v>Automated Cruise Leg Update Data Validation Policy (CR-DMA-014)</v>
      </c>
    </row>
    <row r="51" spans="1:18" s="2" customFormat="1" ht="60" x14ac:dyDescent="0.25">
      <c r="A51" s="9">
        <f t="shared" si="15"/>
        <v>15</v>
      </c>
      <c r="B51" s="9" t="s">
        <v>23</v>
      </c>
      <c r="C51" s="9" t="str">
        <f t="shared" si="19"/>
        <v>CR-DMA-015</v>
      </c>
      <c r="D51" s="6" t="s">
        <v>171</v>
      </c>
      <c r="E51" s="6" t="str">
        <f>CONCATENATE("To ensure the DVM information is kept up-to-date, when a Cruise Leg is deleted from the database the overlapping cruises are identified"," before the deletion and then the associated Cruise as well as any previously overlapping cruises are re-evaluated with the DVM (to implement ", $C$15, ").  The CCD_DVM_PKG.DELETE_LEG_OVERLAP_SP procedure was developed for automating this process")</f>
        <v>To ensure the DVM information is kept up-to-date, when a Cruise Leg is deleted from the database the overlapping cruises are identified before the deletion and then the associated Cruise as well as any previously overlapping cruises are re-evaluated with the DVM (to implement CR-DB-014).  The CCD_DVM_PKG.DELETE_LEG_OVERLAP_SP procedure was developed for automating this process</v>
      </c>
      <c r="F51" s="6" t="s">
        <v>14</v>
      </c>
      <c r="G51" s="6"/>
      <c r="H51" s="9"/>
      <c r="I51" s="9"/>
      <c r="J51" s="9"/>
      <c r="K51" s="9"/>
      <c r="L51" s="9"/>
      <c r="M51" s="9"/>
      <c r="N51" s="9"/>
      <c r="O51" s="9"/>
      <c r="P51" s="9"/>
      <c r="Q51" s="9"/>
      <c r="R51" s="2" t="str">
        <f t="shared" si="1"/>
        <v>Automated Cruise Leg Deletion Data Validation Policy (CR-DMA-015)</v>
      </c>
    </row>
    <row r="52" spans="1:18" ht="30" x14ac:dyDescent="0.25">
      <c r="A52" s="4">
        <v>1</v>
      </c>
      <c r="B52" s="4" t="s">
        <v>95</v>
      </c>
      <c r="C52" s="4" t="str">
        <f>CONCATENATE("CR-QA-", REPT("0", 3-LEN(A52)), A52)</f>
        <v>CR-QA-001</v>
      </c>
      <c r="D52" s="6" t="s">
        <v>81</v>
      </c>
      <c r="E52" s="6" t="s">
        <v>77</v>
      </c>
      <c r="F52" s="6" t="s">
        <v>34</v>
      </c>
      <c r="G52" s="6"/>
      <c r="H52" s="4"/>
      <c r="I52" s="4"/>
      <c r="J52" s="4"/>
      <c r="K52" s="4"/>
      <c r="L52" s="4"/>
      <c r="M52" s="4"/>
      <c r="N52" s="4"/>
      <c r="O52" s="4"/>
      <c r="P52" s="4"/>
      <c r="Q52" s="4"/>
      <c r="R52" s="2" t="str">
        <f t="shared" si="1"/>
        <v>Data QA: Invalid Cruise Name (CR-QA-001)</v>
      </c>
    </row>
    <row r="53" spans="1:18" ht="30" x14ac:dyDescent="0.25">
      <c r="A53" s="4">
        <f t="shared" si="15"/>
        <v>2</v>
      </c>
      <c r="B53" s="4" t="s">
        <v>95</v>
      </c>
      <c r="C53" s="4" t="str">
        <f t="shared" ref="C53:C64" si="20">CONCATENATE("CR-QA-", REPT("0", 3-LEN(A53)), A53)</f>
        <v>CR-QA-002</v>
      </c>
      <c r="D53" s="12" t="s">
        <v>82</v>
      </c>
      <c r="E53" s="11" t="s">
        <v>48</v>
      </c>
      <c r="F53" s="6" t="s">
        <v>34</v>
      </c>
      <c r="G53" s="6"/>
      <c r="H53" s="4"/>
      <c r="I53" s="4"/>
      <c r="J53" s="4"/>
      <c r="K53" s="4"/>
      <c r="L53" s="4"/>
      <c r="M53" s="4"/>
      <c r="N53" s="4"/>
      <c r="O53" s="4"/>
      <c r="P53" s="4"/>
      <c r="Q53" s="4"/>
      <c r="R53" s="2" t="str">
        <f t="shared" si="1"/>
        <v>Data QA: Invalid Copied Cruise Name (CR-QA-002)</v>
      </c>
    </row>
    <row r="54" spans="1:18" x14ac:dyDescent="0.25">
      <c r="A54" s="4">
        <f t="shared" si="15"/>
        <v>3</v>
      </c>
      <c r="B54" s="4" t="s">
        <v>95</v>
      </c>
      <c r="C54" s="4" t="str">
        <f t="shared" si="20"/>
        <v>CR-QA-003</v>
      </c>
      <c r="D54" s="12" t="s">
        <v>83</v>
      </c>
      <c r="E54" s="12" t="s">
        <v>54</v>
      </c>
      <c r="F54" s="6" t="s">
        <v>73</v>
      </c>
      <c r="G54" s="6"/>
      <c r="H54" s="4"/>
      <c r="I54" s="4"/>
      <c r="J54" s="4"/>
      <c r="K54" s="4"/>
      <c r="L54" s="4"/>
      <c r="M54" s="4"/>
      <c r="N54" s="4"/>
      <c r="O54" s="4"/>
      <c r="P54" s="4"/>
      <c r="Q54" s="4"/>
      <c r="R54" s="2" t="str">
        <f t="shared" si="1"/>
        <v>Data QA: Missing Cruise Primary Survey Category (CR-QA-003)</v>
      </c>
    </row>
    <row r="55" spans="1:18" x14ac:dyDescent="0.25">
      <c r="A55" s="4">
        <f t="shared" si="15"/>
        <v>4</v>
      </c>
      <c r="B55" s="4" t="s">
        <v>95</v>
      </c>
      <c r="C55" s="4" t="str">
        <f t="shared" si="20"/>
        <v>CR-QA-004</v>
      </c>
      <c r="D55" s="12" t="s">
        <v>84</v>
      </c>
      <c r="E55" s="11" t="s">
        <v>56</v>
      </c>
      <c r="F55" s="6" t="s">
        <v>34</v>
      </c>
      <c r="G55" s="6"/>
      <c r="H55" s="4"/>
      <c r="I55" s="4"/>
      <c r="J55" s="4"/>
      <c r="K55" s="4"/>
      <c r="L55" s="4"/>
      <c r="M55" s="4"/>
      <c r="N55" s="4"/>
      <c r="O55" s="4"/>
      <c r="P55" s="4"/>
      <c r="Q55" s="4"/>
      <c r="R55" s="2" t="str">
        <f t="shared" si="1"/>
        <v>Data QA: Missing Standard Survey Name (CR-QA-004)</v>
      </c>
    </row>
    <row r="56" spans="1:18" ht="30" x14ac:dyDescent="0.25">
      <c r="A56" s="4">
        <f t="shared" si="15"/>
        <v>5</v>
      </c>
      <c r="B56" s="4" t="s">
        <v>95</v>
      </c>
      <c r="C56" s="4" t="str">
        <f t="shared" si="20"/>
        <v>CR-QA-005</v>
      </c>
      <c r="D56" s="12" t="s">
        <v>85</v>
      </c>
      <c r="E56" s="11" t="s">
        <v>58</v>
      </c>
      <c r="F56" s="6" t="s">
        <v>34</v>
      </c>
      <c r="G56" s="6"/>
      <c r="H56" s="4"/>
      <c r="I56" s="4"/>
      <c r="J56" s="4"/>
      <c r="K56" s="4"/>
      <c r="L56" s="4"/>
      <c r="M56" s="4"/>
      <c r="N56" s="4"/>
      <c r="O56" s="4"/>
      <c r="P56" s="4"/>
      <c r="Q56" s="4"/>
      <c r="R56" s="2" t="str">
        <f t="shared" si="1"/>
        <v>Data QA: Invalid Copied Leg Alias Name (CR-QA-005)</v>
      </c>
    </row>
    <row r="57" spans="1:18" ht="30" x14ac:dyDescent="0.25">
      <c r="A57" s="4">
        <f t="shared" si="15"/>
        <v>6</v>
      </c>
      <c r="B57" s="4" t="s">
        <v>95</v>
      </c>
      <c r="C57" s="4" t="str">
        <f t="shared" si="20"/>
        <v>CR-QA-006</v>
      </c>
      <c r="D57" s="12" t="s">
        <v>86</v>
      </c>
      <c r="E57" s="11" t="s">
        <v>60</v>
      </c>
      <c r="F57" s="6" t="s">
        <v>34</v>
      </c>
      <c r="G57" s="6"/>
      <c r="H57" s="4"/>
      <c r="I57" s="4"/>
      <c r="J57" s="4"/>
      <c r="K57" s="4"/>
      <c r="L57" s="4"/>
      <c r="M57" s="4"/>
      <c r="N57" s="4"/>
      <c r="O57" s="4"/>
      <c r="P57" s="4"/>
      <c r="Q57" s="4"/>
      <c r="R57" s="2" t="str">
        <f t="shared" si="1"/>
        <v>Data QA: Cruise Leg Overlap (CR-QA-006)</v>
      </c>
    </row>
    <row r="58" spans="1:18" s="2" customFormat="1" ht="30" x14ac:dyDescent="0.25">
      <c r="A58" s="4">
        <f t="shared" si="15"/>
        <v>7</v>
      </c>
      <c r="B58" s="4" t="s">
        <v>95</v>
      </c>
      <c r="C58" s="4" t="str">
        <f t="shared" si="20"/>
        <v>CR-QA-007</v>
      </c>
      <c r="D58" s="12" t="s">
        <v>87</v>
      </c>
      <c r="E58" s="11" t="s">
        <v>62</v>
      </c>
      <c r="F58" s="6" t="s">
        <v>34</v>
      </c>
      <c r="G58" s="6"/>
      <c r="H58" s="9"/>
      <c r="I58" s="9"/>
      <c r="J58" s="9"/>
      <c r="K58" s="9"/>
      <c r="L58" s="9"/>
      <c r="M58" s="9"/>
      <c r="N58" s="9"/>
      <c r="O58" s="9"/>
      <c r="P58" s="9"/>
      <c r="Q58" s="9"/>
      <c r="R58" s="2" t="str">
        <f t="shared" si="1"/>
        <v>Data QA: Vessel Leg Overlap (CR-QA-007)</v>
      </c>
    </row>
    <row r="59" spans="1:18" x14ac:dyDescent="0.25">
      <c r="A59" s="4">
        <f t="shared" si="15"/>
        <v>8</v>
      </c>
      <c r="B59" s="4" t="s">
        <v>95</v>
      </c>
      <c r="C59" s="4" t="str">
        <f t="shared" si="20"/>
        <v>CR-QA-008</v>
      </c>
      <c r="D59" s="11" t="s">
        <v>88</v>
      </c>
      <c r="E59" s="11" t="s">
        <v>63</v>
      </c>
      <c r="F59" s="6" t="s">
        <v>73</v>
      </c>
      <c r="G59" s="6"/>
      <c r="H59" s="4"/>
      <c r="I59" s="4"/>
      <c r="J59" s="4"/>
      <c r="K59" s="4"/>
      <c r="L59" s="4"/>
      <c r="M59" s="4"/>
      <c r="N59" s="4"/>
      <c r="O59" s="4"/>
      <c r="P59" s="4"/>
      <c r="Q59" s="4"/>
      <c r="R59" s="2" t="str">
        <f t="shared" si="1"/>
        <v>Data QA: Unusually High Leg Days at Sea (CR-QA-008)</v>
      </c>
    </row>
    <row r="60" spans="1:18" ht="30" x14ac:dyDescent="0.25">
      <c r="A60" s="4">
        <f t="shared" si="15"/>
        <v>9</v>
      </c>
      <c r="B60" s="4" t="s">
        <v>95</v>
      </c>
      <c r="C60" s="4" t="str">
        <f t="shared" si="20"/>
        <v>CR-QA-009</v>
      </c>
      <c r="D60" s="12" t="s">
        <v>89</v>
      </c>
      <c r="E60" s="11" t="s">
        <v>65</v>
      </c>
      <c r="F60" s="6" t="s">
        <v>34</v>
      </c>
      <c r="G60" s="6"/>
      <c r="H60" s="4"/>
      <c r="I60" s="4"/>
      <c r="J60" s="4"/>
      <c r="K60" s="4"/>
      <c r="L60" s="4"/>
      <c r="M60" s="4"/>
      <c r="N60" s="4"/>
      <c r="O60" s="4"/>
      <c r="P60" s="4"/>
      <c r="Q60" s="4"/>
      <c r="R60" s="2" t="str">
        <f t="shared" si="1"/>
        <v>Data QA: Invalid Copied Leg Name (CR-QA-009)</v>
      </c>
    </row>
    <row r="61" spans="1:18" x14ac:dyDescent="0.25">
      <c r="A61" s="4">
        <f t="shared" si="15"/>
        <v>10</v>
      </c>
      <c r="B61" s="4" t="s">
        <v>95</v>
      </c>
      <c r="C61" s="4" t="str">
        <f t="shared" si="20"/>
        <v>CR-QA-010</v>
      </c>
      <c r="D61" s="12" t="s">
        <v>90</v>
      </c>
      <c r="E61" s="11" t="s">
        <v>67</v>
      </c>
      <c r="F61" s="6" t="s">
        <v>34</v>
      </c>
      <c r="G61" s="6"/>
      <c r="H61" s="4"/>
      <c r="I61" s="4"/>
      <c r="J61" s="4"/>
      <c r="K61" s="4"/>
      <c r="L61" s="4"/>
      <c r="M61" s="4"/>
      <c r="N61" s="4"/>
      <c r="O61" s="4"/>
      <c r="P61" s="4"/>
      <c r="Q61" s="4"/>
      <c r="R61" s="2" t="str">
        <f t="shared" si="1"/>
        <v>Data QA: Invalid Leg Dates (CR-QA-010)</v>
      </c>
    </row>
    <row r="62" spans="1:18" x14ac:dyDescent="0.25">
      <c r="A62" s="4">
        <f t="shared" si="15"/>
        <v>11</v>
      </c>
      <c r="B62" s="4" t="s">
        <v>95</v>
      </c>
      <c r="C62" s="4" t="str">
        <f t="shared" si="20"/>
        <v>CR-QA-011</v>
      </c>
      <c r="D62" s="11" t="s">
        <v>91</v>
      </c>
      <c r="E62" s="11" t="s">
        <v>69</v>
      </c>
      <c r="F62" s="6" t="s">
        <v>34</v>
      </c>
      <c r="G62" s="6"/>
      <c r="H62" s="4"/>
      <c r="I62" s="4"/>
      <c r="J62" s="4"/>
      <c r="K62" s="4"/>
      <c r="L62" s="4"/>
      <c r="M62" s="4"/>
      <c r="N62" s="4"/>
      <c r="O62" s="4"/>
      <c r="P62" s="4"/>
      <c r="Q62" s="4"/>
      <c r="R62" s="2" t="str">
        <f t="shared" si="1"/>
        <v>Data QA: Invalid Leg Days at Sea (CR-QA-011)</v>
      </c>
    </row>
    <row r="63" spans="1:18" x14ac:dyDescent="0.25">
      <c r="A63" s="4">
        <f t="shared" si="15"/>
        <v>12</v>
      </c>
      <c r="B63" s="4" t="s">
        <v>95</v>
      </c>
      <c r="C63" s="4" t="str">
        <f t="shared" si="20"/>
        <v>CR-QA-012</v>
      </c>
      <c r="D63" s="12" t="s">
        <v>92</v>
      </c>
      <c r="E63" s="12" t="s">
        <v>71</v>
      </c>
      <c r="F63" s="6" t="s">
        <v>73</v>
      </c>
      <c r="G63" s="6"/>
      <c r="H63" s="4"/>
      <c r="I63" s="4"/>
      <c r="J63" s="4"/>
      <c r="K63" s="4"/>
      <c r="L63" s="4"/>
      <c r="M63" s="4"/>
      <c r="N63" s="4"/>
      <c r="O63" s="4"/>
      <c r="P63" s="4"/>
      <c r="Q63" s="4"/>
      <c r="R63" s="2" t="str">
        <f t="shared" si="1"/>
        <v>Data QA: Missing Leg Gear (CR-QA-012)</v>
      </c>
    </row>
    <row r="64" spans="1:18" x14ac:dyDescent="0.25">
      <c r="A64" s="4">
        <f t="shared" si="15"/>
        <v>13</v>
      </c>
      <c r="B64" s="4" t="s">
        <v>95</v>
      </c>
      <c r="C64" s="4" t="str">
        <f t="shared" si="20"/>
        <v>CR-QA-013</v>
      </c>
      <c r="D64" s="12" t="s">
        <v>93</v>
      </c>
      <c r="E64" s="6" t="s">
        <v>94</v>
      </c>
      <c r="F64" s="6" t="s">
        <v>34</v>
      </c>
      <c r="G64" s="6"/>
      <c r="H64" s="4"/>
      <c r="I64" s="4"/>
      <c r="J64" s="4"/>
      <c r="K64" s="4"/>
      <c r="L64" s="4"/>
      <c r="M64" s="4"/>
      <c r="N64" s="4"/>
      <c r="O64" s="4"/>
      <c r="P64" s="4"/>
      <c r="Q64" s="4"/>
      <c r="R64" s="2" t="str">
        <f t="shared" si="1"/>
        <v>Data QA: Unique Leg Alias Name (CR-QA-013)</v>
      </c>
    </row>
    <row r="65" spans="1:18" s="2" customFormat="1" x14ac:dyDescent="0.25">
      <c r="A65" s="9">
        <f t="shared" si="15"/>
        <v>14</v>
      </c>
      <c r="B65" s="9" t="s">
        <v>95</v>
      </c>
      <c r="C65" s="9" t="str">
        <f t="shared" ref="C65:C66" si="21">CONCATENATE("CR-QA-", REPT("0", 3-LEN(A65)), A65)</f>
        <v>CR-QA-014</v>
      </c>
      <c r="D65" s="12" t="s">
        <v>176</v>
      </c>
      <c r="E65" s="6" t="s">
        <v>178</v>
      </c>
      <c r="F65" s="6" t="s">
        <v>34</v>
      </c>
      <c r="G65" s="6"/>
      <c r="H65" s="9"/>
      <c r="I65" s="9"/>
      <c r="J65" s="9"/>
      <c r="K65" s="9"/>
      <c r="L65" s="9"/>
      <c r="M65" s="9"/>
      <c r="N65" s="9"/>
      <c r="O65" s="9"/>
      <c r="P65" s="9"/>
      <c r="Q65" s="9"/>
      <c r="R65" s="2" t="str">
        <f t="shared" si="1"/>
        <v>Data QA: Cruise Deletion (CR-QA-014)</v>
      </c>
    </row>
    <row r="66" spans="1:18" s="2" customFormat="1" x14ac:dyDescent="0.25">
      <c r="A66" s="9">
        <f t="shared" si="15"/>
        <v>15</v>
      </c>
      <c r="B66" s="9" t="s">
        <v>95</v>
      </c>
      <c r="C66" s="9" t="str">
        <f t="shared" si="21"/>
        <v>CR-QA-015</v>
      </c>
      <c r="D66" s="12" t="s">
        <v>177</v>
      </c>
      <c r="E66" s="6" t="s">
        <v>179</v>
      </c>
      <c r="F66" s="6" t="s">
        <v>34</v>
      </c>
      <c r="G66" s="6"/>
      <c r="H66" s="9"/>
      <c r="I66" s="9"/>
      <c r="J66" s="9"/>
      <c r="K66" s="9"/>
      <c r="L66" s="9"/>
      <c r="M66" s="9"/>
      <c r="N66" s="9"/>
      <c r="O66" s="9"/>
      <c r="P66" s="9"/>
      <c r="Q66" s="9"/>
      <c r="R66" s="2" t="str">
        <f t="shared" si="1"/>
        <v>Data QA: Cruise Leg Deletion (CR-QA-015)</v>
      </c>
    </row>
    <row r="67" spans="1:18" x14ac:dyDescent="0.25">
      <c r="A67">
        <v>1</v>
      </c>
      <c r="B67" s="4" t="s">
        <v>144</v>
      </c>
      <c r="C67" s="9" t="str">
        <f t="shared" ref="C67" si="22">CONCATENATE("CR-PKG-ERR-", REPT("0", 3-LEN(A67)), A67)</f>
        <v>CR-PKG-ERR-001</v>
      </c>
      <c r="D67" s="12" t="s">
        <v>146</v>
      </c>
      <c r="E67" s="15" t="s">
        <v>162</v>
      </c>
      <c r="F67" s="6" t="s">
        <v>34</v>
      </c>
      <c r="G67" s="2">
        <v>-20601</v>
      </c>
      <c r="H67" s="2"/>
      <c r="I67" s="2" t="s">
        <v>154</v>
      </c>
      <c r="R67" s="2" t="str">
        <f t="shared" ref="R67:R89" si="23">CONCATENATE(D67, " (", C67, ")")</f>
        <v>Deep Copy - Required Parameters are Blank (CR-PKG-ERR-001)</v>
      </c>
    </row>
    <row r="68" spans="1:18" x14ac:dyDescent="0.25">
      <c r="A68">
        <f t="shared" ref="A68:A77" si="24">A67+1</f>
        <v>2</v>
      </c>
      <c r="B68" s="4" t="s">
        <v>144</v>
      </c>
      <c r="C68" s="9" t="str">
        <f>CONCATENATE("CR-PKG-ERR-", REPT("0", 3-LEN(A68)), A68)</f>
        <v>CR-PKG-ERR-002</v>
      </c>
      <c r="D68" s="12" t="s">
        <v>157</v>
      </c>
      <c r="E68" s="15" t="s">
        <v>160</v>
      </c>
      <c r="F68" s="6" t="s">
        <v>34</v>
      </c>
      <c r="G68" s="2">
        <f>G67-1</f>
        <v>-20602</v>
      </c>
      <c r="H68" s="2"/>
      <c r="I68" s="2" t="s">
        <v>154</v>
      </c>
      <c r="R68" s="2" t="str">
        <f t="shared" si="23"/>
        <v>Deep Copy - Invalid Cruise Specified (CR-PKG-ERR-002)</v>
      </c>
    </row>
    <row r="69" spans="1:18" x14ac:dyDescent="0.25">
      <c r="A69">
        <f t="shared" si="24"/>
        <v>3</v>
      </c>
      <c r="B69" s="4" t="s">
        <v>144</v>
      </c>
      <c r="C69" s="9" t="str">
        <f>CONCATENATE("CR-PKG-ERR-", REPT("0", 3-LEN(A69)), A69)</f>
        <v>CR-PKG-ERR-003</v>
      </c>
      <c r="D69" s="12" t="s">
        <v>120</v>
      </c>
      <c r="E69" s="15" t="s">
        <v>122</v>
      </c>
      <c r="F69" s="6" t="s">
        <v>34</v>
      </c>
      <c r="G69" s="2">
        <f t="shared" ref="G69:G77" si="25">G68-1</f>
        <v>-20603</v>
      </c>
      <c r="H69" s="2"/>
      <c r="I69" s="2" t="s">
        <v>154</v>
      </c>
      <c r="R69" s="2" t="str">
        <f t="shared" si="23"/>
        <v>Deep Copy - Cruise Not Copied (CR-PKG-ERR-003)</v>
      </c>
    </row>
    <row r="70" spans="1:18" x14ac:dyDescent="0.25">
      <c r="A70">
        <f t="shared" si="24"/>
        <v>4</v>
      </c>
      <c r="B70" s="4" t="s">
        <v>144</v>
      </c>
      <c r="C70" s="9" t="str">
        <f>CONCATENATE("CR-PKG-ERR-", REPT("0", 3-LEN(A70)), A70)</f>
        <v>CR-PKG-ERR-004</v>
      </c>
      <c r="D70" s="12" t="s">
        <v>119</v>
      </c>
      <c r="E70" s="15" t="s">
        <v>124</v>
      </c>
      <c r="F70" s="6" t="s">
        <v>34</v>
      </c>
      <c r="G70" s="2">
        <f t="shared" si="25"/>
        <v>-20604</v>
      </c>
      <c r="H70" s="2"/>
      <c r="I70" s="2" t="s">
        <v>155</v>
      </c>
      <c r="R70" s="2" t="str">
        <f t="shared" si="23"/>
        <v>Deep Copy - Cruise Attributes Not Copied (CR-PKG-ERR-004)</v>
      </c>
    </row>
    <row r="71" spans="1:18" x14ac:dyDescent="0.25">
      <c r="A71">
        <f t="shared" si="24"/>
        <v>5</v>
      </c>
      <c r="B71" s="4" t="s">
        <v>144</v>
      </c>
      <c r="C71" s="9" t="str">
        <f>CONCATENATE("CR-PKG-ERR-", REPT("0", 3-LEN(A71)), A71)</f>
        <v>CR-PKG-ERR-005</v>
      </c>
      <c r="D71" s="12" t="s">
        <v>121</v>
      </c>
      <c r="E71" s="15" t="s">
        <v>123</v>
      </c>
      <c r="F71" s="6" t="s">
        <v>34</v>
      </c>
      <c r="G71" s="2">
        <f t="shared" si="25"/>
        <v>-20605</v>
      </c>
      <c r="H71" s="2"/>
      <c r="I71" s="2" t="s">
        <v>154</v>
      </c>
      <c r="R71" s="2" t="str">
        <f t="shared" si="23"/>
        <v>Deep Copy - Cruise Leg Not Copied (CR-PKG-ERR-005)</v>
      </c>
    </row>
    <row r="72" spans="1:18" x14ac:dyDescent="0.25">
      <c r="A72">
        <f t="shared" si="24"/>
        <v>6</v>
      </c>
      <c r="B72" s="4" t="s">
        <v>144</v>
      </c>
      <c r="C72" s="9" t="str">
        <f t="shared" ref="C72:C77" si="26">CONCATENATE("CR-PKG-ERR-", REPT("0", 3-LEN(A72)), A72)</f>
        <v>CR-PKG-ERR-006</v>
      </c>
      <c r="D72" s="12" t="s">
        <v>118</v>
      </c>
      <c r="E72" s="15" t="s">
        <v>125</v>
      </c>
      <c r="F72" s="6" t="s">
        <v>34</v>
      </c>
      <c r="G72" s="2">
        <f t="shared" si="25"/>
        <v>-20606</v>
      </c>
      <c r="H72" s="2"/>
      <c r="I72" s="2" t="s">
        <v>155</v>
      </c>
      <c r="R72" s="2" t="str">
        <f t="shared" si="23"/>
        <v>Deep Copy - Leg Attributes Not Copied (CR-PKG-ERR-006)</v>
      </c>
    </row>
    <row r="73" spans="1:18" x14ac:dyDescent="0.25">
      <c r="A73">
        <f t="shared" si="24"/>
        <v>7</v>
      </c>
      <c r="B73" s="4" t="s">
        <v>144</v>
      </c>
      <c r="C73" s="9" t="str">
        <f>CONCATENATE("CR-PKG-ERR-", REPT("0", 3-LEN(A73)), A73)</f>
        <v>CR-PKG-ERR-007</v>
      </c>
      <c r="D73" s="12" t="s">
        <v>128</v>
      </c>
      <c r="E73" s="15" t="s">
        <v>129</v>
      </c>
      <c r="F73" s="6" t="s">
        <v>34</v>
      </c>
      <c r="G73" s="2">
        <f t="shared" si="25"/>
        <v>-20607</v>
      </c>
      <c r="H73" s="2"/>
      <c r="I73" s="2" t="s">
        <v>155</v>
      </c>
      <c r="R73" s="2" t="str">
        <f t="shared" si="23"/>
        <v>Deep Copy - Cruise/Leg Attribute Processing Error (CR-PKG-ERR-007)</v>
      </c>
    </row>
    <row r="74" spans="1:18" x14ac:dyDescent="0.25">
      <c r="A74">
        <f t="shared" si="24"/>
        <v>8</v>
      </c>
      <c r="B74" s="4" t="s">
        <v>144</v>
      </c>
      <c r="C74" s="9" t="str">
        <f>CONCATENATE("CR-PKG-ERR-", REPT("0", 3-LEN(A74)), A74)</f>
        <v>CR-PKG-ERR-008</v>
      </c>
      <c r="D74" s="12" t="s">
        <v>130</v>
      </c>
      <c r="E74" s="15" t="s">
        <v>131</v>
      </c>
      <c r="F74" s="6" t="s">
        <v>34</v>
      </c>
      <c r="G74" s="2">
        <f t="shared" si="25"/>
        <v>-20608</v>
      </c>
      <c r="H74" s="2"/>
      <c r="I74" s="2" t="s">
        <v>154</v>
      </c>
      <c r="R74" s="2" t="str">
        <f t="shared" si="23"/>
        <v>Deep Copy - Leg Alias Exists (CR-PKG-ERR-008)</v>
      </c>
    </row>
    <row r="75" spans="1:18" x14ac:dyDescent="0.25">
      <c r="A75">
        <f t="shared" si="24"/>
        <v>9</v>
      </c>
      <c r="B75" s="4" t="s">
        <v>144</v>
      </c>
      <c r="C75" s="9" t="str">
        <f>CONCATENATE("CR-PKG-ERR-", REPT("0", 3-LEN(A75)), A75)</f>
        <v>CR-PKG-ERR-009</v>
      </c>
      <c r="D75" s="12" t="s">
        <v>132</v>
      </c>
      <c r="E75" s="15" t="s">
        <v>133</v>
      </c>
      <c r="F75" s="6" t="s">
        <v>34</v>
      </c>
      <c r="G75" s="2">
        <f t="shared" si="25"/>
        <v>-20609</v>
      </c>
      <c r="H75" s="2"/>
      <c r="I75" s="2" t="s">
        <v>155</v>
      </c>
      <c r="R75" s="2" t="str">
        <f t="shared" si="23"/>
        <v>Deep Copy - Leg Alias Error (CR-PKG-ERR-009)</v>
      </c>
    </row>
    <row r="76" spans="1:18" s="2" customFormat="1" x14ac:dyDescent="0.25">
      <c r="A76">
        <f t="shared" si="24"/>
        <v>10</v>
      </c>
      <c r="B76" s="4" t="s">
        <v>144</v>
      </c>
      <c r="C76" s="9" t="str">
        <f>CONCATENATE("CR-PKG-ERR-", REPT("0", 3-LEN(A76)), A76)</f>
        <v>CR-PKG-ERR-010</v>
      </c>
      <c r="D76" s="12" t="s">
        <v>117</v>
      </c>
      <c r="E76" s="15" t="s">
        <v>145</v>
      </c>
      <c r="F76" s="6" t="s">
        <v>34</v>
      </c>
      <c r="G76" s="2">
        <f t="shared" si="25"/>
        <v>-20610</v>
      </c>
      <c r="I76" s="2" t="s">
        <v>155</v>
      </c>
      <c r="R76" s="2" t="str">
        <f t="shared" si="23"/>
        <v>Deep Copy - Not Validated (CR-PKG-ERR-010)</v>
      </c>
    </row>
    <row r="77" spans="1:18" x14ac:dyDescent="0.25">
      <c r="A77">
        <f t="shared" si="24"/>
        <v>11</v>
      </c>
      <c r="B77" s="4" t="s">
        <v>144</v>
      </c>
      <c r="C77" s="9" t="str">
        <f t="shared" si="26"/>
        <v>CR-PKG-ERR-011</v>
      </c>
      <c r="D77" s="12" t="s">
        <v>126</v>
      </c>
      <c r="E77" s="15" t="s">
        <v>127</v>
      </c>
      <c r="F77" s="6" t="s">
        <v>34</v>
      </c>
      <c r="G77" s="2">
        <f t="shared" si="25"/>
        <v>-20611</v>
      </c>
      <c r="H77" s="2"/>
      <c r="I77" s="2" t="s">
        <v>155</v>
      </c>
      <c r="R77" s="2" t="str">
        <f t="shared" si="23"/>
        <v>Deep Copy - General Processing Error (CR-PKG-ERR-011)</v>
      </c>
    </row>
    <row r="78" spans="1:18" s="2" customFormat="1" ht="30" x14ac:dyDescent="0.25">
      <c r="A78" s="2">
        <v>1</v>
      </c>
      <c r="B78" s="9" t="s">
        <v>143</v>
      </c>
      <c r="C78" s="9" t="str">
        <f>CONCATENATE("CR-CUST-DVM-", REPT("0", 3-LEN(A78)), A78)</f>
        <v>CR-CUST-DVM-001</v>
      </c>
      <c r="D78" s="11" t="s">
        <v>134</v>
      </c>
      <c r="E78" s="15" t="s">
        <v>163</v>
      </c>
      <c r="F78" s="6" t="s">
        <v>34</v>
      </c>
      <c r="G78" s="6">
        <v>-20501</v>
      </c>
      <c r="I78" s="2" t="s">
        <v>154</v>
      </c>
      <c r="R78" s="2" t="str">
        <f t="shared" si="23"/>
        <v>Delete Leg Overlap - Required Parameters are Blank (CR-CUST-DVM-001)</v>
      </c>
    </row>
    <row r="79" spans="1:18" s="2" customFormat="1" ht="30" x14ac:dyDescent="0.25">
      <c r="A79" s="2">
        <f>A78+1</f>
        <v>2</v>
      </c>
      <c r="B79" s="9" t="s">
        <v>143</v>
      </c>
      <c r="C79" s="9" t="str">
        <f t="shared" ref="C79:C82" si="27">CONCATENATE("CR-CUST-DVM-", REPT("0", 3-LEN(A79)), A79)</f>
        <v>CR-CUST-DVM-002</v>
      </c>
      <c r="D79" s="11" t="s">
        <v>159</v>
      </c>
      <c r="E79" s="15" t="s">
        <v>161</v>
      </c>
      <c r="F79" s="6" t="s">
        <v>34</v>
      </c>
      <c r="G79" s="2">
        <f>G78-1</f>
        <v>-20502</v>
      </c>
      <c r="I79" s="2" t="s">
        <v>154</v>
      </c>
      <c r="R79" s="2" t="str">
        <f t="shared" si="23"/>
        <v>Delete Leg Overlap - Invalid Cruise Leg Specified (CR-CUST-DVM-002)</v>
      </c>
    </row>
    <row r="80" spans="1:18" s="2" customFormat="1" ht="30" x14ac:dyDescent="0.25">
      <c r="A80" s="2">
        <f t="shared" ref="A80:A89" si="28">A79+1</f>
        <v>3</v>
      </c>
      <c r="B80" s="9" t="s">
        <v>143</v>
      </c>
      <c r="C80" s="9" t="str">
        <f t="shared" si="27"/>
        <v>CR-CUST-DVM-003</v>
      </c>
      <c r="D80" s="11" t="s">
        <v>135</v>
      </c>
      <c r="E80" s="15" t="s">
        <v>115</v>
      </c>
      <c r="F80" s="6" t="s">
        <v>34</v>
      </c>
      <c r="G80" s="2">
        <f>G79-1</f>
        <v>-20503</v>
      </c>
      <c r="I80" s="2" t="s">
        <v>155</v>
      </c>
      <c r="R80" s="2" t="str">
        <f t="shared" si="23"/>
        <v>Delete Leg Overlap - DVM Execution Failure (CR-CUST-DVM-003)</v>
      </c>
    </row>
    <row r="81" spans="1:18" s="2" customFormat="1" x14ac:dyDescent="0.25">
      <c r="A81" s="2">
        <f t="shared" si="28"/>
        <v>4</v>
      </c>
      <c r="B81" s="9" t="s">
        <v>143</v>
      </c>
      <c r="C81" s="9" t="str">
        <f t="shared" si="27"/>
        <v>CR-CUST-DVM-004</v>
      </c>
      <c r="D81" s="11" t="s">
        <v>164</v>
      </c>
      <c r="E81" s="15" t="s">
        <v>165</v>
      </c>
      <c r="F81" s="6" t="s">
        <v>34</v>
      </c>
      <c r="G81" s="2">
        <f>G80-1</f>
        <v>-20504</v>
      </c>
      <c r="I81" s="2" t="s">
        <v>155</v>
      </c>
      <c r="R81" s="2" t="str">
        <f t="shared" si="23"/>
        <v>Delete Leg Overlap - Processing Error (CR-CUST-DVM-004)</v>
      </c>
    </row>
    <row r="82" spans="1:18" s="2" customFormat="1" ht="30" x14ac:dyDescent="0.25">
      <c r="A82" s="2">
        <f t="shared" si="28"/>
        <v>5</v>
      </c>
      <c r="B82" s="9" t="s">
        <v>143</v>
      </c>
      <c r="C82" s="9" t="str">
        <f t="shared" si="27"/>
        <v>CR-CUST-DVM-005</v>
      </c>
      <c r="D82" s="11" t="s">
        <v>136</v>
      </c>
      <c r="E82" s="15" t="s">
        <v>116</v>
      </c>
      <c r="F82" s="6" t="s">
        <v>34</v>
      </c>
      <c r="G82" s="2">
        <f t="shared" ref="G82:G89" si="29">G81-1</f>
        <v>-20505</v>
      </c>
      <c r="I82" s="2" t="s">
        <v>154</v>
      </c>
      <c r="R82" s="2" t="str">
        <f t="shared" si="23"/>
        <v>Delete Leg Overlap - Cruise Leg Child Record Exists (CR-CUST-DVM-005)</v>
      </c>
    </row>
    <row r="83" spans="1:18" s="2" customFormat="1" x14ac:dyDescent="0.25">
      <c r="A83" s="2">
        <f t="shared" si="28"/>
        <v>6</v>
      </c>
      <c r="B83" s="9" t="s">
        <v>143</v>
      </c>
      <c r="C83" s="9" t="str">
        <f t="shared" ref="C83:C89" si="30">CONCATENATE("CR-CUST-DVM-", REPT("0", 3-LEN(A83)), A83)</f>
        <v>CR-CUST-DVM-006</v>
      </c>
      <c r="D83" s="2" t="s">
        <v>137</v>
      </c>
      <c r="E83" s="2" t="s">
        <v>138</v>
      </c>
      <c r="F83" s="6" t="s">
        <v>34</v>
      </c>
      <c r="G83" s="2">
        <f t="shared" si="29"/>
        <v>-20506</v>
      </c>
      <c r="I83" s="2" t="s">
        <v>155</v>
      </c>
      <c r="R83" s="2" t="str">
        <f t="shared" si="23"/>
        <v>Batch DVM - Processing Error (CR-CUST-DVM-006)</v>
      </c>
    </row>
    <row r="84" spans="1:18" s="2" customFormat="1" x14ac:dyDescent="0.25">
      <c r="A84" s="2">
        <f t="shared" si="28"/>
        <v>7</v>
      </c>
      <c r="B84" s="9" t="s">
        <v>143</v>
      </c>
      <c r="C84" s="9" t="str">
        <f t="shared" si="30"/>
        <v>CR-CUST-DVM-007</v>
      </c>
      <c r="D84" s="2" t="s">
        <v>147</v>
      </c>
      <c r="E84" s="15" t="s">
        <v>151</v>
      </c>
      <c r="F84" s="6" t="s">
        <v>34</v>
      </c>
      <c r="G84" s="2">
        <f t="shared" si="29"/>
        <v>-20507</v>
      </c>
      <c r="I84" s="2" t="s">
        <v>154</v>
      </c>
      <c r="R84" s="2" t="str">
        <f t="shared" si="23"/>
        <v>Cruise DVM - Required Parameters are Blank (CR-CUST-DVM-007)</v>
      </c>
    </row>
    <row r="85" spans="1:18" s="2" customFormat="1" x14ac:dyDescent="0.25">
      <c r="A85" s="2">
        <f t="shared" si="28"/>
        <v>8</v>
      </c>
      <c r="B85" s="9" t="s">
        <v>143</v>
      </c>
      <c r="C85" s="9" t="str">
        <f t="shared" si="30"/>
        <v>CR-CUST-DVM-008</v>
      </c>
      <c r="D85" s="2" t="s">
        <v>139</v>
      </c>
      <c r="E85" s="15" t="s">
        <v>140</v>
      </c>
      <c r="F85" s="6" t="s">
        <v>34</v>
      </c>
      <c r="G85" s="2">
        <f t="shared" si="29"/>
        <v>-20508</v>
      </c>
      <c r="I85" s="2" t="s">
        <v>154</v>
      </c>
      <c r="R85" s="2" t="str">
        <f t="shared" si="23"/>
        <v>Cruise DVM - Processing Error (CR-CUST-DVM-008)</v>
      </c>
    </row>
    <row r="86" spans="1:18" s="2" customFormat="1" x14ac:dyDescent="0.25">
      <c r="A86" s="2">
        <f t="shared" si="28"/>
        <v>9</v>
      </c>
      <c r="B86" s="9" t="s">
        <v>143</v>
      </c>
      <c r="C86" s="9" t="str">
        <f t="shared" si="30"/>
        <v>CR-CUST-DVM-009</v>
      </c>
      <c r="D86" s="2" t="s">
        <v>156</v>
      </c>
      <c r="E86" s="15" t="s">
        <v>148</v>
      </c>
      <c r="F86" s="6" t="s">
        <v>34</v>
      </c>
      <c r="G86" s="2">
        <f t="shared" si="29"/>
        <v>-20509</v>
      </c>
      <c r="I86" s="2" t="s">
        <v>154</v>
      </c>
      <c r="R86" s="2" t="str">
        <f t="shared" si="23"/>
        <v>Cruise DVM - Invalid Cruise Specified (CR-CUST-DVM-009)</v>
      </c>
    </row>
    <row r="87" spans="1:18" s="2" customFormat="1" x14ac:dyDescent="0.25">
      <c r="A87" s="2">
        <f t="shared" si="28"/>
        <v>10</v>
      </c>
      <c r="B87" s="9" t="s">
        <v>143</v>
      </c>
      <c r="C87" s="9" t="str">
        <f t="shared" si="30"/>
        <v>CR-CUST-DVM-010</v>
      </c>
      <c r="D87" s="2" t="s">
        <v>149</v>
      </c>
      <c r="E87" s="15" t="s">
        <v>152</v>
      </c>
      <c r="F87" s="6" t="s">
        <v>34</v>
      </c>
      <c r="G87" s="2">
        <f t="shared" si="29"/>
        <v>-20510</v>
      </c>
      <c r="I87" s="2" t="s">
        <v>154</v>
      </c>
      <c r="R87" s="2" t="str">
        <f t="shared" si="23"/>
        <v>Cruise DVM Overlap - Required Parameters are Blank (CR-CUST-DVM-010)</v>
      </c>
    </row>
    <row r="88" spans="1:18" s="2" customFormat="1" x14ac:dyDescent="0.25">
      <c r="A88" s="2">
        <f t="shared" si="28"/>
        <v>11</v>
      </c>
      <c r="B88" s="9" t="s">
        <v>143</v>
      </c>
      <c r="C88" s="9" t="str">
        <f t="shared" si="30"/>
        <v>CR-CUST-DVM-011</v>
      </c>
      <c r="D88" s="2" t="s">
        <v>141</v>
      </c>
      <c r="E88" s="15" t="s">
        <v>142</v>
      </c>
      <c r="F88" s="6" t="s">
        <v>34</v>
      </c>
      <c r="G88" s="2">
        <f t="shared" si="29"/>
        <v>-20511</v>
      </c>
      <c r="I88" s="2" t="s">
        <v>154</v>
      </c>
      <c r="R88" s="2" t="str">
        <f t="shared" si="23"/>
        <v>Cruise DVM Overlap - Processing Error (CR-CUST-DVM-011)</v>
      </c>
    </row>
    <row r="89" spans="1:18" s="2" customFormat="1" x14ac:dyDescent="0.25">
      <c r="A89" s="2">
        <f t="shared" si="28"/>
        <v>12</v>
      </c>
      <c r="B89" s="9" t="s">
        <v>143</v>
      </c>
      <c r="C89" s="9" t="str">
        <f t="shared" si="30"/>
        <v>CR-CUST-DVM-012</v>
      </c>
      <c r="D89" s="2" t="s">
        <v>158</v>
      </c>
      <c r="E89" s="15" t="s">
        <v>150</v>
      </c>
      <c r="F89" s="6" t="s">
        <v>34</v>
      </c>
      <c r="G89" s="2">
        <f t="shared" si="29"/>
        <v>-20512</v>
      </c>
      <c r="I89" s="2" t="s">
        <v>154</v>
      </c>
      <c r="R89" s="2" t="str">
        <f t="shared" si="23"/>
        <v>Cruise DVM Overlap - Invalid Cruise Specified (CR-CUST-DVM-012)</v>
      </c>
    </row>
    <row r="90" spans="1:18" x14ac:dyDescent="0.25">
      <c r="D90"/>
      <c r="E90"/>
      <c r="F90"/>
      <c r="G90"/>
    </row>
    <row r="91" spans="1:18" x14ac:dyDescent="0.25">
      <c r="D91"/>
      <c r="E91"/>
      <c r="F91"/>
      <c r="G91"/>
    </row>
    <row r="92" spans="1:18" x14ac:dyDescent="0.25">
      <c r="D92"/>
      <c r="E92"/>
      <c r="F92"/>
      <c r="G92"/>
    </row>
    <row r="93" spans="1:18" x14ac:dyDescent="0.25">
      <c r="D93"/>
      <c r="E93"/>
      <c r="F93"/>
      <c r="G93"/>
    </row>
    <row r="94" spans="1:18" x14ac:dyDescent="0.25">
      <c r="D94"/>
      <c r="E94"/>
      <c r="F94"/>
      <c r="G94"/>
    </row>
    <row r="95" spans="1:18" x14ac:dyDescent="0.25">
      <c r="D95"/>
      <c r="E95"/>
      <c r="F95"/>
      <c r="G95"/>
    </row>
    <row r="96" spans="1:18" x14ac:dyDescent="0.25">
      <c r="D96"/>
      <c r="E96"/>
      <c r="F96"/>
      <c r="G96"/>
    </row>
    <row r="97" spans="4:7" x14ac:dyDescent="0.25">
      <c r="D97"/>
      <c r="E97"/>
      <c r="F97"/>
      <c r="G97"/>
    </row>
    <row r="98" spans="4:7" x14ac:dyDescent="0.25">
      <c r="D98"/>
      <c r="E98"/>
      <c r="F98"/>
      <c r="G98"/>
    </row>
  </sheetData>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2020-09-11T21:53:27Z</dcterms:modified>
</cp:coreProperties>
</file>